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Noviembre\Boletines y Resúmenes estadísticos_ok\"/>
    </mc:Choice>
  </mc:AlternateContent>
  <bookViews>
    <workbookView xWindow="0" yWindow="0" windowWidth="20400" windowHeight="7155" tabRatio="700"/>
  </bookViews>
  <sheets>
    <sheet name="SAU - 2015" sheetId="4" r:id="rId1"/>
  </sheets>
  <definedNames>
    <definedName name="ABANCAY" localSheetId="0">#REF!</definedName>
    <definedName name="ABANCAY">#REF!</definedName>
    <definedName name="AÑO" localSheetId="0">#REF!</definedName>
    <definedName name="AÑO">#REF!</definedName>
    <definedName name="_xlnm.Print_Area" localSheetId="0">'SAU - 2015'!$A$1:$W$131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EPA" localSheetId="0">#REF!</definedName>
    <definedName name="DEPA">#REF!</definedName>
    <definedName name="dia" localSheetId="0">#REF!</definedName>
    <definedName name="dia">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ZONA" localSheetId="0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D120" i="4" l="1"/>
  <c r="E120" i="4"/>
  <c r="F120" i="4"/>
  <c r="G120" i="4"/>
  <c r="H120" i="4"/>
  <c r="I120" i="4"/>
  <c r="J120" i="4"/>
  <c r="K120" i="4"/>
  <c r="L120" i="4"/>
  <c r="M120" i="4"/>
  <c r="N120" i="4"/>
  <c r="O120" i="4"/>
  <c r="C114" i="4"/>
  <c r="C115" i="4"/>
  <c r="C116" i="4"/>
  <c r="C117" i="4"/>
  <c r="C118" i="4"/>
  <c r="C119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89" i="4"/>
  <c r="S80" i="4"/>
  <c r="T80" i="4"/>
  <c r="U80" i="4"/>
  <c r="R75" i="4"/>
  <c r="R76" i="4"/>
  <c r="R77" i="4"/>
  <c r="R78" i="4"/>
  <c r="R79" i="4"/>
  <c r="R74" i="4"/>
  <c r="H84" i="4"/>
  <c r="F84" i="4"/>
  <c r="D84" i="4"/>
  <c r="C73" i="4"/>
  <c r="C74" i="4"/>
  <c r="C75" i="4"/>
  <c r="C76" i="4"/>
  <c r="C77" i="4"/>
  <c r="C78" i="4"/>
  <c r="C79" i="4"/>
  <c r="C80" i="4"/>
  <c r="C81" i="4"/>
  <c r="C82" i="4"/>
  <c r="C72" i="4"/>
  <c r="H64" i="4"/>
  <c r="D64" i="4"/>
  <c r="E64" i="4"/>
  <c r="F64" i="4"/>
  <c r="G64" i="4"/>
  <c r="I64" i="4"/>
  <c r="C53" i="4"/>
  <c r="C54" i="4"/>
  <c r="C55" i="4"/>
  <c r="C56" i="4"/>
  <c r="C57" i="4"/>
  <c r="C58" i="4"/>
  <c r="C59" i="4"/>
  <c r="C60" i="4"/>
  <c r="C61" i="4"/>
  <c r="C62" i="4"/>
  <c r="C52" i="4"/>
  <c r="Q39" i="4"/>
  <c r="V39" i="4" s="1"/>
  <c r="Q40" i="4"/>
  <c r="T40" i="4" s="1"/>
  <c r="Q41" i="4"/>
  <c r="Q42" i="4"/>
  <c r="V42" i="4" s="1"/>
  <c r="Q43" i="4"/>
  <c r="Q38" i="4"/>
  <c r="V38" i="4" s="1"/>
  <c r="U44" i="4"/>
  <c r="S44" i="4"/>
  <c r="D26" i="4"/>
  <c r="E26" i="4"/>
  <c r="F26" i="4"/>
  <c r="G26" i="4"/>
  <c r="H26" i="4"/>
  <c r="I26" i="4"/>
  <c r="J26" i="4"/>
  <c r="K26" i="4"/>
  <c r="C15" i="4"/>
  <c r="C16" i="4"/>
  <c r="C17" i="4"/>
  <c r="C18" i="4"/>
  <c r="C19" i="4"/>
  <c r="C20" i="4"/>
  <c r="C21" i="4"/>
  <c r="C22" i="4"/>
  <c r="C23" i="4"/>
  <c r="C24" i="4"/>
  <c r="C14" i="4"/>
  <c r="D45" i="4"/>
  <c r="F45" i="4"/>
  <c r="C43" i="4"/>
  <c r="C45" i="4" s="1"/>
  <c r="C120" i="4" l="1"/>
  <c r="D106" i="4"/>
  <c r="R80" i="4"/>
  <c r="C84" i="4"/>
  <c r="H85" i="4" s="1"/>
  <c r="C64" i="4"/>
  <c r="I65" i="4" s="1"/>
  <c r="T39" i="4"/>
  <c r="V40" i="4"/>
  <c r="Q44" i="4"/>
  <c r="R40" i="4" s="1"/>
  <c r="T38" i="4"/>
  <c r="T42" i="4"/>
  <c r="T41" i="4"/>
  <c r="V41" i="4"/>
  <c r="F46" i="4"/>
  <c r="D46" i="4"/>
  <c r="C26" i="4"/>
  <c r="H27" i="4" s="1"/>
  <c r="D85" i="4" l="1"/>
  <c r="F85" i="4"/>
  <c r="H65" i="4"/>
  <c r="L61" i="4" s="1"/>
  <c r="D65" i="4"/>
  <c r="L53" i="4" s="1"/>
  <c r="G65" i="4"/>
  <c r="L57" i="4" s="1"/>
  <c r="R39" i="4"/>
  <c r="R38" i="4"/>
  <c r="R41" i="4"/>
  <c r="T44" i="4"/>
  <c r="V44" i="4"/>
  <c r="R42" i="4"/>
  <c r="R43" i="4"/>
  <c r="F27" i="4"/>
  <c r="I27" i="4"/>
  <c r="D27" i="4"/>
  <c r="K27" i="4"/>
  <c r="J27" i="4"/>
  <c r="E27" i="4"/>
  <c r="G27" i="4"/>
  <c r="C85" i="4" l="1"/>
  <c r="R44" i="4"/>
</calcChain>
</file>

<file path=xl/sharedStrings.xml><?xml version="1.0" encoding="utf-8"?>
<sst xmlns="http://schemas.openxmlformats.org/spreadsheetml/2006/main" count="189" uniqueCount="85">
  <si>
    <t>PROGRAMA NACIONAL CONTRA LA VIOLENCIA FAMILIAR Y SEXUAL</t>
  </si>
  <si>
    <t>REPORTE ESTADÍSTICO DE CASOS ATENDIDOS EN EL SERVICIO DE  ATENCIÓN URGENTE (SAU)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</si>
  <si>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</si>
  <si>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 xml:space="preserve"> I: INSTITUCIÓN/SERVICIO REFERENTE</t>
  </si>
  <si>
    <t>Cuadro 1: Casos atendidos  de la institución/ servicio referente según  mes, 2015.</t>
  </si>
  <si>
    <t xml:space="preserve">Mes </t>
  </si>
  <si>
    <t>Total</t>
  </si>
  <si>
    <t>Linea 100</t>
  </si>
  <si>
    <t>chat 100</t>
  </si>
  <si>
    <t>MIMP</t>
  </si>
  <si>
    <t>PNCVFS</t>
  </si>
  <si>
    <t>Medios</t>
  </si>
  <si>
    <t>Poder Judicial</t>
  </si>
  <si>
    <t>Ns/Nr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</si>
  <si>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</si>
  <si>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</si>
  <si>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</si>
  <si>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</si>
  <si>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</si>
  <si>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</si>
  <si>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</si>
  <si>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</si>
  <si>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</si>
  <si>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</si>
  <si>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</si>
  <si>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</si>
  <si>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</si>
  <si>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II: PERSONA USUARIA</t>
  </si>
  <si>
    <t>Cuadro 2 : Casos atendidos de la persona usuaria por sexo según mes, 2015.</t>
  </si>
  <si>
    <t>Mes</t>
  </si>
  <si>
    <t>Femenino</t>
  </si>
  <si>
    <t>Masculino</t>
  </si>
  <si>
    <t>Grupo de edad</t>
  </si>
  <si>
    <t xml:space="preserve">Total </t>
  </si>
  <si>
    <t xml:space="preserve"> 0-5 años</t>
  </si>
  <si>
    <t xml:space="preserve"> 6-11 años</t>
  </si>
  <si>
    <t>12-17 años</t>
  </si>
  <si>
    <t>18-59 años</t>
  </si>
  <si>
    <t>60a + años</t>
  </si>
  <si>
    <t>Sin datos</t>
  </si>
  <si>
    <t>Niños, niñas y adolescentes</t>
  </si>
  <si>
    <t>Cuadro 4: Casos atendidos  de las personas usuarias por grupo de edad según mes, 2015.</t>
  </si>
  <si>
    <t xml:space="preserve"> 12-17 años</t>
  </si>
  <si>
    <t>60 a + años</t>
  </si>
  <si>
    <t>Jóvenes y adultos</t>
  </si>
  <si>
    <t>Adultos Mayores</t>
  </si>
  <si>
    <t>Cuadro 5 : Casos atendidos por mes según el sexo de la persona agresora.</t>
  </si>
  <si>
    <t>Cuadro 6 : Casos atendidos por sexo según grupo de edad de la persona agresora, 2015</t>
  </si>
  <si>
    <t>N/E</t>
  </si>
  <si>
    <t>Cuadro 7 : Casos atendidos por mes según el vinculo entre la persona y la persona usuaria</t>
  </si>
  <si>
    <t>Esposo/a</t>
  </si>
  <si>
    <t>Madre/padre</t>
  </si>
  <si>
    <t>Padrastro/Madrastra</t>
  </si>
  <si>
    <t>Hermano(a)</t>
  </si>
  <si>
    <t>Hijo/a</t>
  </si>
  <si>
    <t>Abuelo(a)</t>
  </si>
  <si>
    <t>Cuñado</t>
  </si>
  <si>
    <t>Yerno/nuera</t>
  </si>
  <si>
    <t>Otro familiar</t>
  </si>
  <si>
    <t>Otro</t>
  </si>
  <si>
    <t>Desconocido</t>
  </si>
  <si>
    <t>Sin dato</t>
  </si>
  <si>
    <t>Set</t>
  </si>
  <si>
    <t>Apurimac*</t>
  </si>
  <si>
    <t>Callao</t>
  </si>
  <si>
    <t>Fuente: Sistema Integrado de Registros de la Violencia familiar y Sexual -SAU</t>
  </si>
  <si>
    <t>Elaboración: Unidad de Generación de Información y Gestión del Conocimiento - PNCVFS</t>
  </si>
  <si>
    <t xml:space="preserve">Otro </t>
  </si>
  <si>
    <t>Enamorado(a)/novio(a) no es pareja sexual</t>
  </si>
  <si>
    <t>Junin*</t>
  </si>
  <si>
    <t>Cuadro 3 : Casos atendidos de la persona usuaria por sexo según grupo de dad, 2015</t>
  </si>
  <si>
    <t>Cantidad</t>
  </si>
  <si>
    <t>III: PRESUNTA PERSONA AGRESORA</t>
  </si>
  <si>
    <t>Lima Metropolitana</t>
  </si>
  <si>
    <t>Lima Provincia</t>
  </si>
  <si>
    <t>Ex esposo/a</t>
  </si>
  <si>
    <t>(*) Atención realizada en la región Lima pero el lugar de ocurrencia es en la región de los/las usuarios/as</t>
  </si>
  <si>
    <t>Ex conviviente</t>
  </si>
  <si>
    <t>Conviviente</t>
  </si>
  <si>
    <t>Progenitor/a de su hijo</t>
  </si>
  <si>
    <t>-</t>
  </si>
  <si>
    <t>PERIODO: ENERO - NOVIEMBRE  2015</t>
  </si>
  <si>
    <t>Amazonas*</t>
  </si>
  <si>
    <t>IV: CASOS ATENDIDOS POR DEPARTAMENTO DE PROCEDENCIA DE LA PERSONA USUARIA</t>
  </si>
  <si>
    <t>Número de casos atendidos por lugar de residencia (departamento) y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</si>
</sst>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0.0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i/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4" fillId="3" borderId="0" xfId="4" applyFont="1" applyFill="1" applyAlignment="1">
      <alignment vertical="center" wrapText="1"/>
    </xf>
    <xf numFmtId="0" fontId="8" fillId="3" borderId="0" xfId="4" applyFont="1" applyFill="1" applyAlignment="1">
      <alignment horizontal="left" vertical="center" wrapText="1"/>
    </xf>
    <xf numFmtId="0" fontId="4" fillId="3" borderId="0" xfId="4" applyFont="1" applyFill="1" applyBorder="1" applyAlignment="1">
      <alignment vertical="center" wrapText="1"/>
    </xf>
    <xf numFmtId="0" fontId="12" fillId="3" borderId="0" xfId="4" applyFont="1" applyFill="1" applyBorder="1" applyAlignment="1">
      <alignment vertical="center" wrapText="1"/>
    </xf>
    <xf numFmtId="0" fontId="4" fillId="3" borderId="1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4" fillId="3" borderId="0" xfId="4" applyFont="1" applyFill="1" applyAlignment="1">
      <alignment vertical="center" wrapText="1"/>
    </xf>
    <xf numFmtId="0" fontId="15" fillId="3" borderId="0" xfId="4" applyFont="1" applyFill="1" applyBorder="1" applyAlignment="1">
      <alignment horizontal="center" vertical="center" wrapText="1"/>
    </xf>
    <xf numFmtId="1" fontId="11" fillId="5" borderId="1" xfId="4" applyNumberFormat="1" applyFont="1" applyFill="1" applyBorder="1" applyAlignment="1">
      <alignment horizontal="center" vertical="center" wrapText="1"/>
    </xf>
    <xf numFmtId="0" fontId="16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left" vertical="center" wrapText="1"/>
    </xf>
    <xf numFmtId="0" fontId="11" fillId="5" borderId="3" xfId="4" applyFont="1" applyFill="1" applyBorder="1" applyAlignment="1">
      <alignment vertical="center" wrapText="1"/>
    </xf>
    <xf numFmtId="0" fontId="11" fillId="5" borderId="4" xfId="4" applyFont="1" applyFill="1" applyBorder="1" applyAlignment="1">
      <alignment vertical="center" wrapText="1"/>
    </xf>
    <xf numFmtId="0" fontId="18" fillId="3" borderId="0" xfId="4" applyFont="1" applyFill="1" applyAlignment="1">
      <alignment vertical="center" wrapText="1"/>
    </xf>
    <xf numFmtId="0" fontId="19" fillId="3" borderId="1" xfId="4" applyFont="1" applyFill="1" applyBorder="1" applyAlignment="1">
      <alignment horizontal="left" vertical="center" wrapText="1"/>
    </xf>
    <xf numFmtId="0" fontId="12" fillId="3" borderId="0" xfId="4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left" vertical="center" wrapText="1"/>
    </xf>
    <xf numFmtId="0" fontId="13" fillId="3" borderId="0" xfId="4" applyFont="1" applyFill="1" applyBorder="1" applyAlignment="1">
      <alignment horizontal="left" vertical="center" wrapText="1"/>
    </xf>
    <xf numFmtId="9" fontId="12" fillId="3" borderId="0" xfId="7" applyFont="1" applyFill="1" applyBorder="1" applyAlignment="1">
      <alignment vertical="center" wrapText="1"/>
    </xf>
    <xf numFmtId="9" fontId="4" fillId="3" borderId="0" xfId="7" applyFont="1" applyFill="1" applyBorder="1" applyAlignment="1">
      <alignment vertical="center" wrapText="1"/>
    </xf>
    <xf numFmtId="0" fontId="13" fillId="3" borderId="0" xfId="4" applyFont="1" applyFill="1" applyBorder="1" applyAlignment="1">
      <alignment vertical="center" wrapText="1"/>
    </xf>
    <xf numFmtId="0" fontId="21" fillId="3" borderId="1" xfId="4" applyFont="1" applyFill="1" applyBorder="1" applyAlignment="1">
      <alignment horizontal="left" vertical="center" wrapText="1"/>
    </xf>
    <xf numFmtId="0" fontId="4" fillId="3" borderId="4" xfId="4" applyFont="1" applyFill="1" applyBorder="1" applyAlignment="1">
      <alignment vertical="center" wrapText="1"/>
    </xf>
    <xf numFmtId="0" fontId="4" fillId="3" borderId="6" xfId="4" applyFont="1" applyFill="1" applyBorder="1" applyAlignment="1">
      <alignment vertical="center" wrapText="1"/>
    </xf>
    <xf numFmtId="0" fontId="22" fillId="3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left" vertical="top" wrapText="1"/>
    </xf>
    <xf numFmtId="0" fontId="22" fillId="3" borderId="0" xfId="4" applyFont="1" applyFill="1" applyBorder="1" applyAlignment="1">
      <alignment horizontal="left" vertical="center" wrapText="1"/>
    </xf>
    <xf numFmtId="0" fontId="13" fillId="3" borderId="0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vertical="center" wrapText="1"/>
    </xf>
    <xf numFmtId="0" fontId="25" fillId="3" borderId="0" xfId="4" applyFont="1" applyFill="1" applyAlignment="1">
      <alignment vertical="center" wrapText="1"/>
    </xf>
    <xf numFmtId="0" fontId="23" fillId="3" borderId="0" xfId="4" applyFont="1" applyFill="1" applyAlignment="1">
      <alignment horizontal="left" vertical="center" wrapText="1"/>
    </xf>
    <xf numFmtId="0" fontId="19" fillId="3" borderId="1" xfId="4" applyFont="1" applyFill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center" vertical="center" wrapText="1"/>
    </xf>
    <xf numFmtId="0" fontId="13" fillId="3" borderId="0" xfId="4" applyFont="1" applyFill="1" applyAlignment="1">
      <alignment vertical="center" wrapText="1"/>
    </xf>
    <xf numFmtId="9" fontId="13" fillId="3" borderId="0" xfId="7" applyFont="1" applyFill="1" applyBorder="1" applyAlignment="1">
      <alignment horizontal="center" vertical="center" wrapText="1"/>
    </xf>
    <xf numFmtId="0" fontId="27" fillId="3" borderId="0" xfId="4" applyFont="1" applyFill="1" applyAlignment="1">
      <alignment vertical="center" wrapText="1"/>
    </xf>
    <xf numFmtId="0" fontId="27" fillId="3" borderId="0" xfId="4" applyFont="1" applyFill="1" applyAlignment="1">
      <alignment horizontal="right" vertical="center" wrapText="1"/>
    </xf>
    <xf numFmtId="0" fontId="27" fillId="3" borderId="0" xfId="4" applyFont="1" applyFill="1" applyAlignment="1">
      <alignment horizontal="left" vertical="center" wrapText="1"/>
    </xf>
    <xf numFmtId="0" fontId="9" fillId="0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9" fillId="3" borderId="0" xfId="4" applyFont="1" applyFill="1" applyAlignment="1">
      <alignment vertical="center" wrapText="1"/>
    </xf>
    <xf numFmtId="1" fontId="28" fillId="5" borderId="4" xfId="7" applyNumberFormat="1" applyFont="1" applyFill="1" applyBorder="1" applyAlignment="1">
      <alignment horizontal="center" vertical="center" wrapText="1"/>
    </xf>
    <xf numFmtId="166" fontId="28" fillId="0" borderId="0" xfId="7" applyNumberFormat="1" applyFont="1" applyFill="1" applyBorder="1" applyAlignment="1">
      <alignment vertical="center" wrapText="1"/>
    </xf>
    <xf numFmtId="9" fontId="4" fillId="0" borderId="0" xfId="7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 vertical="center" wrapText="1"/>
    </xf>
    <xf numFmtId="9" fontId="13" fillId="3" borderId="0" xfId="7" applyFont="1" applyFill="1" applyBorder="1" applyAlignment="1">
      <alignment vertical="center" wrapText="1"/>
    </xf>
    <xf numFmtId="9" fontId="4" fillId="6" borderId="0" xfId="7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30" fillId="5" borderId="1" xfId="4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31" fillId="0" borderId="1" xfId="0" applyFont="1" applyFill="1" applyBorder="1" applyAlignment="1">
      <alignment vertical="center"/>
    </xf>
    <xf numFmtId="3" fontId="31" fillId="0" borderId="1" xfId="0" applyNumberFormat="1" applyFont="1" applyFill="1" applyBorder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0" fillId="3" borderId="0" xfId="4" applyFont="1" applyFill="1" applyAlignment="1">
      <alignment horizontal="left" vertical="center" wrapText="1"/>
    </xf>
    <xf numFmtId="0" fontId="32" fillId="7" borderId="0" xfId="0" applyFont="1" applyFill="1" applyAlignment="1">
      <alignment horizontal="right" vertical="center"/>
    </xf>
    <xf numFmtId="14" fontId="32" fillId="7" borderId="0" xfId="0" applyNumberFormat="1" applyFont="1" applyFill="1" applyAlignment="1">
      <alignment horizontal="right" vertical="center"/>
    </xf>
    <xf numFmtId="0" fontId="30" fillId="5" borderId="3" xfId="4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center" vertical="center"/>
    </xf>
    <xf numFmtId="3" fontId="30" fillId="5" borderId="3" xfId="4" applyNumberFormat="1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4" fillId="3" borderId="0" xfId="4" applyFont="1" applyFill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left" vertical="center" wrapText="1"/>
    </xf>
    <xf numFmtId="0" fontId="19" fillId="3" borderId="6" xfId="4" applyFont="1" applyFill="1" applyBorder="1" applyAlignment="1">
      <alignment horizontal="left" vertical="center" wrapText="1"/>
    </xf>
    <xf numFmtId="0" fontId="11" fillId="5" borderId="0" xfId="4" applyFont="1" applyFill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24" fillId="3" borderId="0" xfId="4" applyFont="1" applyFill="1" applyAlignment="1">
      <alignment horizontal="left" vertical="center" wrapText="1"/>
    </xf>
    <xf numFmtId="0" fontId="13" fillId="3" borderId="0" xfId="4" applyFont="1" applyFill="1" applyAlignment="1">
      <alignment horizontal="left" vertical="center" wrapText="1"/>
    </xf>
    <xf numFmtId="165" fontId="11" fillId="5" borderId="1" xfId="4" applyNumberFormat="1" applyFont="1" applyFill="1" applyBorder="1" applyAlignment="1">
      <alignment horizontal="center" vertical="center" wrapText="1"/>
    </xf>
    <xf numFmtId="165" fontId="4" fillId="3" borderId="1" xfId="4" applyNumberFormat="1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3" fontId="18" fillId="3" borderId="1" xfId="4" applyNumberFormat="1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4" fillId="3" borderId="4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21" fillId="3" borderId="1" xfId="4" applyFont="1" applyFill="1" applyBorder="1" applyAlignment="1">
      <alignment horizontal="center" vertical="center" wrapText="1"/>
    </xf>
    <xf numFmtId="0" fontId="4" fillId="3" borderId="4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22" fillId="3" borderId="1" xfId="4" applyFont="1" applyFill="1" applyBorder="1" applyAlignment="1">
      <alignment horizontal="left" vertical="center" wrapText="1"/>
    </xf>
    <xf numFmtId="166" fontId="11" fillId="5" borderId="1" xfId="10" applyNumberFormat="1" applyFont="1" applyFill="1" applyBorder="1" applyAlignment="1">
      <alignment horizontal="center" vertical="center" wrapText="1"/>
    </xf>
    <xf numFmtId="0" fontId="11" fillId="5" borderId="3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165" fontId="11" fillId="5" borderId="1" xfId="4" applyNumberFormat="1" applyFont="1" applyFill="1" applyBorder="1" applyAlignment="1">
      <alignment horizontal="center" vertical="center" wrapText="1"/>
    </xf>
    <xf numFmtId="3" fontId="4" fillId="3" borderId="1" xfId="4" applyNumberFormat="1" applyFont="1" applyFill="1" applyBorder="1" applyAlignment="1">
      <alignment horizontal="center" vertical="center" wrapText="1"/>
    </xf>
    <xf numFmtId="0" fontId="22" fillId="3" borderId="1" xfId="4" applyFont="1" applyFill="1" applyBorder="1" applyAlignment="1">
      <alignment horizontal="center" vertical="center" wrapText="1"/>
    </xf>
    <xf numFmtId="3" fontId="19" fillId="3" borderId="1" xfId="4" applyNumberFormat="1" applyFont="1" applyFill="1" applyBorder="1" applyAlignment="1">
      <alignment horizontal="center" vertical="center" wrapText="1"/>
    </xf>
    <xf numFmtId="3" fontId="11" fillId="5" borderId="1" xfId="4" applyNumberFormat="1" applyFont="1" applyFill="1" applyBorder="1" applyAlignment="1">
      <alignment horizontal="center" vertical="center" wrapText="1"/>
    </xf>
    <xf numFmtId="0" fontId="35" fillId="3" borderId="2" xfId="4" applyFont="1" applyFill="1" applyBorder="1" applyAlignment="1">
      <alignment horizontal="left" vertical="center" wrapText="1"/>
    </xf>
    <xf numFmtId="0" fontId="11" fillId="5" borderId="4" xfId="4" applyFont="1" applyFill="1" applyBorder="1" applyAlignment="1">
      <alignment horizontal="center" vertical="center" wrapText="1"/>
    </xf>
    <xf numFmtId="0" fontId="11" fillId="5" borderId="6" xfId="4" applyFont="1" applyFill="1" applyBorder="1" applyAlignment="1">
      <alignment horizontal="center" vertical="center" wrapText="1"/>
    </xf>
    <xf numFmtId="0" fontId="27" fillId="3" borderId="0" xfId="4" applyFont="1" applyFill="1" applyAlignment="1">
      <alignment horizontal="center" vertical="center" wrapText="1"/>
    </xf>
    <xf numFmtId="0" fontId="34" fillId="3" borderId="0" xfId="4" applyFont="1" applyFill="1" applyBorder="1" applyAlignment="1">
      <alignment horizontal="left" vertical="center" wrapText="1"/>
    </xf>
    <xf numFmtId="0" fontId="34" fillId="3" borderId="0" xfId="4" applyFont="1" applyFill="1" applyAlignment="1">
      <alignment horizontal="left" vertical="center" wrapText="1"/>
    </xf>
    <xf numFmtId="0" fontId="19" fillId="3" borderId="4" xfId="4" applyFont="1" applyFill="1" applyBorder="1" applyAlignment="1">
      <alignment horizontal="left" vertical="center" wrapText="1"/>
    </xf>
    <xf numFmtId="0" fontId="19" fillId="3" borderId="6" xfId="4" applyFont="1" applyFill="1" applyBorder="1" applyAlignment="1">
      <alignment horizontal="left" vertical="center" wrapText="1"/>
    </xf>
    <xf numFmtId="0" fontId="21" fillId="3" borderId="4" xfId="4" applyFont="1" applyFill="1" applyBorder="1" applyAlignment="1">
      <alignment horizontal="left" vertical="center" wrapText="1"/>
    </xf>
    <xf numFmtId="0" fontId="21" fillId="3" borderId="6" xfId="4" applyFont="1" applyFill="1" applyBorder="1" applyAlignment="1">
      <alignment horizontal="left" vertical="center" wrapText="1"/>
    </xf>
    <xf numFmtId="0" fontId="5" fillId="3" borderId="0" xfId="4" applyFont="1" applyFill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17" fontId="7" fillId="3" borderId="2" xfId="4" applyNumberFormat="1" applyFont="1" applyFill="1" applyBorder="1" applyAlignment="1">
      <alignment horizontal="center" vertical="center" wrapText="1"/>
    </xf>
    <xf numFmtId="0" fontId="33" fillId="2" borderId="1" xfId="9" applyFont="1" applyBorder="1" applyAlignment="1">
      <alignment horizontal="left" vertical="center" wrapText="1"/>
    </xf>
    <xf numFmtId="0" fontId="9" fillId="4" borderId="0" xfId="4" applyFont="1" applyFill="1" applyBorder="1" applyAlignment="1">
      <alignment horizontal="left" vertical="top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3" fontId="4" fillId="3" borderId="4" xfId="4" applyNumberFormat="1" applyFont="1" applyFill="1" applyBorder="1" applyAlignment="1">
      <alignment horizontal="center" vertical="center" wrapText="1"/>
    </xf>
    <xf numFmtId="3" fontId="4" fillId="3" borderId="6" xfId="4" applyNumberFormat="1" applyFont="1" applyFill="1" applyBorder="1" applyAlignment="1">
      <alignment horizontal="center" vertical="center" wrapText="1"/>
    </xf>
    <xf numFmtId="0" fontId="34" fillId="3" borderId="0" xfId="4" applyFont="1" applyFill="1" applyAlignment="1">
      <alignment horizontal="center" vertical="center" wrapText="1"/>
    </xf>
    <xf numFmtId="0" fontId="13" fillId="3" borderId="0" xfId="4" applyFont="1" applyFill="1" applyAlignment="1">
      <alignment horizontal="left" vertical="center" wrapText="1"/>
    </xf>
    <xf numFmtId="0" fontId="9" fillId="4" borderId="0" xfId="4" applyFont="1" applyFill="1" applyAlignment="1">
      <alignment horizontal="left" vertical="center" wrapText="1"/>
    </xf>
    <xf numFmtId="0" fontId="34" fillId="3" borderId="2" xfId="4" applyFont="1" applyFill="1" applyBorder="1" applyAlignment="1">
      <alignment horizontal="left" vertical="top" wrapText="1"/>
    </xf>
    <xf numFmtId="0" fontId="11" fillId="5" borderId="5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3" fontId="4" fillId="3" borderId="4" xfId="7" applyNumberFormat="1" applyFont="1" applyFill="1" applyBorder="1" applyAlignment="1">
      <alignment horizontal="center" vertical="center" wrapText="1"/>
    </xf>
    <xf numFmtId="3" fontId="4" fillId="3" borderId="6" xfId="7" applyNumberFormat="1" applyFont="1" applyFill="1" applyBorder="1" applyAlignment="1">
      <alignment horizontal="center" vertical="center" wrapText="1"/>
    </xf>
    <xf numFmtId="0" fontId="11" fillId="5" borderId="0" xfId="4" applyFont="1" applyFill="1" applyBorder="1" applyAlignment="1">
      <alignment horizontal="center" vertical="center" wrapText="1"/>
    </xf>
    <xf numFmtId="0" fontId="11" fillId="5" borderId="2" xfId="4" applyFont="1" applyFill="1" applyBorder="1" applyAlignment="1">
      <alignment horizontal="center" vertical="center" wrapText="1"/>
    </xf>
    <xf numFmtId="165" fontId="11" fillId="5" borderId="1" xfId="4" applyNumberFormat="1" applyFont="1" applyFill="1" applyBorder="1" applyAlignment="1">
      <alignment horizontal="center" vertical="center" wrapText="1"/>
    </xf>
    <xf numFmtId="0" fontId="35" fillId="3" borderId="0" xfId="4" applyFont="1" applyFill="1" applyBorder="1" applyAlignment="1">
      <alignment horizontal="left" vertical="center" wrapText="1"/>
    </xf>
    <xf numFmtId="0" fontId="23" fillId="3" borderId="0" xfId="4" applyFont="1" applyFill="1" applyAlignment="1">
      <alignment horizontal="center" vertical="center" wrapText="1"/>
    </xf>
    <xf numFmtId="0" fontId="24" fillId="3" borderId="0" xfId="4" applyFont="1" applyFill="1" applyAlignment="1">
      <alignment horizontal="center" vertical="center" wrapText="1"/>
    </xf>
    <xf numFmtId="0" fontId="11" fillId="5" borderId="9" xfId="4" applyFont="1" applyFill="1" applyBorder="1" applyAlignment="1">
      <alignment horizontal="center" vertical="center" wrapText="1"/>
    </xf>
    <xf numFmtId="0" fontId="11" fillId="5" borderId="0" xfId="4" applyFont="1" applyFill="1" applyAlignment="1">
      <alignment horizontal="center" vertical="center" wrapText="1"/>
    </xf>
    <xf numFmtId="3" fontId="4" fillId="3" borderId="1" xfId="4" applyNumberFormat="1" applyFont="1" applyFill="1" applyBorder="1" applyAlignment="1">
      <alignment horizontal="center" vertical="center" wrapText="1"/>
    </xf>
    <xf numFmtId="166" fontId="11" fillId="5" borderId="4" xfId="10" applyNumberFormat="1" applyFont="1" applyFill="1" applyBorder="1" applyAlignment="1">
      <alignment horizontal="center" vertical="center" wrapText="1"/>
    </xf>
    <xf numFmtId="166" fontId="11" fillId="5" borderId="5" xfId="10" applyNumberFormat="1" applyFont="1" applyFill="1" applyBorder="1" applyAlignment="1">
      <alignment horizontal="center" vertical="center" wrapText="1"/>
    </xf>
    <xf numFmtId="166" fontId="11" fillId="5" borderId="6" xfId="10" applyNumberFormat="1" applyFont="1" applyFill="1" applyBorder="1" applyAlignment="1">
      <alignment horizontal="center" vertical="center" wrapText="1"/>
    </xf>
    <xf numFmtId="166" fontId="24" fillId="3" borderId="0" xfId="7" applyNumberFormat="1" applyFont="1" applyFill="1" applyAlignment="1">
      <alignment horizontal="center" vertical="center" wrapText="1"/>
    </xf>
    <xf numFmtId="3" fontId="4" fillId="3" borderId="1" xfId="7" applyNumberFormat="1" applyFont="1" applyFill="1" applyBorder="1" applyAlignment="1">
      <alignment horizontal="center" vertical="center" wrapText="1"/>
    </xf>
    <xf numFmtId="0" fontId="11" fillId="5" borderId="7" xfId="4" applyFont="1" applyFill="1" applyBorder="1" applyAlignment="1">
      <alignment horizontal="center" vertical="center" wrapText="1"/>
    </xf>
    <xf numFmtId="0" fontId="11" fillId="5" borderId="8" xfId="4" applyFont="1" applyFill="1" applyBorder="1" applyAlignment="1">
      <alignment horizontal="center" vertical="center" wrapText="1"/>
    </xf>
    <xf numFmtId="165" fontId="11" fillId="5" borderId="4" xfId="4" applyNumberFormat="1" applyFont="1" applyFill="1" applyBorder="1" applyAlignment="1">
      <alignment horizontal="center" vertical="center" wrapText="1"/>
    </xf>
    <xf numFmtId="165" fontId="11" fillId="5" borderId="6" xfId="4" applyNumberFormat="1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" fillId="3" borderId="4" xfId="4" applyFont="1" applyFill="1" applyBorder="1" applyAlignment="1">
      <alignment horizontal="left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28" fillId="5" borderId="4" xfId="4" applyFont="1" applyFill="1" applyBorder="1" applyAlignment="1">
      <alignment horizontal="center" vertical="center" wrapText="1"/>
    </xf>
    <xf numFmtId="0" fontId="28" fillId="5" borderId="6" xfId="4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top" wrapText="1"/>
    </xf>
  </cellXfs>
  <cellStyles count="11">
    <cellStyle name="Buena" xfId="9" builtinId="26"/>
    <cellStyle name="Euro" xfId="2"/>
    <cellStyle name="Moneda 2" xfId="3"/>
    <cellStyle name="Normal" xfId="0" builtinId="0"/>
    <cellStyle name="Normal 2" xfId="4"/>
    <cellStyle name="Normal 3" xfId="1"/>
    <cellStyle name="Normal 3 2" xfId="5"/>
    <cellStyle name="Normal 4" xfId="6"/>
    <cellStyle name="Porcentaje" xfId="10" builtinId="5"/>
    <cellStyle name="Porcentual 2" xfId="7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0.27071456956854417"/>
          <c:w val="0.86702006808460885"/>
          <c:h val="0.5893476251666359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'SAU - 2015'!$B$14:$B$25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'SAU - 2015'!$C$14:$C$25</c:f>
              <c:numCache>
                <c:formatCode>General</c:formatCode>
                <c:ptCount val="12"/>
                <c:pt idx="0">
                  <c:v>197</c:v>
                </c:pt>
                <c:pt idx="1">
                  <c:v>256</c:v>
                </c:pt>
                <c:pt idx="2">
                  <c:v>172</c:v>
                </c:pt>
                <c:pt idx="3">
                  <c:v>152</c:v>
                </c:pt>
                <c:pt idx="4">
                  <c:v>122</c:v>
                </c:pt>
                <c:pt idx="5">
                  <c:v>122</c:v>
                </c:pt>
                <c:pt idx="6">
                  <c:v>141</c:v>
                </c:pt>
                <c:pt idx="7">
                  <c:v>223</c:v>
                </c:pt>
                <c:pt idx="8">
                  <c:v>244</c:v>
                </c:pt>
                <c:pt idx="9">
                  <c:v>322</c:v>
                </c:pt>
                <c:pt idx="10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16864"/>
        <c:axId val="206568968"/>
      </c:barChart>
      <c:catAx>
        <c:axId val="8091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/>
            </a:pPr>
            <a:endParaRPr lang="es-PE"/>
          </a:p>
        </c:txPr>
        <c:crossAx val="206568968"/>
        <c:crosses val="autoZero"/>
        <c:auto val="1"/>
        <c:lblAlgn val="ctr"/>
        <c:lblOffset val="100"/>
        <c:noMultiLvlLbl val="0"/>
      </c:catAx>
      <c:valAx>
        <c:axId val="206568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8091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usuaria por sexo</a:t>
            </a:r>
            <a:endParaRPr lang="es-PE" sz="14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05549849747093E-2"/>
          <c:y val="0.22198080977582721"/>
          <c:w val="0.87886522880292139"/>
          <c:h val="0.683601221978402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2326472970674989"/>
                  <c:y val="-0.1780532469852398"/>
                </c:manualLayout>
              </c:layout>
              <c:spPr/>
              <c:txPr>
                <a:bodyPr/>
                <a:lstStyle/>
                <a:p>
                  <a:pPr>
                    <a:defRPr lang="es-ES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169007259790325"/>
                  <c:y val="7.50529200111290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'SAU - 2015'!$D$32:$G$32</c:f>
              <c:strCache>
                <c:ptCount val="3"/>
                <c:pt idx="0">
                  <c:v>Femenino</c:v>
                </c:pt>
                <c:pt idx="2">
                  <c:v>Masculino</c:v>
                </c:pt>
              </c:strCache>
            </c:strRef>
          </c:cat>
          <c:val>
            <c:numRef>
              <c:f>'SAU - 2015'!$D$45:$G$45</c:f>
              <c:numCache>
                <c:formatCode>General</c:formatCode>
                <c:ptCount val="4"/>
                <c:pt idx="0">
                  <c:v>1435</c:v>
                </c:pt>
                <c:pt idx="2">
                  <c:v>804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Grupos de edad de las personas usuarias</a:t>
            </a:r>
          </a:p>
        </c:rich>
      </c:tx>
      <c:layout>
        <c:manualLayout>
          <c:xMode val="edge"/>
          <c:yMode val="edge"/>
          <c:x val="0.16845710832908475"/>
          <c:y val="1.08471090236527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201601276761509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88178116689914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891994730262029"/>
                  <c:y val="-7.01754579846554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3372609636248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'SAU - 2015'!$O$38:$O$43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'SAU - 2015'!$Q$38:$Q$43</c:f>
              <c:numCache>
                <c:formatCode>General</c:formatCode>
                <c:ptCount val="6"/>
                <c:pt idx="0">
                  <c:v>573</c:v>
                </c:pt>
                <c:pt idx="1">
                  <c:v>758</c:v>
                </c:pt>
                <c:pt idx="2">
                  <c:v>511</c:v>
                </c:pt>
                <c:pt idx="3">
                  <c:v>339</c:v>
                </c:pt>
                <c:pt idx="4">
                  <c:v>58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06723120"/>
        <c:axId val="208073504"/>
      </c:barChart>
      <c:catAx>
        <c:axId val="20672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208073504"/>
        <c:crosses val="autoZero"/>
        <c:auto val="1"/>
        <c:lblAlgn val="ctr"/>
        <c:lblOffset val="100"/>
        <c:noMultiLvlLbl val="0"/>
      </c:catAx>
      <c:valAx>
        <c:axId val="2080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/>
            </a:pPr>
            <a:endParaRPr lang="es-PE"/>
          </a:p>
        </c:txPr>
        <c:crossAx val="20672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PE" sz="1400"/>
              <a:t>Casos</a:t>
            </a:r>
            <a:r>
              <a:rPr lang="es-PE" sz="1400" baseline="0"/>
              <a:t> atendidos de la persona agresora por sexo</a:t>
            </a:r>
            <a:endParaRPr lang="es-PE" sz="14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1718832971965452"/>
                  <c:y val="4.8037166085946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779687321693484"/>
                  <c:y val="-0.180144677037322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'SAU - 2015'!$D$71:$H$71</c:f>
              <c:strCache>
                <c:ptCount val="5"/>
                <c:pt idx="0">
                  <c:v>Femenino</c:v>
                </c:pt>
                <c:pt idx="2">
                  <c:v>Masculino</c:v>
                </c:pt>
                <c:pt idx="4">
                  <c:v>N/E</c:v>
                </c:pt>
              </c:strCache>
            </c:strRef>
          </c:cat>
          <c:val>
            <c:numRef>
              <c:f>'SAU - 2015'!$D$84:$H$84</c:f>
              <c:numCache>
                <c:formatCode>General</c:formatCode>
                <c:ptCount val="5"/>
                <c:pt idx="0" formatCode="#,##0">
                  <c:v>810</c:v>
                </c:pt>
                <c:pt idx="2" formatCode="#,##0">
                  <c:v>1416</c:v>
                </c:pt>
                <c:pt idx="4" formatCode="#,##0">
                  <c:v>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las</a:t>
            </a:r>
            <a:r>
              <a:rPr lang="es-PE" sz="1100" baseline="0"/>
              <a:t> personas agresora</a:t>
            </a:r>
            <a:endParaRPr lang="es-PE" sz="1100"/>
          </a:p>
        </c:rich>
      </c:tx>
      <c:layout>
        <c:manualLayout>
          <c:xMode val="edge"/>
          <c:yMode val="edge"/>
          <c:x val="0.22537233205561538"/>
          <c:y val="6.9485405233437082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'SAU - 2015'!$P$74:$P$79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'SAU - 2015'!$Q$74:$Q$79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dLbls>
            <c:dLbl>
              <c:idx val="1"/>
              <c:layout>
                <c:manualLayout>
                  <c:x val="3.675856307435251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1253132832080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4767469618716784"/>
                  <c:y val="-4.16660220809290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17543859649122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808688387635774E-2"/>
                  <c:y val="4.16666666666664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'SAU - 2015'!$P$74:$P$79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'SAU - 2015'!$R$74:$R$79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26</c:v>
                </c:pt>
                <c:pt idx="3">
                  <c:v>2011</c:v>
                </c:pt>
                <c:pt idx="4">
                  <c:v>147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3800"/>
        <c:axId val="168165432"/>
      </c:barChart>
      <c:catAx>
        <c:axId val="206563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8165432"/>
        <c:crosses val="autoZero"/>
        <c:auto val="1"/>
        <c:lblAlgn val="ctr"/>
        <c:lblOffset val="100"/>
        <c:noMultiLvlLbl val="0"/>
      </c:catAx>
      <c:valAx>
        <c:axId val="16816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6563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3" Type="http://schemas.openxmlformats.org/officeDocument/2006/relationships/chart" Target="../charts/chart2.xml"/><Relationship Id="rId7" Type="http://schemas.openxmlformats.org/officeDocument/2006/relationships/image" Target="../media/image2.wmf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6.jpeg"/><Relationship Id="rId5" Type="http://schemas.openxmlformats.org/officeDocument/2006/relationships/chart" Target="../charts/chart4.xml"/><Relationship Id="rId10" Type="http://schemas.openxmlformats.org/officeDocument/2006/relationships/image" Target="../media/image5.wmf"/><Relationship Id="rId4" Type="http://schemas.openxmlformats.org/officeDocument/2006/relationships/chart" Target="../charts/chart3.xml"/><Relationship Id="rId9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90054</xdr:colOff>
      <xdr:row>11</xdr:row>
      <xdr:rowOff>226219</xdr:rowOff>
    </xdr:from>
    <xdr:to>
      <xdr:col>18</xdr:col>
      <xdr:colOff>457200</xdr:colOff>
      <xdr:row>25</xdr:row>
      <xdr:rowOff>126423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264583</xdr:colOff>
      <xdr:row>111</xdr:row>
      <xdr:rowOff>11641</xdr:rowOff>
    </xdr:from>
    <xdr:to>
      <xdr:col>20</xdr:col>
      <xdr:colOff>134174</xdr:colOff>
      <xdr:row>129</xdr:row>
      <xdr:rowOff>130969</xdr:rowOff>
    </xdr:to>
    <xdr:pic>
      <xdr:nvPicPr>
        <xdr:cNvPr id="3" name="29 Imagen" descr="mapa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17983" y="20804716"/>
          <a:ext cx="2724710" cy="3469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523875</xdr:colOff>
      <xdr:row>13</xdr:row>
      <xdr:rowOff>61383</xdr:rowOff>
    </xdr:from>
    <xdr:to>
      <xdr:col>22</xdr:col>
      <xdr:colOff>50006</xdr:colOff>
      <xdr:row>19</xdr:row>
      <xdr:rowOff>61383</xdr:rowOff>
    </xdr:to>
    <xdr:sp macro="" textlink="">
      <xdr:nvSpPr>
        <xdr:cNvPr id="4" name="7 CuadroTexto"/>
        <xdr:cNvSpPr txBox="1"/>
      </xdr:nvSpPr>
      <xdr:spPr>
        <a:xfrm>
          <a:off x="9877425" y="3595158"/>
          <a:ext cx="2145506" cy="10858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100" b="1" u="sng"/>
            <a:t>Año 2015 </a:t>
          </a:r>
        </a:p>
        <a:p>
          <a:pPr algn="l"/>
          <a:r>
            <a:rPr lang="es-PE" sz="1100" i="1"/>
            <a:t>En lo que va del presente año, se </a:t>
          </a:r>
          <a:r>
            <a:rPr lang="es-PE" sz="1100" i="1" baseline="0"/>
            <a:t> atendieron en promedio </a:t>
          </a:r>
          <a:r>
            <a:rPr lang="es-PE" sz="1200" b="1" i="1" baseline="0"/>
            <a:t>203</a:t>
          </a:r>
          <a:r>
            <a:rPr lang="es-PE" sz="1100" i="1" baseline="0"/>
            <a:t> casos mensuales y </a:t>
          </a:r>
          <a:r>
            <a:rPr lang="es-PE" sz="1200" b="1" i="1" baseline="0"/>
            <a:t>10</a:t>
          </a:r>
          <a:r>
            <a:rPr lang="es-PE" sz="1100" i="1" baseline="0"/>
            <a:t> casos por día.</a:t>
          </a:r>
          <a:endParaRPr lang="es-PE" sz="1100" i="1"/>
        </a:p>
      </xdr:txBody>
    </xdr:sp>
    <xdr:clientData/>
  </xdr:twoCellAnchor>
  <xdr:twoCellAnchor>
    <xdr:from>
      <xdr:col>7</xdr:col>
      <xdr:colOff>145256</xdr:colOff>
      <xdr:row>30</xdr:row>
      <xdr:rowOff>140494</xdr:rowOff>
    </xdr:from>
    <xdr:to>
      <xdr:col>13</xdr:col>
      <xdr:colOff>497681</xdr:colOff>
      <xdr:row>45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107157</xdr:colOff>
      <xdr:row>48</xdr:row>
      <xdr:rowOff>23812</xdr:rowOff>
    </xdr:from>
    <xdr:to>
      <xdr:col>21</xdr:col>
      <xdr:colOff>545306</xdr:colOff>
      <xdr:row>65</xdr:row>
      <xdr:rowOff>166686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285750</xdr:colOff>
      <xdr:row>69</xdr:row>
      <xdr:rowOff>95250</xdr:rowOff>
    </xdr:from>
    <xdr:to>
      <xdr:col>14</xdr:col>
      <xdr:colOff>514350</xdr:colOff>
      <xdr:row>84</xdr:row>
      <xdr:rowOff>133350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640557</xdr:colOff>
      <xdr:row>86</xdr:row>
      <xdr:rowOff>52388</xdr:rowOff>
    </xdr:from>
    <xdr:to>
      <xdr:col>21</xdr:col>
      <xdr:colOff>700088</xdr:colOff>
      <xdr:row>105</xdr:row>
      <xdr:rowOff>23812</xdr:rowOff>
    </xdr:to>
    <xdr:graphicFrame macro="">
      <xdr:nvGraphicFramePr>
        <xdr:cNvPr id="8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265112</xdr:colOff>
      <xdr:row>49</xdr:row>
      <xdr:rowOff>77788</xdr:rowOff>
    </xdr:from>
    <xdr:to>
      <xdr:col>10</xdr:col>
      <xdr:colOff>212991</xdr:colOff>
      <xdr:row>51</xdr:row>
      <xdr:rowOff>114301</xdr:rowOff>
    </xdr:to>
    <xdr:grpSp>
      <xdr:nvGrpSpPr>
        <xdr:cNvPr id="9" name="Group 215"/>
        <xdr:cNvGrpSpPr>
          <a:grpSpLocks/>
        </xdr:cNvGrpSpPr>
      </xdr:nvGrpSpPr>
      <xdr:grpSpPr bwMode="auto">
        <a:xfrm>
          <a:off x="5751512" y="10364788"/>
          <a:ext cx="547954" cy="646113"/>
          <a:chOff x="8944" y="3989"/>
          <a:chExt cx="620" cy="870"/>
        </a:xfrm>
      </xdr:grpSpPr>
      <xdr:pic>
        <xdr:nvPicPr>
          <xdr:cNvPr id="10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7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8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9</xdr:col>
      <xdr:colOff>329610</xdr:colOff>
      <xdr:row>52</xdr:row>
      <xdr:rowOff>162984</xdr:rowOff>
    </xdr:from>
    <xdr:to>
      <xdr:col>10</xdr:col>
      <xdr:colOff>227276</xdr:colOff>
      <xdr:row>57</xdr:row>
      <xdr:rowOff>78317</xdr:rowOff>
    </xdr:to>
    <xdr:pic>
      <xdr:nvPicPr>
        <xdr:cNvPr id="12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682535" y="11154834"/>
          <a:ext cx="412016" cy="82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295823</xdr:colOff>
      <xdr:row>58</xdr:row>
      <xdr:rowOff>28576</xdr:rowOff>
    </xdr:from>
    <xdr:to>
      <xdr:col>10</xdr:col>
      <xdr:colOff>234953</xdr:colOff>
      <xdr:row>62</xdr:row>
      <xdr:rowOff>28575</xdr:rowOff>
    </xdr:to>
    <xdr:pic>
      <xdr:nvPicPr>
        <xdr:cNvPr id="13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648748" y="12106276"/>
          <a:ext cx="453480" cy="723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177269</xdr:colOff>
      <xdr:row>48</xdr:row>
      <xdr:rowOff>139434</xdr:rowOff>
    </xdr:from>
    <xdr:to>
      <xdr:col>12</xdr:col>
      <xdr:colOff>409575</xdr:colOff>
      <xdr:row>63</xdr:row>
      <xdr:rowOff>28575</xdr:rowOff>
    </xdr:to>
    <xdr:sp macro="" textlink="">
      <xdr:nvSpPr>
        <xdr:cNvPr id="14" name="13 Rectángulo redondeado"/>
        <xdr:cNvSpPr/>
      </xdr:nvSpPr>
      <xdr:spPr>
        <a:xfrm>
          <a:off x="4530194" y="10245459"/>
          <a:ext cx="1661056" cy="2765691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0</xdr:col>
      <xdr:colOff>35719</xdr:colOff>
      <xdr:row>0</xdr:row>
      <xdr:rowOff>83343</xdr:rowOff>
    </xdr:from>
    <xdr:to>
      <xdr:col>5</xdr:col>
      <xdr:colOff>235744</xdr:colOff>
      <xdr:row>2</xdr:row>
      <xdr:rowOff>171450</xdr:rowOff>
    </xdr:to>
    <xdr:pic>
      <xdr:nvPicPr>
        <xdr:cNvPr id="15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5719" y="83343"/>
          <a:ext cx="3283744" cy="421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0.03245</cdr:x>
      <cdr:y>0.05021</cdr:y>
    </cdr:from>
    <cdr:to>
      <cdr:x>1</cdr:x>
      <cdr:y>0.17968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42889" y="143139"/>
          <a:ext cx="4260476" cy="369064"/>
        </a:xfrm>
        <a:prstGeom xmlns:a="http://schemas.openxmlformats.org/drawingml/2006/main" prst="rect">
          <a:avLst/>
        </a:prstGeom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según</a:t>
          </a:r>
          <a:r>
            <a:rPr lang="es-PE" sz="1200" b="1" baseline="0"/>
            <a:t> </a:t>
          </a:r>
          <a:r>
            <a:rPr lang="es-PE" sz="1200" b="1"/>
            <a:t>la institución o servicio referente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48"/>
  <sheetViews>
    <sheetView showGridLines="0" tabSelected="1" view="pageBreakPreview" zoomScaleSheetLayoutView="100" workbookViewId="0">
      <selection activeCell="G119" sqref="G119"/>
    </sheetView>
  </sheetViews>
  <sheetFormatPr baseColWidth="10" defaultRowHeight="12.75" x14ac:dyDescent="0.25"/>
  <cols>
    <col min="1" max="1" width="1" style="1" customWidth="1"/>
    <col min="2" max="2" width="17.85546875" style="1" customWidth="1"/>
    <col min="3" max="3" width="9.42578125" style="1" customWidth="1"/>
    <col min="4" max="11" width="9" style="1" customWidth="1"/>
    <col min="12" max="12" width="7" style="1" customWidth="1"/>
    <col min="13" max="13" width="6.85546875" style="1" customWidth="1"/>
    <col min="14" max="15" width="9.42578125" style="1" customWidth="1"/>
    <col min="16" max="16" width="9.85546875" style="1" customWidth="1"/>
    <col min="17" max="22" width="10.7109375" style="1" customWidth="1"/>
    <col min="23" max="23" width="1.5703125" style="1" customWidth="1"/>
    <col min="24" max="16384" width="11.42578125" style="1"/>
  </cols>
  <sheetData>
    <row r="3" spans="2:22" ht="14.25" customHeight="1" x14ac:dyDescent="0.25"/>
    <row r="4" spans="2:22" ht="24" customHeight="1" x14ac:dyDescent="0.25">
      <c r="B4" s="108" t="s">
        <v>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2:22" ht="30" customHeight="1" x14ac:dyDescent="0.25">
      <c r="B5" s="109" t="s">
        <v>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2:22" ht="21" customHeight="1" x14ac:dyDescent="0.25">
      <c r="B6" s="110" t="s">
        <v>81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2:22" ht="35.25" customHeight="1" x14ac:dyDescent="0.25">
      <c r="B7" s="111" t="s">
        <v>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2:22" ht="35.25" customHeight="1" x14ac:dyDescent="0.2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2:22" ht="5.2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22" ht="20.25" customHeight="1" x14ac:dyDescent="0.25">
      <c r="B10" s="112" t="s">
        <v>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2:22" ht="3.75" customHeight="1" x14ac:dyDescent="0.25">
      <c r="B11" s="3"/>
      <c r="C11" s="3"/>
      <c r="D11" s="3"/>
      <c r="E11" s="3"/>
      <c r="F11" s="3"/>
      <c r="G11" s="3"/>
      <c r="H11" s="3"/>
      <c r="I11" s="3"/>
    </row>
    <row r="12" spans="2:22" ht="34.5" customHeight="1" x14ac:dyDescent="0.25">
      <c r="B12" s="98" t="s">
        <v>4</v>
      </c>
      <c r="C12" s="98"/>
      <c r="D12" s="98"/>
      <c r="E12" s="98"/>
      <c r="F12" s="98"/>
      <c r="G12" s="98"/>
      <c r="H12" s="98"/>
      <c r="I12" s="98"/>
      <c r="J12" s="98"/>
      <c r="K12" s="98"/>
    </row>
    <row r="13" spans="2:22" ht="29.25" customHeight="1" x14ac:dyDescent="0.25">
      <c r="B13" s="68" t="s">
        <v>5</v>
      </c>
      <c r="C13" s="68" t="s">
        <v>6</v>
      </c>
      <c r="D13" s="68" t="s">
        <v>7</v>
      </c>
      <c r="E13" s="68" t="s">
        <v>8</v>
      </c>
      <c r="F13" s="68" t="s">
        <v>9</v>
      </c>
      <c r="G13" s="68" t="s">
        <v>10</v>
      </c>
      <c r="H13" s="68" t="s">
        <v>11</v>
      </c>
      <c r="I13" s="68" t="s">
        <v>12</v>
      </c>
      <c r="J13" s="68" t="s">
        <v>67</v>
      </c>
      <c r="K13" s="68" t="s">
        <v>13</v>
      </c>
    </row>
    <row r="14" spans="2:22" ht="14.25" customHeight="1" x14ac:dyDescent="0.25">
      <c r="B14" s="5" t="s">
        <v>15</v>
      </c>
      <c r="C14" s="72">
        <f>SUM(D14:K14)</f>
        <v>197</v>
      </c>
      <c r="D14" s="6">
        <v>132</v>
      </c>
      <c r="E14" s="6">
        <v>1</v>
      </c>
      <c r="F14" s="6">
        <v>51</v>
      </c>
      <c r="G14" s="6">
        <v>0</v>
      </c>
      <c r="H14" s="7">
        <v>12</v>
      </c>
      <c r="I14" s="7">
        <v>0</v>
      </c>
      <c r="J14" s="7">
        <v>0</v>
      </c>
      <c r="K14" s="7">
        <v>1</v>
      </c>
    </row>
    <row r="15" spans="2:22" ht="14.25" customHeight="1" x14ac:dyDescent="0.25">
      <c r="B15" s="5" t="s">
        <v>16</v>
      </c>
      <c r="C15" s="72">
        <f t="shared" ref="C15:C24" si="0">SUM(D15:K15)</f>
        <v>256</v>
      </c>
      <c r="D15" s="6">
        <v>170</v>
      </c>
      <c r="E15" s="6">
        <v>3</v>
      </c>
      <c r="F15" s="6">
        <v>21</v>
      </c>
      <c r="G15" s="6">
        <v>7</v>
      </c>
      <c r="H15" s="7">
        <v>33</v>
      </c>
      <c r="I15" s="7">
        <v>0</v>
      </c>
      <c r="J15" s="7">
        <v>4</v>
      </c>
      <c r="K15" s="7">
        <v>18</v>
      </c>
      <c r="S15" s="8"/>
    </row>
    <row r="16" spans="2:22" ht="14.25" customHeight="1" x14ac:dyDescent="0.25">
      <c r="B16" s="5" t="s">
        <v>17</v>
      </c>
      <c r="C16" s="72">
        <f t="shared" si="0"/>
        <v>172</v>
      </c>
      <c r="D16" s="6">
        <v>99</v>
      </c>
      <c r="E16" s="6">
        <v>5</v>
      </c>
      <c r="F16" s="6">
        <v>15</v>
      </c>
      <c r="G16" s="6">
        <v>1</v>
      </c>
      <c r="H16" s="7">
        <v>30</v>
      </c>
      <c r="I16" s="7">
        <v>0</v>
      </c>
      <c r="J16" s="7">
        <v>5</v>
      </c>
      <c r="K16" s="7">
        <v>17</v>
      </c>
    </row>
    <row r="17" spans="2:22" ht="14.25" customHeight="1" x14ac:dyDescent="0.25">
      <c r="B17" s="5" t="s">
        <v>18</v>
      </c>
      <c r="C17" s="72">
        <f t="shared" si="0"/>
        <v>152</v>
      </c>
      <c r="D17" s="6">
        <v>92</v>
      </c>
      <c r="E17" s="6">
        <v>0</v>
      </c>
      <c r="F17" s="6">
        <v>14</v>
      </c>
      <c r="G17" s="6">
        <v>6</v>
      </c>
      <c r="H17" s="7">
        <v>36</v>
      </c>
      <c r="I17" s="7">
        <v>0</v>
      </c>
      <c r="J17" s="7">
        <v>4</v>
      </c>
      <c r="K17" s="7">
        <v>0</v>
      </c>
      <c r="Q17" s="3"/>
      <c r="R17" s="4"/>
      <c r="S17" s="9"/>
    </row>
    <row r="18" spans="2:22" ht="14.25" customHeight="1" x14ac:dyDescent="0.25">
      <c r="B18" s="5" t="s">
        <v>19</v>
      </c>
      <c r="C18" s="72">
        <f t="shared" si="0"/>
        <v>122</v>
      </c>
      <c r="D18" s="6">
        <v>83</v>
      </c>
      <c r="E18" s="6">
        <v>3</v>
      </c>
      <c r="F18" s="6">
        <v>9</v>
      </c>
      <c r="G18" s="6">
        <v>0</v>
      </c>
      <c r="H18" s="7">
        <v>16</v>
      </c>
      <c r="I18" s="7">
        <v>0</v>
      </c>
      <c r="J18" s="7">
        <v>1</v>
      </c>
      <c r="K18" s="7">
        <v>10</v>
      </c>
      <c r="Q18" s="3"/>
      <c r="R18" s="3"/>
      <c r="S18" s="9"/>
    </row>
    <row r="19" spans="2:22" ht="14.25" customHeight="1" x14ac:dyDescent="0.25">
      <c r="B19" s="5" t="s">
        <v>20</v>
      </c>
      <c r="C19" s="72">
        <f t="shared" si="0"/>
        <v>122</v>
      </c>
      <c r="D19" s="6">
        <v>52</v>
      </c>
      <c r="E19" s="6">
        <v>1</v>
      </c>
      <c r="F19" s="6">
        <v>13</v>
      </c>
      <c r="G19" s="6">
        <v>4</v>
      </c>
      <c r="H19" s="7">
        <v>36</v>
      </c>
      <c r="I19" s="7">
        <v>0</v>
      </c>
      <c r="J19" s="7">
        <v>1</v>
      </c>
      <c r="K19" s="7">
        <v>15</v>
      </c>
      <c r="Q19" s="3"/>
      <c r="R19" s="3"/>
      <c r="S19" s="3"/>
    </row>
    <row r="20" spans="2:22" ht="14.25" customHeight="1" x14ac:dyDescent="0.25">
      <c r="B20" s="5" t="s">
        <v>21</v>
      </c>
      <c r="C20" s="72">
        <f t="shared" si="0"/>
        <v>141</v>
      </c>
      <c r="D20" s="6">
        <v>78</v>
      </c>
      <c r="E20" s="6">
        <v>2</v>
      </c>
      <c r="F20" s="6">
        <v>18</v>
      </c>
      <c r="G20" s="6">
        <v>3</v>
      </c>
      <c r="H20" s="7">
        <v>15</v>
      </c>
      <c r="I20" s="7">
        <v>0</v>
      </c>
      <c r="J20" s="7">
        <v>7</v>
      </c>
      <c r="K20" s="7">
        <v>18</v>
      </c>
      <c r="Q20" s="3"/>
      <c r="R20" s="3"/>
      <c r="S20" s="3"/>
    </row>
    <row r="21" spans="2:22" ht="14.25" customHeight="1" x14ac:dyDescent="0.25">
      <c r="B21" s="5" t="s">
        <v>22</v>
      </c>
      <c r="C21" s="72">
        <f t="shared" si="0"/>
        <v>223</v>
      </c>
      <c r="D21" s="6">
        <v>158</v>
      </c>
      <c r="E21" s="6">
        <v>1</v>
      </c>
      <c r="F21" s="6">
        <v>9</v>
      </c>
      <c r="G21" s="6">
        <v>0</v>
      </c>
      <c r="H21" s="7">
        <v>16</v>
      </c>
      <c r="I21" s="7">
        <v>0</v>
      </c>
      <c r="J21" s="7">
        <v>3</v>
      </c>
      <c r="K21" s="7">
        <v>36</v>
      </c>
      <c r="Q21" s="3"/>
      <c r="R21" s="3"/>
      <c r="S21" s="3"/>
    </row>
    <row r="22" spans="2:22" ht="14.25" customHeight="1" x14ac:dyDescent="0.25">
      <c r="B22" s="5" t="s">
        <v>23</v>
      </c>
      <c r="C22" s="72">
        <f t="shared" si="0"/>
        <v>244</v>
      </c>
      <c r="D22" s="6">
        <v>189</v>
      </c>
      <c r="E22" s="6">
        <v>0</v>
      </c>
      <c r="F22" s="6">
        <v>8</v>
      </c>
      <c r="G22" s="6">
        <v>6</v>
      </c>
      <c r="H22" s="7">
        <v>26</v>
      </c>
      <c r="I22" s="7">
        <v>0</v>
      </c>
      <c r="J22" s="7">
        <v>12</v>
      </c>
      <c r="K22" s="7">
        <v>3</v>
      </c>
    </row>
    <row r="23" spans="2:22" ht="14.25" customHeight="1" x14ac:dyDescent="0.25">
      <c r="B23" s="5" t="s">
        <v>24</v>
      </c>
      <c r="C23" s="72">
        <f t="shared" si="0"/>
        <v>322</v>
      </c>
      <c r="D23" s="6">
        <v>281</v>
      </c>
      <c r="E23" s="6">
        <v>0</v>
      </c>
      <c r="F23" s="6">
        <v>4</v>
      </c>
      <c r="G23" s="6">
        <v>12</v>
      </c>
      <c r="H23" s="7">
        <v>20</v>
      </c>
      <c r="I23" s="7">
        <v>0</v>
      </c>
      <c r="J23" s="7">
        <v>4</v>
      </c>
      <c r="K23" s="7">
        <v>1</v>
      </c>
    </row>
    <row r="24" spans="2:22" ht="14.25" customHeight="1" x14ac:dyDescent="0.25">
      <c r="B24" s="5" t="s">
        <v>25</v>
      </c>
      <c r="C24" s="72">
        <f t="shared" si="0"/>
        <v>288</v>
      </c>
      <c r="D24" s="6">
        <v>209</v>
      </c>
      <c r="E24" s="6">
        <v>0</v>
      </c>
      <c r="F24" s="6">
        <v>9</v>
      </c>
      <c r="G24" s="6">
        <v>9</v>
      </c>
      <c r="H24" s="7">
        <v>38</v>
      </c>
      <c r="I24" s="7">
        <v>0</v>
      </c>
      <c r="J24" s="7">
        <v>21</v>
      </c>
      <c r="K24" s="7">
        <v>2</v>
      </c>
    </row>
    <row r="25" spans="2:22" ht="14.25" customHeight="1" x14ac:dyDescent="0.25">
      <c r="B25" s="5" t="s">
        <v>26</v>
      </c>
      <c r="C25" s="72"/>
      <c r="D25" s="6"/>
      <c r="E25" s="6"/>
      <c r="F25" s="6"/>
      <c r="G25" s="6"/>
      <c r="H25" s="7"/>
      <c r="I25" s="7"/>
      <c r="J25" s="7"/>
      <c r="K25" s="7"/>
    </row>
    <row r="26" spans="2:22" ht="14.25" customHeight="1" x14ac:dyDescent="0.25">
      <c r="B26" s="68" t="s">
        <v>6</v>
      </c>
      <c r="C26" s="10">
        <f>SUM(C14:C25)</f>
        <v>2239</v>
      </c>
      <c r="D26" s="10">
        <f t="shared" ref="D26:K26" si="1">SUM(D14:D25)</f>
        <v>1543</v>
      </c>
      <c r="E26" s="10">
        <f t="shared" si="1"/>
        <v>16</v>
      </c>
      <c r="F26" s="10">
        <f t="shared" si="1"/>
        <v>171</v>
      </c>
      <c r="G26" s="10">
        <f t="shared" si="1"/>
        <v>48</v>
      </c>
      <c r="H26" s="10">
        <f t="shared" si="1"/>
        <v>278</v>
      </c>
      <c r="I26" s="10">
        <f t="shared" si="1"/>
        <v>0</v>
      </c>
      <c r="J26" s="10">
        <f t="shared" si="1"/>
        <v>62</v>
      </c>
      <c r="K26" s="10">
        <f t="shared" si="1"/>
        <v>121</v>
      </c>
    </row>
    <row r="27" spans="2:22" ht="14.25" customHeight="1" x14ac:dyDescent="0.25">
      <c r="B27" s="68" t="s">
        <v>14</v>
      </c>
      <c r="C27" s="75">
        <v>100</v>
      </c>
      <c r="D27" s="75">
        <f>D26/$C$26*100</f>
        <v>68.914694059848145</v>
      </c>
      <c r="E27" s="93">
        <f t="shared" ref="E27:K27" si="2">E26/$C$26*100</f>
        <v>0.71460473425636439</v>
      </c>
      <c r="F27" s="93">
        <f t="shared" si="2"/>
        <v>7.6373380973648946</v>
      </c>
      <c r="G27" s="93">
        <f t="shared" si="2"/>
        <v>2.1438142027690934</v>
      </c>
      <c r="H27" s="93">
        <f t="shared" si="2"/>
        <v>12.416257257704332</v>
      </c>
      <c r="I27" s="93">
        <f t="shared" si="2"/>
        <v>0</v>
      </c>
      <c r="J27" s="93">
        <f t="shared" si="2"/>
        <v>2.7690933452434123</v>
      </c>
      <c r="K27" s="93">
        <f t="shared" si="2"/>
        <v>5.4041983028137563</v>
      </c>
    </row>
    <row r="28" spans="2:22" ht="4.5" customHeight="1" x14ac:dyDescent="0.2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</row>
    <row r="29" spans="2:22" ht="27.75" customHeight="1" x14ac:dyDescent="0.25">
      <c r="B29" s="119" t="s">
        <v>27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</row>
    <row r="30" spans="2:22" ht="6.75" customHeight="1" x14ac:dyDescent="0.25">
      <c r="B30" s="11"/>
      <c r="C30" s="11"/>
      <c r="D30" s="74"/>
      <c r="E30" s="74"/>
      <c r="F30" s="74"/>
      <c r="G30" s="74"/>
      <c r="H30" s="74"/>
      <c r="I30" s="74"/>
      <c r="J30" s="74"/>
      <c r="K30" s="12"/>
      <c r="L30" s="12"/>
      <c r="M30" s="12"/>
      <c r="N30" s="74"/>
    </row>
    <row r="31" spans="2:22" ht="32.25" customHeight="1" x14ac:dyDescent="0.25">
      <c r="B31" s="120" t="s">
        <v>28</v>
      </c>
      <c r="C31" s="120"/>
      <c r="D31" s="120"/>
      <c r="E31" s="120"/>
      <c r="F31" s="120"/>
      <c r="G31" s="120"/>
      <c r="H31" s="74"/>
      <c r="I31" s="74"/>
      <c r="J31" s="74"/>
      <c r="K31" s="12"/>
      <c r="L31" s="12"/>
      <c r="M31" s="12"/>
      <c r="N31" s="74"/>
    </row>
    <row r="32" spans="2:22" ht="14.45" customHeight="1" x14ac:dyDescent="0.25">
      <c r="B32" s="13" t="s">
        <v>29</v>
      </c>
      <c r="C32" s="14" t="s">
        <v>6</v>
      </c>
      <c r="D32" s="121" t="s">
        <v>30</v>
      </c>
      <c r="E32" s="121"/>
      <c r="F32" s="121" t="s">
        <v>31</v>
      </c>
      <c r="G32" s="100"/>
      <c r="H32" s="15"/>
      <c r="J32" s="4"/>
      <c r="K32" s="4"/>
      <c r="L32" s="4"/>
      <c r="M32" s="4"/>
      <c r="N32" s="4"/>
    </row>
    <row r="33" spans="2:22" ht="14.45" customHeight="1" x14ac:dyDescent="0.25">
      <c r="B33" s="16" t="s">
        <v>15</v>
      </c>
      <c r="C33" s="33">
        <v>197</v>
      </c>
      <c r="D33" s="113">
        <v>144</v>
      </c>
      <c r="E33" s="114"/>
      <c r="F33" s="115">
        <v>53</v>
      </c>
      <c r="G33" s="116"/>
      <c r="H33" s="15"/>
      <c r="J33" s="17"/>
      <c r="K33" s="17"/>
      <c r="L33" s="17"/>
      <c r="M33" s="17"/>
      <c r="N33" s="17"/>
      <c r="O33" s="117" t="s">
        <v>70</v>
      </c>
      <c r="P33" s="117"/>
      <c r="Q33" s="117"/>
      <c r="R33" s="117"/>
      <c r="S33" s="117"/>
      <c r="T33" s="117"/>
      <c r="U33" s="117"/>
      <c r="V33" s="117"/>
    </row>
    <row r="34" spans="2:22" ht="18.75" customHeight="1" x14ac:dyDescent="0.25">
      <c r="B34" s="16" t="s">
        <v>16</v>
      </c>
      <c r="C34" s="33">
        <v>256</v>
      </c>
      <c r="D34" s="113">
        <v>167</v>
      </c>
      <c r="E34" s="114"/>
      <c r="F34" s="115">
        <v>89</v>
      </c>
      <c r="G34" s="116"/>
      <c r="H34" s="15"/>
      <c r="J34" s="3"/>
      <c r="K34" s="3"/>
      <c r="L34" s="3"/>
      <c r="M34" s="3"/>
      <c r="N34" s="3"/>
      <c r="O34" s="117"/>
      <c r="P34" s="117"/>
      <c r="Q34" s="117"/>
      <c r="R34" s="117"/>
      <c r="S34" s="117"/>
      <c r="T34" s="117"/>
      <c r="U34" s="117"/>
      <c r="V34" s="117"/>
    </row>
    <row r="35" spans="2:22" ht="14.45" customHeight="1" x14ac:dyDescent="0.25">
      <c r="B35" s="16" t="s">
        <v>17</v>
      </c>
      <c r="C35" s="33">
        <v>172</v>
      </c>
      <c r="D35" s="113">
        <v>121</v>
      </c>
      <c r="E35" s="114"/>
      <c r="F35" s="123">
        <v>51</v>
      </c>
      <c r="G35" s="124"/>
      <c r="H35" s="15"/>
      <c r="J35" s="18"/>
      <c r="K35" s="19"/>
      <c r="L35" s="19"/>
      <c r="M35" s="19"/>
      <c r="N35" s="19"/>
      <c r="O35" s="125" t="s">
        <v>32</v>
      </c>
      <c r="P35" s="125"/>
      <c r="Q35" s="122" t="s">
        <v>33</v>
      </c>
      <c r="R35" s="122"/>
      <c r="S35" s="122" t="s">
        <v>30</v>
      </c>
      <c r="T35" s="122"/>
      <c r="U35" s="122" t="s">
        <v>31</v>
      </c>
      <c r="V35" s="122"/>
    </row>
    <row r="36" spans="2:22" ht="14.45" customHeight="1" x14ac:dyDescent="0.25">
      <c r="B36" s="16" t="s">
        <v>18</v>
      </c>
      <c r="C36" s="33">
        <v>152</v>
      </c>
      <c r="D36" s="113">
        <v>105</v>
      </c>
      <c r="E36" s="114"/>
      <c r="F36" s="123">
        <v>47</v>
      </c>
      <c r="G36" s="124"/>
      <c r="H36" s="15"/>
      <c r="J36" s="20"/>
      <c r="K36" s="20"/>
      <c r="L36" s="20"/>
      <c r="M36" s="20"/>
      <c r="N36" s="20"/>
      <c r="O36" s="125"/>
      <c r="P36" s="125"/>
      <c r="Q36" s="122"/>
      <c r="R36" s="122"/>
      <c r="S36" s="122"/>
      <c r="T36" s="122"/>
      <c r="U36" s="122"/>
      <c r="V36" s="122"/>
    </row>
    <row r="37" spans="2:22" ht="14.45" customHeight="1" x14ac:dyDescent="0.25">
      <c r="B37" s="16" t="s">
        <v>19</v>
      </c>
      <c r="C37" s="33">
        <v>122</v>
      </c>
      <c r="D37" s="113">
        <v>80</v>
      </c>
      <c r="E37" s="114"/>
      <c r="F37" s="123">
        <v>42</v>
      </c>
      <c r="G37" s="124"/>
      <c r="H37" s="15"/>
      <c r="J37" s="21"/>
      <c r="K37" s="22"/>
      <c r="L37" s="22"/>
      <c r="M37" s="22"/>
      <c r="N37" s="22"/>
      <c r="O37" s="126"/>
      <c r="P37" s="126"/>
      <c r="Q37" s="68" t="s">
        <v>71</v>
      </c>
      <c r="R37" s="68" t="s">
        <v>14</v>
      </c>
      <c r="S37" s="68" t="s">
        <v>71</v>
      </c>
      <c r="T37" s="68" t="s">
        <v>14</v>
      </c>
      <c r="U37" s="68" t="s">
        <v>71</v>
      </c>
      <c r="V37" s="68" t="s">
        <v>14</v>
      </c>
    </row>
    <row r="38" spans="2:22" ht="14.45" customHeight="1" x14ac:dyDescent="0.25">
      <c r="B38" s="16" t="s">
        <v>20</v>
      </c>
      <c r="C38" s="84">
        <v>122</v>
      </c>
      <c r="D38" s="113">
        <v>87</v>
      </c>
      <c r="E38" s="114"/>
      <c r="F38" s="123">
        <v>35</v>
      </c>
      <c r="G38" s="124"/>
      <c r="H38" s="15"/>
      <c r="J38" s="20"/>
      <c r="K38" s="20"/>
      <c r="L38" s="20"/>
      <c r="M38" s="20"/>
      <c r="N38" s="20"/>
      <c r="O38" s="104" t="s">
        <v>34</v>
      </c>
      <c r="P38" s="105"/>
      <c r="Q38" s="6">
        <f>S38+U38</f>
        <v>573</v>
      </c>
      <c r="R38" s="76">
        <f>Q38/$Q$44*100</f>
        <v>25.591782045556048</v>
      </c>
      <c r="S38" s="6">
        <v>285</v>
      </c>
      <c r="T38" s="76">
        <f>S38/Q38*100</f>
        <v>49.738219895287962</v>
      </c>
      <c r="U38" s="72">
        <v>288</v>
      </c>
      <c r="V38" s="76">
        <f>U38/Q38*100</f>
        <v>50.261780104712038</v>
      </c>
    </row>
    <row r="39" spans="2:22" ht="14.45" customHeight="1" x14ac:dyDescent="0.25">
      <c r="B39" s="16" t="s">
        <v>21</v>
      </c>
      <c r="C39" s="84">
        <v>141</v>
      </c>
      <c r="D39" s="113">
        <v>89</v>
      </c>
      <c r="E39" s="114"/>
      <c r="F39" s="123">
        <v>52</v>
      </c>
      <c r="G39" s="124"/>
      <c r="H39" s="15"/>
      <c r="J39" s="20"/>
      <c r="O39" s="69" t="s">
        <v>35</v>
      </c>
      <c r="P39" s="70"/>
      <c r="Q39" s="6">
        <f t="shared" ref="Q39:Q43" si="3">S39+U39</f>
        <v>758</v>
      </c>
      <c r="R39" s="76">
        <f t="shared" ref="R39:R43" si="4">Q39/$Q$44*100</f>
        <v>33.854399285395267</v>
      </c>
      <c r="S39" s="6">
        <v>431</v>
      </c>
      <c r="T39" s="76">
        <f t="shared" ref="T39:T42" si="5">S39/Q39*100</f>
        <v>56.860158311345643</v>
      </c>
      <c r="U39" s="72">
        <v>327</v>
      </c>
      <c r="V39" s="76">
        <f t="shared" ref="V39:V42" si="6">U39/Q39*100</f>
        <v>43.13984168865435</v>
      </c>
    </row>
    <row r="40" spans="2:22" ht="14.45" customHeight="1" x14ac:dyDescent="0.25">
      <c r="B40" s="16" t="s">
        <v>22</v>
      </c>
      <c r="C40" s="84">
        <v>223</v>
      </c>
      <c r="D40" s="113">
        <v>139</v>
      </c>
      <c r="E40" s="114"/>
      <c r="F40" s="123">
        <v>84</v>
      </c>
      <c r="G40" s="124"/>
      <c r="H40" s="15"/>
      <c r="J40" s="20"/>
      <c r="O40" s="104" t="s">
        <v>36</v>
      </c>
      <c r="P40" s="105"/>
      <c r="Q40" s="6">
        <f t="shared" si="3"/>
        <v>511</v>
      </c>
      <c r="R40" s="76">
        <f t="shared" si="4"/>
        <v>22.822688700312639</v>
      </c>
      <c r="S40" s="6">
        <v>361</v>
      </c>
      <c r="T40" s="76">
        <f t="shared" si="5"/>
        <v>70.645792563600779</v>
      </c>
      <c r="U40" s="72">
        <v>150</v>
      </c>
      <c r="V40" s="76">
        <f t="shared" si="6"/>
        <v>29.354207436399214</v>
      </c>
    </row>
    <row r="41" spans="2:22" ht="14.45" customHeight="1" x14ac:dyDescent="0.25">
      <c r="B41" s="16" t="s">
        <v>23</v>
      </c>
      <c r="C41" s="84">
        <v>244</v>
      </c>
      <c r="D41" s="113">
        <v>140</v>
      </c>
      <c r="E41" s="114"/>
      <c r="F41" s="123">
        <v>104</v>
      </c>
      <c r="G41" s="124"/>
      <c r="H41" s="15"/>
      <c r="J41" s="20"/>
      <c r="O41" s="104" t="s">
        <v>37</v>
      </c>
      <c r="P41" s="105"/>
      <c r="Q41" s="6">
        <f t="shared" si="3"/>
        <v>339</v>
      </c>
      <c r="R41" s="76">
        <f t="shared" si="4"/>
        <v>15.140687807056722</v>
      </c>
      <c r="S41" s="6">
        <v>316</v>
      </c>
      <c r="T41" s="76">
        <f t="shared" si="5"/>
        <v>93.21533923303835</v>
      </c>
      <c r="U41" s="72">
        <v>23</v>
      </c>
      <c r="V41" s="76">
        <f t="shared" si="6"/>
        <v>6.7846607669616521</v>
      </c>
    </row>
    <row r="42" spans="2:22" ht="14.45" customHeight="1" x14ac:dyDescent="0.25">
      <c r="B42" s="16" t="s">
        <v>24</v>
      </c>
      <c r="C42" s="84">
        <v>322</v>
      </c>
      <c r="D42" s="113">
        <v>197</v>
      </c>
      <c r="E42" s="114"/>
      <c r="F42" s="123">
        <v>125</v>
      </c>
      <c r="G42" s="124"/>
      <c r="H42" s="15"/>
      <c r="J42" s="20"/>
      <c r="O42" s="106" t="s">
        <v>38</v>
      </c>
      <c r="P42" s="107"/>
      <c r="Q42" s="6">
        <f t="shared" si="3"/>
        <v>58</v>
      </c>
      <c r="R42" s="76">
        <f t="shared" si="4"/>
        <v>2.590442161679321</v>
      </c>
      <c r="S42" s="6">
        <v>42</v>
      </c>
      <c r="T42" s="76">
        <f t="shared" si="5"/>
        <v>72.41379310344827</v>
      </c>
      <c r="U42" s="72">
        <v>16</v>
      </c>
      <c r="V42" s="76">
        <f t="shared" si="6"/>
        <v>27.586206896551722</v>
      </c>
    </row>
    <row r="43" spans="2:22" ht="14.45" customHeight="1" x14ac:dyDescent="0.25">
      <c r="B43" s="16" t="s">
        <v>25</v>
      </c>
      <c r="C43" s="84">
        <f>SUM(D43:G43)</f>
        <v>288</v>
      </c>
      <c r="D43" s="113">
        <v>166</v>
      </c>
      <c r="E43" s="114"/>
      <c r="F43" s="123">
        <v>122</v>
      </c>
      <c r="G43" s="124"/>
      <c r="H43" s="15"/>
      <c r="J43" s="20"/>
      <c r="O43" s="24" t="s">
        <v>39</v>
      </c>
      <c r="P43" s="25"/>
      <c r="Q43" s="6">
        <f t="shared" si="3"/>
        <v>0</v>
      </c>
      <c r="R43" s="76">
        <f t="shared" si="4"/>
        <v>0</v>
      </c>
      <c r="S43" s="6">
        <v>0</v>
      </c>
      <c r="T43" s="76" t="s">
        <v>80</v>
      </c>
      <c r="U43" s="72">
        <v>0</v>
      </c>
      <c r="V43" s="76" t="s">
        <v>80</v>
      </c>
    </row>
    <row r="44" spans="2:22" s="67" customFormat="1" ht="14.45" customHeight="1" x14ac:dyDescent="0.25">
      <c r="B44" s="16" t="s">
        <v>26</v>
      </c>
      <c r="C44" s="23"/>
      <c r="D44" s="113"/>
      <c r="E44" s="114"/>
      <c r="F44" s="123"/>
      <c r="G44" s="124"/>
      <c r="H44" s="26"/>
      <c r="I44" s="26"/>
      <c r="J44" s="26"/>
      <c r="K44" s="26"/>
      <c r="L44" s="26"/>
      <c r="M44" s="26"/>
      <c r="O44" s="99" t="s">
        <v>6</v>
      </c>
      <c r="P44" s="100"/>
      <c r="Q44" s="68">
        <f>SUM(Q38:Q43)</f>
        <v>2239</v>
      </c>
      <c r="R44" s="93">
        <f>SUM(R38:R43)</f>
        <v>100</v>
      </c>
      <c r="S44" s="68">
        <f>SUM(S38:S43)</f>
        <v>1435</v>
      </c>
      <c r="T44" s="93">
        <f>S44/Q44*100</f>
        <v>64.091112103617689</v>
      </c>
      <c r="U44" s="77">
        <f>SUM(U38:U43)</f>
        <v>804</v>
      </c>
      <c r="V44" s="93">
        <f>U44/Q44*100</f>
        <v>35.908887896382311</v>
      </c>
    </row>
    <row r="45" spans="2:22" s="67" customFormat="1" ht="14.45" customHeight="1" x14ac:dyDescent="0.25">
      <c r="B45" s="68" t="s">
        <v>6</v>
      </c>
      <c r="C45" s="68">
        <f>SUM(C33:C44)</f>
        <v>2239</v>
      </c>
      <c r="D45" s="99">
        <f t="shared" ref="D45:F45" si="7">SUM(D33:D44)</f>
        <v>1435</v>
      </c>
      <c r="E45" s="100"/>
      <c r="F45" s="99">
        <f t="shared" si="7"/>
        <v>804</v>
      </c>
      <c r="G45" s="100"/>
      <c r="H45" s="26"/>
      <c r="I45" s="26"/>
      <c r="J45" s="26"/>
      <c r="K45" s="26"/>
      <c r="L45" s="26"/>
      <c r="M45" s="26"/>
      <c r="O45" s="1"/>
      <c r="P45" s="1"/>
      <c r="Q45" s="1"/>
      <c r="R45" s="1"/>
      <c r="S45" s="1"/>
    </row>
    <row r="46" spans="2:22" s="67" customFormat="1" ht="14.45" customHeight="1" x14ac:dyDescent="0.25">
      <c r="B46" s="68" t="s">
        <v>14</v>
      </c>
      <c r="C46" s="75">
        <v>100</v>
      </c>
      <c r="D46" s="127">
        <f>(D45/C45)*100</f>
        <v>64.091112103617689</v>
      </c>
      <c r="E46" s="127"/>
      <c r="F46" s="127">
        <f>F45/C45*100</f>
        <v>35.908887896382311</v>
      </c>
      <c r="G46" s="127"/>
      <c r="H46" s="26"/>
      <c r="I46" s="26"/>
      <c r="J46" s="27"/>
      <c r="K46" s="27"/>
      <c r="L46" s="27"/>
      <c r="M46" s="27"/>
      <c r="N46" s="1"/>
      <c r="O46" s="1"/>
      <c r="P46" s="1"/>
      <c r="Q46" s="1"/>
      <c r="R46" s="1"/>
      <c r="S46" s="1"/>
    </row>
    <row r="47" spans="2:22" s="67" customFormat="1" ht="14.45" customHeight="1" x14ac:dyDescent="0.25">
      <c r="B47" s="28"/>
      <c r="C47" s="28"/>
      <c r="D47" s="28"/>
      <c r="E47" s="28"/>
      <c r="F47" s="28"/>
      <c r="G47" s="28"/>
      <c r="H47" s="28"/>
      <c r="I47" s="28"/>
      <c r="J47" s="29"/>
      <c r="K47" s="29"/>
      <c r="L47" s="19"/>
      <c r="M47" s="19"/>
      <c r="N47" s="1"/>
      <c r="O47" s="1"/>
      <c r="P47" s="1"/>
      <c r="Q47" s="1"/>
      <c r="R47" s="1"/>
      <c r="S47" s="1"/>
    </row>
    <row r="48" spans="2:22" s="67" customFormat="1" ht="14.45" customHeight="1" x14ac:dyDescent="0.25">
      <c r="B48" s="28"/>
      <c r="C48" s="28"/>
      <c r="D48" s="28"/>
      <c r="E48" s="28"/>
      <c r="F48" s="28"/>
      <c r="G48" s="28"/>
      <c r="H48" s="28"/>
      <c r="I48" s="28"/>
      <c r="J48" s="29"/>
      <c r="K48" s="29"/>
      <c r="N48" s="1"/>
      <c r="O48" s="1"/>
      <c r="P48" s="1"/>
      <c r="Q48" s="1"/>
      <c r="R48" s="1"/>
      <c r="S48" s="1"/>
    </row>
    <row r="49" spans="2:19" s="67" customFormat="1" ht="14.25" customHeight="1" x14ac:dyDescent="0.25">
      <c r="B49" s="128" t="s">
        <v>41</v>
      </c>
      <c r="C49" s="128"/>
      <c r="D49" s="128"/>
      <c r="E49" s="128"/>
      <c r="F49" s="128"/>
      <c r="G49" s="128"/>
      <c r="H49" s="128"/>
      <c r="I49" s="128"/>
      <c r="J49" s="1"/>
      <c r="K49" s="1"/>
      <c r="N49" s="1"/>
      <c r="O49" s="1"/>
      <c r="P49" s="1"/>
      <c r="Q49" s="1"/>
      <c r="R49" s="1"/>
      <c r="S49" s="1"/>
    </row>
    <row r="50" spans="2:19" s="67" customFormat="1" ht="17.25" customHeight="1" x14ac:dyDescent="0.25">
      <c r="B50" s="98"/>
      <c r="C50" s="98"/>
      <c r="D50" s="98"/>
      <c r="E50" s="98"/>
      <c r="F50" s="98"/>
      <c r="G50" s="98"/>
      <c r="H50" s="98"/>
      <c r="I50" s="98"/>
      <c r="J50" s="1"/>
      <c r="K50" s="1"/>
      <c r="N50" s="1"/>
      <c r="O50" s="1"/>
      <c r="P50" s="1"/>
      <c r="Q50" s="1"/>
      <c r="R50" s="1"/>
      <c r="S50" s="1"/>
    </row>
    <row r="51" spans="2:19" s="67" customFormat="1" ht="30.75" customHeight="1" x14ac:dyDescent="0.25">
      <c r="B51" s="13" t="s">
        <v>29</v>
      </c>
      <c r="C51" s="91" t="s">
        <v>6</v>
      </c>
      <c r="D51" s="91" t="s">
        <v>34</v>
      </c>
      <c r="E51" s="91" t="s">
        <v>35</v>
      </c>
      <c r="F51" s="91" t="s">
        <v>42</v>
      </c>
      <c r="G51" s="91" t="s">
        <v>37</v>
      </c>
      <c r="H51" s="91" t="s">
        <v>43</v>
      </c>
      <c r="I51" s="13" t="s">
        <v>39</v>
      </c>
      <c r="J51" s="31"/>
      <c r="K51" s="1"/>
      <c r="L51" s="129" t="s">
        <v>40</v>
      </c>
      <c r="M51" s="129"/>
      <c r="N51" s="1"/>
      <c r="O51" s="1"/>
      <c r="P51" s="1"/>
      <c r="Q51" s="1"/>
      <c r="R51" s="1"/>
      <c r="S51" s="1"/>
    </row>
    <row r="52" spans="2:19" s="67" customFormat="1" ht="14.45" customHeight="1" x14ac:dyDescent="0.25">
      <c r="B52" s="16" t="s">
        <v>15</v>
      </c>
      <c r="C52" s="33">
        <f>SUM(D52:I52)</f>
        <v>197</v>
      </c>
      <c r="D52" s="33">
        <v>52</v>
      </c>
      <c r="E52" s="33">
        <v>56</v>
      </c>
      <c r="F52" s="33">
        <v>34</v>
      </c>
      <c r="G52" s="33">
        <v>48</v>
      </c>
      <c r="H52" s="33">
        <v>7</v>
      </c>
      <c r="I52" s="33">
        <v>0</v>
      </c>
      <c r="J52" s="34"/>
      <c r="K52" s="35"/>
      <c r="L52" s="129"/>
      <c r="M52" s="129"/>
      <c r="N52" s="1"/>
      <c r="O52" s="1"/>
      <c r="P52" s="1"/>
      <c r="Q52" s="1"/>
      <c r="R52" s="1"/>
      <c r="S52" s="1"/>
    </row>
    <row r="53" spans="2:19" s="67" customFormat="1" ht="14.45" customHeight="1" x14ac:dyDescent="0.25">
      <c r="B53" s="16" t="s">
        <v>16</v>
      </c>
      <c r="C53" s="33">
        <f t="shared" ref="C53:C62" si="8">SUM(D53:I53)</f>
        <v>256</v>
      </c>
      <c r="D53" s="33">
        <v>83</v>
      </c>
      <c r="E53" s="33">
        <v>81</v>
      </c>
      <c r="F53" s="33">
        <v>62</v>
      </c>
      <c r="G53" s="33">
        <v>30</v>
      </c>
      <c r="H53" s="33"/>
      <c r="I53" s="33">
        <v>0</v>
      </c>
      <c r="J53" s="36"/>
      <c r="K53" s="35"/>
      <c r="L53" s="137">
        <f>D65</f>
        <v>0.82268870031263952</v>
      </c>
      <c r="M53" s="137"/>
      <c r="N53" s="1"/>
      <c r="O53" s="1"/>
      <c r="P53" s="1"/>
      <c r="Q53" s="1"/>
      <c r="R53" s="1"/>
      <c r="S53" s="1"/>
    </row>
    <row r="54" spans="2:19" s="67" customFormat="1" ht="14.45" customHeight="1" x14ac:dyDescent="0.25">
      <c r="B54" s="16" t="s">
        <v>17</v>
      </c>
      <c r="C54" s="33">
        <f t="shared" si="8"/>
        <v>172</v>
      </c>
      <c r="D54" s="33">
        <v>43</v>
      </c>
      <c r="E54" s="33">
        <v>48</v>
      </c>
      <c r="F54" s="33">
        <v>41</v>
      </c>
      <c r="G54" s="33">
        <v>38</v>
      </c>
      <c r="H54" s="33">
        <v>2</v>
      </c>
      <c r="I54" s="33">
        <v>0</v>
      </c>
      <c r="J54" s="36"/>
      <c r="K54" s="35"/>
      <c r="L54" s="30"/>
      <c r="M54" s="32"/>
      <c r="N54" s="1"/>
      <c r="O54" s="1"/>
      <c r="P54" s="1"/>
      <c r="Q54" s="1"/>
      <c r="R54" s="1"/>
      <c r="S54" s="1"/>
    </row>
    <row r="55" spans="2:19" s="67" customFormat="1" ht="14.45" customHeight="1" x14ac:dyDescent="0.25">
      <c r="B55" s="16" t="s">
        <v>18</v>
      </c>
      <c r="C55" s="33">
        <f t="shared" si="8"/>
        <v>152</v>
      </c>
      <c r="D55" s="33">
        <v>36</v>
      </c>
      <c r="E55" s="33">
        <v>55</v>
      </c>
      <c r="F55" s="33">
        <v>38</v>
      </c>
      <c r="G55" s="33">
        <v>20</v>
      </c>
      <c r="H55" s="33">
        <v>3</v>
      </c>
      <c r="I55" s="33">
        <v>0</v>
      </c>
      <c r="J55" s="36"/>
      <c r="K55" s="35"/>
      <c r="L55" s="101" t="s">
        <v>44</v>
      </c>
      <c r="M55" s="101"/>
      <c r="N55" s="1"/>
      <c r="O55" s="1"/>
      <c r="P55" s="1"/>
      <c r="Q55" s="1"/>
      <c r="R55" s="1"/>
      <c r="S55" s="1"/>
    </row>
    <row r="56" spans="2:19" s="67" customFormat="1" ht="14.45" customHeight="1" x14ac:dyDescent="0.25">
      <c r="B56" s="16" t="s">
        <v>19</v>
      </c>
      <c r="C56" s="33">
        <f t="shared" si="8"/>
        <v>122</v>
      </c>
      <c r="D56" s="33">
        <v>26</v>
      </c>
      <c r="E56" s="33">
        <v>47</v>
      </c>
      <c r="F56" s="33">
        <v>30</v>
      </c>
      <c r="G56" s="33">
        <v>19</v>
      </c>
      <c r="H56" s="33"/>
      <c r="I56" s="33">
        <v>0</v>
      </c>
      <c r="J56" s="36"/>
      <c r="K56" s="35"/>
      <c r="L56" s="101"/>
      <c r="M56" s="101"/>
      <c r="N56" s="1"/>
      <c r="O56" s="1"/>
      <c r="P56" s="1"/>
      <c r="Q56" s="1"/>
      <c r="R56" s="1"/>
      <c r="S56" s="1"/>
    </row>
    <row r="57" spans="2:19" s="67" customFormat="1" ht="14.45" customHeight="1" x14ac:dyDescent="0.25">
      <c r="B57" s="16" t="s">
        <v>20</v>
      </c>
      <c r="C57" s="33">
        <f t="shared" si="8"/>
        <v>122</v>
      </c>
      <c r="D57" s="33">
        <v>20</v>
      </c>
      <c r="E57" s="33">
        <v>43</v>
      </c>
      <c r="F57" s="33">
        <v>21</v>
      </c>
      <c r="G57" s="33">
        <v>33</v>
      </c>
      <c r="H57" s="33">
        <v>5</v>
      </c>
      <c r="I57" s="33">
        <v>0</v>
      </c>
      <c r="J57" s="36"/>
      <c r="K57" s="22"/>
      <c r="L57" s="137">
        <f>G65</f>
        <v>0.15140687807056721</v>
      </c>
      <c r="M57" s="137"/>
      <c r="N57" s="1"/>
      <c r="O57" s="1"/>
      <c r="P57" s="1"/>
      <c r="Q57" s="1"/>
      <c r="R57" s="1"/>
      <c r="S57" s="1"/>
    </row>
    <row r="58" spans="2:19" s="67" customFormat="1" ht="14.45" customHeight="1" x14ac:dyDescent="0.25">
      <c r="B58" s="16" t="s">
        <v>21</v>
      </c>
      <c r="C58" s="33">
        <f t="shared" si="8"/>
        <v>141</v>
      </c>
      <c r="D58" s="33">
        <v>32</v>
      </c>
      <c r="E58" s="33">
        <v>45</v>
      </c>
      <c r="F58" s="33">
        <v>33</v>
      </c>
      <c r="G58" s="33">
        <v>23</v>
      </c>
      <c r="H58" s="33">
        <v>8</v>
      </c>
      <c r="I58" s="33">
        <v>0</v>
      </c>
      <c r="J58" s="36"/>
      <c r="K58" s="1"/>
      <c r="L58" s="38"/>
      <c r="M58" s="39"/>
      <c r="N58" s="1"/>
      <c r="O58" s="1"/>
      <c r="P58" s="1"/>
      <c r="Q58" s="1"/>
      <c r="R58" s="1"/>
      <c r="S58" s="1"/>
    </row>
    <row r="59" spans="2:19" s="67" customFormat="1" ht="14.45" customHeight="1" x14ac:dyDescent="0.25">
      <c r="B59" s="16" t="s">
        <v>22</v>
      </c>
      <c r="C59" s="33">
        <f t="shared" si="8"/>
        <v>223</v>
      </c>
      <c r="D59" s="33">
        <v>57</v>
      </c>
      <c r="E59" s="33">
        <v>76</v>
      </c>
      <c r="F59" s="33">
        <v>52</v>
      </c>
      <c r="G59" s="33">
        <v>18</v>
      </c>
      <c r="H59" s="33">
        <v>20</v>
      </c>
      <c r="I59" s="33">
        <v>0</v>
      </c>
      <c r="J59" s="17"/>
      <c r="K59" s="1"/>
      <c r="L59" s="101" t="s">
        <v>45</v>
      </c>
      <c r="M59" s="101"/>
      <c r="N59" s="1"/>
      <c r="O59" s="1"/>
      <c r="P59" s="1"/>
      <c r="Q59" s="1"/>
      <c r="R59" s="1"/>
      <c r="S59" s="1"/>
    </row>
    <row r="60" spans="2:19" s="67" customFormat="1" ht="14.45" customHeight="1" x14ac:dyDescent="0.25">
      <c r="B60" s="16" t="s">
        <v>23</v>
      </c>
      <c r="C60" s="33">
        <f t="shared" si="8"/>
        <v>244</v>
      </c>
      <c r="D60" s="33">
        <v>60</v>
      </c>
      <c r="E60" s="33">
        <v>80</v>
      </c>
      <c r="F60" s="33">
        <v>60</v>
      </c>
      <c r="G60" s="33">
        <v>42</v>
      </c>
      <c r="H60" s="33">
        <v>2</v>
      </c>
      <c r="I60" s="33">
        <v>0</v>
      </c>
      <c r="J60" s="1"/>
      <c r="K60" s="1"/>
      <c r="L60" s="101"/>
      <c r="M60" s="101"/>
      <c r="N60" s="1"/>
      <c r="O60" s="1"/>
      <c r="P60" s="1"/>
      <c r="Q60" s="1"/>
      <c r="R60" s="1"/>
      <c r="S60" s="1"/>
    </row>
    <row r="61" spans="2:19" s="67" customFormat="1" ht="14.45" customHeight="1" x14ac:dyDescent="0.25">
      <c r="B61" s="16" t="s">
        <v>24</v>
      </c>
      <c r="C61" s="33">
        <f t="shared" si="8"/>
        <v>322</v>
      </c>
      <c r="D61" s="33">
        <v>94</v>
      </c>
      <c r="E61" s="33">
        <v>108</v>
      </c>
      <c r="F61" s="33">
        <v>78</v>
      </c>
      <c r="G61" s="33">
        <v>38</v>
      </c>
      <c r="H61" s="33">
        <v>4</v>
      </c>
      <c r="I61" s="33">
        <v>0</v>
      </c>
      <c r="J61" s="1"/>
      <c r="K61" s="1"/>
      <c r="L61" s="137">
        <f>H65</f>
        <v>2.5904421616793211E-2</v>
      </c>
      <c r="M61" s="137"/>
      <c r="N61" s="1"/>
      <c r="O61" s="1"/>
      <c r="P61" s="1"/>
      <c r="Q61" s="1"/>
      <c r="R61" s="1"/>
      <c r="S61" s="1"/>
    </row>
    <row r="62" spans="2:19" s="67" customFormat="1" ht="14.45" customHeight="1" x14ac:dyDescent="0.25">
      <c r="B62" s="88" t="s">
        <v>25</v>
      </c>
      <c r="C62" s="33">
        <f t="shared" si="8"/>
        <v>288</v>
      </c>
      <c r="D62" s="72">
        <v>70</v>
      </c>
      <c r="E62" s="72">
        <v>119</v>
      </c>
      <c r="F62" s="72">
        <v>62</v>
      </c>
      <c r="G62" s="72">
        <v>30</v>
      </c>
      <c r="H62" s="72">
        <v>7</v>
      </c>
      <c r="I62" s="72">
        <v>0</v>
      </c>
      <c r="J62" s="28"/>
      <c r="K62" s="28"/>
      <c r="L62" s="37"/>
      <c r="M62" s="1"/>
      <c r="O62" s="1"/>
      <c r="P62" s="1"/>
      <c r="Q62" s="1"/>
      <c r="R62" s="1"/>
      <c r="S62" s="1"/>
    </row>
    <row r="63" spans="2:19" s="67" customFormat="1" ht="14.45" customHeight="1" x14ac:dyDescent="0.25">
      <c r="B63" s="89" t="s">
        <v>26</v>
      </c>
      <c r="C63" s="95"/>
      <c r="D63" s="95"/>
      <c r="E63" s="95"/>
      <c r="F63" s="95"/>
      <c r="G63" s="95"/>
      <c r="H63" s="95"/>
      <c r="I63" s="95"/>
      <c r="J63" s="28"/>
      <c r="K63" s="28"/>
      <c r="L63" s="130"/>
      <c r="M63" s="73"/>
      <c r="O63" s="1"/>
      <c r="P63" s="1"/>
      <c r="Q63" s="1"/>
      <c r="R63" s="1"/>
      <c r="S63" s="1"/>
    </row>
    <row r="64" spans="2:19" s="67" customFormat="1" ht="21.75" customHeight="1" x14ac:dyDescent="0.25">
      <c r="B64" s="68" t="s">
        <v>6</v>
      </c>
      <c r="C64" s="68">
        <f>SUM(C52:C63)</f>
        <v>2239</v>
      </c>
      <c r="D64" s="92">
        <f t="shared" ref="D64:I64" si="9">SUM(D52:D63)</f>
        <v>573</v>
      </c>
      <c r="E64" s="92">
        <f t="shared" si="9"/>
        <v>758</v>
      </c>
      <c r="F64" s="92">
        <f t="shared" si="9"/>
        <v>511</v>
      </c>
      <c r="G64" s="92">
        <f t="shared" si="9"/>
        <v>339</v>
      </c>
      <c r="H64" s="92">
        <f>SUM(H52:H63)</f>
        <v>58</v>
      </c>
      <c r="I64" s="92">
        <f t="shared" si="9"/>
        <v>0</v>
      </c>
      <c r="J64" s="28"/>
      <c r="K64" s="28"/>
      <c r="L64" s="130"/>
      <c r="M64" s="28"/>
      <c r="O64" s="1"/>
      <c r="P64" s="1"/>
      <c r="Q64" s="1"/>
      <c r="R64" s="1"/>
      <c r="S64" s="1"/>
    </row>
    <row r="65" spans="2:22" s="67" customFormat="1" ht="21.75" customHeight="1" x14ac:dyDescent="0.25">
      <c r="B65" s="87" t="s">
        <v>14</v>
      </c>
      <c r="C65" s="90">
        <v>1</v>
      </c>
      <c r="D65" s="134">
        <f>SUM(D64:F64)/C64</f>
        <v>0.82268870031263952</v>
      </c>
      <c r="E65" s="135"/>
      <c r="F65" s="136"/>
      <c r="G65" s="90">
        <f>G64/C64</f>
        <v>0.15140687807056721</v>
      </c>
      <c r="H65" s="90">
        <f>H64/C64</f>
        <v>2.5904421616793211E-2</v>
      </c>
      <c r="I65" s="90">
        <f>I64/C64</f>
        <v>0</v>
      </c>
      <c r="J65" s="28"/>
      <c r="K65" s="28"/>
      <c r="L65" s="28"/>
      <c r="M65" s="28"/>
      <c r="O65" s="1"/>
      <c r="P65" s="1"/>
      <c r="Q65" s="1"/>
      <c r="R65" s="1"/>
      <c r="S65" s="1"/>
    </row>
    <row r="66" spans="2:22" s="67" customFormat="1" ht="14.45" customHeight="1" x14ac:dyDescent="0.2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O66" s="1"/>
      <c r="P66" s="1"/>
      <c r="Q66" s="1"/>
      <c r="R66" s="1"/>
      <c r="S66" s="1"/>
    </row>
    <row r="67" spans="2:22" ht="6" customHeight="1" x14ac:dyDescent="0.25">
      <c r="B67" s="26"/>
      <c r="C67" s="26"/>
      <c r="D67" s="19"/>
      <c r="E67" s="19"/>
      <c r="F67" s="19"/>
      <c r="G67" s="19"/>
      <c r="H67" s="19"/>
      <c r="I67" s="19"/>
      <c r="J67" s="19"/>
      <c r="K67" s="22"/>
      <c r="L67" s="4"/>
      <c r="M67" s="4"/>
    </row>
    <row r="68" spans="2:22" ht="23.25" customHeight="1" x14ac:dyDescent="0.25">
      <c r="B68" s="119" t="s">
        <v>72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</row>
    <row r="69" spans="2:22" s="41" customFormat="1" ht="9" customHeight="1" x14ac:dyDescent="0.2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</row>
    <row r="70" spans="2:22" s="41" customFormat="1" ht="30.75" customHeight="1" x14ac:dyDescent="0.25">
      <c r="B70" s="102" t="s">
        <v>46</v>
      </c>
      <c r="C70" s="102"/>
      <c r="D70" s="102"/>
      <c r="E70" s="102"/>
      <c r="F70" s="102"/>
      <c r="G70" s="102"/>
      <c r="H70" s="102"/>
      <c r="I70" s="74"/>
      <c r="J70" s="74"/>
      <c r="K70" s="12"/>
      <c r="L70" s="12"/>
      <c r="M70" s="12"/>
      <c r="N70" s="74"/>
      <c r="P70" s="103" t="s">
        <v>47</v>
      </c>
      <c r="Q70" s="103"/>
      <c r="R70" s="103"/>
      <c r="S70" s="103"/>
      <c r="T70" s="103"/>
      <c r="U70" s="103"/>
    </row>
    <row r="71" spans="2:22" s="41" customFormat="1" ht="14.25" customHeight="1" x14ac:dyDescent="0.25">
      <c r="B71" s="13" t="s">
        <v>29</v>
      </c>
      <c r="C71" s="14" t="s">
        <v>6</v>
      </c>
      <c r="D71" s="121" t="s">
        <v>30</v>
      </c>
      <c r="E71" s="121"/>
      <c r="F71" s="131" t="s">
        <v>31</v>
      </c>
      <c r="G71" s="131"/>
      <c r="H71" s="71" t="s">
        <v>48</v>
      </c>
      <c r="I71" s="1"/>
      <c r="J71" s="4"/>
      <c r="K71" s="4"/>
      <c r="L71" s="4"/>
      <c r="M71" s="4"/>
      <c r="N71" s="4"/>
      <c r="P71" s="103"/>
      <c r="Q71" s="103"/>
      <c r="R71" s="103"/>
      <c r="S71" s="103"/>
      <c r="T71" s="103"/>
      <c r="U71" s="103"/>
    </row>
    <row r="72" spans="2:22" s="41" customFormat="1" ht="14.25" customHeight="1" x14ac:dyDescent="0.25">
      <c r="B72" s="16" t="s">
        <v>15</v>
      </c>
      <c r="C72" s="96">
        <f>SUM(D72:H72)</f>
        <v>197</v>
      </c>
      <c r="D72" s="115">
        <v>57</v>
      </c>
      <c r="E72" s="116"/>
      <c r="F72" s="133">
        <v>135</v>
      </c>
      <c r="G72" s="133"/>
      <c r="H72" s="94">
        <v>5</v>
      </c>
      <c r="I72" s="3"/>
      <c r="J72" s="17"/>
      <c r="K72" s="17"/>
      <c r="L72" s="17"/>
      <c r="M72" s="17"/>
      <c r="N72" s="17"/>
      <c r="P72" s="139" t="s">
        <v>32</v>
      </c>
      <c r="Q72" s="125"/>
      <c r="R72" s="125" t="s">
        <v>33</v>
      </c>
      <c r="S72" s="125" t="s">
        <v>30</v>
      </c>
      <c r="T72" s="132" t="s">
        <v>31</v>
      </c>
      <c r="U72" s="132" t="s">
        <v>13</v>
      </c>
    </row>
    <row r="73" spans="2:22" s="41" customFormat="1" ht="14.25" customHeight="1" x14ac:dyDescent="0.25">
      <c r="B73" s="16" t="s">
        <v>16</v>
      </c>
      <c r="C73" s="96">
        <f t="shared" ref="C73:C82" si="10">SUM(D73:H73)</f>
        <v>256</v>
      </c>
      <c r="D73" s="115">
        <v>98</v>
      </c>
      <c r="E73" s="116"/>
      <c r="F73" s="133">
        <v>158</v>
      </c>
      <c r="G73" s="133"/>
      <c r="H73" s="78">
        <v>0</v>
      </c>
      <c r="I73" s="1"/>
      <c r="J73" s="3"/>
      <c r="K73" s="3"/>
      <c r="L73" s="3"/>
      <c r="M73" s="3"/>
      <c r="N73" s="3"/>
      <c r="P73" s="140"/>
      <c r="Q73" s="126"/>
      <c r="R73" s="126"/>
      <c r="S73" s="126"/>
      <c r="T73" s="126"/>
      <c r="U73" s="126"/>
    </row>
    <row r="74" spans="2:22" s="41" customFormat="1" ht="14.25" customHeight="1" x14ac:dyDescent="0.25">
      <c r="B74" s="16" t="s">
        <v>17</v>
      </c>
      <c r="C74" s="96">
        <f t="shared" si="10"/>
        <v>172</v>
      </c>
      <c r="D74" s="115">
        <v>58</v>
      </c>
      <c r="E74" s="116"/>
      <c r="F74" s="138">
        <v>114</v>
      </c>
      <c r="G74" s="138"/>
      <c r="H74" s="78">
        <v>0</v>
      </c>
      <c r="I74" s="1"/>
      <c r="J74" s="18"/>
      <c r="K74" s="19"/>
      <c r="L74" s="19"/>
      <c r="M74" s="19"/>
      <c r="N74" s="19"/>
      <c r="P74" s="104" t="s">
        <v>34</v>
      </c>
      <c r="Q74" s="105"/>
      <c r="R74" s="6">
        <f>SUM(S74:U74)</f>
        <v>0</v>
      </c>
      <c r="S74" s="6">
        <v>0</v>
      </c>
      <c r="T74" s="72">
        <v>0</v>
      </c>
      <c r="U74" s="72">
        <v>0</v>
      </c>
    </row>
    <row r="75" spans="2:22" s="41" customFormat="1" ht="14.25" customHeight="1" x14ac:dyDescent="0.25">
      <c r="B75" s="16" t="s">
        <v>18</v>
      </c>
      <c r="C75" s="96">
        <f t="shared" si="10"/>
        <v>152</v>
      </c>
      <c r="D75" s="115">
        <v>66</v>
      </c>
      <c r="E75" s="116"/>
      <c r="F75" s="138">
        <v>86</v>
      </c>
      <c r="G75" s="138"/>
      <c r="H75" s="78">
        <v>0</v>
      </c>
      <c r="I75" s="1"/>
      <c r="J75" s="20"/>
      <c r="K75" s="20"/>
      <c r="L75" s="20"/>
      <c r="M75" s="20"/>
      <c r="N75" s="20"/>
      <c r="P75" s="104" t="s">
        <v>35</v>
      </c>
      <c r="Q75" s="105"/>
      <c r="R75" s="6">
        <f t="shared" ref="R75:R79" si="11">SUM(S75:U75)</f>
        <v>10</v>
      </c>
      <c r="S75" s="6">
        <v>1</v>
      </c>
      <c r="T75" s="72">
        <v>9</v>
      </c>
      <c r="U75" s="72">
        <v>0</v>
      </c>
    </row>
    <row r="76" spans="2:22" s="41" customFormat="1" ht="14.25" customHeight="1" x14ac:dyDescent="0.25">
      <c r="B76" s="16" t="s">
        <v>19</v>
      </c>
      <c r="C76" s="96">
        <f t="shared" si="10"/>
        <v>122</v>
      </c>
      <c r="D76" s="115">
        <v>29</v>
      </c>
      <c r="E76" s="116"/>
      <c r="F76" s="138">
        <v>93</v>
      </c>
      <c r="G76" s="138"/>
      <c r="H76" s="78">
        <v>0</v>
      </c>
      <c r="I76" s="1"/>
      <c r="J76" s="21"/>
      <c r="K76" s="22"/>
      <c r="L76" s="22"/>
      <c r="M76" s="22"/>
      <c r="N76" s="22"/>
      <c r="P76" s="104" t="s">
        <v>36</v>
      </c>
      <c r="Q76" s="105"/>
      <c r="R76" s="6">
        <f t="shared" si="11"/>
        <v>26</v>
      </c>
      <c r="S76" s="6">
        <v>8</v>
      </c>
      <c r="T76" s="72">
        <v>18</v>
      </c>
      <c r="U76" s="72">
        <v>0</v>
      </c>
    </row>
    <row r="77" spans="2:22" s="41" customFormat="1" ht="14.25" customHeight="1" x14ac:dyDescent="0.25">
      <c r="B77" s="16" t="s">
        <v>20</v>
      </c>
      <c r="C77" s="96">
        <f t="shared" si="10"/>
        <v>122</v>
      </c>
      <c r="D77" s="115">
        <v>41</v>
      </c>
      <c r="E77" s="116"/>
      <c r="F77" s="138">
        <v>81</v>
      </c>
      <c r="G77" s="138"/>
      <c r="H77" s="78">
        <v>0</v>
      </c>
      <c r="I77" s="1"/>
      <c r="J77" s="20"/>
      <c r="K77" s="20"/>
      <c r="L77" s="20"/>
      <c r="M77" s="20"/>
      <c r="N77" s="20"/>
      <c r="P77" s="104" t="s">
        <v>37</v>
      </c>
      <c r="Q77" s="105"/>
      <c r="R77" s="6">
        <f t="shared" si="11"/>
        <v>2011</v>
      </c>
      <c r="S77" s="6">
        <v>765</v>
      </c>
      <c r="T77" s="72">
        <v>1246</v>
      </c>
      <c r="U77" s="72">
        <v>0</v>
      </c>
    </row>
    <row r="78" spans="2:22" s="41" customFormat="1" ht="14.25" customHeight="1" x14ac:dyDescent="0.25">
      <c r="B78" s="16" t="s">
        <v>21</v>
      </c>
      <c r="C78" s="96">
        <f t="shared" si="10"/>
        <v>141</v>
      </c>
      <c r="D78" s="115">
        <v>51</v>
      </c>
      <c r="E78" s="116"/>
      <c r="F78" s="138">
        <v>88</v>
      </c>
      <c r="G78" s="138"/>
      <c r="H78" s="78">
        <v>2</v>
      </c>
      <c r="I78" s="1"/>
      <c r="J78" s="20"/>
      <c r="K78" s="1"/>
      <c r="L78" s="1"/>
      <c r="M78" s="1"/>
      <c r="N78" s="1"/>
      <c r="P78" s="106" t="s">
        <v>38</v>
      </c>
      <c r="Q78" s="107"/>
      <c r="R78" s="6">
        <f t="shared" si="11"/>
        <v>147</v>
      </c>
      <c r="S78" s="6">
        <v>35</v>
      </c>
      <c r="T78" s="72">
        <v>112</v>
      </c>
      <c r="U78" s="72">
        <v>0</v>
      </c>
    </row>
    <row r="79" spans="2:22" s="41" customFormat="1" ht="14.25" customHeight="1" x14ac:dyDescent="0.25">
      <c r="B79" s="16" t="s">
        <v>22</v>
      </c>
      <c r="C79" s="96">
        <f t="shared" si="10"/>
        <v>223</v>
      </c>
      <c r="D79" s="115">
        <v>91</v>
      </c>
      <c r="E79" s="116"/>
      <c r="F79" s="138">
        <v>132</v>
      </c>
      <c r="G79" s="138"/>
      <c r="H79" s="78">
        <v>0</v>
      </c>
      <c r="I79" s="1"/>
      <c r="J79" s="20"/>
      <c r="K79" s="1"/>
      <c r="L79" s="1"/>
      <c r="M79" s="1"/>
      <c r="N79" s="1"/>
      <c r="P79" s="24" t="s">
        <v>39</v>
      </c>
      <c r="Q79" s="25"/>
      <c r="R79" s="6">
        <f t="shared" si="11"/>
        <v>45</v>
      </c>
      <c r="S79" s="6">
        <v>1</v>
      </c>
      <c r="T79" s="72">
        <v>31</v>
      </c>
      <c r="U79" s="72">
        <v>13</v>
      </c>
    </row>
    <row r="80" spans="2:22" s="41" customFormat="1" ht="14.25" customHeight="1" x14ac:dyDescent="0.25">
      <c r="B80" s="16" t="s">
        <v>23</v>
      </c>
      <c r="C80" s="96">
        <f t="shared" si="10"/>
        <v>244</v>
      </c>
      <c r="D80" s="115">
        <v>89</v>
      </c>
      <c r="E80" s="116"/>
      <c r="F80" s="138">
        <v>155</v>
      </c>
      <c r="G80" s="138"/>
      <c r="H80" s="78">
        <v>0</v>
      </c>
      <c r="I80" s="1"/>
      <c r="J80" s="20"/>
      <c r="K80" s="1"/>
      <c r="L80" s="1"/>
      <c r="M80" s="1"/>
      <c r="N80" s="1"/>
      <c r="P80" s="122" t="s">
        <v>6</v>
      </c>
      <c r="Q80" s="122"/>
      <c r="R80" s="68">
        <f>SUM(R74:R79)</f>
        <v>2239</v>
      </c>
      <c r="S80" s="92">
        <f t="shared" ref="S80:U80" si="12">SUM(S74:S79)</f>
        <v>810</v>
      </c>
      <c r="T80" s="92">
        <f t="shared" si="12"/>
        <v>1416</v>
      </c>
      <c r="U80" s="92">
        <f t="shared" si="12"/>
        <v>13</v>
      </c>
    </row>
    <row r="81" spans="2:22" s="41" customFormat="1" ht="14.25" customHeight="1" x14ac:dyDescent="0.25">
      <c r="B81" s="16" t="s">
        <v>24</v>
      </c>
      <c r="C81" s="96">
        <f t="shared" si="10"/>
        <v>322</v>
      </c>
      <c r="D81" s="115">
        <v>113</v>
      </c>
      <c r="E81" s="116"/>
      <c r="F81" s="138">
        <v>205</v>
      </c>
      <c r="G81" s="138"/>
      <c r="H81" s="78">
        <v>4</v>
      </c>
      <c r="I81" s="1"/>
      <c r="J81" s="20"/>
      <c r="K81" s="1"/>
      <c r="L81" s="1"/>
      <c r="M81" s="1"/>
      <c r="N81" s="1"/>
      <c r="U81" s="40"/>
      <c r="V81" s="40"/>
    </row>
    <row r="82" spans="2:22" s="41" customFormat="1" ht="14.25" customHeight="1" x14ac:dyDescent="0.25">
      <c r="B82" s="16" t="s">
        <v>25</v>
      </c>
      <c r="C82" s="96">
        <f t="shared" si="10"/>
        <v>288</v>
      </c>
      <c r="D82" s="115">
        <v>117</v>
      </c>
      <c r="E82" s="116"/>
      <c r="F82" s="138">
        <v>169</v>
      </c>
      <c r="G82" s="138"/>
      <c r="H82" s="78">
        <v>2</v>
      </c>
      <c r="I82" s="1"/>
      <c r="J82" s="20"/>
      <c r="K82" s="1"/>
      <c r="L82" s="1"/>
      <c r="M82" s="1"/>
      <c r="N82" s="1"/>
      <c r="U82" s="40"/>
      <c r="V82" s="40"/>
    </row>
    <row r="83" spans="2:22" s="41" customFormat="1" ht="14.25" customHeight="1" x14ac:dyDescent="0.25">
      <c r="B83" s="16" t="s">
        <v>26</v>
      </c>
      <c r="C83" s="84"/>
      <c r="D83" s="115"/>
      <c r="E83" s="116"/>
      <c r="F83" s="138"/>
      <c r="G83" s="138"/>
      <c r="H83" s="78"/>
      <c r="I83" s="1"/>
      <c r="J83" s="20"/>
      <c r="K83" s="1"/>
      <c r="L83" s="1"/>
      <c r="M83" s="1"/>
      <c r="N83" s="1"/>
      <c r="U83" s="40"/>
      <c r="V83" s="40"/>
    </row>
    <row r="84" spans="2:22" s="41" customFormat="1" ht="14.25" customHeight="1" x14ac:dyDescent="0.25">
      <c r="B84" s="68" t="s">
        <v>6</v>
      </c>
      <c r="C84" s="97">
        <f>SUM(C72:C83)</f>
        <v>2239</v>
      </c>
      <c r="D84" s="144">
        <f>SUM(D72:E83)</f>
        <v>810</v>
      </c>
      <c r="E84" s="100"/>
      <c r="F84" s="144">
        <f>SUM(F72:G83)</f>
        <v>1416</v>
      </c>
      <c r="G84" s="100"/>
      <c r="H84" s="97">
        <f>SUM(H72:H83)</f>
        <v>13</v>
      </c>
      <c r="I84" s="1"/>
      <c r="J84" s="20"/>
      <c r="K84" s="1"/>
      <c r="L84" s="1"/>
      <c r="M84" s="1"/>
      <c r="N84" s="1"/>
      <c r="O84" s="40"/>
      <c r="P84" s="40"/>
      <c r="Q84" s="40"/>
      <c r="R84" s="40"/>
      <c r="S84" s="40"/>
      <c r="T84" s="40"/>
      <c r="U84" s="40"/>
      <c r="V84" s="40"/>
    </row>
    <row r="85" spans="2:22" s="41" customFormat="1" ht="14.25" customHeight="1" x14ac:dyDescent="0.25">
      <c r="B85" s="68" t="s">
        <v>14</v>
      </c>
      <c r="C85" s="75">
        <f>SUM(D85:H85)</f>
        <v>100</v>
      </c>
      <c r="D85" s="141">
        <f>D84/C84*100</f>
        <v>36.176864671728445</v>
      </c>
      <c r="E85" s="142"/>
      <c r="F85" s="141">
        <f>F84/C84*100</f>
        <v>63.242518981688256</v>
      </c>
      <c r="G85" s="142"/>
      <c r="H85" s="75">
        <f>H84/C84*100</f>
        <v>0.58061634658329608</v>
      </c>
      <c r="I85" s="1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</row>
    <row r="86" spans="2:22" ht="8.25" customHeight="1" x14ac:dyDescent="0.25">
      <c r="L86" s="4"/>
      <c r="M86" s="4"/>
    </row>
    <row r="87" spans="2:22" ht="14.45" customHeight="1" x14ac:dyDescent="0.25">
      <c r="B87" s="143" t="s">
        <v>49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</row>
    <row r="88" spans="2:22" ht="14.45" customHeight="1" x14ac:dyDescent="0.25">
      <c r="B88" s="99" t="s">
        <v>5</v>
      </c>
      <c r="C88" s="100"/>
      <c r="D88" s="68" t="s">
        <v>6</v>
      </c>
      <c r="E88" s="83" t="s">
        <v>15</v>
      </c>
      <c r="F88" s="83" t="s">
        <v>16</v>
      </c>
      <c r="G88" s="83" t="s">
        <v>17</v>
      </c>
      <c r="H88" s="83" t="s">
        <v>18</v>
      </c>
      <c r="I88" s="83" t="s">
        <v>19</v>
      </c>
      <c r="J88" s="83" t="s">
        <v>20</v>
      </c>
      <c r="K88" s="83" t="s">
        <v>21</v>
      </c>
      <c r="L88" s="83" t="s">
        <v>22</v>
      </c>
      <c r="M88" s="83" t="s">
        <v>23</v>
      </c>
      <c r="N88" s="83" t="s">
        <v>24</v>
      </c>
      <c r="O88" s="83" t="s">
        <v>25</v>
      </c>
      <c r="P88" s="83" t="s">
        <v>26</v>
      </c>
      <c r="Q88" s="42"/>
      <c r="R88" s="42"/>
      <c r="S88" s="42"/>
    </row>
    <row r="89" spans="2:22" ht="14.25" customHeight="1" x14ac:dyDescent="0.25">
      <c r="B89" s="147" t="s">
        <v>50</v>
      </c>
      <c r="C89" s="148"/>
      <c r="D89" s="6">
        <f>SUM(E89:P89)</f>
        <v>30</v>
      </c>
      <c r="E89" s="6">
        <v>7</v>
      </c>
      <c r="F89" s="6">
        <v>2</v>
      </c>
      <c r="G89" s="6">
        <v>1</v>
      </c>
      <c r="H89" s="6">
        <v>5</v>
      </c>
      <c r="I89" s="6">
        <v>2</v>
      </c>
      <c r="J89" s="6">
        <v>3</v>
      </c>
      <c r="K89" s="6">
        <v>2</v>
      </c>
      <c r="L89" s="6">
        <v>0</v>
      </c>
      <c r="M89" s="6">
        <v>4</v>
      </c>
      <c r="N89" s="6">
        <v>3</v>
      </c>
      <c r="O89" s="6">
        <v>1</v>
      </c>
      <c r="P89" s="6"/>
      <c r="Q89" s="43"/>
      <c r="R89" s="43"/>
      <c r="S89" s="43"/>
    </row>
    <row r="90" spans="2:22" ht="14.25" customHeight="1" x14ac:dyDescent="0.25">
      <c r="B90" s="79" t="s">
        <v>75</v>
      </c>
      <c r="C90" s="80"/>
      <c r="D90" s="6">
        <f t="shared" ref="D90:D105" si="13">SUM(E90:P90)</f>
        <v>4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1</v>
      </c>
      <c r="K90" s="6">
        <v>1</v>
      </c>
      <c r="L90" s="6">
        <v>1</v>
      </c>
      <c r="M90" s="6">
        <v>1</v>
      </c>
      <c r="N90" s="6">
        <v>0</v>
      </c>
      <c r="O90" s="6">
        <v>0</v>
      </c>
      <c r="P90" s="6"/>
      <c r="Q90" s="43"/>
      <c r="R90" s="43"/>
      <c r="S90" s="43"/>
    </row>
    <row r="91" spans="2:22" ht="14.25" customHeight="1" x14ac:dyDescent="0.25">
      <c r="B91" s="147" t="s">
        <v>78</v>
      </c>
      <c r="C91" s="148"/>
      <c r="D91" s="6">
        <f t="shared" si="13"/>
        <v>105</v>
      </c>
      <c r="E91" s="6">
        <v>12</v>
      </c>
      <c r="F91" s="6">
        <v>8</v>
      </c>
      <c r="G91" s="6">
        <v>11</v>
      </c>
      <c r="H91" s="6">
        <v>7</v>
      </c>
      <c r="I91" s="6">
        <v>5</v>
      </c>
      <c r="J91" s="6">
        <v>4</v>
      </c>
      <c r="K91" s="6">
        <v>5</v>
      </c>
      <c r="L91" s="6">
        <v>9</v>
      </c>
      <c r="M91" s="6">
        <v>15</v>
      </c>
      <c r="N91" s="6">
        <v>19</v>
      </c>
      <c r="O91" s="6">
        <v>10</v>
      </c>
      <c r="P91" s="6"/>
      <c r="Q91" s="43"/>
      <c r="R91" s="43"/>
      <c r="S91" s="43"/>
    </row>
    <row r="92" spans="2:22" ht="14.25" customHeight="1" x14ac:dyDescent="0.25">
      <c r="B92" s="81" t="s">
        <v>77</v>
      </c>
      <c r="C92" s="82"/>
      <c r="D92" s="6">
        <f t="shared" si="13"/>
        <v>72</v>
      </c>
      <c r="E92" s="6">
        <v>3</v>
      </c>
      <c r="F92" s="6">
        <v>4</v>
      </c>
      <c r="G92" s="6">
        <v>6</v>
      </c>
      <c r="H92" s="6">
        <v>7</v>
      </c>
      <c r="I92" s="6">
        <v>9</v>
      </c>
      <c r="J92" s="6">
        <v>10</v>
      </c>
      <c r="K92" s="6">
        <v>5</v>
      </c>
      <c r="L92" s="6">
        <v>1</v>
      </c>
      <c r="M92" s="6">
        <v>10</v>
      </c>
      <c r="N92" s="6">
        <v>7</v>
      </c>
      <c r="O92" s="6">
        <v>10</v>
      </c>
      <c r="P92" s="6"/>
      <c r="Q92" s="43"/>
      <c r="R92" s="43"/>
      <c r="S92" s="43"/>
    </row>
    <row r="93" spans="2:22" ht="14.25" customHeight="1" x14ac:dyDescent="0.25">
      <c r="B93" s="147" t="s">
        <v>51</v>
      </c>
      <c r="C93" s="148"/>
      <c r="D93" s="6">
        <f t="shared" si="13"/>
        <v>1355</v>
      </c>
      <c r="E93" s="6">
        <v>94</v>
      </c>
      <c r="F93" s="6">
        <v>161</v>
      </c>
      <c r="G93" s="6">
        <v>83</v>
      </c>
      <c r="H93" s="6">
        <v>99</v>
      </c>
      <c r="I93" s="6">
        <v>73</v>
      </c>
      <c r="J93" s="6">
        <v>57</v>
      </c>
      <c r="K93" s="6">
        <v>78</v>
      </c>
      <c r="L93" s="6">
        <v>135</v>
      </c>
      <c r="M93" s="6">
        <v>162</v>
      </c>
      <c r="N93" s="6">
        <v>230</v>
      </c>
      <c r="O93" s="6">
        <v>183</v>
      </c>
      <c r="P93" s="6"/>
      <c r="Q93" s="43"/>
      <c r="R93" s="43"/>
      <c r="S93" s="43"/>
    </row>
    <row r="94" spans="2:22" ht="14.25" customHeight="1" x14ac:dyDescent="0.25">
      <c r="B94" s="147" t="s">
        <v>52</v>
      </c>
      <c r="C94" s="148"/>
      <c r="D94" s="6">
        <f t="shared" si="13"/>
        <v>100</v>
      </c>
      <c r="E94" s="6">
        <v>5</v>
      </c>
      <c r="F94" s="6">
        <v>15</v>
      </c>
      <c r="G94" s="6">
        <v>7</v>
      </c>
      <c r="H94" s="6">
        <v>7</v>
      </c>
      <c r="I94" s="6">
        <v>8</v>
      </c>
      <c r="J94" s="6">
        <v>6</v>
      </c>
      <c r="K94" s="6">
        <v>10</v>
      </c>
      <c r="L94" s="6">
        <v>9</v>
      </c>
      <c r="M94" s="6">
        <v>10</v>
      </c>
      <c r="N94" s="6">
        <v>8</v>
      </c>
      <c r="O94" s="6">
        <v>15</v>
      </c>
      <c r="P94" s="6"/>
      <c r="Q94" s="43"/>
      <c r="R94" s="43"/>
      <c r="S94" s="43"/>
    </row>
    <row r="95" spans="2:22" ht="14.25" customHeight="1" x14ac:dyDescent="0.25">
      <c r="B95" s="65" t="s">
        <v>53</v>
      </c>
      <c r="C95" s="66"/>
      <c r="D95" s="6">
        <f t="shared" si="13"/>
        <v>33</v>
      </c>
      <c r="E95" s="6">
        <v>2</v>
      </c>
      <c r="F95" s="6">
        <v>2</v>
      </c>
      <c r="G95" s="6">
        <v>5</v>
      </c>
      <c r="H95" s="6">
        <v>0</v>
      </c>
      <c r="I95" s="6">
        <v>1</v>
      </c>
      <c r="J95" s="6">
        <v>1</v>
      </c>
      <c r="K95" s="6">
        <v>1</v>
      </c>
      <c r="L95" s="6">
        <v>3</v>
      </c>
      <c r="M95" s="6">
        <v>8</v>
      </c>
      <c r="N95" s="6">
        <v>9</v>
      </c>
      <c r="O95" s="6">
        <v>1</v>
      </c>
      <c r="P95" s="6"/>
      <c r="Q95" s="43"/>
      <c r="R95" s="43"/>
      <c r="S95" s="43"/>
    </row>
    <row r="96" spans="2:22" ht="14.25" customHeight="1" x14ac:dyDescent="0.25">
      <c r="B96" s="65" t="s">
        <v>54</v>
      </c>
      <c r="C96" s="66"/>
      <c r="D96" s="6">
        <f t="shared" si="13"/>
        <v>45</v>
      </c>
      <c r="E96" s="6">
        <v>3</v>
      </c>
      <c r="F96" s="6">
        <v>0</v>
      </c>
      <c r="G96" s="6">
        <v>1</v>
      </c>
      <c r="H96" s="6">
        <v>3</v>
      </c>
      <c r="I96" s="6">
        <v>0</v>
      </c>
      <c r="J96" s="6">
        <v>6</v>
      </c>
      <c r="K96" s="6">
        <v>7</v>
      </c>
      <c r="L96" s="6">
        <v>18</v>
      </c>
      <c r="M96" s="6">
        <v>2</v>
      </c>
      <c r="N96" s="6">
        <v>1</v>
      </c>
      <c r="O96" s="6">
        <v>4</v>
      </c>
      <c r="P96" s="6"/>
      <c r="Q96" s="43"/>
      <c r="R96" s="43"/>
      <c r="S96" s="43"/>
    </row>
    <row r="97" spans="1:22" ht="14.25" customHeight="1" x14ac:dyDescent="0.25">
      <c r="B97" s="65" t="s">
        <v>55</v>
      </c>
      <c r="C97" s="66"/>
      <c r="D97" s="6">
        <f t="shared" si="13"/>
        <v>29</v>
      </c>
      <c r="E97" s="6">
        <v>4</v>
      </c>
      <c r="F97" s="6">
        <v>4</v>
      </c>
      <c r="G97" s="6">
        <v>2</v>
      </c>
      <c r="H97" s="6">
        <v>1</v>
      </c>
      <c r="I97" s="6">
        <v>0</v>
      </c>
      <c r="J97" s="6">
        <v>5</v>
      </c>
      <c r="K97" s="6">
        <v>0</v>
      </c>
      <c r="L97" s="6">
        <v>2</v>
      </c>
      <c r="M97" s="6">
        <v>7</v>
      </c>
      <c r="N97" s="6">
        <v>4</v>
      </c>
      <c r="O97" s="6">
        <v>0</v>
      </c>
      <c r="P97" s="6"/>
      <c r="Q97" s="43"/>
      <c r="R97" s="43"/>
      <c r="S97" s="43"/>
    </row>
    <row r="98" spans="1:22" ht="14.25" customHeight="1" x14ac:dyDescent="0.25">
      <c r="B98" s="65" t="s">
        <v>56</v>
      </c>
      <c r="C98" s="66"/>
      <c r="D98" s="6">
        <f t="shared" si="13"/>
        <v>12</v>
      </c>
      <c r="E98" s="6">
        <v>2</v>
      </c>
      <c r="F98" s="6">
        <v>1</v>
      </c>
      <c r="G98" s="6">
        <v>5</v>
      </c>
      <c r="H98" s="6">
        <v>1</v>
      </c>
      <c r="I98" s="6">
        <v>0</v>
      </c>
      <c r="J98" s="6">
        <v>1</v>
      </c>
      <c r="K98" s="6">
        <v>0</v>
      </c>
      <c r="L98" s="6">
        <v>1</v>
      </c>
      <c r="M98" s="6">
        <v>0</v>
      </c>
      <c r="N98" s="6">
        <v>1</v>
      </c>
      <c r="O98" s="6">
        <v>0</v>
      </c>
      <c r="P98" s="6"/>
      <c r="Q98" s="43"/>
      <c r="R98" s="43"/>
      <c r="S98" s="43"/>
    </row>
    <row r="99" spans="1:22" ht="14.25" customHeight="1" x14ac:dyDescent="0.25">
      <c r="B99" s="147" t="s">
        <v>57</v>
      </c>
      <c r="C99" s="148"/>
      <c r="D99" s="6">
        <f t="shared" si="13"/>
        <v>7</v>
      </c>
      <c r="E99" s="6">
        <v>3</v>
      </c>
      <c r="F99" s="6">
        <v>0</v>
      </c>
      <c r="G99" s="6">
        <v>1</v>
      </c>
      <c r="H99" s="6">
        <v>0</v>
      </c>
      <c r="I99" s="6">
        <v>0</v>
      </c>
      <c r="J99" s="6">
        <v>1</v>
      </c>
      <c r="K99" s="6">
        <v>0</v>
      </c>
      <c r="L99" s="6">
        <v>1</v>
      </c>
      <c r="M99" s="6">
        <v>0</v>
      </c>
      <c r="N99" s="6">
        <v>1</v>
      </c>
      <c r="O99" s="6">
        <v>0</v>
      </c>
      <c r="P99" s="6"/>
      <c r="Q99" s="43"/>
      <c r="R99" s="43"/>
      <c r="S99" s="43"/>
    </row>
    <row r="100" spans="1:22" ht="14.25" customHeight="1" x14ac:dyDescent="0.25">
      <c r="B100" s="147" t="s">
        <v>79</v>
      </c>
      <c r="C100" s="148"/>
      <c r="D100" s="6">
        <f t="shared" si="13"/>
        <v>3</v>
      </c>
      <c r="E100" s="72">
        <v>0</v>
      </c>
      <c r="F100" s="72">
        <v>0</v>
      </c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6">
        <v>1</v>
      </c>
      <c r="M100" s="6">
        <v>0</v>
      </c>
      <c r="N100" s="6">
        <v>1</v>
      </c>
      <c r="O100" s="6">
        <v>1</v>
      </c>
      <c r="P100" s="6"/>
      <c r="Q100" s="43"/>
      <c r="R100" s="43"/>
      <c r="S100" s="43"/>
    </row>
    <row r="101" spans="1:22" ht="14.25" customHeight="1" x14ac:dyDescent="0.25">
      <c r="B101" s="65" t="s">
        <v>58</v>
      </c>
      <c r="C101" s="66"/>
      <c r="D101" s="6">
        <f t="shared" si="13"/>
        <v>114</v>
      </c>
      <c r="E101" s="6">
        <v>10</v>
      </c>
      <c r="F101" s="6">
        <v>14</v>
      </c>
      <c r="G101" s="6">
        <v>10</v>
      </c>
      <c r="H101" s="6">
        <v>5</v>
      </c>
      <c r="I101" s="6">
        <v>5</v>
      </c>
      <c r="J101" s="6">
        <v>6</v>
      </c>
      <c r="K101" s="6">
        <v>5</v>
      </c>
      <c r="L101" s="6">
        <v>25</v>
      </c>
      <c r="M101" s="6">
        <v>10</v>
      </c>
      <c r="N101" s="6">
        <v>9</v>
      </c>
      <c r="O101" s="6">
        <v>15</v>
      </c>
      <c r="P101" s="6"/>
      <c r="Q101" s="43"/>
      <c r="R101" s="43"/>
      <c r="S101" s="43"/>
    </row>
    <row r="102" spans="1:22" ht="14.25" customHeight="1" x14ac:dyDescent="0.25">
      <c r="B102" s="85" t="s">
        <v>59</v>
      </c>
      <c r="C102" s="86"/>
      <c r="D102" s="6">
        <f t="shared" si="13"/>
        <v>205</v>
      </c>
      <c r="E102" s="6">
        <v>22</v>
      </c>
      <c r="F102" s="6">
        <v>29</v>
      </c>
      <c r="G102" s="6">
        <v>25</v>
      </c>
      <c r="H102" s="6">
        <v>9</v>
      </c>
      <c r="I102" s="6">
        <v>8</v>
      </c>
      <c r="J102" s="6">
        <v>14</v>
      </c>
      <c r="K102" s="6">
        <v>17</v>
      </c>
      <c r="L102" s="6">
        <v>10</v>
      </c>
      <c r="M102" s="6">
        <v>12</v>
      </c>
      <c r="N102" s="6">
        <v>23</v>
      </c>
      <c r="O102" s="6">
        <v>36</v>
      </c>
      <c r="P102" s="6"/>
      <c r="Q102" s="43"/>
      <c r="R102" s="43"/>
      <c r="S102" s="43"/>
    </row>
    <row r="103" spans="1:22" ht="21.75" customHeight="1" x14ac:dyDescent="0.25">
      <c r="B103" s="147" t="s">
        <v>68</v>
      </c>
      <c r="C103" s="148"/>
      <c r="D103" s="6">
        <f t="shared" si="13"/>
        <v>10</v>
      </c>
      <c r="E103" s="6">
        <v>0</v>
      </c>
      <c r="F103" s="6">
        <v>2</v>
      </c>
      <c r="G103" s="6">
        <v>0</v>
      </c>
      <c r="H103" s="6">
        <v>0</v>
      </c>
      <c r="I103" s="6">
        <v>3</v>
      </c>
      <c r="J103" s="6">
        <v>1</v>
      </c>
      <c r="K103" s="6">
        <v>1</v>
      </c>
      <c r="L103" s="6">
        <v>1</v>
      </c>
      <c r="M103" s="6">
        <v>1</v>
      </c>
      <c r="N103" s="6">
        <v>1</v>
      </c>
      <c r="O103" s="6">
        <v>0</v>
      </c>
      <c r="P103" s="6"/>
      <c r="Q103" s="43"/>
      <c r="R103" s="43"/>
      <c r="S103" s="43"/>
    </row>
    <row r="104" spans="1:22" ht="14.45" customHeight="1" x14ac:dyDescent="0.25">
      <c r="B104" s="147" t="s">
        <v>60</v>
      </c>
      <c r="C104" s="148"/>
      <c r="D104" s="6">
        <f t="shared" si="13"/>
        <v>102</v>
      </c>
      <c r="E104" s="6">
        <v>25</v>
      </c>
      <c r="F104" s="6">
        <v>14</v>
      </c>
      <c r="G104" s="6">
        <v>15</v>
      </c>
      <c r="H104" s="6">
        <v>8</v>
      </c>
      <c r="I104" s="6">
        <v>8</v>
      </c>
      <c r="J104" s="6">
        <v>6</v>
      </c>
      <c r="K104" s="6">
        <v>7</v>
      </c>
      <c r="L104" s="6">
        <v>6</v>
      </c>
      <c r="M104" s="6">
        <v>2</v>
      </c>
      <c r="N104" s="6">
        <v>1</v>
      </c>
      <c r="O104" s="6">
        <v>10</v>
      </c>
      <c r="P104" s="6"/>
      <c r="Q104" s="42"/>
      <c r="R104" s="42"/>
      <c r="S104" s="42"/>
    </row>
    <row r="105" spans="1:22" s="44" customFormat="1" ht="14.45" customHeight="1" x14ac:dyDescent="0.25">
      <c r="B105" s="65" t="s">
        <v>61</v>
      </c>
      <c r="C105" s="66"/>
      <c r="D105" s="6">
        <f t="shared" si="13"/>
        <v>13</v>
      </c>
      <c r="E105" s="6">
        <v>5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2</v>
      </c>
      <c r="L105" s="6">
        <v>0</v>
      </c>
      <c r="M105" s="6">
        <v>0</v>
      </c>
      <c r="N105" s="6">
        <v>4</v>
      </c>
      <c r="O105" s="6">
        <v>2</v>
      </c>
      <c r="P105" s="6"/>
      <c r="Q105" s="46"/>
      <c r="R105" s="46"/>
      <c r="S105" s="46"/>
    </row>
    <row r="106" spans="1:22" ht="14.45" customHeight="1" x14ac:dyDescent="0.25">
      <c r="B106" s="149" t="s">
        <v>6</v>
      </c>
      <c r="C106" s="150"/>
      <c r="D106" s="45">
        <f>SUM(D89:D105)</f>
        <v>2239</v>
      </c>
      <c r="E106" s="45">
        <f t="shared" ref="E106:P106" si="14">SUM(E89:E105)</f>
        <v>197</v>
      </c>
      <c r="F106" s="45">
        <f t="shared" si="14"/>
        <v>256</v>
      </c>
      <c r="G106" s="45">
        <f t="shared" si="14"/>
        <v>172</v>
      </c>
      <c r="H106" s="45">
        <f t="shared" si="14"/>
        <v>152</v>
      </c>
      <c r="I106" s="45">
        <f t="shared" si="14"/>
        <v>122</v>
      </c>
      <c r="J106" s="45">
        <f t="shared" si="14"/>
        <v>122</v>
      </c>
      <c r="K106" s="45">
        <f t="shared" si="14"/>
        <v>141</v>
      </c>
      <c r="L106" s="45">
        <f t="shared" si="14"/>
        <v>223</v>
      </c>
      <c r="M106" s="45">
        <f t="shared" si="14"/>
        <v>244</v>
      </c>
      <c r="N106" s="45">
        <f t="shared" si="14"/>
        <v>322</v>
      </c>
      <c r="O106" s="45">
        <f t="shared" si="14"/>
        <v>288</v>
      </c>
      <c r="P106" s="45">
        <f t="shared" si="14"/>
        <v>0</v>
      </c>
    </row>
    <row r="107" spans="1:22" ht="6" customHeight="1" x14ac:dyDescent="0.25">
      <c r="I107" s="47"/>
      <c r="J107" s="48"/>
      <c r="K107" s="49"/>
    </row>
    <row r="108" spans="1:22" ht="14.25" hidden="1" customHeight="1" x14ac:dyDescent="0.25">
      <c r="I108" s="47"/>
      <c r="J108" s="48"/>
      <c r="K108" s="49"/>
    </row>
    <row r="109" spans="1:22" ht="8.25" customHeight="1" x14ac:dyDescent="0.25">
      <c r="I109" s="50"/>
      <c r="J109" s="48"/>
      <c r="K109" s="49"/>
    </row>
    <row r="110" spans="1:22" ht="21.75" customHeight="1" x14ac:dyDescent="0.25">
      <c r="B110" s="112" t="s">
        <v>83</v>
      </c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</row>
    <row r="111" spans="1:22" ht="9" customHeight="1" x14ac:dyDescent="0.25">
      <c r="A111" s="3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22" ht="17.100000000000001" customHeight="1" x14ac:dyDescent="0.25">
      <c r="A112" s="3"/>
      <c r="B112" s="145" t="s">
        <v>84</v>
      </c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52"/>
      <c r="Q112" s="52"/>
    </row>
    <row r="113" spans="1:17" ht="17.100000000000001" customHeight="1" x14ac:dyDescent="0.25">
      <c r="A113" s="3"/>
      <c r="B113" s="53" t="s">
        <v>5</v>
      </c>
      <c r="C113" s="53" t="s">
        <v>6</v>
      </c>
      <c r="D113" s="53" t="s">
        <v>15</v>
      </c>
      <c r="E113" s="53" t="s">
        <v>16</v>
      </c>
      <c r="F113" s="53" t="s">
        <v>17</v>
      </c>
      <c r="G113" s="53" t="s">
        <v>18</v>
      </c>
      <c r="H113" s="53" t="s">
        <v>19</v>
      </c>
      <c r="I113" s="53" t="s">
        <v>20</v>
      </c>
      <c r="J113" s="53" t="s">
        <v>21</v>
      </c>
      <c r="K113" s="53" t="s">
        <v>22</v>
      </c>
      <c r="L113" s="53" t="s">
        <v>62</v>
      </c>
      <c r="M113" s="53" t="s">
        <v>24</v>
      </c>
      <c r="N113" s="53" t="s">
        <v>25</v>
      </c>
      <c r="O113" s="53" t="s">
        <v>26</v>
      </c>
      <c r="P113" s="54"/>
      <c r="Q113" s="54"/>
    </row>
    <row r="114" spans="1:17" ht="17.100000000000001" customHeight="1" x14ac:dyDescent="0.25">
      <c r="A114" s="3"/>
      <c r="B114" s="55" t="s">
        <v>82</v>
      </c>
      <c r="C114" s="56">
        <f t="shared" ref="C114:C119" si="15">SUM(D114:O114)</f>
        <v>1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1</v>
      </c>
      <c r="O114" s="56"/>
      <c r="P114" s="54"/>
      <c r="Q114" s="54"/>
    </row>
    <row r="115" spans="1:17" ht="14.45" customHeight="1" x14ac:dyDescent="0.25">
      <c r="A115" s="3"/>
      <c r="B115" s="55" t="s">
        <v>63</v>
      </c>
      <c r="C115" s="56">
        <f t="shared" si="15"/>
        <v>7</v>
      </c>
      <c r="D115" s="56">
        <v>7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/>
      <c r="P115" s="54"/>
      <c r="Q115" s="54"/>
    </row>
    <row r="116" spans="1:17" ht="14.45" customHeight="1" x14ac:dyDescent="0.25">
      <c r="A116" s="3"/>
      <c r="B116" s="55" t="s">
        <v>64</v>
      </c>
      <c r="C116" s="56">
        <f t="shared" si="15"/>
        <v>277</v>
      </c>
      <c r="D116" s="56">
        <v>14</v>
      </c>
      <c r="E116" s="56">
        <v>40</v>
      </c>
      <c r="F116" s="56">
        <v>11</v>
      </c>
      <c r="G116" s="56">
        <v>18</v>
      </c>
      <c r="H116" s="56">
        <v>9</v>
      </c>
      <c r="I116" s="56">
        <v>21</v>
      </c>
      <c r="J116" s="56">
        <v>18</v>
      </c>
      <c r="K116" s="56">
        <v>45</v>
      </c>
      <c r="L116" s="56">
        <v>29</v>
      </c>
      <c r="M116" s="56">
        <v>36</v>
      </c>
      <c r="N116" s="56">
        <v>36</v>
      </c>
      <c r="O116" s="56"/>
      <c r="P116" s="54"/>
      <c r="Q116" s="54"/>
    </row>
    <row r="117" spans="1:17" ht="14.45" customHeight="1" x14ac:dyDescent="0.25">
      <c r="A117" s="3"/>
      <c r="B117" s="55" t="s">
        <v>69</v>
      </c>
      <c r="C117" s="56">
        <f t="shared" si="15"/>
        <v>1</v>
      </c>
      <c r="D117" s="56">
        <v>0</v>
      </c>
      <c r="E117" s="56">
        <v>1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/>
      <c r="P117" s="54"/>
      <c r="Q117" s="54"/>
    </row>
    <row r="118" spans="1:17" ht="14.45" customHeight="1" x14ac:dyDescent="0.25">
      <c r="A118" s="3"/>
      <c r="B118" s="55" t="s">
        <v>73</v>
      </c>
      <c r="C118" s="56">
        <f t="shared" si="15"/>
        <v>1941</v>
      </c>
      <c r="D118" s="56">
        <v>176</v>
      </c>
      <c r="E118" s="56">
        <v>215</v>
      </c>
      <c r="F118" s="56">
        <v>153</v>
      </c>
      <c r="G118" s="56">
        <v>134</v>
      </c>
      <c r="H118" s="56">
        <v>113</v>
      </c>
      <c r="I118" s="56">
        <v>101</v>
      </c>
      <c r="J118" s="56">
        <v>123</v>
      </c>
      <c r="K118" s="56">
        <v>178</v>
      </c>
      <c r="L118" s="56">
        <v>215</v>
      </c>
      <c r="M118" s="56">
        <v>282</v>
      </c>
      <c r="N118" s="56">
        <v>251</v>
      </c>
      <c r="O118" s="56"/>
      <c r="P118" s="54"/>
      <c r="Q118" s="54"/>
    </row>
    <row r="119" spans="1:17" ht="14.45" customHeight="1" x14ac:dyDescent="0.25">
      <c r="A119" s="3"/>
      <c r="B119" s="55" t="s">
        <v>74</v>
      </c>
      <c r="C119" s="56">
        <f t="shared" si="15"/>
        <v>12</v>
      </c>
      <c r="D119" s="56">
        <v>0</v>
      </c>
      <c r="E119" s="56">
        <v>0</v>
      </c>
      <c r="F119" s="56">
        <v>8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4</v>
      </c>
      <c r="N119" s="56">
        <v>0</v>
      </c>
      <c r="O119" s="56"/>
      <c r="P119" s="54"/>
      <c r="Q119" s="54"/>
    </row>
    <row r="120" spans="1:17" ht="14.45" customHeight="1" x14ac:dyDescent="0.25">
      <c r="A120" s="3"/>
      <c r="B120" s="61" t="s">
        <v>6</v>
      </c>
      <c r="C120" s="64">
        <f>SUM(C114:C119)</f>
        <v>2239</v>
      </c>
      <c r="D120" s="64">
        <f t="shared" ref="D120:O120" si="16">SUM(D114:D119)</f>
        <v>197</v>
      </c>
      <c r="E120" s="64">
        <f t="shared" si="16"/>
        <v>256</v>
      </c>
      <c r="F120" s="64">
        <f t="shared" si="16"/>
        <v>172</v>
      </c>
      <c r="G120" s="64">
        <f t="shared" si="16"/>
        <v>152</v>
      </c>
      <c r="H120" s="64">
        <f t="shared" si="16"/>
        <v>122</v>
      </c>
      <c r="I120" s="64">
        <f t="shared" si="16"/>
        <v>122</v>
      </c>
      <c r="J120" s="64">
        <f t="shared" si="16"/>
        <v>141</v>
      </c>
      <c r="K120" s="64">
        <f t="shared" si="16"/>
        <v>223</v>
      </c>
      <c r="L120" s="64">
        <f t="shared" si="16"/>
        <v>244</v>
      </c>
      <c r="M120" s="64">
        <f t="shared" si="16"/>
        <v>322</v>
      </c>
      <c r="N120" s="64">
        <f t="shared" si="16"/>
        <v>288</v>
      </c>
      <c r="O120" s="64">
        <f t="shared" si="16"/>
        <v>0</v>
      </c>
      <c r="P120" s="54"/>
      <c r="Q120" s="54"/>
    </row>
    <row r="121" spans="1:17" ht="14.45" customHeight="1" x14ac:dyDescent="0.25">
      <c r="A121" s="3"/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54"/>
      <c r="Q121" s="54"/>
    </row>
    <row r="122" spans="1:17" ht="14.45" customHeight="1" x14ac:dyDescent="0.25">
      <c r="A122" s="3"/>
      <c r="B122" s="57" t="s">
        <v>65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54"/>
      <c r="Q122" s="54"/>
    </row>
    <row r="123" spans="1:17" ht="14.45" customHeight="1" x14ac:dyDescent="0.25">
      <c r="A123" s="3"/>
      <c r="B123" s="57" t="s">
        <v>66</v>
      </c>
      <c r="C123" s="54"/>
      <c r="D123" s="54"/>
      <c r="E123" s="54"/>
      <c r="F123" s="54"/>
      <c r="G123" s="54"/>
      <c r="H123" s="54"/>
      <c r="I123" s="54"/>
      <c r="J123" s="63"/>
      <c r="K123" s="63"/>
      <c r="L123" s="63"/>
      <c r="M123" s="63"/>
      <c r="N123" s="63"/>
      <c r="O123" s="63"/>
      <c r="P123" s="54"/>
      <c r="Q123" s="54"/>
    </row>
    <row r="124" spans="1:17" ht="14.45" customHeight="1" x14ac:dyDescent="0.25">
      <c r="A124" s="3"/>
      <c r="B124" s="151" t="s">
        <v>76</v>
      </c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54"/>
      <c r="Q124" s="54"/>
    </row>
    <row r="125" spans="1:17" ht="14.45" customHeight="1" x14ac:dyDescent="0.25">
      <c r="A125" s="3"/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54"/>
      <c r="Q125" s="54"/>
    </row>
    <row r="126" spans="1:17" ht="14.45" customHeight="1" x14ac:dyDescent="0.25">
      <c r="A126" s="3"/>
      <c r="B126" s="146"/>
      <c r="C126" s="146"/>
      <c r="D126" s="146"/>
      <c r="E126" s="146"/>
      <c r="F126" s="146"/>
      <c r="G126" s="146"/>
      <c r="H126" s="146"/>
      <c r="I126" s="146"/>
      <c r="J126" s="63"/>
      <c r="K126" s="63"/>
      <c r="L126" s="63"/>
      <c r="M126" s="63"/>
      <c r="N126" s="63"/>
      <c r="O126" s="63"/>
      <c r="P126" s="54"/>
      <c r="Q126" s="54"/>
    </row>
    <row r="127" spans="1:17" ht="14.4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54"/>
      <c r="Q127" s="54"/>
    </row>
    <row r="128" spans="1:17" ht="14.45" customHeight="1" x14ac:dyDescent="0.25">
      <c r="A128" s="3"/>
      <c r="B128" s="62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54"/>
      <c r="Q128" s="54"/>
    </row>
    <row r="129" spans="1:18" ht="14.45" customHeight="1" x14ac:dyDescent="0.25">
      <c r="A129" s="3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54"/>
      <c r="Q129" s="54"/>
    </row>
    <row r="130" spans="1:18" ht="14.4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54"/>
      <c r="Q130" s="54"/>
    </row>
    <row r="131" spans="1:18" ht="14.45" customHeight="1" x14ac:dyDescent="0.25">
      <c r="A131" s="3"/>
      <c r="B131" s="62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54"/>
      <c r="Q131" s="54"/>
    </row>
    <row r="132" spans="1:18" ht="14.45" customHeight="1" x14ac:dyDescent="0.25">
      <c r="A132" s="3"/>
      <c r="B132" s="62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54"/>
      <c r="Q132" s="54"/>
    </row>
    <row r="133" spans="1:18" ht="14.45" customHeight="1" x14ac:dyDescent="0.25">
      <c r="A133" s="3"/>
      <c r="B133" s="62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54"/>
      <c r="Q133" s="54"/>
    </row>
    <row r="134" spans="1:18" ht="14.45" customHeight="1" x14ac:dyDescent="0.25">
      <c r="A134" s="3"/>
      <c r="L134" s="63"/>
      <c r="M134" s="63"/>
      <c r="N134" s="63"/>
      <c r="O134" s="63"/>
      <c r="P134" s="54"/>
      <c r="Q134" s="54"/>
    </row>
    <row r="135" spans="1:18" ht="14.45" customHeight="1" x14ac:dyDescent="0.25">
      <c r="A135" s="3"/>
      <c r="L135" s="63"/>
      <c r="M135" s="63"/>
      <c r="N135" s="63"/>
      <c r="O135" s="63"/>
      <c r="P135" s="54"/>
      <c r="Q135" s="54"/>
    </row>
    <row r="136" spans="1:18" ht="14.45" customHeight="1" x14ac:dyDescent="0.25">
      <c r="A136" s="3"/>
      <c r="L136" s="63"/>
      <c r="M136" s="63"/>
      <c r="N136" s="63"/>
      <c r="O136" s="63"/>
      <c r="P136" s="54"/>
      <c r="Q136" s="54"/>
    </row>
    <row r="137" spans="1:18" ht="14.45" customHeight="1" x14ac:dyDescent="0.25">
      <c r="A137" s="3"/>
      <c r="B137" s="62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54"/>
      <c r="Q137" s="54"/>
    </row>
    <row r="138" spans="1:18" ht="14.45" customHeight="1" x14ac:dyDescent="0.25">
      <c r="A138" s="3"/>
      <c r="B138" s="62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54"/>
      <c r="Q138" s="54"/>
    </row>
    <row r="139" spans="1:18" ht="14.45" customHeight="1" x14ac:dyDescent="0.25">
      <c r="A139" s="3"/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54"/>
      <c r="Q139" s="54"/>
    </row>
    <row r="140" spans="1:18" ht="14.45" customHeight="1" x14ac:dyDescent="0.25">
      <c r="A140" s="3"/>
      <c r="B140" s="62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54"/>
      <c r="Q140" s="54"/>
    </row>
    <row r="141" spans="1:18" ht="14.45" customHeight="1" x14ac:dyDescent="0.25">
      <c r="A141" s="3"/>
      <c r="P141" s="54"/>
      <c r="Q141" s="54"/>
    </row>
    <row r="142" spans="1:18" ht="14.45" customHeight="1" x14ac:dyDescent="0.25">
      <c r="A142" s="3"/>
      <c r="J142" s="54"/>
      <c r="K142" s="54"/>
      <c r="L142" s="54"/>
      <c r="M142" s="54"/>
      <c r="N142" s="54"/>
      <c r="O142" s="54"/>
      <c r="P142" s="54"/>
      <c r="Q142" s="54"/>
    </row>
    <row r="143" spans="1:18" ht="14.45" customHeight="1" x14ac:dyDescent="0.25">
      <c r="A143" s="3"/>
      <c r="J143" s="54"/>
      <c r="K143" s="54"/>
      <c r="L143" s="54"/>
      <c r="M143" s="54"/>
      <c r="N143" s="54"/>
      <c r="O143" s="54"/>
      <c r="P143" s="54"/>
      <c r="Q143" s="54"/>
      <c r="R143" s="58"/>
    </row>
    <row r="144" spans="1:18" ht="14.45" customHeight="1" x14ac:dyDescent="0.25">
      <c r="A144" s="3"/>
      <c r="J144" s="54"/>
      <c r="K144" s="54"/>
      <c r="L144" s="54"/>
      <c r="M144" s="54"/>
      <c r="N144" s="54"/>
      <c r="O144" s="54"/>
      <c r="P144" s="59"/>
      <c r="Q144" s="60"/>
    </row>
    <row r="145" spans="1:8" x14ac:dyDescent="0.25">
      <c r="A145" s="3"/>
    </row>
    <row r="146" spans="1:8" x14ac:dyDescent="0.25">
      <c r="A146" s="3"/>
    </row>
    <row r="147" spans="1:8" x14ac:dyDescent="0.25">
      <c r="B147" s="3"/>
      <c r="C147" s="3"/>
      <c r="D147" s="3"/>
      <c r="E147" s="3"/>
      <c r="F147" s="3"/>
      <c r="G147" s="3"/>
      <c r="H147" s="3"/>
    </row>
    <row r="148" spans="1:8" x14ac:dyDescent="0.25">
      <c r="B148" s="3"/>
      <c r="C148" s="3"/>
      <c r="D148" s="3"/>
      <c r="E148" s="3"/>
      <c r="F148" s="3"/>
      <c r="G148" s="3"/>
      <c r="H148" s="3"/>
    </row>
  </sheetData>
  <sheetProtection formatCells="0"/>
  <mergeCells count="117">
    <mergeCell ref="B110:V110"/>
    <mergeCell ref="B112:O112"/>
    <mergeCell ref="B126:I126"/>
    <mergeCell ref="B89:C89"/>
    <mergeCell ref="B91:C91"/>
    <mergeCell ref="B93:C93"/>
    <mergeCell ref="B103:C103"/>
    <mergeCell ref="B104:C104"/>
    <mergeCell ref="B106:C106"/>
    <mergeCell ref="B94:C94"/>
    <mergeCell ref="B99:C99"/>
    <mergeCell ref="B100:C100"/>
    <mergeCell ref="B124:O125"/>
    <mergeCell ref="D78:E78"/>
    <mergeCell ref="F78:G78"/>
    <mergeCell ref="P78:Q78"/>
    <mergeCell ref="B88:C88"/>
    <mergeCell ref="D79:E79"/>
    <mergeCell ref="F79:G79"/>
    <mergeCell ref="D80:E80"/>
    <mergeCell ref="F80:G80"/>
    <mergeCell ref="D85:E85"/>
    <mergeCell ref="F85:G85"/>
    <mergeCell ref="B87:P87"/>
    <mergeCell ref="P80:Q80"/>
    <mergeCell ref="D81:E81"/>
    <mergeCell ref="F81:G81"/>
    <mergeCell ref="D82:E82"/>
    <mergeCell ref="F82:G82"/>
    <mergeCell ref="D83:E83"/>
    <mergeCell ref="F83:G83"/>
    <mergeCell ref="F84:G84"/>
    <mergeCell ref="D84:E84"/>
    <mergeCell ref="D75:E75"/>
    <mergeCell ref="F75:G75"/>
    <mergeCell ref="P75:Q75"/>
    <mergeCell ref="D76:E76"/>
    <mergeCell ref="F76:G76"/>
    <mergeCell ref="P76:Q76"/>
    <mergeCell ref="D77:E77"/>
    <mergeCell ref="F77:G77"/>
    <mergeCell ref="P77:Q77"/>
    <mergeCell ref="D74:E74"/>
    <mergeCell ref="F74:G74"/>
    <mergeCell ref="P74:Q74"/>
    <mergeCell ref="D72:E72"/>
    <mergeCell ref="F72:G72"/>
    <mergeCell ref="P72:Q73"/>
    <mergeCell ref="R72:R73"/>
    <mergeCell ref="S72:S73"/>
    <mergeCell ref="T72:T73"/>
    <mergeCell ref="D46:E46"/>
    <mergeCell ref="F46:G46"/>
    <mergeCell ref="B49:I50"/>
    <mergeCell ref="L51:M52"/>
    <mergeCell ref="L63:L64"/>
    <mergeCell ref="B68:V68"/>
    <mergeCell ref="D71:E71"/>
    <mergeCell ref="F71:G71"/>
    <mergeCell ref="U72:U73"/>
    <mergeCell ref="D73:E73"/>
    <mergeCell ref="F73:G73"/>
    <mergeCell ref="D65:F65"/>
    <mergeCell ref="L53:M53"/>
    <mergeCell ref="L57:M57"/>
    <mergeCell ref="L61:M61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S35:T36"/>
    <mergeCell ref="U35:V36"/>
    <mergeCell ref="D36:E36"/>
    <mergeCell ref="F36:G36"/>
    <mergeCell ref="D40:E40"/>
    <mergeCell ref="F40:G40"/>
    <mergeCell ref="D35:E35"/>
    <mergeCell ref="F35:G35"/>
    <mergeCell ref="O35:P37"/>
    <mergeCell ref="D37:E37"/>
    <mergeCell ref="F37:G37"/>
    <mergeCell ref="D38:E38"/>
    <mergeCell ref="F38:G38"/>
    <mergeCell ref="O38:P38"/>
    <mergeCell ref="D39:E39"/>
    <mergeCell ref="F39:G39"/>
    <mergeCell ref="O40:P40"/>
    <mergeCell ref="B12:K12"/>
    <mergeCell ref="O44:P44"/>
    <mergeCell ref="L59:M60"/>
    <mergeCell ref="L55:M56"/>
    <mergeCell ref="B70:H70"/>
    <mergeCell ref="P70:U71"/>
    <mergeCell ref="O41:P41"/>
    <mergeCell ref="O42:P42"/>
    <mergeCell ref="B4:V4"/>
    <mergeCell ref="B5:V5"/>
    <mergeCell ref="B6:V6"/>
    <mergeCell ref="B7:V8"/>
    <mergeCell ref="B10:V10"/>
    <mergeCell ref="D33:E33"/>
    <mergeCell ref="F33:G33"/>
    <mergeCell ref="O33:V34"/>
    <mergeCell ref="D34:E34"/>
    <mergeCell ref="F34:G34"/>
    <mergeCell ref="B28:S28"/>
    <mergeCell ref="B29:V29"/>
    <mergeCell ref="B31:G31"/>
    <mergeCell ref="D32:E32"/>
    <mergeCell ref="F32:G32"/>
    <mergeCell ref="Q35:R36"/>
  </mergeCells>
  <printOptions horizontalCentered="1"/>
  <pageMargins left="0.35433070866141736" right="0.23622047244094491" top="0.47244094488188981" bottom="0.74803149606299213" header="0.31496062992125984" footer="0.31496062992125984"/>
  <pageSetup paperSize="9" scale="58" orientation="landscape" r:id="rId1"/>
  <headerFooter>
    <oddFooter>&amp;LFuente: Sistema de Registros del Servicio de Atención Urgente - SAU.Elaboración: Unidad de Generación de Información y Gestión del Conocimiento - PNCVFS.</oddFooter>
  </headerFooter>
  <rowBreaks count="2" manualBreakCount="2">
    <brk id="47" max="22" man="1"/>
    <brk id="108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 - 2015</vt:lpstr>
      <vt:lpstr>'SAU - 2015'!Área_de_impresión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garaujo</cp:lastModifiedBy>
  <cp:lastPrinted>2015-11-06T17:59:32Z</cp:lastPrinted>
  <dcterms:created xsi:type="dcterms:W3CDTF">2015-02-10T22:12:18Z</dcterms:created>
  <dcterms:modified xsi:type="dcterms:W3CDTF">2015-12-11T14:09:42Z</dcterms:modified>
</cp:coreProperties>
</file>