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EIU" sheetId="6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EIU!$A$1:$R$129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B16" i="60" l="1"/>
  <c r="B24" i="60" s="1"/>
  <c r="K16" i="60"/>
  <c r="K18" i="60" s="1"/>
  <c r="K19" i="60" s="1"/>
  <c r="B17" i="60"/>
  <c r="K17" i="60"/>
  <c r="B18" i="60"/>
  <c r="L18" i="60"/>
  <c r="L19" i="60" s="1"/>
  <c r="M18" i="60"/>
  <c r="M19" i="60" s="1"/>
  <c r="N18" i="60"/>
  <c r="N19" i="60" s="1"/>
  <c r="B19" i="60"/>
  <c r="B20" i="60"/>
  <c r="B21" i="60"/>
  <c r="B22" i="60"/>
  <c r="B23" i="60"/>
  <c r="C24" i="60"/>
  <c r="D24" i="60"/>
  <c r="B41" i="60"/>
  <c r="B42" i="60"/>
  <c r="B43" i="60"/>
  <c r="B44" i="60"/>
  <c r="B45" i="60"/>
  <c r="B46" i="60"/>
  <c r="B47" i="60"/>
  <c r="B48" i="60"/>
  <c r="B53" i="60" s="1"/>
  <c r="B49" i="60"/>
  <c r="B50" i="60"/>
  <c r="B51" i="60"/>
  <c r="B52" i="60"/>
  <c r="C53" i="60"/>
  <c r="D53" i="60"/>
  <c r="E53" i="60"/>
  <c r="F53" i="60"/>
  <c r="G53" i="60"/>
  <c r="B62" i="60"/>
  <c r="B63" i="60"/>
  <c r="B64" i="60"/>
  <c r="B74" i="60" s="1"/>
  <c r="B65" i="60"/>
  <c r="B66" i="60"/>
  <c r="B67" i="60"/>
  <c r="B68" i="60"/>
  <c r="B69" i="60"/>
  <c r="B70" i="60"/>
  <c r="B71" i="60"/>
  <c r="B72" i="60"/>
  <c r="B73" i="60"/>
  <c r="C74" i="60"/>
  <c r="D74" i="60"/>
  <c r="N61" i="60" s="1"/>
  <c r="E74" i="60"/>
  <c r="N62" i="60" s="1"/>
  <c r="F74" i="60"/>
  <c r="F75" i="60" s="1"/>
  <c r="G74" i="60"/>
  <c r="G75" i="60" s="1"/>
  <c r="H74" i="60"/>
  <c r="H75" i="60" s="1"/>
  <c r="I74" i="60"/>
  <c r="J74" i="60"/>
  <c r="N74" i="60" s="1"/>
  <c r="B90" i="60"/>
  <c r="B100" i="60" s="1"/>
  <c r="N90" i="60"/>
  <c r="N92" i="60" s="1"/>
  <c r="N93" i="60" s="1"/>
  <c r="B91" i="60"/>
  <c r="N91" i="60"/>
  <c r="B92" i="60"/>
  <c r="O92" i="60"/>
  <c r="P92" i="60"/>
  <c r="Q92" i="60"/>
  <c r="R92" i="60"/>
  <c r="B93" i="60"/>
  <c r="B94" i="60"/>
  <c r="B95" i="60"/>
  <c r="B96" i="60"/>
  <c r="B97" i="60"/>
  <c r="N97" i="60"/>
  <c r="B98" i="60"/>
  <c r="N98" i="60"/>
  <c r="B99" i="60"/>
  <c r="N99" i="60"/>
  <c r="C100" i="60"/>
  <c r="D100" i="60"/>
  <c r="E100" i="60"/>
  <c r="F100" i="60"/>
  <c r="B110" i="60"/>
  <c r="B111" i="60"/>
  <c r="B118" i="60" s="1"/>
  <c r="B119" i="60" s="1"/>
  <c r="B112" i="60"/>
  <c r="B113" i="60"/>
  <c r="B114" i="60"/>
  <c r="B115" i="60"/>
  <c r="B116" i="60"/>
  <c r="B117" i="60"/>
  <c r="C118" i="60"/>
  <c r="D118" i="60"/>
  <c r="D119" i="60" s="1"/>
  <c r="E118" i="60"/>
  <c r="E119" i="60" s="1"/>
  <c r="B124" i="60"/>
  <c r="B125" i="60"/>
  <c r="B126" i="60"/>
  <c r="B127" i="60"/>
  <c r="B128" i="60"/>
  <c r="C128" i="60"/>
  <c r="D128" i="60"/>
  <c r="E128" i="60"/>
  <c r="B54" i="60" l="1"/>
  <c r="G54" i="60"/>
  <c r="C54" i="60"/>
  <c r="F54" i="60"/>
  <c r="N75" i="60"/>
  <c r="O75" i="60" s="1"/>
  <c r="D101" i="60"/>
  <c r="R93" i="60"/>
  <c r="F101" i="60"/>
  <c r="C101" i="60"/>
  <c r="Q93" i="60"/>
  <c r="B101" i="60"/>
  <c r="D54" i="60"/>
  <c r="C119" i="60"/>
  <c r="P93" i="60"/>
  <c r="E75" i="60"/>
  <c r="D75" i="60"/>
  <c r="I75" i="60"/>
  <c r="B75" i="60"/>
  <c r="C75" i="60"/>
  <c r="E101" i="60"/>
  <c r="O93" i="60"/>
  <c r="E54" i="60"/>
  <c r="D25" i="60"/>
  <c r="B25" i="60"/>
  <c r="C25" i="60"/>
  <c r="N63" i="60"/>
  <c r="J75" i="60"/>
  <c r="O62" i="60" l="1"/>
  <c r="O74" i="60"/>
  <c r="O63" i="60"/>
  <c r="O61" i="60"/>
</calcChain>
</file>

<file path=xl/sharedStrings.xml><?xml version="1.0" encoding="utf-8"?>
<sst xmlns="http://schemas.openxmlformats.org/spreadsheetml/2006/main" count="145" uniqueCount="82">
  <si>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</si>
  <si>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</si>
  <si>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</si>
  <si>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</si>
  <si>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</si>
  <si>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</si>
  <si>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</si>
  <si>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</si>
  <si>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</si>
  <si>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</si>
  <si>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</si>
  <si>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</si>
  <si>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</si>
  <si>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</si>
  <si>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</si>
  <si>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</si>
  <si>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</si>
  <si>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</si>
  <si>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</si>
  <si>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</si>
  <si>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</si>
  <si>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</si>
  <si>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</si>
  <si>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</si>
  <si>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</si>
  <si>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%</t>
  </si>
  <si>
    <t>Sexo</t>
  </si>
  <si>
    <t>Mujer</t>
  </si>
  <si>
    <t>Hombre</t>
  </si>
  <si>
    <t>Adultos/as</t>
  </si>
  <si>
    <t>Legal</t>
  </si>
  <si>
    <t>Social</t>
  </si>
  <si>
    <t>Psicología</t>
  </si>
  <si>
    <t>Admisión</t>
  </si>
  <si>
    <t>Servicio</t>
  </si>
  <si>
    <t>Número de acciones en la atención del caso por mes según tipo de servicio del CEM que realizó la acción</t>
  </si>
  <si>
    <t>Económica o patrimonial</t>
  </si>
  <si>
    <t>Sexual</t>
  </si>
  <si>
    <t>Física</t>
  </si>
  <si>
    <t>Psicológica</t>
  </si>
  <si>
    <t>Adultos/as Mayores</t>
  </si>
  <si>
    <t>NNA</t>
  </si>
  <si>
    <t>Casos de violación sexual</t>
  </si>
  <si>
    <t>Casos de violación sexual, según grupo de edad</t>
  </si>
  <si>
    <t>Setiembre</t>
  </si>
  <si>
    <t>Hombres</t>
  </si>
  <si>
    <t>Mujeres</t>
  </si>
  <si>
    <t>Violencia
Sexual</t>
  </si>
  <si>
    <t>Violencia
Física</t>
  </si>
  <si>
    <t>Violencia
Psicológica</t>
  </si>
  <si>
    <t>Violencia
Económica o Patrimonial</t>
  </si>
  <si>
    <t>Casos atendidos por tipo de violencia y sexo</t>
  </si>
  <si>
    <t>Casos atendidos por tipo de violencia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</si>
  <si>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</si>
  <si>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</si>
  <si>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Personas Adultas Mayores</t>
  </si>
  <si>
    <t>Personas Adultas</t>
  </si>
  <si>
    <t>Adolescentes</t>
  </si>
  <si>
    <t>Niños y niñas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</si>
  <si>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</si>
  <si>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</si>
  <si>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</si>
  <si>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</si>
  <si>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</si>
  <si>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</si>
  <si>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</si>
  <si>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</si>
  <si>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Mes</t>
  </si>
  <si>
    <t>Casos atendidos por grupos de edad de la persona usuaria según mes</t>
  </si>
  <si>
    <t>Continuador</t>
  </si>
  <si>
    <t>Derivado</t>
  </si>
  <si>
    <t>Reincidente</t>
  </si>
  <si>
    <t>Reingreso</t>
  </si>
  <si>
    <t>Nuevo</t>
  </si>
  <si>
    <t>Casos atendidos por condición del caso según mes</t>
  </si>
  <si>
    <t>Casos atendidos por grupo de edad y sexo</t>
  </si>
  <si>
    <t>Casos atendidos por sexo</t>
  </si>
  <si>
    <t>CARACTERÍSTICAS DE LOS CASOS ATENDIDOS</t>
  </si>
  <si>
    <t>POBLACIÓN TOTAL</t>
  </si>
  <si>
    <t>DEL GRUPO FAMILIAR Y PERSONAS AFECTADAS POR VIOLENCIA SEXUAL - EQUIPO ITINERANTE DE URGENCIA (EIU)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</si>
  <si>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</si>
  <si>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Periodo : Estado de emergencia 16 de marzo al 31 de octubre,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</si>
</sst>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8"/>
      <name val="Arial Narrow"/>
      <family val="2"/>
    </font>
    <font>
      <b/>
      <sz val="12"/>
      <color theme="1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u/>
      <sz val="15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0" fillId="3" borderId="0" xfId="0" applyFill="1" applyAlignment="1">
      <alignment vertical="center"/>
    </xf>
    <xf numFmtId="0" fontId="4" fillId="3" borderId="0" xfId="3" applyFill="1" applyAlignment="1">
      <alignment vertical="center"/>
    </xf>
    <xf numFmtId="3" fontId="4" fillId="3" borderId="0" xfId="3" applyNumberFormat="1" applyFill="1" applyAlignment="1">
      <alignment vertical="center"/>
    </xf>
    <xf numFmtId="3" fontId="5" fillId="5" borderId="0" xfId="3" applyNumberFormat="1" applyFont="1" applyFill="1" applyAlignment="1">
      <alignment horizontal="right" vertical="center"/>
    </xf>
    <xf numFmtId="3" fontId="6" fillId="4" borderId="3" xfId="3" applyNumberFormat="1" applyFont="1" applyFill="1" applyBorder="1" applyAlignment="1">
      <alignment vertical="center"/>
    </xf>
    <xf numFmtId="3" fontId="7" fillId="4" borderId="3" xfId="3" applyNumberFormat="1" applyFont="1" applyFill="1" applyBorder="1" applyAlignment="1">
      <alignment vertical="center"/>
    </xf>
    <xf numFmtId="0" fontId="7" fillId="4" borderId="0" xfId="3" applyFont="1" applyFill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3" fontId="7" fillId="4" borderId="1" xfId="3" applyNumberFormat="1" applyFont="1" applyFill="1" applyBorder="1" applyAlignment="1">
      <alignment vertical="center"/>
    </xf>
    <xf numFmtId="0" fontId="7" fillId="4" borderId="2" xfId="3" applyFont="1" applyFill="1" applyBorder="1" applyAlignment="1">
      <alignment vertical="center"/>
    </xf>
    <xf numFmtId="0" fontId="7" fillId="4" borderId="1" xfId="3" applyFont="1" applyFill="1" applyBorder="1" applyAlignment="1">
      <alignment vertical="center"/>
    </xf>
    <xf numFmtId="0" fontId="5" fillId="5" borderId="0" xfId="3" applyFont="1" applyFill="1" applyAlignment="1">
      <alignment horizontal="right" vertical="center"/>
    </xf>
    <xf numFmtId="0" fontId="4" fillId="3" borderId="4" xfId="3" applyFill="1" applyBorder="1" applyAlignment="1">
      <alignment vertical="center"/>
    </xf>
    <xf numFmtId="0" fontId="8" fillId="3" borderId="4" xfId="3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0" fontId="4" fillId="2" borderId="0" xfId="3" applyFill="1" applyAlignment="1">
      <alignment vertical="center"/>
    </xf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 wrapText="1"/>
    </xf>
    <xf numFmtId="3" fontId="4" fillId="2" borderId="0" xfId="3" applyNumberFormat="1" applyFill="1" applyAlignment="1">
      <alignment horizontal="center" vertical="center"/>
    </xf>
    <xf numFmtId="165" fontId="7" fillId="4" borderId="4" xfId="4" applyNumberFormat="1" applyFont="1" applyFill="1" applyBorder="1" applyAlignment="1">
      <alignment horizontal="center" vertical="center"/>
    </xf>
    <xf numFmtId="0" fontId="7" fillId="4" borderId="4" xfId="3" applyFont="1" applyFill="1" applyBorder="1" applyAlignment="1">
      <alignment vertical="center"/>
    </xf>
    <xf numFmtId="3" fontId="5" fillId="5" borderId="5" xfId="3" applyNumberFormat="1" applyFont="1" applyFill="1" applyBorder="1" applyAlignment="1">
      <alignment horizontal="center" vertical="center"/>
    </xf>
    <xf numFmtId="3" fontId="5" fillId="5" borderId="5" xfId="3" applyNumberFormat="1" applyFont="1" applyFill="1" applyBorder="1" applyAlignment="1">
      <alignment horizontal="left" vertical="center"/>
    </xf>
    <xf numFmtId="3" fontId="6" fillId="4" borderId="1" xfId="3" applyNumberFormat="1" applyFont="1" applyFill="1" applyBorder="1" applyAlignment="1">
      <alignment horizontal="center" vertical="center"/>
    </xf>
    <xf numFmtId="3" fontId="7" fillId="4" borderId="1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left" vertical="center"/>
    </xf>
    <xf numFmtId="0" fontId="10" fillId="3" borderId="0" xfId="3" applyFont="1" applyFill="1" applyAlignment="1">
      <alignment horizontal="center" vertical="center" wrapText="1"/>
    </xf>
    <xf numFmtId="0" fontId="7" fillId="4" borderId="0" xfId="3" applyFont="1" applyFill="1" applyAlignment="1">
      <alignment vertical="center" wrapText="1"/>
    </xf>
    <xf numFmtId="0" fontId="5" fillId="5" borderId="0" xfId="3" applyFont="1" applyFill="1" applyAlignment="1">
      <alignment vertical="center" wrapText="1"/>
    </xf>
    <xf numFmtId="0" fontId="5" fillId="5" borderId="0" xfId="3" applyFont="1" applyFill="1" applyAlignment="1">
      <alignment vertical="center"/>
    </xf>
    <xf numFmtId="0" fontId="11" fillId="3" borderId="4" xfId="3" applyFont="1" applyFill="1" applyBorder="1" applyAlignment="1">
      <alignment vertical="center"/>
    </xf>
    <xf numFmtId="0" fontId="6" fillId="3" borderId="0" xfId="3" applyFont="1" applyFill="1" applyAlignment="1">
      <alignment vertical="center"/>
    </xf>
    <xf numFmtId="165" fontId="7" fillId="4" borderId="6" xfId="4" applyNumberFormat="1" applyFont="1" applyFill="1" applyBorder="1" applyAlignment="1">
      <alignment horizontal="center" vertical="center"/>
    </xf>
    <xf numFmtId="9" fontId="7" fillId="4" borderId="6" xfId="4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left" vertical="center"/>
    </xf>
    <xf numFmtId="0" fontId="5" fillId="5" borderId="5" xfId="3" applyFont="1" applyFill="1" applyBorder="1" applyAlignment="1">
      <alignment horizontal="left" vertical="center"/>
    </xf>
    <xf numFmtId="3" fontId="7" fillId="4" borderId="2" xfId="3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justify" vertical="center"/>
    </xf>
    <xf numFmtId="3" fontId="6" fillId="3" borderId="0" xfId="3" applyNumberFormat="1" applyFont="1" applyFill="1" applyAlignment="1">
      <alignment horizontal="left" vertical="center"/>
    </xf>
    <xf numFmtId="0" fontId="12" fillId="3" borderId="0" xfId="3" applyFont="1" applyFill="1" applyAlignment="1">
      <alignment horizontal="center" vertical="center"/>
    </xf>
    <xf numFmtId="0" fontId="13" fillId="3" borderId="4" xfId="3" applyFont="1" applyFill="1" applyBorder="1" applyAlignment="1">
      <alignment vertical="center"/>
    </xf>
    <xf numFmtId="0" fontId="14" fillId="3" borderId="4" xfId="3" applyFont="1" applyFill="1" applyBorder="1" applyAlignment="1">
      <alignment vertical="center"/>
    </xf>
    <xf numFmtId="0" fontId="4" fillId="3" borderId="0" xfId="3" applyFill="1" applyAlignment="1">
      <alignment horizontal="center" vertical="center"/>
    </xf>
    <xf numFmtId="0" fontId="15" fillId="3" borderId="0" xfId="3" applyFont="1" applyFill="1" applyAlignment="1">
      <alignment vertical="center"/>
    </xf>
    <xf numFmtId="9" fontId="15" fillId="3" borderId="0" xfId="4" applyFont="1" applyFill="1" applyAlignment="1">
      <alignment horizontal="center" vertical="center"/>
    </xf>
    <xf numFmtId="3" fontId="15" fillId="3" borderId="0" xfId="3" applyNumberFormat="1" applyFont="1" applyFill="1" applyAlignment="1">
      <alignment horizontal="center" vertical="center"/>
    </xf>
    <xf numFmtId="0" fontId="15" fillId="3" borderId="0" xfId="3" applyFont="1" applyFill="1" applyAlignment="1">
      <alignment horizontal="center" vertical="center"/>
    </xf>
    <xf numFmtId="0" fontId="16" fillId="3" borderId="0" xfId="3" applyFont="1" applyFill="1" applyAlignment="1">
      <alignment vertical="center"/>
    </xf>
    <xf numFmtId="0" fontId="17" fillId="3" borderId="0" xfId="3" applyFont="1" applyFill="1" applyAlignment="1">
      <alignment vertical="center"/>
    </xf>
    <xf numFmtId="0" fontId="17" fillId="3" borderId="0" xfId="3" applyFont="1" applyFill="1" applyAlignment="1">
      <alignment horizontal="center" vertical="center"/>
    </xf>
    <xf numFmtId="165" fontId="17" fillId="3" borderId="0" xfId="4" applyNumberFormat="1" applyFont="1" applyFill="1" applyAlignment="1">
      <alignment horizontal="center" vertical="center"/>
    </xf>
    <xf numFmtId="3" fontId="17" fillId="3" borderId="0" xfId="3" applyNumberFormat="1" applyFont="1" applyFill="1" applyAlignment="1">
      <alignment horizontal="center" vertical="center"/>
    </xf>
    <xf numFmtId="9" fontId="7" fillId="4" borderId="4" xfId="4" applyFont="1" applyFill="1" applyBorder="1" applyAlignment="1">
      <alignment horizontal="center" vertical="center"/>
    </xf>
    <xf numFmtId="9" fontId="17" fillId="3" borderId="0" xfId="4" applyFont="1" applyFill="1" applyAlignment="1">
      <alignment horizontal="center" vertical="center"/>
    </xf>
    <xf numFmtId="0" fontId="17" fillId="3" borderId="0" xfId="3" applyFont="1" applyFill="1" applyAlignment="1">
      <alignment horizontal="left" vertical="center"/>
    </xf>
    <xf numFmtId="3" fontId="5" fillId="5" borderId="0" xfId="3" applyNumberFormat="1" applyFont="1" applyFill="1" applyAlignment="1">
      <alignment horizontal="center" vertical="center"/>
    </xf>
    <xf numFmtId="9" fontId="17" fillId="3" borderId="0" xfId="3" applyNumberFormat="1" applyFont="1" applyFill="1" applyAlignment="1">
      <alignment horizontal="center" vertical="center"/>
    </xf>
    <xf numFmtId="3" fontId="6" fillId="4" borderId="3" xfId="3" applyNumberFormat="1" applyFont="1" applyFill="1" applyBorder="1" applyAlignment="1">
      <alignment horizontal="center" vertical="center"/>
    </xf>
    <xf numFmtId="3" fontId="7" fillId="4" borderId="7" xfId="3" applyNumberFormat="1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left" vertical="center"/>
    </xf>
    <xf numFmtId="3" fontId="6" fillId="4" borderId="8" xfId="3" applyNumberFormat="1" applyFont="1" applyFill="1" applyBorder="1" applyAlignment="1">
      <alignment horizontal="center" vertical="center"/>
    </xf>
    <xf numFmtId="3" fontId="7" fillId="4" borderId="8" xfId="3" applyNumberFormat="1" applyFont="1" applyFill="1" applyBorder="1" applyAlignment="1">
      <alignment horizontal="center" vertical="center"/>
    </xf>
    <xf numFmtId="0" fontId="7" fillId="4" borderId="8" xfId="3" applyFont="1" applyFill="1" applyBorder="1" applyAlignment="1">
      <alignment horizontal="left" vertical="center"/>
    </xf>
    <xf numFmtId="0" fontId="4" fillId="3" borderId="0" xfId="3" applyFill="1" applyAlignment="1">
      <alignment horizontal="left" vertical="center"/>
    </xf>
    <xf numFmtId="3" fontId="6" fillId="4" borderId="9" xfId="3" applyNumberFormat="1" applyFont="1" applyFill="1" applyBorder="1" applyAlignment="1">
      <alignment horizontal="center" vertical="center"/>
    </xf>
    <xf numFmtId="3" fontId="7" fillId="4" borderId="9" xfId="3" applyNumberFormat="1" applyFont="1" applyFill="1" applyBorder="1" applyAlignment="1">
      <alignment horizontal="center" vertical="center"/>
    </xf>
    <xf numFmtId="0" fontId="7" fillId="4" borderId="9" xfId="3" applyFont="1" applyFill="1" applyBorder="1" applyAlignment="1">
      <alignment horizontal="left" vertical="center"/>
    </xf>
    <xf numFmtId="0" fontId="7" fillId="4" borderId="1" xfId="3" applyFont="1" applyFill="1" applyBorder="1" applyAlignment="1">
      <alignment horizontal="left" vertical="center"/>
    </xf>
    <xf numFmtId="0" fontId="14" fillId="3" borderId="0" xfId="3" applyFont="1" applyFill="1" applyAlignment="1">
      <alignment vertical="center"/>
    </xf>
    <xf numFmtId="0" fontId="11" fillId="3" borderId="0" xfId="3" applyFont="1" applyFill="1" applyAlignment="1">
      <alignment vertical="center"/>
    </xf>
    <xf numFmtId="9" fontId="4" fillId="3" borderId="0" xfId="4" applyFill="1" applyAlignment="1">
      <alignment horizontal="center" vertical="center"/>
    </xf>
    <xf numFmtId="0" fontId="5" fillId="2" borderId="0" xfId="3" applyFont="1" applyFill="1" applyAlignment="1">
      <alignment horizontal="left" vertical="center"/>
    </xf>
    <xf numFmtId="9" fontId="18" fillId="3" borderId="0" xfId="4" applyFont="1" applyFill="1" applyAlignment="1">
      <alignment horizontal="center" vertical="center"/>
    </xf>
    <xf numFmtId="0" fontId="18" fillId="3" borderId="0" xfId="3" applyFont="1" applyFill="1" applyAlignment="1">
      <alignment vertical="center"/>
    </xf>
    <xf numFmtId="0" fontId="7" fillId="2" borderId="0" xfId="3" applyFont="1" applyFill="1" applyAlignment="1">
      <alignment horizontal="left" vertical="center"/>
    </xf>
    <xf numFmtId="165" fontId="18" fillId="4" borderId="4" xfId="4" applyNumberFormat="1" applyFont="1" applyFill="1" applyBorder="1" applyAlignment="1">
      <alignment horizontal="center" vertical="center"/>
    </xf>
    <xf numFmtId="0" fontId="18" fillId="4" borderId="4" xfId="3" applyFont="1" applyFill="1" applyBorder="1" applyAlignment="1">
      <alignment vertical="center"/>
    </xf>
    <xf numFmtId="3" fontId="18" fillId="2" borderId="0" xfId="3" applyNumberFormat="1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4" fillId="2" borderId="0" xfId="3" applyFill="1" applyAlignment="1">
      <alignment horizontal="center" vertical="center"/>
    </xf>
    <xf numFmtId="3" fontId="7" fillId="4" borderId="3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vertical="center" wrapText="1"/>
    </xf>
    <xf numFmtId="0" fontId="19" fillId="5" borderId="0" xfId="3" applyFont="1" applyFill="1" applyAlignment="1">
      <alignment horizontal="center" vertical="center"/>
    </xf>
    <xf numFmtId="0" fontId="14" fillId="3" borderId="0" xfId="3" applyFont="1" applyFill="1" applyAlignment="1">
      <alignment horizontal="left" vertical="center"/>
    </xf>
    <xf numFmtId="165" fontId="7" fillId="2" borderId="0" xfId="4" applyNumberFormat="1" applyFont="1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165" fontId="7" fillId="4" borderId="4" xfId="1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justify" vertical="center"/>
    </xf>
    <xf numFmtId="0" fontId="8" fillId="3" borderId="0" xfId="3" applyFont="1" applyFill="1" applyAlignment="1">
      <alignment vertical="center"/>
    </xf>
    <xf numFmtId="0" fontId="20" fillId="5" borderId="4" xfId="3" applyFont="1" applyFill="1" applyBorder="1" applyAlignment="1" applyProtection="1">
      <alignment vertical="center"/>
      <protection hidden="1"/>
    </xf>
    <xf numFmtId="0" fontId="0" fillId="6" borderId="0" xfId="0" applyFill="1" applyAlignment="1">
      <alignment vertical="center"/>
    </xf>
    <xf numFmtId="0" fontId="4" fillId="6" borderId="0" xfId="3" applyFill="1" applyAlignment="1">
      <alignment vertical="center"/>
    </xf>
    <xf numFmtId="0" fontId="9" fillId="6" borderId="0" xfId="3" applyFont="1" applyFill="1" applyAlignment="1">
      <alignment horizontal="centerContinuous" vertical="center"/>
    </xf>
    <xf numFmtId="0" fontId="15" fillId="6" borderId="0" xfId="3" applyFont="1" applyFill="1" applyAlignment="1">
      <alignment horizontal="centerContinuous" vertical="center"/>
    </xf>
    <xf numFmtId="0" fontId="13" fillId="6" borderId="0" xfId="3" applyFont="1" applyFill="1" applyAlignment="1">
      <alignment horizontal="centerContinuous" vertical="center"/>
    </xf>
    <xf numFmtId="0" fontId="4" fillId="3" borderId="0" xfId="3" applyFill="1" applyAlignment="1">
      <alignment horizontal="centerContinuous" vertical="center"/>
    </xf>
    <xf numFmtId="0" fontId="18" fillId="3" borderId="0" xfId="5" applyFont="1" applyFill="1" applyAlignment="1">
      <alignment horizontal="centerContinuous" vertical="center"/>
    </xf>
    <xf numFmtId="0" fontId="5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center" vertical="center"/>
    </xf>
    <xf numFmtId="0" fontId="5" fillId="5" borderId="0" xfId="3" applyFont="1" applyFill="1" applyAlignment="1">
      <alignment horizontal="left" vertical="center"/>
    </xf>
    <xf numFmtId="0" fontId="9" fillId="5" borderId="0" xfId="3" applyFont="1" applyFill="1" applyAlignment="1">
      <alignment horizontal="center" vertical="center" wrapText="1"/>
    </xf>
    <xf numFmtId="0" fontId="26" fillId="2" borderId="0" xfId="0" applyFont="1" applyFill="1" applyBorder="1" applyAlignment="1">
      <alignment vertical="center"/>
    </xf>
    <xf numFmtId="3" fontId="25" fillId="2" borderId="0" xfId="3" applyNumberFormat="1" applyFont="1" applyFill="1" applyBorder="1" applyAlignment="1">
      <alignment horizontal="center" vertical="center"/>
    </xf>
    <xf numFmtId="3" fontId="5" fillId="2" borderId="0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justify" vertical="center"/>
    </xf>
    <xf numFmtId="0" fontId="5" fillId="5" borderId="0" xfId="3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 wrapText="1"/>
    </xf>
    <xf numFmtId="0" fontId="24" fillId="3" borderId="0" xfId="3" applyFont="1" applyFill="1" applyAlignment="1">
      <alignment horizontal="center" vertical="center" wrapText="1"/>
    </xf>
    <xf numFmtId="0" fontId="22" fillId="6" borderId="0" xfId="3" applyFont="1" applyFill="1" applyAlignment="1">
      <alignment horizontal="center" vertical="center"/>
    </xf>
    <xf numFmtId="0" fontId="21" fillId="6" borderId="0" xfId="3" applyFont="1" applyFill="1" applyAlignment="1">
      <alignment horizontal="center" vertical="center"/>
    </xf>
    <xf numFmtId="0" fontId="20" fillId="6" borderId="0" xfId="3" applyFont="1" applyFill="1" applyAlignment="1">
      <alignment horizontal="center" vertical="center"/>
    </xf>
    <xf numFmtId="0" fontId="5" fillId="5" borderId="0" xfId="3" applyFont="1" applyFill="1" applyAlignment="1">
      <alignment horizontal="left" vertical="center"/>
    </xf>
    <xf numFmtId="0" fontId="16" fillId="3" borderId="0" xfId="3" applyFont="1" applyFill="1" applyAlignment="1">
      <alignment horizontal="left" vertical="center" wrapText="1"/>
    </xf>
    <xf numFmtId="0" fontId="9" fillId="5" borderId="0" xfId="3" applyFont="1" applyFill="1" applyAlignment="1">
      <alignment horizontal="center" vertical="center" wrapText="1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CE-4D2F-A670-89C18218B3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>
            <c:ext xmlns:c16="http://schemas.microsoft.com/office/drawing/2014/chart" uri="{C3380CC4-5D6E-409C-BE32-E72D297353CC}">
              <c16:uniqueId val="{00000001-8BCE-4D2F-A670-89C18218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77059968"/>
        <c:axId val="77061504"/>
      </c:barChart>
      <c:catAx>
        <c:axId val="7705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77061504"/>
        <c:crosses val="autoZero"/>
        <c:auto val="0"/>
        <c:lblAlgn val="ctr"/>
        <c:lblOffset val="100"/>
        <c:noMultiLvlLbl val="0"/>
      </c:catAx>
      <c:valAx>
        <c:axId val="77061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05996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74-4C9B-A321-198FB84B837E}"/>
                </c:ext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4-4C9B-A321-198FB84B837E}"/>
                </c:ext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4-4C9B-A321-198FB84B83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EIU!$C$109:$E$109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EIU!$C$119:$E$119</c:f>
              <c:numCache>
                <c:formatCode>0.0%</c:formatCode>
                <c:ptCount val="3"/>
                <c:pt idx="0">
                  <c:v>0.72676056338028172</c:v>
                </c:pt>
                <c:pt idx="1">
                  <c:v>0.2669014084507042</c:v>
                </c:pt>
                <c:pt idx="2">
                  <c:v>6.3380281690140847E-3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74-4C9B-A321-198FB84B8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49152"/>
        <c:axId val="77255040"/>
      </c:barChart>
      <c:catAx>
        <c:axId val="77249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77255040"/>
        <c:crosses val="autoZero"/>
        <c:auto val="1"/>
        <c:lblAlgn val="ctr"/>
        <c:lblOffset val="100"/>
        <c:noMultiLvlLbl val="0"/>
      </c:catAx>
      <c:valAx>
        <c:axId val="7725504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7724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2C-4B92-B9A3-589924025BE4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2C-4B92-B9A3-589924025BE4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72C-4B92-B9A3-589924025BE4}"/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2C-4B92-B9A3-589924025B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EIU!$C$15:$D$15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EIU!$C$24:$D$24</c:f>
              <c:numCache>
                <c:formatCode>#,##0</c:formatCode>
                <c:ptCount val="2"/>
                <c:pt idx="0">
                  <c:v>16223</c:v>
                </c:pt>
                <c:pt idx="1">
                  <c:v>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2C-4B92-B9A3-589924025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EIU!$L$19:$N$19</c:f>
              <c:numCache>
                <c:formatCode>0.0%</c:formatCode>
                <c:ptCount val="3"/>
                <c:pt idx="0">
                  <c:v>0.3185642773458302</c:v>
                </c:pt>
                <c:pt idx="1">
                  <c:v>0.62466716370220465</c:v>
                </c:pt>
                <c:pt idx="2">
                  <c:v>5.6768558951965066E-2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E-4C43-93BE-B2CF83B30C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57056"/>
        <c:axId val="79396864"/>
      </c:barChart>
      <c:catAx>
        <c:axId val="79357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9396864"/>
        <c:crosses val="autoZero"/>
        <c:auto val="1"/>
        <c:lblAlgn val="ctr"/>
        <c:lblOffset val="100"/>
        <c:noMultiLvlLbl val="0"/>
      </c:catAx>
      <c:valAx>
        <c:axId val="7939686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3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EIU!$C$88:$F$88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EIU!$C$89:$F$89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2F0-4EB0-BF26-8C98074FD0FA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EIU!$C$88:$F$88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EIU!$C$101:$F$101</c:f>
              <c:numCache>
                <c:formatCode>0.0%</c:formatCode>
                <c:ptCount val="4"/>
                <c:pt idx="0">
                  <c:v>2.8224518053040792E-3</c:v>
                </c:pt>
                <c:pt idx="1">
                  <c:v>0.39514325274257112</c:v>
                </c:pt>
                <c:pt idx="2">
                  <c:v>0.45606560869102142</c:v>
                </c:pt>
                <c:pt idx="3">
                  <c:v>0.14596868676110342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0-4EB0-BF26-8C98074FD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936"/>
        <c:axId val="79421824"/>
      </c:barChart>
      <c:catAx>
        <c:axId val="794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79421824"/>
        <c:crosses val="autoZero"/>
        <c:auto val="1"/>
        <c:lblAlgn val="ctr"/>
        <c:lblOffset val="100"/>
        <c:noMultiLvlLbl val="0"/>
      </c:catAx>
      <c:valAx>
        <c:axId val="794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415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10" Type="http://schemas.openxmlformats.org/officeDocument/2006/relationships/chart" Target="../charts/chart5.xml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58</xdr:row>
      <xdr:rowOff>154782</xdr:rowOff>
    </xdr:from>
    <xdr:to>
      <xdr:col>17</xdr:col>
      <xdr:colOff>83344</xdr:colOff>
      <xdr:row>82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108</xdr:row>
      <xdr:rowOff>76629</xdr:rowOff>
    </xdr:from>
    <xdr:to>
      <xdr:col>13</xdr:col>
      <xdr:colOff>699407</xdr:colOff>
      <xdr:row>119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27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56</xdr:row>
      <xdr:rowOff>90488</xdr:rowOff>
    </xdr:from>
    <xdr:to>
      <xdr:col>16</xdr:col>
      <xdr:colOff>542925</xdr:colOff>
      <xdr:row>56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39836" y="107584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3792404" y="3741965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6006829" y="313508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57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103</xdr:row>
      <xdr:rowOff>14287</xdr:rowOff>
    </xdr:from>
    <xdr:to>
      <xdr:col>6</xdr:col>
      <xdr:colOff>107155</xdr:colOff>
      <xdr:row>104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64293" y="19635787"/>
          <a:ext cx="4614862" cy="3619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1 420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047999" y="100445"/>
          <a:ext cx="979170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83</xdr:row>
      <xdr:rowOff>95250</xdr:rowOff>
    </xdr:from>
    <xdr:to>
      <xdr:col>11</xdr:col>
      <xdr:colOff>557893</xdr:colOff>
      <xdr:row>106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U129"/>
  <sheetViews>
    <sheetView tabSelected="1" view="pageBreakPreview" zoomScale="60" zoomScaleNormal="100" workbookViewId="0">
      <pane ySplit="9" topLeftCell="A10" activePane="bottomLeft" state="frozen"/>
      <selection activeCell="B5" sqref="B5:P6"/>
      <selection pane="bottomLeft" activeCell="R1" sqref="R1"/>
    </sheetView>
  </sheetViews>
  <sheetFormatPr baseColWidth="10" defaultColWidth="11.42578125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6.85546875" style="1" customWidth="1"/>
    <col min="14" max="14" width="14" style="1" customWidth="1"/>
    <col min="15" max="17" width="10.7109375" style="1" customWidth="1"/>
    <col min="18" max="16384" width="11.42578125" style="1"/>
  </cols>
  <sheetData>
    <row r="1" spans="1:18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9.5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8" ht="3" customHeight="1" x14ac:dyDescent="0.25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2"/>
    </row>
    <row r="4" spans="1:18" ht="3.75" customHeight="1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2"/>
      <c r="R4" s="91"/>
    </row>
    <row r="5" spans="1:18" ht="24.75" customHeight="1" x14ac:dyDescent="0.25">
      <c r="A5" s="109" t="s">
        <v>80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ht="24.75" customHeight="1" x14ac:dyDescent="0.25">
      <c r="A6" s="109" t="s">
        <v>79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ht="24.75" customHeight="1" x14ac:dyDescent="0.25">
      <c r="A7" s="110" t="s">
        <v>78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</row>
    <row r="8" spans="1:18" ht="18" x14ac:dyDescent="0.25">
      <c r="A8" s="111" t="s">
        <v>81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18" ht="3.75" customHeight="1" x14ac:dyDescent="0.25">
      <c r="A9" s="95"/>
      <c r="B9" s="93"/>
      <c r="C9" s="93"/>
      <c r="D9" s="93"/>
      <c r="E9" s="93"/>
      <c r="F9" s="93"/>
      <c r="G9" s="93"/>
      <c r="H9" s="93"/>
      <c r="I9" s="94"/>
      <c r="J9" s="94"/>
      <c r="K9" s="93"/>
      <c r="L9" s="93"/>
      <c r="M9" s="93"/>
      <c r="N9" s="93"/>
      <c r="O9" s="93"/>
      <c r="P9" s="93"/>
      <c r="Q9" s="92"/>
      <c r="R9" s="91"/>
    </row>
    <row r="10" spans="1:18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8" ht="18.75" thickBot="1" x14ac:dyDescent="0.3">
      <c r="A11" s="90" t="s">
        <v>77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</row>
    <row r="12" spans="1:18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17.25" customHeight="1" thickBot="1" x14ac:dyDescent="0.3">
      <c r="A13" s="14" t="s">
        <v>76</v>
      </c>
      <c r="B13" s="14"/>
      <c r="C13" s="14"/>
      <c r="D13" s="14"/>
      <c r="E13" s="2"/>
      <c r="F13" s="2"/>
      <c r="G13" s="2"/>
      <c r="H13" s="2"/>
      <c r="I13" s="2"/>
      <c r="J13" s="14" t="s">
        <v>75</v>
      </c>
      <c r="K13" s="14"/>
      <c r="L13" s="14"/>
      <c r="M13" s="14"/>
      <c r="N13" s="14"/>
      <c r="O13" s="89"/>
      <c r="P13" s="2"/>
      <c r="Q13" s="69"/>
    </row>
    <row r="14" spans="1:18" ht="3.75" customHeight="1" x14ac:dyDescent="0.25">
      <c r="A14" s="7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8" ht="31.5" customHeight="1" x14ac:dyDescent="0.25">
      <c r="A15" s="100" t="s">
        <v>0</v>
      </c>
      <c r="B15" s="99" t="s">
        <v>1</v>
      </c>
      <c r="C15" s="99" t="s">
        <v>27</v>
      </c>
      <c r="D15" s="99" t="s">
        <v>28</v>
      </c>
      <c r="E15" s="2"/>
      <c r="F15" s="2"/>
      <c r="G15" s="2"/>
      <c r="H15" s="2"/>
      <c r="I15" s="2"/>
      <c r="J15" s="100" t="s">
        <v>26</v>
      </c>
      <c r="K15" s="99" t="s">
        <v>1</v>
      </c>
      <c r="L15" s="101" t="s">
        <v>41</v>
      </c>
      <c r="M15" s="98" t="s">
        <v>29</v>
      </c>
      <c r="N15" s="29" t="s">
        <v>40</v>
      </c>
      <c r="P15" s="2"/>
      <c r="Q15" s="2"/>
    </row>
    <row r="16" spans="1:18" ht="15.75" customHeight="1" x14ac:dyDescent="0.25">
      <c r="A16" s="28" t="s">
        <v>16</v>
      </c>
      <c r="B16" s="25">
        <f t="shared" ref="B16:B23" si="0">SUM(D16,C16)</f>
        <v>455</v>
      </c>
      <c r="C16" s="24">
        <v>395</v>
      </c>
      <c r="D16" s="24">
        <v>60</v>
      </c>
      <c r="E16" s="2"/>
      <c r="F16" s="2"/>
      <c r="G16" s="2"/>
      <c r="H16" s="2"/>
      <c r="I16" s="2"/>
      <c r="J16" s="88" t="s">
        <v>27</v>
      </c>
      <c r="K16" s="25">
        <f>SUM(L16:N16)</f>
        <v>16223</v>
      </c>
      <c r="L16" s="24">
        <v>4177</v>
      </c>
      <c r="M16" s="24">
        <v>11266</v>
      </c>
      <c r="N16" s="24">
        <v>780</v>
      </c>
      <c r="P16" s="2"/>
      <c r="Q16" s="43"/>
    </row>
    <row r="17" spans="1:17" x14ac:dyDescent="0.25">
      <c r="A17" s="26" t="s">
        <v>17</v>
      </c>
      <c r="B17" s="25">
        <f t="shared" si="0"/>
        <v>1469</v>
      </c>
      <c r="C17" s="24">
        <v>1248</v>
      </c>
      <c r="D17" s="24">
        <v>221</v>
      </c>
      <c r="E17" s="2"/>
      <c r="F17" s="2"/>
      <c r="G17" s="2"/>
      <c r="H17" s="2"/>
      <c r="I17" s="2"/>
      <c r="J17" s="26" t="s">
        <v>28</v>
      </c>
      <c r="K17" s="25">
        <f>SUM(L17:N17)</f>
        <v>2555</v>
      </c>
      <c r="L17" s="24">
        <v>1805</v>
      </c>
      <c r="M17" s="24">
        <v>464</v>
      </c>
      <c r="N17" s="24">
        <v>286</v>
      </c>
      <c r="P17" s="2"/>
      <c r="Q17" s="43"/>
    </row>
    <row r="18" spans="1:17" x14ac:dyDescent="0.25">
      <c r="A18" s="26" t="s">
        <v>18</v>
      </c>
      <c r="B18" s="25">
        <f t="shared" si="0"/>
        <v>2582</v>
      </c>
      <c r="C18" s="24">
        <v>2238</v>
      </c>
      <c r="D18" s="24">
        <v>344</v>
      </c>
      <c r="E18" s="2"/>
      <c r="F18" s="2"/>
      <c r="G18" s="2"/>
      <c r="H18" s="2"/>
      <c r="I18" s="2"/>
      <c r="J18" s="36" t="s">
        <v>1</v>
      </c>
      <c r="K18" s="22">
        <f>SUM(K16:K17)</f>
        <v>18778</v>
      </c>
      <c r="L18" s="22">
        <f>SUM(L16:L17)</f>
        <v>5982</v>
      </c>
      <c r="M18" s="22">
        <f>SUM(M16:M17)</f>
        <v>11730</v>
      </c>
      <c r="N18" s="22">
        <f>SUM(N16:N17)</f>
        <v>1066</v>
      </c>
      <c r="P18" s="2"/>
      <c r="Q18" s="43"/>
    </row>
    <row r="19" spans="1:17" ht="15.75" customHeight="1" thickBot="1" x14ac:dyDescent="0.3">
      <c r="A19" s="26" t="s">
        <v>19</v>
      </c>
      <c r="B19" s="25">
        <f t="shared" si="0"/>
        <v>4119</v>
      </c>
      <c r="C19" s="24">
        <v>3591</v>
      </c>
      <c r="D19" s="24">
        <v>528</v>
      </c>
      <c r="E19" s="2"/>
      <c r="F19" s="2"/>
      <c r="G19" s="2"/>
      <c r="H19" s="2"/>
      <c r="I19" s="2"/>
      <c r="J19" s="35" t="s">
        <v>25</v>
      </c>
      <c r="K19" s="34">
        <f>K18/$K18</f>
        <v>1</v>
      </c>
      <c r="L19" s="33">
        <f>L18/$K$18</f>
        <v>0.3185642773458302</v>
      </c>
      <c r="M19" s="33">
        <f>M18/$K$18</f>
        <v>0.62466716370220465</v>
      </c>
      <c r="N19" s="33">
        <f>N18/$K$18</f>
        <v>5.6768558951965066E-2</v>
      </c>
      <c r="P19" s="2"/>
      <c r="Q19" s="43"/>
    </row>
    <row r="20" spans="1:17" ht="15" customHeight="1" x14ac:dyDescent="0.25">
      <c r="A20" s="26" t="s">
        <v>20</v>
      </c>
      <c r="B20" s="25">
        <f t="shared" si="0"/>
        <v>2504</v>
      </c>
      <c r="C20" s="24">
        <v>2159</v>
      </c>
      <c r="D20" s="24">
        <v>345</v>
      </c>
      <c r="E20" s="2"/>
      <c r="F20" s="2"/>
      <c r="G20" s="2"/>
      <c r="H20" s="2"/>
      <c r="I20" s="2"/>
      <c r="P20" s="2"/>
      <c r="Q20" s="43"/>
    </row>
    <row r="21" spans="1:17" ht="15" customHeight="1" x14ac:dyDescent="0.25">
      <c r="A21" s="26" t="s">
        <v>21</v>
      </c>
      <c r="B21" s="25">
        <f t="shared" si="0"/>
        <v>3454</v>
      </c>
      <c r="C21" s="24">
        <v>2959</v>
      </c>
      <c r="D21" s="24">
        <v>495</v>
      </c>
      <c r="E21" s="2"/>
      <c r="F21" s="2"/>
      <c r="G21" s="2"/>
      <c r="H21" s="2"/>
      <c r="I21" s="2"/>
      <c r="P21" s="2"/>
      <c r="Q21" s="43"/>
    </row>
    <row r="22" spans="1:17" ht="15" customHeight="1" x14ac:dyDescent="0.25">
      <c r="A22" s="26" t="s">
        <v>44</v>
      </c>
      <c r="B22" s="25">
        <f t="shared" si="0"/>
        <v>3856</v>
      </c>
      <c r="C22" s="24">
        <v>3334</v>
      </c>
      <c r="D22" s="24">
        <v>522</v>
      </c>
      <c r="E22" s="2"/>
      <c r="F22" s="2"/>
      <c r="G22" s="2"/>
      <c r="H22" s="2"/>
      <c r="I22" s="2"/>
      <c r="P22" s="2"/>
      <c r="Q22" s="43"/>
    </row>
    <row r="23" spans="1:17" x14ac:dyDescent="0.25">
      <c r="A23" s="26" t="s">
        <v>22</v>
      </c>
      <c r="B23" s="25">
        <f t="shared" si="0"/>
        <v>339</v>
      </c>
      <c r="C23" s="24">
        <v>299</v>
      </c>
      <c r="D23" s="24">
        <v>40</v>
      </c>
      <c r="E23" s="2"/>
      <c r="F23" s="2"/>
      <c r="G23" s="2"/>
      <c r="H23" s="2"/>
      <c r="I23" s="2"/>
      <c r="P23" s="2"/>
      <c r="Q23" s="43"/>
    </row>
    <row r="24" spans="1:17" x14ac:dyDescent="0.25">
      <c r="A24" s="100" t="s">
        <v>1</v>
      </c>
      <c r="B24" s="56">
        <f>SUM(B16:B23)</f>
        <v>18778</v>
      </c>
      <c r="C24" s="56">
        <f>SUM(C16:C23)</f>
        <v>16223</v>
      </c>
      <c r="D24" s="56">
        <f>SUM(D16:D23)</f>
        <v>2555</v>
      </c>
      <c r="E24" s="2"/>
      <c r="F24" s="2"/>
      <c r="G24" s="2"/>
      <c r="H24" s="2"/>
      <c r="I24" s="2"/>
      <c r="P24" s="2"/>
      <c r="Q24" s="2"/>
    </row>
    <row r="25" spans="1:17" ht="15.75" thickBot="1" x14ac:dyDescent="0.3">
      <c r="A25" s="21" t="s">
        <v>25</v>
      </c>
      <c r="B25" s="53">
        <f>B24/$B24</f>
        <v>1</v>
      </c>
      <c r="C25" s="87">
        <f>C24/$B24</f>
        <v>0.86393652146128452</v>
      </c>
      <c r="D25" s="20">
        <f>D24/$B24</f>
        <v>0.1360634785387155</v>
      </c>
      <c r="E25" s="2"/>
      <c r="F25" s="2"/>
      <c r="G25" s="2"/>
      <c r="H25" s="2"/>
      <c r="I25" s="2"/>
      <c r="P25" s="2"/>
      <c r="Q25" s="2"/>
    </row>
    <row r="26" spans="1:17" x14ac:dyDescent="0.25">
      <c r="A26" s="86"/>
      <c r="B26" s="85"/>
      <c r="C26" s="85"/>
      <c r="D26" s="8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86"/>
      <c r="B27" s="85"/>
      <c r="C27" s="85"/>
      <c r="D27" s="8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86"/>
      <c r="B28" s="85"/>
      <c r="C28" s="85"/>
      <c r="D28" s="85"/>
      <c r="E28" s="16"/>
      <c r="F28" s="2"/>
      <c r="G28" s="2"/>
      <c r="H28" s="2"/>
      <c r="I28" s="2"/>
      <c r="J28" s="2"/>
      <c r="K28" s="16"/>
      <c r="L28" s="2"/>
      <c r="M28" s="2"/>
      <c r="N28" s="2"/>
      <c r="O28" s="2"/>
      <c r="P28" s="2"/>
      <c r="Q28" s="2"/>
    </row>
    <row r="29" spans="1:17" hidden="1" x14ac:dyDescent="0.25">
      <c r="A29" s="86"/>
      <c r="B29" s="85"/>
      <c r="C29" s="85"/>
      <c r="D29" s="85"/>
      <c r="E29" s="16"/>
      <c r="F29" s="2"/>
      <c r="G29" s="2"/>
      <c r="H29" s="2"/>
      <c r="I29" s="2"/>
      <c r="J29" s="2"/>
      <c r="K29" s="16"/>
      <c r="L29" s="2"/>
      <c r="M29" s="2"/>
      <c r="N29" s="2"/>
      <c r="O29" s="2"/>
      <c r="P29" s="2"/>
      <c r="Q29" s="2"/>
    </row>
    <row r="30" spans="1:17" hidden="1" x14ac:dyDescent="0.25">
      <c r="A30" s="86"/>
      <c r="B30" s="85"/>
      <c r="C30" s="85"/>
      <c r="D30" s="85"/>
      <c r="E30" s="16"/>
      <c r="F30" s="2"/>
      <c r="G30" s="2"/>
      <c r="H30" s="2"/>
      <c r="I30" s="2"/>
      <c r="J30" s="2"/>
      <c r="K30" s="16"/>
      <c r="L30" s="2"/>
      <c r="M30" s="2"/>
      <c r="N30" s="2"/>
      <c r="O30" s="2"/>
      <c r="P30" s="2"/>
      <c r="Q30" s="2"/>
    </row>
    <row r="31" spans="1:17" hidden="1" x14ac:dyDescent="0.25">
      <c r="A31" s="86"/>
      <c r="B31" s="85"/>
      <c r="C31" s="85"/>
      <c r="D31" s="85"/>
      <c r="E31" s="16"/>
      <c r="F31" s="2"/>
      <c r="G31" s="2"/>
      <c r="H31" s="2"/>
      <c r="I31" s="2"/>
      <c r="J31" s="2"/>
      <c r="K31" s="16"/>
      <c r="L31" s="2"/>
      <c r="M31" s="2"/>
      <c r="N31" s="2"/>
      <c r="O31" s="2"/>
      <c r="P31" s="2"/>
      <c r="Q31" s="2"/>
    </row>
    <row r="32" spans="1:17" hidden="1" x14ac:dyDescent="0.25">
      <c r="A32" s="86"/>
      <c r="B32" s="85"/>
      <c r="C32" s="85"/>
      <c r="D32" s="85"/>
      <c r="E32" s="16"/>
      <c r="F32" s="2"/>
      <c r="G32" s="2"/>
      <c r="H32" s="2"/>
      <c r="I32" s="2"/>
      <c r="J32" s="2"/>
      <c r="K32" s="16"/>
      <c r="L32" s="2"/>
      <c r="M32" s="2"/>
      <c r="N32" s="2"/>
      <c r="O32" s="2"/>
      <c r="P32" s="2"/>
      <c r="Q32" s="2"/>
    </row>
    <row r="33" spans="1:17" hidden="1" x14ac:dyDescent="0.25">
      <c r="A33" s="86"/>
      <c r="B33" s="85"/>
      <c r="C33" s="85"/>
      <c r="D33" s="85"/>
      <c r="E33" s="16"/>
      <c r="F33" s="2"/>
      <c r="G33" s="2"/>
      <c r="H33" s="2"/>
      <c r="I33" s="2"/>
      <c r="J33" s="2"/>
      <c r="K33" s="16"/>
      <c r="L33" s="2"/>
      <c r="M33" s="2"/>
      <c r="N33" s="2"/>
      <c r="O33" s="2"/>
      <c r="P33" s="2"/>
      <c r="Q33" s="2"/>
    </row>
    <row r="34" spans="1:17" hidden="1" x14ac:dyDescent="0.25">
      <c r="A34" s="86"/>
      <c r="B34" s="85"/>
      <c r="C34" s="85"/>
      <c r="D34" s="85"/>
      <c r="E34" s="16"/>
      <c r="F34" s="2"/>
      <c r="G34" s="2"/>
      <c r="H34" s="2"/>
      <c r="I34" s="2"/>
      <c r="J34" s="2"/>
      <c r="K34" s="16"/>
      <c r="L34" s="2"/>
      <c r="M34" s="2"/>
      <c r="N34" s="2"/>
      <c r="O34" s="2"/>
      <c r="P34" s="2"/>
      <c r="Q34" s="2"/>
    </row>
    <row r="35" spans="1:17" hidden="1" x14ac:dyDescent="0.25">
      <c r="A35" s="86"/>
      <c r="B35" s="85"/>
      <c r="C35" s="85"/>
      <c r="D35" s="85"/>
      <c r="E35" s="16"/>
      <c r="F35" s="2"/>
      <c r="G35" s="2"/>
      <c r="H35" s="2"/>
      <c r="I35" s="2"/>
      <c r="J35" s="2"/>
      <c r="K35" s="16"/>
      <c r="L35" s="2"/>
      <c r="M35" s="2"/>
      <c r="N35" s="2"/>
      <c r="O35" s="2"/>
      <c r="P35" s="2"/>
      <c r="Q35" s="2"/>
    </row>
    <row r="36" spans="1:17" hidden="1" x14ac:dyDescent="0.25">
      <c r="A36" s="86"/>
      <c r="B36" s="85"/>
      <c r="C36" s="85"/>
      <c r="D36" s="85"/>
      <c r="E36" s="16"/>
      <c r="F36" s="2"/>
      <c r="G36" s="2"/>
      <c r="H36" s="2"/>
      <c r="I36" s="2"/>
      <c r="J36" s="2"/>
      <c r="K36" s="16"/>
      <c r="L36" s="2"/>
      <c r="M36" s="2"/>
      <c r="N36" s="2"/>
      <c r="O36" s="2"/>
      <c r="P36" s="2"/>
      <c r="Q36" s="2"/>
    </row>
    <row r="37" spans="1:17" hidden="1" x14ac:dyDescent="0.25">
      <c r="A37" s="86"/>
      <c r="B37" s="85"/>
      <c r="C37" s="85"/>
      <c r="D37" s="85"/>
      <c r="E37" s="16"/>
      <c r="F37" s="2"/>
      <c r="G37" s="2"/>
      <c r="H37" s="2"/>
      <c r="I37" s="2"/>
      <c r="J37" s="2"/>
      <c r="K37" s="16"/>
      <c r="L37" s="2"/>
      <c r="M37" s="2"/>
      <c r="N37" s="2"/>
      <c r="O37" s="2"/>
      <c r="P37" s="2"/>
      <c r="Q37" s="2"/>
    </row>
    <row r="38" spans="1:17" ht="16.5" hidden="1" thickBot="1" x14ac:dyDescent="0.3">
      <c r="A38" s="14" t="s">
        <v>74</v>
      </c>
      <c r="B38" s="42"/>
      <c r="C38" s="42"/>
      <c r="D38" s="42"/>
      <c r="E38" s="42"/>
      <c r="F38" s="42"/>
      <c r="G38" s="14"/>
      <c r="H38" s="69"/>
      <c r="J38" s="42"/>
      <c r="K38" s="42"/>
      <c r="L38" s="42"/>
      <c r="M38" s="42"/>
      <c r="N38" s="42"/>
      <c r="O38" s="42"/>
      <c r="P38" s="42"/>
      <c r="Q38" s="42"/>
    </row>
    <row r="39" spans="1:17" ht="3.75" hidden="1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2"/>
    </row>
    <row r="40" spans="1:17" ht="31.5" hidden="1" customHeight="1" x14ac:dyDescent="0.25">
      <c r="A40" s="100" t="s">
        <v>0</v>
      </c>
      <c r="B40" s="99" t="s">
        <v>1</v>
      </c>
      <c r="C40" s="83" t="s">
        <v>73</v>
      </c>
      <c r="D40" s="83" t="s">
        <v>72</v>
      </c>
      <c r="E40" s="83" t="s">
        <v>71</v>
      </c>
      <c r="F40" s="83" t="s">
        <v>70</v>
      </c>
      <c r="G40" s="83" t="s">
        <v>69</v>
      </c>
      <c r="H40" s="82"/>
      <c r="M40" s="79"/>
      <c r="N40" s="2"/>
      <c r="O40" s="2"/>
      <c r="P40" s="2"/>
      <c r="Q40" s="2"/>
    </row>
    <row r="41" spans="1:17" ht="15.75" hidden="1" customHeight="1" x14ac:dyDescent="0.25">
      <c r="A41" s="68" t="s">
        <v>2</v>
      </c>
      <c r="B41" s="25">
        <f t="shared" ref="B41:B52" si="1">C41+D41+E41+F41+G41</f>
        <v>18466</v>
      </c>
      <c r="C41" s="24">
        <v>14207</v>
      </c>
      <c r="D41" s="24">
        <v>1614</v>
      </c>
      <c r="E41" s="24">
        <v>2007</v>
      </c>
      <c r="F41" s="24">
        <v>605</v>
      </c>
      <c r="G41" s="24">
        <v>33</v>
      </c>
      <c r="H41" s="75"/>
      <c r="M41" s="79"/>
      <c r="N41" s="43"/>
      <c r="O41" s="43"/>
      <c r="P41" s="43"/>
      <c r="Q41" s="43"/>
    </row>
    <row r="42" spans="1:17" ht="15.75" hidden="1" customHeight="1" x14ac:dyDescent="0.25">
      <c r="A42" s="26" t="s">
        <v>3</v>
      </c>
      <c r="B42" s="25">
        <f t="shared" si="1"/>
        <v>17181</v>
      </c>
      <c r="C42" s="24">
        <v>13153</v>
      </c>
      <c r="D42" s="24">
        <v>1702</v>
      </c>
      <c r="E42" s="24">
        <v>1741</v>
      </c>
      <c r="F42" s="24">
        <v>542</v>
      </c>
      <c r="G42" s="24">
        <v>43</v>
      </c>
      <c r="H42" s="80"/>
      <c r="M42" s="79"/>
      <c r="N42" s="43"/>
      <c r="O42" s="43"/>
      <c r="P42" s="43"/>
      <c r="Q42" s="43"/>
    </row>
    <row r="43" spans="1:17" ht="15.75" hidden="1" customHeight="1" x14ac:dyDescent="0.25">
      <c r="A43" s="26" t="s">
        <v>4</v>
      </c>
      <c r="B43" s="25">
        <f t="shared" si="1"/>
        <v>6155</v>
      </c>
      <c r="C43" s="24">
        <v>4666</v>
      </c>
      <c r="D43" s="24">
        <v>594</v>
      </c>
      <c r="E43" s="24">
        <v>695</v>
      </c>
      <c r="F43" s="24">
        <v>195</v>
      </c>
      <c r="G43" s="24">
        <v>5</v>
      </c>
      <c r="H43" s="80"/>
      <c r="M43" s="79"/>
      <c r="N43" s="43"/>
      <c r="O43" s="43"/>
      <c r="P43" s="43"/>
      <c r="Q43" s="43"/>
    </row>
    <row r="44" spans="1:17" hidden="1" x14ac:dyDescent="0.25">
      <c r="A44" s="26" t="s">
        <v>5</v>
      </c>
      <c r="B44" s="25">
        <f t="shared" si="1"/>
        <v>0</v>
      </c>
      <c r="C44" s="24"/>
      <c r="D44" s="24"/>
      <c r="E44" s="24"/>
      <c r="F44" s="24"/>
      <c r="G44" s="24"/>
      <c r="H44" s="80"/>
      <c r="I44" s="43"/>
      <c r="J44" s="43"/>
      <c r="K44" s="43"/>
      <c r="L44" s="43"/>
      <c r="M44" s="79"/>
      <c r="N44" s="43"/>
      <c r="O44" s="43"/>
      <c r="P44" s="43"/>
      <c r="Q44" s="43"/>
    </row>
    <row r="45" spans="1:17" hidden="1" x14ac:dyDescent="0.25">
      <c r="A45" s="26" t="s">
        <v>6</v>
      </c>
      <c r="B45" s="25">
        <f t="shared" si="1"/>
        <v>0</v>
      </c>
      <c r="C45" s="24"/>
      <c r="D45" s="24"/>
      <c r="E45" s="24"/>
      <c r="F45" s="24"/>
      <c r="G45" s="24"/>
      <c r="H45" s="80"/>
      <c r="I45" s="43"/>
      <c r="J45" s="43"/>
      <c r="K45" s="43"/>
      <c r="L45" s="43"/>
      <c r="M45" s="79"/>
      <c r="N45" s="78"/>
      <c r="O45" s="19"/>
      <c r="P45" s="43"/>
      <c r="Q45" s="43"/>
    </row>
    <row r="46" spans="1:17" hidden="1" x14ac:dyDescent="0.25">
      <c r="A46" s="26" t="s">
        <v>7</v>
      </c>
      <c r="B46" s="25">
        <f t="shared" si="1"/>
        <v>0</v>
      </c>
      <c r="C46" s="24"/>
      <c r="D46" s="24"/>
      <c r="E46" s="24"/>
      <c r="F46" s="24"/>
      <c r="G46" s="24"/>
      <c r="H46" s="80"/>
      <c r="I46" s="43"/>
      <c r="J46" s="43"/>
      <c r="K46" s="43"/>
      <c r="L46" s="43"/>
      <c r="M46" s="79"/>
      <c r="N46" s="78"/>
      <c r="O46" s="19"/>
      <c r="P46" s="43"/>
      <c r="Q46" s="43"/>
    </row>
    <row r="47" spans="1:17" ht="15" hidden="1" customHeight="1" x14ac:dyDescent="0.25">
      <c r="A47" s="26" t="s">
        <v>8</v>
      </c>
      <c r="B47" s="25">
        <f t="shared" si="1"/>
        <v>0</v>
      </c>
      <c r="C47" s="24"/>
      <c r="D47" s="24"/>
      <c r="E47" s="24"/>
      <c r="F47" s="24"/>
      <c r="G47" s="24"/>
      <c r="H47" s="80"/>
      <c r="I47" s="43"/>
      <c r="J47" s="43"/>
      <c r="K47" s="43"/>
      <c r="L47" s="43"/>
      <c r="M47" s="79"/>
      <c r="N47" s="78"/>
      <c r="O47" s="19"/>
      <c r="P47" s="43"/>
      <c r="Q47" s="43"/>
    </row>
    <row r="48" spans="1:17" ht="15" hidden="1" customHeight="1" x14ac:dyDescent="0.25">
      <c r="A48" s="26" t="s">
        <v>9</v>
      </c>
      <c r="B48" s="25">
        <f t="shared" si="1"/>
        <v>0</v>
      </c>
      <c r="C48" s="24"/>
      <c r="D48" s="24"/>
      <c r="E48" s="24"/>
      <c r="F48" s="24"/>
      <c r="G48" s="24"/>
      <c r="H48" s="80"/>
      <c r="I48" s="43"/>
      <c r="J48" s="43"/>
      <c r="K48" s="43"/>
      <c r="L48" s="43"/>
      <c r="M48" s="79"/>
      <c r="N48" s="78"/>
      <c r="O48" s="19"/>
      <c r="P48" s="43"/>
      <c r="Q48" s="43"/>
    </row>
    <row r="49" spans="1:17" ht="16.5" hidden="1" customHeight="1" x14ac:dyDescent="0.25">
      <c r="A49" s="26" t="s">
        <v>10</v>
      </c>
      <c r="B49" s="25">
        <f t="shared" si="1"/>
        <v>0</v>
      </c>
      <c r="C49" s="24"/>
      <c r="D49" s="24"/>
      <c r="E49" s="24"/>
      <c r="F49" s="24"/>
      <c r="G49" s="24"/>
      <c r="H49" s="80"/>
      <c r="I49" s="43"/>
      <c r="J49" s="43"/>
      <c r="K49" s="43"/>
      <c r="L49" s="43"/>
      <c r="M49" s="79"/>
      <c r="N49" s="78"/>
      <c r="O49" s="19"/>
      <c r="P49" s="43"/>
      <c r="Q49" s="43"/>
    </row>
    <row r="50" spans="1:17" ht="17.25" hidden="1" customHeight="1" x14ac:dyDescent="0.25">
      <c r="A50" s="26" t="s">
        <v>11</v>
      </c>
      <c r="B50" s="25">
        <f t="shared" si="1"/>
        <v>0</v>
      </c>
      <c r="C50" s="24"/>
      <c r="D50" s="24"/>
      <c r="E50" s="24"/>
      <c r="F50" s="24"/>
      <c r="G50" s="24"/>
      <c r="H50" s="80"/>
      <c r="I50" s="43"/>
      <c r="J50" s="43"/>
      <c r="K50" s="43"/>
      <c r="L50" s="43"/>
      <c r="M50" s="79"/>
      <c r="N50" s="78"/>
      <c r="O50" s="19"/>
      <c r="P50" s="43"/>
      <c r="Q50" s="43"/>
    </row>
    <row r="51" spans="1:17" ht="16.5" hidden="1" customHeight="1" x14ac:dyDescent="0.25">
      <c r="A51" s="26" t="s">
        <v>12</v>
      </c>
      <c r="B51" s="25">
        <f t="shared" si="1"/>
        <v>0</v>
      </c>
      <c r="C51" s="24"/>
      <c r="D51" s="24"/>
      <c r="E51" s="24"/>
      <c r="F51" s="24"/>
      <c r="G51" s="24"/>
      <c r="H51" s="80"/>
      <c r="I51" s="43"/>
      <c r="J51" s="43"/>
      <c r="K51" s="43"/>
      <c r="L51" s="43"/>
      <c r="M51" s="79"/>
      <c r="N51" s="78"/>
      <c r="O51" s="19"/>
      <c r="P51" s="43"/>
      <c r="Q51" s="43"/>
    </row>
    <row r="52" spans="1:17" ht="16.5" hidden="1" customHeight="1" x14ac:dyDescent="0.25">
      <c r="A52" s="60" t="s">
        <v>13</v>
      </c>
      <c r="B52" s="81">
        <f t="shared" si="1"/>
        <v>0</v>
      </c>
      <c r="C52" s="58"/>
      <c r="D52" s="58"/>
      <c r="E52" s="58"/>
      <c r="F52" s="58"/>
      <c r="G52" s="58"/>
      <c r="H52" s="80"/>
      <c r="I52" s="43"/>
      <c r="J52" s="43"/>
      <c r="K52" s="43"/>
      <c r="L52" s="43"/>
      <c r="M52" s="79"/>
      <c r="N52" s="78"/>
      <c r="O52" s="19"/>
      <c r="P52" s="43"/>
      <c r="Q52" s="43"/>
    </row>
    <row r="53" spans="1:17" hidden="1" x14ac:dyDescent="0.25">
      <c r="A53" s="100" t="s">
        <v>1</v>
      </c>
      <c r="B53" s="56">
        <f t="shared" ref="B53:G53" si="2">SUM(B41:B52)</f>
        <v>41802</v>
      </c>
      <c r="C53" s="56">
        <f t="shared" si="2"/>
        <v>32026</v>
      </c>
      <c r="D53" s="56">
        <f t="shared" si="2"/>
        <v>3910</v>
      </c>
      <c r="E53" s="56">
        <f t="shared" si="2"/>
        <v>4443</v>
      </c>
      <c r="F53" s="56">
        <f t="shared" si="2"/>
        <v>1342</v>
      </c>
      <c r="G53" s="56">
        <f t="shared" si="2"/>
        <v>81</v>
      </c>
      <c r="H53" s="75"/>
      <c r="M53" s="74"/>
      <c r="N53" s="71"/>
      <c r="O53" s="71"/>
      <c r="P53" s="43"/>
      <c r="Q53" s="43"/>
    </row>
    <row r="54" spans="1:17" ht="15.75" hidden="1" thickBot="1" x14ac:dyDescent="0.3">
      <c r="A54" s="77" t="s">
        <v>25</v>
      </c>
      <c r="B54" s="76">
        <f t="shared" ref="B54:G54" si="3">B53/$B53</f>
        <v>1</v>
      </c>
      <c r="C54" s="76">
        <f t="shared" si="3"/>
        <v>0.7661355915984881</v>
      </c>
      <c r="D54" s="76">
        <f t="shared" si="3"/>
        <v>9.3536194440457396E-2</v>
      </c>
      <c r="E54" s="76">
        <f t="shared" si="3"/>
        <v>0.10628678053681642</v>
      </c>
      <c r="F54" s="76">
        <f t="shared" si="3"/>
        <v>3.2103727094397398E-2</v>
      </c>
      <c r="G54" s="76">
        <f t="shared" si="3"/>
        <v>1.9377063298406775E-3</v>
      </c>
      <c r="H54" s="75"/>
      <c r="M54" s="2"/>
      <c r="N54" s="2"/>
      <c r="O54" s="2"/>
      <c r="P54" s="71"/>
      <c r="Q54" s="2"/>
    </row>
    <row r="55" spans="1:17" ht="116.25" hidden="1" customHeight="1" x14ac:dyDescent="0.25">
      <c r="A55" s="74"/>
      <c r="B55" s="73"/>
      <c r="C55" s="73"/>
      <c r="D55" s="73"/>
      <c r="E55" s="73"/>
      <c r="F55" s="2"/>
      <c r="G55" s="72"/>
      <c r="H55" s="72"/>
      <c r="I55" s="2"/>
      <c r="J55" s="2"/>
      <c r="K55" s="2"/>
      <c r="L55" s="2"/>
      <c r="M55" s="2"/>
      <c r="N55" s="2"/>
      <c r="O55" s="2"/>
      <c r="P55" s="71"/>
      <c r="Q55" s="2"/>
    </row>
    <row r="56" spans="1:17" hidden="1" x14ac:dyDescent="0.25">
      <c r="A56" s="74"/>
      <c r="B56" s="73"/>
      <c r="C56" s="73"/>
      <c r="D56" s="73"/>
      <c r="E56" s="73"/>
      <c r="F56" s="2"/>
      <c r="G56" s="72"/>
      <c r="H56" s="72"/>
      <c r="I56" s="2"/>
      <c r="J56" s="2"/>
      <c r="K56" s="2"/>
      <c r="L56" s="2"/>
      <c r="M56" s="2"/>
      <c r="N56" s="2"/>
      <c r="O56" s="2"/>
      <c r="P56" s="71"/>
      <c r="Q56" s="2"/>
    </row>
    <row r="57" spans="1:17" ht="47.25" hidden="1" customHeight="1" x14ac:dyDescent="0.25">
      <c r="A57" s="74"/>
      <c r="B57" s="73"/>
      <c r="C57" s="73"/>
      <c r="D57" s="73"/>
      <c r="E57" s="73"/>
      <c r="F57" s="2"/>
      <c r="G57" s="72"/>
      <c r="H57" s="72"/>
      <c r="I57" s="2"/>
      <c r="J57" s="2"/>
      <c r="K57" s="2"/>
      <c r="L57" s="2"/>
      <c r="M57" s="2"/>
      <c r="N57" s="2"/>
      <c r="O57" s="2"/>
      <c r="P57" s="71"/>
      <c r="Q57" s="2"/>
    </row>
    <row r="58" spans="1:17" ht="3.75" customHeight="1" x14ac:dyDescent="0.25">
      <c r="A58" s="74"/>
      <c r="B58" s="73"/>
      <c r="C58" s="73"/>
      <c r="D58" s="73"/>
      <c r="E58" s="73"/>
      <c r="F58" s="2"/>
      <c r="G58" s="72"/>
      <c r="H58" s="72"/>
      <c r="I58" s="2"/>
      <c r="J58" s="2"/>
      <c r="K58" s="2"/>
      <c r="L58" s="2"/>
      <c r="M58" s="2"/>
      <c r="N58" s="2"/>
      <c r="O58" s="2"/>
      <c r="P58" s="71"/>
      <c r="Q58" s="2"/>
    </row>
    <row r="59" spans="1:17" ht="16.5" hidden="1" thickBot="1" x14ac:dyDescent="0.3">
      <c r="A59" s="31" t="s">
        <v>68</v>
      </c>
      <c r="B59" s="31"/>
      <c r="C59" s="31"/>
      <c r="D59" s="31"/>
      <c r="E59" s="31"/>
      <c r="F59" s="31"/>
      <c r="G59" s="31"/>
      <c r="H59" s="31"/>
      <c r="I59" s="31"/>
      <c r="J59" s="31"/>
      <c r="K59" s="70"/>
      <c r="L59" s="70"/>
      <c r="M59" s="70"/>
      <c r="N59" s="70"/>
      <c r="O59" s="70"/>
      <c r="P59" s="70"/>
      <c r="Q59" s="69"/>
    </row>
    <row r="60" spans="1:17" ht="3.75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31.5" hidden="1" customHeight="1" x14ac:dyDescent="0.25">
      <c r="A61" s="29" t="s">
        <v>67</v>
      </c>
      <c r="B61" s="99" t="s">
        <v>1</v>
      </c>
      <c r="C61" s="98" t="s">
        <v>66</v>
      </c>
      <c r="D61" s="98" t="s">
        <v>65</v>
      </c>
      <c r="E61" s="98" t="s">
        <v>64</v>
      </c>
      <c r="F61" s="98" t="s">
        <v>63</v>
      </c>
      <c r="G61" s="98" t="s">
        <v>62</v>
      </c>
      <c r="H61" s="98" t="s">
        <v>61</v>
      </c>
      <c r="I61" s="98" t="s">
        <v>60</v>
      </c>
      <c r="J61" s="98" t="s">
        <v>59</v>
      </c>
      <c r="K61" s="2"/>
      <c r="L61" s="2"/>
      <c r="M61" s="55" t="s">
        <v>58</v>
      </c>
      <c r="N61" s="52">
        <f>C74+D74</f>
        <v>6810</v>
      </c>
      <c r="O61" s="54">
        <f>N61/N$75</f>
        <v>0.16291086550882733</v>
      </c>
      <c r="P61" s="44"/>
      <c r="Q61" s="2"/>
    </row>
    <row r="62" spans="1:17" hidden="1" x14ac:dyDescent="0.25">
      <c r="A62" s="68" t="s">
        <v>2</v>
      </c>
      <c r="B62" s="25">
        <f t="shared" ref="B62:B73" si="4">SUM(C62:J62)</f>
        <v>18466</v>
      </c>
      <c r="C62" s="24">
        <v>962</v>
      </c>
      <c r="D62" s="24">
        <v>1992</v>
      </c>
      <c r="E62" s="24">
        <v>2230</v>
      </c>
      <c r="F62" s="24">
        <v>2934</v>
      </c>
      <c r="G62" s="24">
        <v>4159</v>
      </c>
      <c r="H62" s="24">
        <v>3064</v>
      </c>
      <c r="I62" s="24">
        <v>1928</v>
      </c>
      <c r="J62" s="24">
        <v>1197</v>
      </c>
      <c r="K62" s="43"/>
      <c r="L62" s="43"/>
      <c r="M62" s="55" t="s">
        <v>57</v>
      </c>
      <c r="N62" s="52">
        <f>E74</f>
        <v>5204</v>
      </c>
      <c r="O62" s="54">
        <f>N62/N$75</f>
        <v>0.12449165111717143</v>
      </c>
      <c r="P62" s="47"/>
      <c r="Q62" s="43"/>
    </row>
    <row r="63" spans="1:17" hidden="1" x14ac:dyDescent="0.25">
      <c r="A63" s="26" t="s">
        <v>3</v>
      </c>
      <c r="B63" s="37">
        <f t="shared" si="4"/>
        <v>17181</v>
      </c>
      <c r="C63" s="24">
        <v>902</v>
      </c>
      <c r="D63" s="24">
        <v>2006</v>
      </c>
      <c r="E63" s="24">
        <v>2197</v>
      </c>
      <c r="F63" s="24">
        <v>2716</v>
      </c>
      <c r="G63" s="24">
        <v>3716</v>
      </c>
      <c r="H63" s="24">
        <v>2858</v>
      </c>
      <c r="I63" s="24">
        <v>1695</v>
      </c>
      <c r="J63" s="24">
        <v>1091</v>
      </c>
      <c r="K63" s="43"/>
      <c r="L63" s="43"/>
      <c r="M63" s="55" t="s">
        <v>56</v>
      </c>
      <c r="N63" s="52">
        <f>F74+G74+H74+I74</f>
        <v>27094</v>
      </c>
      <c r="O63" s="54">
        <f>N63/N$75</f>
        <v>0.64815080618152243</v>
      </c>
      <c r="P63" s="47"/>
      <c r="Q63" s="43"/>
    </row>
    <row r="64" spans="1:17" hidden="1" x14ac:dyDescent="0.25">
      <c r="A64" s="26" t="s">
        <v>4</v>
      </c>
      <c r="B64" s="37">
        <f t="shared" si="4"/>
        <v>6155</v>
      </c>
      <c r="C64" s="24">
        <v>355</v>
      </c>
      <c r="D64" s="24">
        <v>593</v>
      </c>
      <c r="E64" s="24">
        <v>777</v>
      </c>
      <c r="F64" s="24">
        <v>948</v>
      </c>
      <c r="G64" s="24">
        <v>1407</v>
      </c>
      <c r="H64" s="24">
        <v>1007</v>
      </c>
      <c r="I64" s="24">
        <v>662</v>
      </c>
      <c r="J64" s="24">
        <v>406</v>
      </c>
      <c r="K64" s="43"/>
      <c r="L64" s="43"/>
      <c r="P64" s="47"/>
      <c r="Q64" s="43"/>
    </row>
    <row r="65" spans="1:17" hidden="1" x14ac:dyDescent="0.25">
      <c r="A65" s="26" t="s">
        <v>5</v>
      </c>
      <c r="B65" s="37">
        <f t="shared" si="4"/>
        <v>0</v>
      </c>
      <c r="C65" s="24"/>
      <c r="D65" s="24"/>
      <c r="E65" s="24"/>
      <c r="F65" s="24"/>
      <c r="G65" s="24"/>
      <c r="H65" s="24"/>
      <c r="I65" s="24"/>
      <c r="J65" s="24"/>
      <c r="K65" s="43"/>
      <c r="L65" s="43"/>
      <c r="P65" s="47"/>
      <c r="Q65" s="43"/>
    </row>
    <row r="66" spans="1:17" hidden="1" x14ac:dyDescent="0.25">
      <c r="A66" s="26" t="s">
        <v>6</v>
      </c>
      <c r="B66" s="37">
        <f t="shared" si="4"/>
        <v>0</v>
      </c>
      <c r="C66" s="24"/>
      <c r="D66" s="24"/>
      <c r="E66" s="24"/>
      <c r="F66" s="24"/>
      <c r="G66" s="24"/>
      <c r="H66" s="24"/>
      <c r="I66" s="24"/>
      <c r="J66" s="24"/>
      <c r="K66" s="64"/>
      <c r="L66" s="64"/>
      <c r="M66" s="50"/>
      <c r="N66" s="50"/>
      <c r="O66" s="57"/>
      <c r="P66" s="47"/>
      <c r="Q66" s="43"/>
    </row>
    <row r="67" spans="1:17" hidden="1" x14ac:dyDescent="0.25">
      <c r="A67" s="26" t="s">
        <v>7</v>
      </c>
      <c r="B67" s="37">
        <f t="shared" si="4"/>
        <v>0</v>
      </c>
      <c r="C67" s="24"/>
      <c r="D67" s="24"/>
      <c r="E67" s="24"/>
      <c r="F67" s="24"/>
      <c r="G67" s="24"/>
      <c r="H67" s="24"/>
      <c r="I67" s="24"/>
      <c r="J67" s="24"/>
      <c r="K67" s="64"/>
      <c r="L67" s="64"/>
      <c r="M67" s="55"/>
      <c r="N67" s="50"/>
      <c r="O67" s="57"/>
      <c r="P67" s="54"/>
      <c r="Q67" s="43"/>
    </row>
    <row r="68" spans="1:17" hidden="1" x14ac:dyDescent="0.25">
      <c r="A68" s="26" t="s">
        <v>8</v>
      </c>
      <c r="B68" s="37">
        <f t="shared" si="4"/>
        <v>0</v>
      </c>
      <c r="C68" s="24"/>
      <c r="D68" s="24"/>
      <c r="E68" s="24"/>
      <c r="F68" s="24"/>
      <c r="G68" s="24"/>
      <c r="H68" s="24"/>
      <c r="I68" s="24"/>
      <c r="J68" s="24"/>
      <c r="K68" s="64"/>
      <c r="L68" s="64"/>
      <c r="M68" s="55"/>
      <c r="N68" s="50"/>
      <c r="O68" s="57"/>
      <c r="P68" s="54"/>
      <c r="Q68" s="43"/>
    </row>
    <row r="69" spans="1:17" hidden="1" x14ac:dyDescent="0.25">
      <c r="A69" s="67" t="s">
        <v>9</v>
      </c>
      <c r="B69" s="66">
        <f t="shared" si="4"/>
        <v>0</v>
      </c>
      <c r="C69" s="65"/>
      <c r="D69" s="65"/>
      <c r="E69" s="65"/>
      <c r="F69" s="65"/>
      <c r="G69" s="65"/>
      <c r="H69" s="65"/>
      <c r="I69" s="65"/>
      <c r="J69" s="65"/>
      <c r="K69" s="64"/>
      <c r="L69" s="64"/>
      <c r="M69" s="55"/>
      <c r="N69" s="50"/>
      <c r="O69" s="57"/>
      <c r="P69" s="54"/>
      <c r="Q69" s="43"/>
    </row>
    <row r="70" spans="1:17" hidden="1" x14ac:dyDescent="0.25">
      <c r="A70" s="63" t="s">
        <v>10</v>
      </c>
      <c r="B70" s="62">
        <f t="shared" si="4"/>
        <v>0</v>
      </c>
      <c r="C70" s="61"/>
      <c r="D70" s="61"/>
      <c r="E70" s="61"/>
      <c r="F70" s="61"/>
      <c r="G70" s="61"/>
      <c r="H70" s="61"/>
      <c r="I70" s="61"/>
      <c r="J70" s="61"/>
      <c r="K70" s="43"/>
      <c r="L70" s="43"/>
      <c r="M70" s="55"/>
      <c r="N70" s="50"/>
      <c r="O70" s="57"/>
      <c r="P70" s="54"/>
      <c r="Q70" s="43"/>
    </row>
    <row r="71" spans="1:17" hidden="1" x14ac:dyDescent="0.25">
      <c r="A71" s="63" t="s">
        <v>11</v>
      </c>
      <c r="B71" s="62">
        <f t="shared" si="4"/>
        <v>0</v>
      </c>
      <c r="C71" s="61"/>
      <c r="D71" s="61"/>
      <c r="E71" s="61"/>
      <c r="F71" s="61"/>
      <c r="G71" s="61"/>
      <c r="H71" s="61"/>
      <c r="I71" s="61"/>
      <c r="J71" s="61"/>
      <c r="K71" s="43"/>
      <c r="L71" s="43"/>
      <c r="M71" s="55"/>
      <c r="N71" s="50"/>
      <c r="O71" s="57"/>
      <c r="P71" s="54"/>
      <c r="Q71" s="43"/>
    </row>
    <row r="72" spans="1:17" hidden="1" x14ac:dyDescent="0.25">
      <c r="A72" s="63" t="s">
        <v>12</v>
      </c>
      <c r="B72" s="62">
        <f t="shared" si="4"/>
        <v>0</v>
      </c>
      <c r="C72" s="61"/>
      <c r="D72" s="61"/>
      <c r="E72" s="61"/>
      <c r="F72" s="61"/>
      <c r="G72" s="61"/>
      <c r="H72" s="61"/>
      <c r="I72" s="61"/>
      <c r="J72" s="61"/>
      <c r="K72" s="43"/>
      <c r="L72" s="43"/>
      <c r="M72" s="55"/>
      <c r="N72" s="50"/>
      <c r="O72" s="57"/>
      <c r="P72" s="54"/>
      <c r="Q72" s="43"/>
    </row>
    <row r="73" spans="1:17" hidden="1" x14ac:dyDescent="0.25">
      <c r="A73" s="60" t="s">
        <v>13</v>
      </c>
      <c r="B73" s="59">
        <f t="shared" si="4"/>
        <v>0</v>
      </c>
      <c r="C73" s="58"/>
      <c r="D73" s="58"/>
      <c r="E73" s="58"/>
      <c r="F73" s="58"/>
      <c r="G73" s="58"/>
      <c r="H73" s="58"/>
      <c r="I73" s="58"/>
      <c r="J73" s="58"/>
      <c r="K73" s="43"/>
      <c r="L73" s="43"/>
      <c r="M73" s="55"/>
      <c r="N73" s="50"/>
      <c r="O73" s="57"/>
      <c r="P73" s="54"/>
      <c r="Q73" s="43"/>
    </row>
    <row r="74" spans="1:17" hidden="1" x14ac:dyDescent="0.25">
      <c r="A74" s="100" t="s">
        <v>1</v>
      </c>
      <c r="B74" s="56">
        <f t="shared" ref="B74:J74" si="5">SUM(B62:B73)</f>
        <v>41802</v>
      </c>
      <c r="C74" s="56">
        <f t="shared" si="5"/>
        <v>2219</v>
      </c>
      <c r="D74" s="56">
        <f t="shared" si="5"/>
        <v>4591</v>
      </c>
      <c r="E74" s="56">
        <f t="shared" si="5"/>
        <v>5204</v>
      </c>
      <c r="F74" s="56">
        <f t="shared" si="5"/>
        <v>6598</v>
      </c>
      <c r="G74" s="56">
        <f t="shared" si="5"/>
        <v>9282</v>
      </c>
      <c r="H74" s="56">
        <f t="shared" si="5"/>
        <v>6929</v>
      </c>
      <c r="I74" s="56">
        <f t="shared" si="5"/>
        <v>4285</v>
      </c>
      <c r="J74" s="56">
        <f t="shared" si="5"/>
        <v>2694</v>
      </c>
      <c r="K74" s="43"/>
      <c r="L74" s="43"/>
      <c r="M74" s="55" t="s">
        <v>55</v>
      </c>
      <c r="N74" s="52">
        <f>J74</f>
        <v>2694</v>
      </c>
      <c r="O74" s="54">
        <f>N74/N$75</f>
        <v>6.4446677192478832E-2</v>
      </c>
      <c r="P74" s="50"/>
      <c r="Q74" s="43"/>
    </row>
    <row r="75" spans="1:17" ht="15.75" hidden="1" thickBot="1" x14ac:dyDescent="0.3">
      <c r="A75" s="21" t="s">
        <v>25</v>
      </c>
      <c r="B75" s="53">
        <f t="shared" ref="B75:J75" si="6">B74/$B74</f>
        <v>1</v>
      </c>
      <c r="C75" s="53">
        <f t="shared" si="6"/>
        <v>5.3083584517487202E-2</v>
      </c>
      <c r="D75" s="53">
        <f t="shared" si="6"/>
        <v>0.10982728099134012</v>
      </c>
      <c r="E75" s="53">
        <f t="shared" si="6"/>
        <v>0.12449165111717143</v>
      </c>
      <c r="F75" s="53">
        <f t="shared" si="6"/>
        <v>0.15783933783072579</v>
      </c>
      <c r="G75" s="53">
        <f t="shared" si="6"/>
        <v>0.2220467920195206</v>
      </c>
      <c r="H75" s="53">
        <f t="shared" si="6"/>
        <v>0.16575761925266733</v>
      </c>
      <c r="I75" s="53">
        <f t="shared" si="6"/>
        <v>0.10250705707860867</v>
      </c>
      <c r="J75" s="53">
        <f t="shared" si="6"/>
        <v>6.4446677192478832E-2</v>
      </c>
      <c r="K75" s="43"/>
      <c r="L75" s="43"/>
      <c r="M75" s="50" t="s">
        <v>1</v>
      </c>
      <c r="N75" s="52">
        <f>SUM(N61:N74)</f>
        <v>41802</v>
      </c>
      <c r="O75" s="51">
        <f>N75/N$75</f>
        <v>1</v>
      </c>
      <c r="P75" s="50"/>
      <c r="Q75" s="43"/>
    </row>
    <row r="76" spans="1:17" hidden="1" x14ac:dyDescent="0.25">
      <c r="A76" s="48" t="s">
        <v>54</v>
      </c>
      <c r="B76" s="3"/>
      <c r="C76" s="2"/>
      <c r="D76" s="2"/>
      <c r="E76" s="2"/>
      <c r="F76" s="3"/>
      <c r="G76" s="3"/>
      <c r="H76" s="3"/>
      <c r="I76" s="3"/>
      <c r="J76" s="2"/>
      <c r="K76" s="2"/>
      <c r="L76" s="49"/>
      <c r="P76" s="49"/>
      <c r="Q76" s="43"/>
    </row>
    <row r="77" spans="1:17" hidden="1" x14ac:dyDescent="0.25">
      <c r="A77" s="113" t="s">
        <v>53</v>
      </c>
      <c r="B77" s="113"/>
      <c r="C77" s="113"/>
      <c r="D77" s="113"/>
      <c r="E77" s="113"/>
      <c r="F77" s="113"/>
      <c r="G77" s="113"/>
      <c r="H77" s="113"/>
      <c r="I77" s="113"/>
      <c r="J77" s="113"/>
      <c r="K77" s="2"/>
      <c r="L77" s="49"/>
      <c r="M77" s="2"/>
      <c r="N77" s="2"/>
      <c r="O77" s="2"/>
      <c r="P77" s="49"/>
      <c r="Q77" s="43"/>
    </row>
    <row r="78" spans="1:17" hidden="1" x14ac:dyDescent="0.25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2"/>
      <c r="L78" s="49"/>
      <c r="M78" s="2"/>
      <c r="N78" s="2"/>
      <c r="O78" s="2"/>
      <c r="P78" s="49"/>
      <c r="Q78" s="43"/>
    </row>
    <row r="79" spans="1:17" hidden="1" x14ac:dyDescent="0.25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2"/>
      <c r="L79" s="49"/>
      <c r="M79" s="2"/>
      <c r="N79" s="2"/>
      <c r="O79" s="2"/>
      <c r="P79" s="49"/>
      <c r="Q79" s="43"/>
    </row>
    <row r="80" spans="1:17" hidden="1" x14ac:dyDescent="0.25">
      <c r="A80" s="48"/>
      <c r="B80" s="3"/>
      <c r="C80" s="2"/>
      <c r="D80" s="2"/>
      <c r="E80" s="2"/>
      <c r="F80" s="3"/>
      <c r="G80" s="3"/>
      <c r="H80" s="3"/>
      <c r="I80" s="3"/>
      <c r="J80" s="2"/>
      <c r="K80" s="2"/>
      <c r="L80" s="49"/>
      <c r="M80" s="2"/>
      <c r="N80" s="2"/>
      <c r="O80" s="2"/>
      <c r="P80" s="49"/>
      <c r="Q80" s="43"/>
    </row>
    <row r="81" spans="1:18" hidden="1" x14ac:dyDescent="0.25">
      <c r="A81" s="48"/>
      <c r="B81" s="3"/>
      <c r="C81" s="2"/>
      <c r="D81" s="2"/>
      <c r="E81" s="2"/>
      <c r="F81" s="3"/>
      <c r="G81" s="3"/>
      <c r="H81" s="3"/>
      <c r="I81" s="3"/>
      <c r="J81" s="2"/>
      <c r="K81" s="2"/>
      <c r="L81" s="49"/>
      <c r="M81" s="2"/>
      <c r="N81" s="2"/>
      <c r="O81" s="2"/>
      <c r="P81" s="49"/>
      <c r="Q81" s="43"/>
    </row>
    <row r="82" spans="1:18" hidden="1" x14ac:dyDescent="0.25">
      <c r="A82" s="48"/>
      <c r="B82" s="3"/>
      <c r="C82" s="2"/>
      <c r="D82" s="2"/>
      <c r="E82" s="2"/>
      <c r="F82" s="3"/>
      <c r="G82" s="3"/>
      <c r="H82" s="3"/>
      <c r="I82" s="3"/>
      <c r="J82" s="2"/>
      <c r="K82" s="2"/>
      <c r="L82" s="49"/>
      <c r="M82" s="2"/>
      <c r="N82" s="2"/>
      <c r="O82" s="2"/>
      <c r="P82" s="49"/>
      <c r="Q82" s="43"/>
    </row>
    <row r="83" spans="1:18" hidden="1" x14ac:dyDescent="0.25">
      <c r="A83" s="48"/>
      <c r="B83" s="3"/>
      <c r="C83" s="2"/>
      <c r="D83" s="2"/>
      <c r="E83" s="2"/>
      <c r="F83" s="3"/>
      <c r="G83" s="3"/>
      <c r="H83" s="3"/>
      <c r="I83" s="3"/>
      <c r="J83" s="2"/>
      <c r="K83" s="2"/>
      <c r="L83" s="49"/>
      <c r="M83" s="2"/>
      <c r="N83" s="2"/>
      <c r="O83" s="2"/>
      <c r="P83" s="49"/>
      <c r="Q83" s="43"/>
    </row>
    <row r="84" spans="1:18" x14ac:dyDescent="0.25">
      <c r="A84" s="48"/>
      <c r="B84" s="3"/>
      <c r="C84" s="2"/>
      <c r="D84" s="2"/>
      <c r="E84" s="2"/>
      <c r="F84" s="3"/>
      <c r="G84" s="3"/>
      <c r="H84" s="3"/>
      <c r="I84" s="3"/>
      <c r="J84" s="2"/>
      <c r="K84" s="2"/>
      <c r="L84" s="49"/>
      <c r="M84" s="2"/>
      <c r="N84" s="2"/>
      <c r="O84" s="2"/>
      <c r="P84" s="49"/>
      <c r="Q84" s="43"/>
    </row>
    <row r="85" spans="1:18" ht="3.75" customHeight="1" x14ac:dyDescent="0.25">
      <c r="A85" s="48"/>
      <c r="B85" s="3"/>
      <c r="C85" s="2"/>
      <c r="D85" s="2"/>
      <c r="E85" s="2"/>
      <c r="F85" s="3"/>
      <c r="G85" s="3"/>
      <c r="H85" s="3"/>
      <c r="I85" s="3"/>
      <c r="J85" s="2"/>
      <c r="K85" s="2"/>
      <c r="L85" s="44"/>
      <c r="M85" s="47"/>
      <c r="N85" s="46"/>
      <c r="O85" s="45"/>
      <c r="P85" s="44"/>
      <c r="Q85" s="43"/>
    </row>
    <row r="86" spans="1:18" ht="16.5" customHeight="1" thickBot="1" x14ac:dyDescent="0.3">
      <c r="A86" s="31" t="s">
        <v>52</v>
      </c>
      <c r="B86" s="42"/>
      <c r="C86" s="42"/>
      <c r="D86" s="42"/>
      <c r="E86" s="42"/>
      <c r="F86" s="42"/>
      <c r="G86" s="2"/>
      <c r="M86" s="31" t="s">
        <v>51</v>
      </c>
      <c r="N86" s="42"/>
      <c r="O86" s="42"/>
      <c r="P86" s="41"/>
      <c r="Q86" s="41"/>
      <c r="R86" s="41"/>
    </row>
    <row r="87" spans="1:18" ht="3.75" customHeight="1" x14ac:dyDescent="0.25">
      <c r="A87" s="40"/>
      <c r="B87" s="40"/>
      <c r="C87" s="40"/>
      <c r="D87" s="40"/>
      <c r="E87" s="40"/>
      <c r="F87" s="40"/>
      <c r="G87" s="40"/>
      <c r="L87" s="40"/>
      <c r="M87" s="40"/>
      <c r="N87" s="40"/>
      <c r="O87" s="40"/>
      <c r="P87" s="40"/>
      <c r="Q87" s="40"/>
    </row>
    <row r="88" spans="1:18" ht="34.5" customHeight="1" x14ac:dyDescent="0.25">
      <c r="A88" s="112" t="s">
        <v>0</v>
      </c>
      <c r="B88" s="106" t="s">
        <v>1</v>
      </c>
      <c r="C88" s="114" t="s">
        <v>50</v>
      </c>
      <c r="D88" s="107" t="s">
        <v>49</v>
      </c>
      <c r="E88" s="107" t="s">
        <v>48</v>
      </c>
      <c r="F88" s="107" t="s">
        <v>47</v>
      </c>
      <c r="G88" s="32"/>
      <c r="M88" s="112" t="s">
        <v>0</v>
      </c>
      <c r="N88" s="99" t="s">
        <v>1</v>
      </c>
      <c r="O88" s="114" t="s">
        <v>50</v>
      </c>
      <c r="P88" s="107" t="s">
        <v>49</v>
      </c>
      <c r="Q88" s="107" t="s">
        <v>48</v>
      </c>
      <c r="R88" s="107" t="s">
        <v>47</v>
      </c>
    </row>
    <row r="89" spans="1:18" x14ac:dyDescent="0.25">
      <c r="A89" s="112"/>
      <c r="B89" s="106"/>
      <c r="C89" s="114"/>
      <c r="D89" s="106"/>
      <c r="E89" s="106"/>
      <c r="F89" s="106"/>
      <c r="G89" s="32"/>
      <c r="M89" s="112"/>
      <c r="N89" s="99"/>
      <c r="O89" s="114"/>
      <c r="P89" s="107"/>
      <c r="Q89" s="107"/>
      <c r="R89" s="107"/>
    </row>
    <row r="90" spans="1:18" ht="15" customHeight="1" x14ac:dyDescent="0.25">
      <c r="A90" s="28" t="s">
        <v>16</v>
      </c>
      <c r="B90" s="25">
        <f t="shared" ref="B90:B99" si="7">SUM(C90:F90)</f>
        <v>455</v>
      </c>
      <c r="C90" s="24">
        <v>1</v>
      </c>
      <c r="D90" s="24">
        <v>126</v>
      </c>
      <c r="E90" s="24">
        <v>260</v>
      </c>
      <c r="F90" s="24">
        <v>68</v>
      </c>
      <c r="G90" s="39"/>
      <c r="M90" s="28" t="s">
        <v>46</v>
      </c>
      <c r="N90" s="25">
        <f>SUM(O90:R90)</f>
        <v>16223</v>
      </c>
      <c r="O90" s="24">
        <v>39</v>
      </c>
      <c r="P90" s="24">
        <v>6113</v>
      </c>
      <c r="Q90" s="24">
        <v>7488</v>
      </c>
      <c r="R90" s="24">
        <v>2583</v>
      </c>
    </row>
    <row r="91" spans="1:18" x14ac:dyDescent="0.25">
      <c r="A91" s="26" t="s">
        <v>17</v>
      </c>
      <c r="B91" s="25">
        <f t="shared" si="7"/>
        <v>1469</v>
      </c>
      <c r="C91" s="24">
        <v>1</v>
      </c>
      <c r="D91" s="24">
        <v>443</v>
      </c>
      <c r="E91" s="24">
        <v>799</v>
      </c>
      <c r="F91" s="24">
        <v>226</v>
      </c>
      <c r="G91" s="39"/>
      <c r="M91" s="26" t="s">
        <v>45</v>
      </c>
      <c r="N91" s="25">
        <f>SUM(O91:R91)</f>
        <v>2555</v>
      </c>
      <c r="O91" s="24">
        <v>14</v>
      </c>
      <c r="P91" s="24">
        <v>1307</v>
      </c>
      <c r="Q91" s="24">
        <v>1076</v>
      </c>
      <c r="R91" s="24">
        <v>158</v>
      </c>
    </row>
    <row r="92" spans="1:18" ht="15" customHeight="1" x14ac:dyDescent="0.25">
      <c r="A92" s="26" t="s">
        <v>18</v>
      </c>
      <c r="B92" s="37">
        <f t="shared" si="7"/>
        <v>2582</v>
      </c>
      <c r="C92" s="24">
        <v>9</v>
      </c>
      <c r="D92" s="24">
        <v>898</v>
      </c>
      <c r="E92" s="24">
        <v>1275</v>
      </c>
      <c r="F92" s="24">
        <v>400</v>
      </c>
      <c r="G92" s="39"/>
      <c r="M92" s="36" t="s">
        <v>1</v>
      </c>
      <c r="N92" s="22">
        <f>SUM(N90:N91)</f>
        <v>18778</v>
      </c>
      <c r="O92" s="22">
        <f>SUM(O90:O91)</f>
        <v>53</v>
      </c>
      <c r="P92" s="22">
        <f>SUM(P90:P91)</f>
        <v>7420</v>
      </c>
      <c r="Q92" s="22">
        <f>SUM(Q90:Q91)</f>
        <v>8564</v>
      </c>
      <c r="R92" s="22">
        <f>SUM(R90:R91)</f>
        <v>2741</v>
      </c>
    </row>
    <row r="93" spans="1:18" ht="15" customHeight="1" thickBot="1" x14ac:dyDescent="0.3">
      <c r="A93" s="38" t="s">
        <v>19</v>
      </c>
      <c r="B93" s="37">
        <f t="shared" si="7"/>
        <v>4119</v>
      </c>
      <c r="C93" s="24">
        <v>17</v>
      </c>
      <c r="D93" s="24">
        <v>1609</v>
      </c>
      <c r="E93" s="24">
        <v>1921</v>
      </c>
      <c r="F93" s="24">
        <v>572</v>
      </c>
      <c r="G93" s="39"/>
      <c r="M93" s="35" t="s">
        <v>25</v>
      </c>
      <c r="N93" s="34">
        <f>N92/$B100</f>
        <v>1</v>
      </c>
      <c r="O93" s="33">
        <f>O92/$B100</f>
        <v>2.8224518053040792E-3</v>
      </c>
      <c r="P93" s="33">
        <f>P92/$B100</f>
        <v>0.39514325274257112</v>
      </c>
      <c r="Q93" s="33">
        <f>Q92/$B100</f>
        <v>0.45606560869102142</v>
      </c>
      <c r="R93" s="33">
        <f>R92/$B100</f>
        <v>0.14596868676110342</v>
      </c>
    </row>
    <row r="94" spans="1:18" ht="15" customHeight="1" x14ac:dyDescent="0.25">
      <c r="A94" s="26" t="s">
        <v>20</v>
      </c>
      <c r="B94" s="37">
        <f t="shared" si="7"/>
        <v>2504</v>
      </c>
      <c r="C94" s="24">
        <v>5</v>
      </c>
      <c r="D94" s="24">
        <v>1027</v>
      </c>
      <c r="E94" s="24">
        <v>1092</v>
      </c>
      <c r="F94" s="24">
        <v>380</v>
      </c>
      <c r="G94" s="39"/>
    </row>
    <row r="95" spans="1:18" ht="15" customHeight="1" x14ac:dyDescent="0.25">
      <c r="A95" s="38" t="s">
        <v>21</v>
      </c>
      <c r="B95" s="37">
        <f t="shared" si="7"/>
        <v>3454</v>
      </c>
      <c r="C95" s="24">
        <v>12</v>
      </c>
      <c r="D95" s="24">
        <v>1491</v>
      </c>
      <c r="E95" s="24">
        <v>1432</v>
      </c>
      <c r="F95" s="24">
        <v>519</v>
      </c>
      <c r="G95" s="39"/>
    </row>
    <row r="96" spans="1:18" ht="15" customHeight="1" x14ac:dyDescent="0.25">
      <c r="A96" s="26" t="s">
        <v>44</v>
      </c>
      <c r="B96" s="37">
        <f t="shared" si="7"/>
        <v>3856</v>
      </c>
      <c r="C96" s="24">
        <v>6</v>
      </c>
      <c r="D96" s="24">
        <v>1685</v>
      </c>
      <c r="E96" s="24">
        <v>1640</v>
      </c>
      <c r="F96" s="24">
        <v>525</v>
      </c>
      <c r="G96" s="39"/>
      <c r="M96" s="102"/>
      <c r="N96" s="102"/>
      <c r="O96" s="102"/>
      <c r="P96" s="102"/>
      <c r="Q96" s="102"/>
      <c r="R96" s="102"/>
    </row>
    <row r="97" spans="1:21" ht="14.25" customHeight="1" x14ac:dyDescent="0.25">
      <c r="A97" s="38" t="s">
        <v>22</v>
      </c>
      <c r="B97" s="37">
        <f t="shared" si="7"/>
        <v>339</v>
      </c>
      <c r="C97" s="24">
        <v>2</v>
      </c>
      <c r="D97" s="24">
        <v>141</v>
      </c>
      <c r="E97" s="24">
        <v>145</v>
      </c>
      <c r="F97" s="24">
        <v>51</v>
      </c>
      <c r="G97" s="39"/>
      <c r="M97" s="105"/>
      <c r="N97" s="104">
        <f>SUM(O97:R97)</f>
        <v>0</v>
      </c>
      <c r="O97" s="103"/>
      <c r="P97" s="103"/>
      <c r="Q97" s="103"/>
      <c r="R97" s="103"/>
    </row>
    <row r="98" spans="1:21" ht="15.75" hidden="1" customHeight="1" x14ac:dyDescent="0.25">
      <c r="A98" s="38" t="s">
        <v>23</v>
      </c>
      <c r="B98" s="37">
        <f t="shared" si="7"/>
        <v>0</v>
      </c>
      <c r="C98" s="24"/>
      <c r="D98" s="24"/>
      <c r="E98" s="24"/>
      <c r="F98" s="24"/>
      <c r="G98" s="32"/>
      <c r="M98" s="105"/>
      <c r="N98" s="104">
        <f>SUM(O98:R98)</f>
        <v>0</v>
      </c>
      <c r="O98" s="103"/>
      <c r="P98" s="103"/>
      <c r="Q98" s="103"/>
      <c r="R98" s="103"/>
    </row>
    <row r="99" spans="1:21" ht="15" hidden="1" customHeight="1" x14ac:dyDescent="0.25">
      <c r="A99" s="38" t="s">
        <v>24</v>
      </c>
      <c r="B99" s="37">
        <f t="shared" si="7"/>
        <v>0</v>
      </c>
      <c r="C99" s="24"/>
      <c r="D99" s="24"/>
      <c r="E99" s="24"/>
      <c r="F99" s="24"/>
      <c r="G99" s="32"/>
      <c r="M99" s="105"/>
      <c r="N99" s="104">
        <f>SUM(O99:R99)</f>
        <v>0</v>
      </c>
      <c r="O99" s="103"/>
      <c r="P99" s="103"/>
      <c r="Q99" s="103"/>
      <c r="R99" s="103"/>
    </row>
    <row r="100" spans="1:21" x14ac:dyDescent="0.25">
      <c r="A100" s="36" t="s">
        <v>1</v>
      </c>
      <c r="B100" s="22">
        <f>SUM(B90:B99)</f>
        <v>18778</v>
      </c>
      <c r="C100" s="22">
        <f>SUM(C90:C99)</f>
        <v>53</v>
      </c>
      <c r="D100" s="22">
        <f>SUM(D90:D99)</f>
        <v>7420</v>
      </c>
      <c r="E100" s="22">
        <f>SUM(E90:E99)</f>
        <v>8564</v>
      </c>
      <c r="F100" s="22">
        <f>SUM(F90:F99)</f>
        <v>2741</v>
      </c>
      <c r="G100" s="32"/>
      <c r="M100" s="102"/>
      <c r="N100" s="102"/>
      <c r="O100" s="102"/>
      <c r="P100" s="102"/>
      <c r="Q100" s="102"/>
      <c r="R100" s="102"/>
    </row>
    <row r="101" spans="1:21" ht="15.75" thickBot="1" x14ac:dyDescent="0.3">
      <c r="A101" s="35" t="s">
        <v>25</v>
      </c>
      <c r="B101" s="34">
        <f>B100/$B100</f>
        <v>1</v>
      </c>
      <c r="C101" s="33">
        <f>C100/$B100</f>
        <v>2.8224518053040792E-3</v>
      </c>
      <c r="D101" s="33">
        <f>D100/$B100</f>
        <v>0.39514325274257112</v>
      </c>
      <c r="E101" s="33">
        <f>E100/$B100</f>
        <v>0.45606560869102142</v>
      </c>
      <c r="F101" s="33">
        <f>F100/$B100</f>
        <v>0.14596868676110342</v>
      </c>
      <c r="G101" s="32"/>
    </row>
    <row r="102" spans="1:21" x14ac:dyDescent="0.25">
      <c r="A102" s="2"/>
      <c r="B102" s="2"/>
      <c r="C102" s="3"/>
      <c r="D102" s="3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21" ht="21" customHeight="1" x14ac:dyDescent="0.25">
      <c r="A103" s="2"/>
      <c r="B103" s="2"/>
      <c r="C103" s="3"/>
      <c r="D103" s="3"/>
      <c r="E103" s="3"/>
      <c r="F103" s="2"/>
      <c r="G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25">
      <c r="A104" s="2"/>
      <c r="B104" s="2"/>
      <c r="C104" s="3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21" ht="55.5" customHeight="1" x14ac:dyDescent="0.25">
      <c r="A105" s="2"/>
      <c r="B105" s="2"/>
      <c r="C105" s="3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21" ht="3.75" customHeight="1" x14ac:dyDescent="0.25">
      <c r="A106" s="2"/>
      <c r="B106" s="2"/>
      <c r="C106" s="3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21" ht="16.5" thickBot="1" x14ac:dyDescent="0.3">
      <c r="A107" s="31" t="s">
        <v>43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13"/>
    </row>
    <row r="108" spans="1:21" ht="3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21" ht="45" customHeight="1" x14ac:dyDescent="0.25">
      <c r="A109" s="29" t="s">
        <v>42</v>
      </c>
      <c r="B109" s="30" t="s">
        <v>1</v>
      </c>
      <c r="C109" s="98" t="s">
        <v>41</v>
      </c>
      <c r="D109" s="98" t="s">
        <v>29</v>
      </c>
      <c r="E109" s="29" t="s">
        <v>40</v>
      </c>
      <c r="F109" s="2"/>
      <c r="G109" s="2"/>
      <c r="H109" s="2"/>
      <c r="I109" s="2"/>
      <c r="J109" s="2"/>
      <c r="K109" s="2"/>
      <c r="L109" s="2"/>
      <c r="M109" s="27"/>
      <c r="N109" s="27"/>
      <c r="O109" s="27"/>
      <c r="P109" s="27"/>
      <c r="Q109" s="2"/>
    </row>
    <row r="110" spans="1:21" x14ac:dyDescent="0.25">
      <c r="A110" s="28" t="s">
        <v>16</v>
      </c>
      <c r="B110" s="25">
        <f t="shared" ref="B110:B117" si="8">SUM(C110:F110)</f>
        <v>35</v>
      </c>
      <c r="C110" s="24">
        <v>21</v>
      </c>
      <c r="D110" s="24">
        <v>14</v>
      </c>
      <c r="E110" s="24">
        <v>0</v>
      </c>
      <c r="F110" s="2"/>
      <c r="G110" s="2"/>
      <c r="H110" s="2"/>
      <c r="I110" s="2"/>
      <c r="J110" s="2"/>
      <c r="K110" s="2"/>
      <c r="L110" s="2"/>
      <c r="M110" s="27"/>
      <c r="N110" s="27"/>
      <c r="O110" s="27"/>
      <c r="P110" s="27"/>
      <c r="Q110" s="2"/>
    </row>
    <row r="111" spans="1:21" x14ac:dyDescent="0.25">
      <c r="A111" s="26" t="s">
        <v>17</v>
      </c>
      <c r="B111" s="25">
        <f t="shared" si="8"/>
        <v>112</v>
      </c>
      <c r="C111" s="24">
        <v>68</v>
      </c>
      <c r="D111" s="24">
        <v>43</v>
      </c>
      <c r="E111" s="24">
        <v>1</v>
      </c>
      <c r="F111" s="2"/>
      <c r="G111" s="2"/>
      <c r="H111" s="2"/>
      <c r="I111" s="2"/>
      <c r="J111" s="2"/>
      <c r="K111" s="2"/>
      <c r="L111" s="2"/>
      <c r="M111" s="27"/>
      <c r="N111" s="27"/>
      <c r="O111" s="27"/>
      <c r="P111" s="27"/>
      <c r="Q111" s="2"/>
    </row>
    <row r="112" spans="1:21" ht="16.5" customHeight="1" x14ac:dyDescent="0.25">
      <c r="A112" s="26" t="s">
        <v>18</v>
      </c>
      <c r="B112" s="25">
        <f t="shared" si="8"/>
        <v>206</v>
      </c>
      <c r="C112" s="24">
        <v>143</v>
      </c>
      <c r="D112" s="24">
        <v>63</v>
      </c>
      <c r="E112" s="24">
        <v>0</v>
      </c>
      <c r="F112" s="2"/>
      <c r="G112" s="2"/>
      <c r="H112" s="2"/>
      <c r="I112" s="2"/>
      <c r="J112" s="2"/>
      <c r="K112" s="2"/>
      <c r="L112" s="2" t="s">
        <v>39</v>
      </c>
      <c r="M112" s="19"/>
      <c r="N112" s="19"/>
      <c r="O112" s="19"/>
      <c r="P112" s="19"/>
      <c r="Q112" s="2"/>
    </row>
    <row r="113" spans="1:17" ht="16.5" customHeight="1" x14ac:dyDescent="0.25">
      <c r="A113" s="26" t="s">
        <v>19</v>
      </c>
      <c r="B113" s="25">
        <f t="shared" si="8"/>
        <v>304</v>
      </c>
      <c r="C113" s="24">
        <v>222</v>
      </c>
      <c r="D113" s="24">
        <v>78</v>
      </c>
      <c r="E113" s="24">
        <v>4</v>
      </c>
      <c r="F113" s="2"/>
      <c r="G113" s="2"/>
      <c r="H113" s="2"/>
      <c r="I113" s="2"/>
      <c r="J113" s="2"/>
      <c r="K113" s="2"/>
      <c r="L113" s="2" t="s">
        <v>38</v>
      </c>
      <c r="M113" s="19"/>
      <c r="N113" s="19"/>
      <c r="O113" s="19"/>
      <c r="P113" s="19"/>
      <c r="Q113" s="2"/>
    </row>
    <row r="114" spans="1:17" ht="16.5" customHeight="1" x14ac:dyDescent="0.25">
      <c r="A114" s="26" t="s">
        <v>20</v>
      </c>
      <c r="B114" s="25">
        <f t="shared" si="8"/>
        <v>205</v>
      </c>
      <c r="C114" s="24">
        <v>161</v>
      </c>
      <c r="D114" s="24">
        <v>43</v>
      </c>
      <c r="E114" s="24">
        <v>1</v>
      </c>
      <c r="F114" s="2"/>
      <c r="G114" s="2"/>
      <c r="H114" s="2"/>
      <c r="I114" s="2"/>
      <c r="J114" s="2"/>
      <c r="K114" s="2"/>
      <c r="L114" s="2" t="s">
        <v>37</v>
      </c>
      <c r="M114" s="19"/>
      <c r="N114" s="19"/>
      <c r="O114" s="19"/>
      <c r="P114" s="19"/>
      <c r="Q114" s="2"/>
    </row>
    <row r="115" spans="1:17" ht="16.5" customHeight="1" x14ac:dyDescent="0.25">
      <c r="A115" s="26" t="s">
        <v>21</v>
      </c>
      <c r="B115" s="25">
        <f t="shared" si="8"/>
        <v>261</v>
      </c>
      <c r="C115" s="24">
        <v>200</v>
      </c>
      <c r="D115" s="24">
        <v>59</v>
      </c>
      <c r="E115" s="24">
        <v>2</v>
      </c>
      <c r="F115" s="2"/>
      <c r="G115" s="2"/>
      <c r="H115" s="2"/>
      <c r="I115" s="2"/>
      <c r="J115" s="2"/>
      <c r="K115" s="2"/>
      <c r="L115" s="2"/>
      <c r="M115" s="19"/>
      <c r="N115" s="19"/>
      <c r="O115" s="19"/>
      <c r="P115" s="19"/>
      <c r="Q115" s="2"/>
    </row>
    <row r="116" spans="1:17" ht="16.5" customHeight="1" x14ac:dyDescent="0.25">
      <c r="A116" s="26" t="s">
        <v>44</v>
      </c>
      <c r="B116" s="25">
        <f t="shared" si="8"/>
        <v>269</v>
      </c>
      <c r="C116" s="24">
        <v>198</v>
      </c>
      <c r="D116" s="24">
        <v>70</v>
      </c>
      <c r="E116" s="24">
        <v>1</v>
      </c>
      <c r="F116" s="2"/>
      <c r="G116" s="2"/>
      <c r="H116" s="2"/>
      <c r="I116" s="2"/>
      <c r="J116" s="2"/>
      <c r="K116" s="2"/>
      <c r="L116" s="2"/>
      <c r="M116" s="19"/>
      <c r="N116" s="19"/>
      <c r="O116" s="19"/>
      <c r="P116" s="19"/>
      <c r="Q116" s="2"/>
    </row>
    <row r="117" spans="1:17" x14ac:dyDescent="0.25">
      <c r="A117" s="26" t="s">
        <v>22</v>
      </c>
      <c r="B117" s="25">
        <f t="shared" si="8"/>
        <v>28</v>
      </c>
      <c r="C117" s="24">
        <v>19</v>
      </c>
      <c r="D117" s="24">
        <v>9</v>
      </c>
      <c r="E117" s="24">
        <v>0</v>
      </c>
      <c r="F117" s="2"/>
      <c r="G117" s="2"/>
      <c r="H117" s="2"/>
      <c r="I117" s="2"/>
      <c r="J117" s="2"/>
      <c r="K117" s="2"/>
      <c r="L117" s="2" t="s">
        <v>36</v>
      </c>
      <c r="M117" s="19"/>
      <c r="N117" s="19"/>
      <c r="O117" s="19"/>
      <c r="P117" s="19"/>
      <c r="Q117" s="2"/>
    </row>
    <row r="118" spans="1:17" x14ac:dyDescent="0.25">
      <c r="A118" s="23" t="s">
        <v>1</v>
      </c>
      <c r="B118" s="22">
        <f>SUM(B110:B117)</f>
        <v>1420</v>
      </c>
      <c r="C118" s="22">
        <f>SUM(C110:C117)</f>
        <v>1032</v>
      </c>
      <c r="D118" s="22">
        <f>SUM(D110:D117)</f>
        <v>379</v>
      </c>
      <c r="E118" s="22">
        <f>SUM(E110:E117)</f>
        <v>9</v>
      </c>
      <c r="F118" s="2"/>
      <c r="G118" s="2"/>
      <c r="H118" s="2"/>
      <c r="I118" s="2"/>
      <c r="J118" s="2"/>
      <c r="K118" s="16"/>
      <c r="L118" s="16"/>
      <c r="M118" s="19"/>
      <c r="N118" s="19"/>
      <c r="O118" s="19"/>
      <c r="P118" s="19"/>
      <c r="Q118" s="16"/>
    </row>
    <row r="119" spans="1:17" ht="13.5" customHeight="1" thickBot="1" x14ac:dyDescent="0.3">
      <c r="A119" s="21" t="s">
        <v>25</v>
      </c>
      <c r="B119" s="20">
        <f>B118/$B118</f>
        <v>1</v>
      </c>
      <c r="C119" s="20">
        <f>C118/$B118</f>
        <v>0.72676056338028172</v>
      </c>
      <c r="D119" s="20">
        <f>D118/$B118</f>
        <v>0.2669014084507042</v>
      </c>
      <c r="E119" s="20">
        <f>E118/$B118</f>
        <v>6.3380281690140847E-3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3.75" customHeight="1" x14ac:dyDescent="0.25">
      <c r="A120" s="18"/>
      <c r="B120" s="18"/>
      <c r="C120" s="18"/>
      <c r="D120" s="18"/>
      <c r="E120" s="18"/>
      <c r="F120" s="17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 ht="16.5" hidden="1" thickBot="1" x14ac:dyDescent="0.3">
      <c r="A121" s="15" t="s">
        <v>35</v>
      </c>
      <c r="B121" s="14"/>
      <c r="C121" s="14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3.7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5" hidden="1" customHeight="1" x14ac:dyDescent="0.25">
      <c r="A123" s="99" t="s">
        <v>34</v>
      </c>
      <c r="B123" s="12" t="s">
        <v>1</v>
      </c>
      <c r="C123" s="12" t="s">
        <v>14</v>
      </c>
      <c r="D123" s="12" t="s">
        <v>15</v>
      </c>
      <c r="E123" s="12" t="s">
        <v>16</v>
      </c>
      <c r="F123" s="2"/>
    </row>
    <row r="124" spans="1:17" ht="15" hidden="1" customHeight="1" x14ac:dyDescent="0.25">
      <c r="A124" s="11" t="s">
        <v>33</v>
      </c>
      <c r="B124" s="9">
        <f>SUM(C124:E124)</f>
        <v>24241</v>
      </c>
      <c r="C124" s="8">
        <v>11093</v>
      </c>
      <c r="D124" s="8">
        <v>9442</v>
      </c>
      <c r="E124" s="8">
        <v>3706</v>
      </c>
      <c r="F124" s="2"/>
    </row>
    <row r="125" spans="1:17" ht="15" hidden="1" customHeight="1" x14ac:dyDescent="0.25">
      <c r="A125" s="10" t="s">
        <v>32</v>
      </c>
      <c r="B125" s="9">
        <f>SUM(C125:E125)</f>
        <v>283301</v>
      </c>
      <c r="C125" s="8">
        <v>127172</v>
      </c>
      <c r="D125" s="8">
        <v>117164</v>
      </c>
      <c r="E125" s="8">
        <v>38965</v>
      </c>
      <c r="F125" s="2"/>
    </row>
    <row r="126" spans="1:17" ht="15" hidden="1" customHeight="1" x14ac:dyDescent="0.25">
      <c r="A126" s="10" t="s">
        <v>31</v>
      </c>
      <c r="B126" s="9">
        <f>SUM(C126:E126)</f>
        <v>264468</v>
      </c>
      <c r="C126" s="8">
        <v>118021</v>
      </c>
      <c r="D126" s="8">
        <v>109838</v>
      </c>
      <c r="E126" s="8">
        <v>36609</v>
      </c>
      <c r="F126" s="2"/>
    </row>
    <row r="127" spans="1:17" ht="15" hidden="1" customHeight="1" x14ac:dyDescent="0.25">
      <c r="A127" s="7" t="s">
        <v>30</v>
      </c>
      <c r="B127" s="6">
        <f>SUM(C127:E127)</f>
        <v>378637</v>
      </c>
      <c r="C127" s="5">
        <v>174363</v>
      </c>
      <c r="D127" s="5">
        <v>151228</v>
      </c>
      <c r="E127" s="5">
        <v>53046</v>
      </c>
      <c r="F127" s="2"/>
    </row>
    <row r="128" spans="1:17" ht="15" hidden="1" customHeight="1" x14ac:dyDescent="0.25">
      <c r="A128" s="99" t="s">
        <v>1</v>
      </c>
      <c r="B128" s="4">
        <f>SUM(B124:B127)</f>
        <v>950647</v>
      </c>
      <c r="C128" s="4">
        <f>SUM(C124:C127)</f>
        <v>430649</v>
      </c>
      <c r="D128" s="4">
        <f>SUM(D124:D127)</f>
        <v>387672</v>
      </c>
      <c r="E128" s="4">
        <f>SUM(E124:E127)</f>
        <v>132326</v>
      </c>
      <c r="F128" s="3"/>
    </row>
    <row r="129" spans="1:17" ht="3.75" customHeight="1" x14ac:dyDescent="0.25">
      <c r="A129" s="2"/>
      <c r="B129" s="3"/>
      <c r="C129" s="3"/>
      <c r="D129" s="3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</sheetData>
  <mergeCells count="17">
    <mergeCell ref="A77:J79"/>
    <mergeCell ref="O88:O89"/>
    <mergeCell ref="A88:A89"/>
    <mergeCell ref="B88:B89"/>
    <mergeCell ref="C88:C89"/>
    <mergeCell ref="D88:D89"/>
    <mergeCell ref="E88:E89"/>
    <mergeCell ref="A2:Q2"/>
    <mergeCell ref="A5:R5"/>
    <mergeCell ref="A6:R6"/>
    <mergeCell ref="A7:R7"/>
    <mergeCell ref="A8:R8"/>
    <mergeCell ref="M88:M89"/>
    <mergeCell ref="P88:P89"/>
    <mergeCell ref="Q88:Q89"/>
    <mergeCell ref="R88:R89"/>
    <mergeCell ref="F88:F89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EIU</vt:lpstr>
      <vt:lpstr>EIU!Área_de_impresión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2020-11-11T22:49:51Z</dcterms:modified>
</cp:coreProperties>
</file>