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EIU " sheetId="6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'EIU '!$A$1:$R$131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30" i="65" l="1"/>
  <c r="D130" i="65"/>
  <c r="C130" i="65"/>
  <c r="B129" i="65"/>
  <c r="B128" i="65"/>
  <c r="B127" i="65"/>
  <c r="B126" i="65"/>
  <c r="B130" i="65" s="1"/>
  <c r="E120" i="65"/>
  <c r="E121" i="65" s="1"/>
  <c r="D120" i="65"/>
  <c r="C120" i="65"/>
  <c r="B119" i="65"/>
  <c r="B118" i="65"/>
  <c r="B117" i="65"/>
  <c r="B116" i="65"/>
  <c r="B115" i="65"/>
  <c r="B114" i="65"/>
  <c r="B113" i="65"/>
  <c r="B112" i="65"/>
  <c r="B120" i="65" s="1"/>
  <c r="B111" i="65"/>
  <c r="F101" i="65"/>
  <c r="E101" i="65"/>
  <c r="E102" i="65" s="1"/>
  <c r="D101" i="65"/>
  <c r="C101" i="65"/>
  <c r="N100" i="65"/>
  <c r="B100" i="65"/>
  <c r="N99" i="65"/>
  <c r="B99" i="65"/>
  <c r="N98" i="65"/>
  <c r="B98" i="65"/>
  <c r="B97" i="65"/>
  <c r="B96" i="65"/>
  <c r="B95" i="65"/>
  <c r="B94" i="65"/>
  <c r="R93" i="65"/>
  <c r="Q93" i="65"/>
  <c r="P93" i="65"/>
  <c r="O93" i="65"/>
  <c r="B93" i="65"/>
  <c r="N92" i="65"/>
  <c r="N93" i="65" s="1"/>
  <c r="N94" i="65" s="1"/>
  <c r="B92" i="65"/>
  <c r="N91" i="65"/>
  <c r="B91" i="65"/>
  <c r="B101" i="65" s="1"/>
  <c r="J75" i="65"/>
  <c r="N75" i="65" s="1"/>
  <c r="I75" i="65"/>
  <c r="H75" i="65"/>
  <c r="G75" i="65"/>
  <c r="F75" i="65"/>
  <c r="E75" i="65"/>
  <c r="D75" i="65"/>
  <c r="N62" i="65" s="1"/>
  <c r="C75" i="65"/>
  <c r="B74" i="65"/>
  <c r="B73" i="65"/>
  <c r="B72" i="65"/>
  <c r="B71" i="65"/>
  <c r="B70" i="65"/>
  <c r="B69" i="65"/>
  <c r="B68" i="65"/>
  <c r="B67" i="65"/>
  <c r="B66" i="65"/>
  <c r="B65" i="65"/>
  <c r="N64" i="65"/>
  <c r="B64" i="65"/>
  <c r="N63" i="65"/>
  <c r="B63" i="65"/>
  <c r="B75" i="65" s="1"/>
  <c r="G54" i="65"/>
  <c r="G55" i="65" s="1"/>
  <c r="F54" i="65"/>
  <c r="F55" i="65" s="1"/>
  <c r="E54" i="65"/>
  <c r="E55" i="65" s="1"/>
  <c r="D54" i="65"/>
  <c r="C54" i="65"/>
  <c r="C55" i="65" s="1"/>
  <c r="B54" i="65"/>
  <c r="B55" i="65" s="1"/>
  <c r="B53" i="65"/>
  <c r="B52" i="65"/>
  <c r="B51" i="65"/>
  <c r="B50" i="65"/>
  <c r="B49" i="65"/>
  <c r="B48" i="65"/>
  <c r="B47" i="65"/>
  <c r="B46" i="65"/>
  <c r="B45" i="65"/>
  <c r="B44" i="65"/>
  <c r="B43" i="65"/>
  <c r="B42" i="65"/>
  <c r="D25" i="65"/>
  <c r="C25" i="65"/>
  <c r="B24" i="65"/>
  <c r="B23" i="65"/>
  <c r="B22" i="65"/>
  <c r="B21" i="65"/>
  <c r="B20" i="65"/>
  <c r="N19" i="65"/>
  <c r="B19" i="65"/>
  <c r="N18" i="65"/>
  <c r="M18" i="65"/>
  <c r="M19" i="65" s="1"/>
  <c r="L18" i="65"/>
  <c r="L19" i="65" s="1"/>
  <c r="K18" i="65"/>
  <c r="K19" i="65" s="1"/>
  <c r="B18" i="65"/>
  <c r="K17" i="65"/>
  <c r="B17" i="65"/>
  <c r="K16" i="65"/>
  <c r="B16" i="65"/>
  <c r="B25" i="65" s="1"/>
  <c r="B26" i="65" s="1"/>
  <c r="E76" i="65" l="1"/>
  <c r="F76" i="65"/>
  <c r="C102" i="65"/>
  <c r="I76" i="65"/>
  <c r="B76" i="65"/>
  <c r="G76" i="65"/>
  <c r="D102" i="65"/>
  <c r="H76" i="65"/>
  <c r="C26" i="65"/>
  <c r="P94" i="65"/>
  <c r="F102" i="65"/>
  <c r="D26" i="65"/>
  <c r="Q94" i="65"/>
  <c r="C76" i="65"/>
  <c r="O94" i="65"/>
  <c r="B102" i="65"/>
  <c r="R94" i="65"/>
  <c r="D121" i="65"/>
  <c r="B121" i="65"/>
  <c r="C121" i="65"/>
  <c r="N76" i="65"/>
  <c r="O62" i="65" s="1"/>
  <c r="J76" i="65"/>
  <c r="D55" i="65"/>
  <c r="D76" i="65"/>
  <c r="O75" i="65" l="1"/>
  <c r="O64" i="65"/>
  <c r="O76" i="65"/>
  <c r="O63" i="65"/>
</calcChain>
</file>

<file path=xl/sharedStrings.xml><?xml version="1.0" encoding="utf-8"?>
<sst xmlns="http://schemas.openxmlformats.org/spreadsheetml/2006/main" count="147" uniqueCount="82">
  <si>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</si>
  <si>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</si>
  <si>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</si>
  <si>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</si>
  <si>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</si>
  <si>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</si>
  <si>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</si>
  <si>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</si>
  <si>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</si>
  <si>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</si>
  <si>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</si>
  <si>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</si>
  <si>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</si>
  <si>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</si>
  <si>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</si>
  <si>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</si>
  <si>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</si>
  <si>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</si>
  <si>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</si>
  <si>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</si>
  <si>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</si>
  <si>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</si>
  <si>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</si>
  <si>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</si>
  <si>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</si>
  <si>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%</t>
  </si>
  <si>
    <t>Sexo</t>
  </si>
  <si>
    <t>Mujer</t>
  </si>
  <si>
    <t>Hombre</t>
  </si>
  <si>
    <t>Adultos/as</t>
  </si>
  <si>
    <t>Legal</t>
  </si>
  <si>
    <t>Social</t>
  </si>
  <si>
    <t>Psicología</t>
  </si>
  <si>
    <t>Admisión</t>
  </si>
  <si>
    <t>Servicio</t>
  </si>
  <si>
    <t>Número de acciones en la atención del caso por mes según tipo de servicio del CEM que realizó la acción</t>
  </si>
  <si>
    <t>Económica o patrimonial</t>
  </si>
  <si>
    <t>Sexual</t>
  </si>
  <si>
    <t>Física</t>
  </si>
  <si>
    <t>Psicológica</t>
  </si>
  <si>
    <t>Adultos/as Mayores</t>
  </si>
  <si>
    <t>NNA</t>
  </si>
  <si>
    <t>Casos de violación sexual</t>
  </si>
  <si>
    <t>Casos de violación sexual, según grupo de edad</t>
  </si>
  <si>
    <t>Setiembre</t>
  </si>
  <si>
    <t>Hombres</t>
  </si>
  <si>
    <t>Mujeres</t>
  </si>
  <si>
    <t>Violencia
Sexual</t>
  </si>
  <si>
    <t>Violencia
Física</t>
  </si>
  <si>
    <t>Violencia
Psicológica</t>
  </si>
  <si>
    <t>Violencia
Económica o Patrimonial</t>
  </si>
  <si>
    <t>Casos atendidos por tipo de violencia y sexo</t>
  </si>
  <si>
    <t>Casos atendidos por tipo de violencia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</si>
  <si>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</si>
  <si>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</si>
  <si>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Personas Adultas Mayores</t>
  </si>
  <si>
    <t>Personas Adultas</t>
  </si>
  <si>
    <t>Adolescentes</t>
  </si>
  <si>
    <t>Niños y niñas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</si>
  <si>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</si>
  <si>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</si>
  <si>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</si>
  <si>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</si>
  <si>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</si>
  <si>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</si>
  <si>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</si>
  <si>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</si>
  <si>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Mes</t>
  </si>
  <si>
    <t>Casos atendidos por grupos de edad de la persona usuaria según mes</t>
  </si>
  <si>
    <t>Continuador</t>
  </si>
  <si>
    <t>Derivado</t>
  </si>
  <si>
    <t>Reincidente</t>
  </si>
  <si>
    <t>Reingreso</t>
  </si>
  <si>
    <t>Nuevo</t>
  </si>
  <si>
    <t>Casos atendidos por condición del caso según mes</t>
  </si>
  <si>
    <t>Casos atendidos por grupo de edad y sexo</t>
  </si>
  <si>
    <t>Casos atendidos por sexo</t>
  </si>
  <si>
    <t>CARACTERÍSTICAS DE LOS CASOS ATENDIDOS</t>
  </si>
  <si>
    <t>POBLACIÓN TOTAL</t>
  </si>
  <si>
    <t>DEL GRUPO FAMILIAR Y PERSONAS AFECTADAS POR VIOLENCIA SEXUAL - EQUIPO ITINERANTE DE URGENCIA (EIU)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</si>
  <si>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</si>
  <si>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Periodo : Del 17 de marzo al 30 de noviembre,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</si>
</sst>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 Narrow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3" fillId="0" borderId="0" applyFont="0" applyFill="0" applyBorder="0" applyAlignment="0" applyProtection="0"/>
  </cellStyleXfs>
  <cellXfs count="118">
    <xf numFmtId="0" fontId="0" fillId="0" borderId="0" xfId="0"/>
    <xf numFmtId="0" fontId="0" fillId="3" borderId="0" xfId="0" applyFill="1" applyAlignment="1">
      <alignment vertical="center"/>
    </xf>
    <xf numFmtId="0" fontId="4" fillId="3" borderId="0" xfId="3" applyFill="1" applyAlignment="1">
      <alignment vertical="center"/>
    </xf>
    <xf numFmtId="3" fontId="4" fillId="3" borderId="0" xfId="3" applyNumberFormat="1" applyFill="1" applyAlignment="1">
      <alignment vertical="center"/>
    </xf>
    <xf numFmtId="3" fontId="5" fillId="5" borderId="0" xfId="3" applyNumberFormat="1" applyFont="1" applyFill="1" applyAlignment="1">
      <alignment horizontal="right" vertical="center"/>
    </xf>
    <xf numFmtId="3" fontId="6" fillId="4" borderId="3" xfId="3" applyNumberFormat="1" applyFont="1" applyFill="1" applyBorder="1" applyAlignment="1">
      <alignment vertical="center"/>
    </xf>
    <xf numFmtId="3" fontId="7" fillId="4" borderId="3" xfId="3" applyNumberFormat="1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3" fontId="7" fillId="4" borderId="1" xfId="3" applyNumberFormat="1" applyFont="1" applyFill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5" fillId="5" borderId="0" xfId="3" applyFont="1" applyFill="1" applyAlignment="1">
      <alignment horizontal="right" vertical="center"/>
    </xf>
    <xf numFmtId="0" fontId="4" fillId="3" borderId="4" xfId="3" applyFill="1" applyBorder="1" applyAlignment="1">
      <alignment vertical="center"/>
    </xf>
    <xf numFmtId="0" fontId="8" fillId="3" borderId="4" xfId="3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4" fillId="2" borderId="0" xfId="3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3" fontId="4" fillId="2" borderId="0" xfId="3" applyNumberFormat="1" applyFill="1" applyAlignment="1">
      <alignment horizontal="center" vertical="center"/>
    </xf>
    <xf numFmtId="165" fontId="7" fillId="4" borderId="4" xfId="4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vertical="center"/>
    </xf>
    <xf numFmtId="3" fontId="5" fillId="5" borderId="5" xfId="3" applyNumberFormat="1" applyFont="1" applyFill="1" applyBorder="1" applyAlignment="1">
      <alignment horizontal="center" vertical="center"/>
    </xf>
    <xf numFmtId="3" fontId="5" fillId="5" borderId="5" xfId="3" applyNumberFormat="1" applyFont="1" applyFill="1" applyBorder="1" applyAlignment="1">
      <alignment horizontal="left" vertical="center"/>
    </xf>
    <xf numFmtId="3" fontId="6" fillId="4" borderId="1" xfId="3" applyNumberFormat="1" applyFont="1" applyFill="1" applyBorder="1" applyAlignment="1">
      <alignment horizontal="center" vertical="center"/>
    </xf>
    <xf numFmtId="3" fontId="7" fillId="4" borderId="1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left" vertical="center"/>
    </xf>
    <xf numFmtId="0" fontId="10" fillId="3" borderId="0" xfId="3" applyFont="1" applyFill="1" applyAlignment="1">
      <alignment horizontal="center" vertical="center" wrapText="1"/>
    </xf>
    <xf numFmtId="0" fontId="7" fillId="4" borderId="0" xfId="3" applyFont="1" applyFill="1" applyAlignment="1">
      <alignment vertical="center" wrapText="1"/>
    </xf>
    <xf numFmtId="0" fontId="5" fillId="5" borderId="0" xfId="3" applyFont="1" applyFill="1" applyAlignment="1">
      <alignment vertical="center" wrapText="1"/>
    </xf>
    <xf numFmtId="0" fontId="5" fillId="5" borderId="0" xfId="3" applyFont="1" applyFill="1" applyAlignment="1">
      <alignment vertical="center"/>
    </xf>
    <xf numFmtId="0" fontId="11" fillId="3" borderId="4" xfId="3" applyFont="1" applyFill="1" applyBorder="1" applyAlignment="1">
      <alignment vertical="center"/>
    </xf>
    <xf numFmtId="0" fontId="6" fillId="3" borderId="0" xfId="3" applyFont="1" applyFill="1" applyAlignment="1">
      <alignment vertical="center"/>
    </xf>
    <xf numFmtId="165" fontId="7" fillId="4" borderId="6" xfId="4" applyNumberFormat="1" applyFont="1" applyFill="1" applyBorder="1" applyAlignment="1">
      <alignment horizontal="center" vertical="center"/>
    </xf>
    <xf numFmtId="9" fontId="7" fillId="4" borderId="6" xfId="4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left" vertical="center"/>
    </xf>
    <xf numFmtId="0" fontId="5" fillId="5" borderId="5" xfId="3" applyFont="1" applyFill="1" applyBorder="1" applyAlignment="1">
      <alignment horizontal="left" vertical="center"/>
    </xf>
    <xf numFmtId="3" fontId="7" fillId="4" borderId="2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justify" vertical="center"/>
    </xf>
    <xf numFmtId="3" fontId="6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center" vertical="center"/>
    </xf>
    <xf numFmtId="0" fontId="13" fillId="3" borderId="4" xfId="3" applyFont="1" applyFill="1" applyBorder="1" applyAlignment="1">
      <alignment vertical="center"/>
    </xf>
    <xf numFmtId="0" fontId="14" fillId="3" borderId="4" xfId="3" applyFont="1" applyFill="1" applyBorder="1" applyAlignment="1">
      <alignment vertical="center"/>
    </xf>
    <xf numFmtId="0" fontId="4" fillId="3" borderId="0" xfId="3" applyFill="1" applyAlignment="1">
      <alignment horizontal="center" vertical="center"/>
    </xf>
    <xf numFmtId="0" fontId="15" fillId="3" borderId="0" xfId="3" applyFont="1" applyFill="1" applyAlignment="1">
      <alignment vertical="center"/>
    </xf>
    <xf numFmtId="9" fontId="15" fillId="3" borderId="0" xfId="4" applyFont="1" applyFill="1" applyAlignment="1">
      <alignment horizontal="center" vertical="center"/>
    </xf>
    <xf numFmtId="3" fontId="15" fillId="3" borderId="0" xfId="3" applyNumberFormat="1" applyFont="1" applyFill="1" applyAlignment="1">
      <alignment horizontal="center" vertical="center"/>
    </xf>
    <xf numFmtId="0" fontId="15" fillId="3" borderId="0" xfId="3" applyFont="1" applyFill="1" applyAlignment="1">
      <alignment horizontal="center" vertical="center"/>
    </xf>
    <xf numFmtId="0" fontId="16" fillId="3" borderId="0" xfId="3" applyFont="1" applyFill="1" applyAlignment="1">
      <alignment vertical="center"/>
    </xf>
    <xf numFmtId="0" fontId="17" fillId="3" borderId="0" xfId="3" applyFont="1" applyFill="1" applyAlignment="1">
      <alignment vertical="center"/>
    </xf>
    <xf numFmtId="0" fontId="17" fillId="3" borderId="0" xfId="3" applyFont="1" applyFill="1" applyAlignment="1">
      <alignment horizontal="center" vertical="center"/>
    </xf>
    <xf numFmtId="165" fontId="17" fillId="3" borderId="0" xfId="4" applyNumberFormat="1" applyFont="1" applyFill="1" applyAlignment="1">
      <alignment horizontal="center" vertical="center"/>
    </xf>
    <xf numFmtId="3" fontId="17" fillId="3" borderId="0" xfId="3" applyNumberFormat="1" applyFont="1" applyFill="1" applyAlignment="1">
      <alignment horizontal="center" vertical="center"/>
    </xf>
    <xf numFmtId="9" fontId="7" fillId="4" borderId="4" xfId="4" applyFont="1" applyFill="1" applyBorder="1" applyAlignment="1">
      <alignment horizontal="center" vertical="center"/>
    </xf>
    <xf numFmtId="9" fontId="17" fillId="3" borderId="0" xfId="4" applyFont="1" applyFill="1" applyAlignment="1">
      <alignment horizontal="center" vertical="center"/>
    </xf>
    <xf numFmtId="0" fontId="17" fillId="3" borderId="0" xfId="3" applyFont="1" applyFill="1" applyAlignment="1">
      <alignment horizontal="left" vertical="center"/>
    </xf>
    <xf numFmtId="3" fontId="5" fillId="5" borderId="0" xfId="3" applyNumberFormat="1" applyFont="1" applyFill="1" applyAlignment="1">
      <alignment horizontal="center" vertical="center"/>
    </xf>
    <xf numFmtId="9" fontId="17" fillId="3" borderId="0" xfId="3" applyNumberFormat="1" applyFont="1" applyFill="1" applyAlignment="1">
      <alignment horizontal="center" vertical="center"/>
    </xf>
    <xf numFmtId="3" fontId="6" fillId="4" borderId="3" xfId="3" applyNumberFormat="1" applyFont="1" applyFill="1" applyBorder="1" applyAlignment="1">
      <alignment horizontal="center" vertical="center"/>
    </xf>
    <xf numFmtId="3" fontId="7" fillId="4" borderId="7" xfId="3" applyNumberFormat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left" vertical="center"/>
    </xf>
    <xf numFmtId="3" fontId="6" fillId="4" borderId="8" xfId="3" applyNumberFormat="1" applyFont="1" applyFill="1" applyBorder="1" applyAlignment="1">
      <alignment horizontal="center" vertical="center"/>
    </xf>
    <xf numFmtId="3" fontId="7" fillId="4" borderId="8" xfId="3" applyNumberFormat="1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left" vertical="center"/>
    </xf>
    <xf numFmtId="0" fontId="4" fillId="3" borderId="0" xfId="3" applyFill="1" applyAlignment="1">
      <alignment horizontal="left" vertical="center"/>
    </xf>
    <xf numFmtId="3" fontId="6" fillId="4" borderId="9" xfId="3" applyNumberFormat="1" applyFont="1" applyFill="1" applyBorder="1" applyAlignment="1">
      <alignment horizontal="center" vertical="center"/>
    </xf>
    <xf numFmtId="3" fontId="7" fillId="4" borderId="9" xfId="3" applyNumberFormat="1" applyFont="1" applyFill="1" applyBorder="1" applyAlignment="1">
      <alignment horizontal="center" vertical="center"/>
    </xf>
    <xf numFmtId="0" fontId="7" fillId="4" borderId="9" xfId="3" applyFont="1" applyFill="1" applyBorder="1" applyAlignment="1">
      <alignment horizontal="left" vertical="center"/>
    </xf>
    <xf numFmtId="0" fontId="7" fillId="4" borderId="1" xfId="3" applyFont="1" applyFill="1" applyBorder="1" applyAlignment="1">
      <alignment horizontal="left" vertical="center"/>
    </xf>
    <xf numFmtId="0" fontId="14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9" fontId="4" fillId="3" borderId="0" xfId="4" applyFill="1" applyAlignment="1">
      <alignment horizontal="center" vertical="center"/>
    </xf>
    <xf numFmtId="0" fontId="5" fillId="2" borderId="0" xfId="3" applyFont="1" applyFill="1" applyAlignment="1">
      <alignment horizontal="left" vertical="center"/>
    </xf>
    <xf numFmtId="9" fontId="18" fillId="3" borderId="0" xfId="4" applyFont="1" applyFill="1" applyAlignment="1">
      <alignment horizontal="center" vertical="center"/>
    </xf>
    <xf numFmtId="0" fontId="18" fillId="3" borderId="0" xfId="3" applyFont="1" applyFill="1" applyAlignment="1">
      <alignment vertical="center"/>
    </xf>
    <xf numFmtId="0" fontId="7" fillId="2" borderId="0" xfId="3" applyFont="1" applyFill="1" applyAlignment="1">
      <alignment horizontal="left" vertical="center"/>
    </xf>
    <xf numFmtId="165" fontId="18" fillId="4" borderId="4" xfId="4" applyNumberFormat="1" applyFont="1" applyFill="1" applyBorder="1" applyAlignment="1">
      <alignment horizontal="center" vertical="center"/>
    </xf>
    <xf numFmtId="0" fontId="18" fillId="4" borderId="4" xfId="3" applyFont="1" applyFill="1" applyBorder="1" applyAlignment="1">
      <alignment vertical="center"/>
    </xf>
    <xf numFmtId="3" fontId="18" fillId="2" borderId="0" xfId="3" applyNumberFormat="1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4" fillId="2" borderId="0" xfId="3" applyFill="1" applyAlignment="1">
      <alignment horizontal="center" vertical="center"/>
    </xf>
    <xf numFmtId="3" fontId="7" fillId="4" borderId="3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 wrapText="1"/>
    </xf>
    <xf numFmtId="0" fontId="19" fillId="5" borderId="0" xfId="3" applyFont="1" applyFill="1" applyAlignment="1">
      <alignment horizontal="center" vertical="center"/>
    </xf>
    <xf numFmtId="0" fontId="14" fillId="3" borderId="0" xfId="3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165" fontId="7" fillId="4" borderId="4" xfId="1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justify" vertical="center"/>
    </xf>
    <xf numFmtId="0" fontId="8" fillId="3" borderId="0" xfId="3" applyFont="1" applyFill="1" applyAlignment="1">
      <alignment vertical="center"/>
    </xf>
    <xf numFmtId="0" fontId="20" fillId="5" borderId="4" xfId="3" applyFont="1" applyFill="1" applyBorder="1" applyAlignment="1" applyProtection="1">
      <alignment vertical="center"/>
      <protection hidden="1"/>
    </xf>
    <xf numFmtId="0" fontId="0" fillId="6" borderId="0" xfId="0" applyFill="1" applyAlignment="1">
      <alignment vertical="center"/>
    </xf>
    <xf numFmtId="0" fontId="4" fillId="6" borderId="0" xfId="3" applyFill="1" applyAlignment="1">
      <alignment vertical="center"/>
    </xf>
    <xf numFmtId="0" fontId="9" fillId="6" borderId="0" xfId="3" applyFont="1" applyFill="1" applyAlignment="1">
      <alignment horizontal="centerContinuous" vertical="center"/>
    </xf>
    <xf numFmtId="0" fontId="15" fillId="6" borderId="0" xfId="3" applyFont="1" applyFill="1" applyAlignment="1">
      <alignment horizontal="centerContinuous" vertical="center"/>
    </xf>
    <xf numFmtId="0" fontId="13" fillId="6" borderId="0" xfId="3" applyFont="1" applyFill="1" applyAlignment="1">
      <alignment horizontal="centerContinuous" vertical="center"/>
    </xf>
    <xf numFmtId="0" fontId="4" fillId="3" borderId="0" xfId="3" applyFill="1" applyAlignment="1">
      <alignment horizontal="centerContinuous" vertical="center"/>
    </xf>
    <xf numFmtId="0" fontId="18" fillId="3" borderId="0" xfId="5" applyFont="1" applyFill="1" applyAlignment="1">
      <alignment horizontal="centerContinuous" vertical="center"/>
    </xf>
    <xf numFmtId="0" fontId="26" fillId="2" borderId="0" xfId="0" applyFont="1" applyFill="1" applyBorder="1" applyAlignment="1">
      <alignment vertical="center"/>
    </xf>
    <xf numFmtId="3" fontId="25" fillId="2" borderId="0" xfId="3" applyNumberFormat="1" applyFont="1" applyFill="1" applyBorder="1" applyAlignment="1">
      <alignment horizontal="center"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justify" vertical="center"/>
    </xf>
    <xf numFmtId="0" fontId="9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left" vertical="center"/>
    </xf>
    <xf numFmtId="0" fontId="5" fillId="5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 wrapText="1"/>
    </xf>
    <xf numFmtId="0" fontId="7" fillId="4" borderId="0" xfId="3" applyFont="1" applyFill="1" applyBorder="1" applyAlignment="1">
      <alignment horizontal="left" vertical="center"/>
    </xf>
    <xf numFmtId="3" fontId="7" fillId="4" borderId="0" xfId="3" applyNumberFormat="1" applyFont="1" applyFill="1" applyBorder="1" applyAlignment="1">
      <alignment horizontal="center" vertical="center"/>
    </xf>
    <xf numFmtId="3" fontId="6" fillId="4" borderId="0" xfId="3" applyNumberFormat="1" applyFont="1" applyFill="1" applyBorder="1" applyAlignment="1">
      <alignment horizontal="center" vertical="center"/>
    </xf>
    <xf numFmtId="0" fontId="24" fillId="3" borderId="0" xfId="3" applyFont="1" applyFill="1" applyAlignment="1">
      <alignment horizontal="center" vertical="center" wrapText="1"/>
    </xf>
    <xf numFmtId="0" fontId="22" fillId="6" borderId="0" xfId="3" applyFont="1" applyFill="1" applyAlignment="1">
      <alignment horizontal="center" vertical="center"/>
    </xf>
    <xf numFmtId="0" fontId="21" fillId="6" borderId="0" xfId="3" applyFont="1" applyFill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/>
    </xf>
    <xf numFmtId="0" fontId="16" fillId="3" borderId="0" xfId="3" applyFont="1" applyFill="1" applyAlignment="1">
      <alignment horizontal="left" vertical="center" wrapText="1"/>
    </xf>
    <xf numFmtId="0" fontId="5" fillId="5" borderId="0" xfId="3" applyFont="1" applyFill="1" applyAlignment="1">
      <alignment horizontal="left" vertical="center"/>
    </xf>
    <xf numFmtId="0" fontId="9" fillId="5" borderId="0" xfId="3" applyFont="1" applyFill="1" applyAlignment="1">
      <alignment horizontal="center" vertical="center" wrapText="1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3-491F-B66E-10E0035930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9CB3-491F-B66E-10E00359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E-49CF-9389-A7B5803BF6DB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E-49CF-9389-A7B5803BF6DB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E-49CF-9389-A7B5803BF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'EIU '!$C$110:$E$110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'EIU '!$C$121:$E$121</c:f>
              <c:numCache>
                <c:formatCode>0.0%</c:formatCode>
                <c:ptCount val="3"/>
                <c:pt idx="0">
                  <c:v>0.72447552447552443</c:v>
                </c:pt>
                <c:pt idx="1">
                  <c:v>0.26923076923076922</c:v>
                </c:pt>
                <c:pt idx="2">
                  <c:v>6.2937062937062941E-3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E-49CF-9389-A7B5803BF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6-40AD-A7B1-23B7E3CAF283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06-40AD-A7B1-23B7E3CAF283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F06-40AD-A7B1-23B7E3CAF283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F06-40AD-A7B1-23B7E3CAF2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'EIU 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'EIU '!$C$25:$D$25</c:f>
              <c:numCache>
                <c:formatCode>#,##0</c:formatCode>
                <c:ptCount val="2"/>
                <c:pt idx="0">
                  <c:v>16373</c:v>
                </c:pt>
                <c:pt idx="1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06-40AD-A7B1-23B7E3CAF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'EIU '!$L$15:$N$15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'EIU '!$L$19:$N$19</c:f>
              <c:numCache>
                <c:formatCode>0.0%</c:formatCode>
                <c:ptCount val="3"/>
                <c:pt idx="0">
                  <c:v>0.31901872856766023</c:v>
                </c:pt>
                <c:pt idx="1">
                  <c:v>0.62416249010815084</c:v>
                </c:pt>
                <c:pt idx="2">
                  <c:v>5.6818781324188869E-2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C-4DAC-B84B-C887932C64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'EIU '!$C$89:$F$89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'EIU '!$C$90:$F$90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4B0-4E83-BDC4-4D9A9D7D3825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'EIU '!$C$89:$F$89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'EIU '!$C$102:$F$102</c:f>
              <c:numCache>
                <c:formatCode>0.0%</c:formatCode>
                <c:ptCount val="4"/>
                <c:pt idx="0">
                  <c:v>2.8488525455025058E-3</c:v>
                </c:pt>
                <c:pt idx="1">
                  <c:v>0.39530466895278293</c:v>
                </c:pt>
                <c:pt idx="2">
                  <c:v>0.45586916380902137</c:v>
                </c:pt>
                <c:pt idx="3">
                  <c:v>0.14597731469269323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0-4E83-BDC4-4D9A9D7D3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10" Type="http://schemas.openxmlformats.org/officeDocument/2006/relationships/chart" Target="../charts/chart5.xml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59</xdr:row>
      <xdr:rowOff>154782</xdr:rowOff>
    </xdr:from>
    <xdr:to>
      <xdr:col>17</xdr:col>
      <xdr:colOff>83344</xdr:colOff>
      <xdr:row>83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109</xdr:row>
      <xdr:rowOff>76629</xdr:rowOff>
    </xdr:from>
    <xdr:to>
      <xdr:col>13</xdr:col>
      <xdr:colOff>699407</xdr:colOff>
      <xdr:row>121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28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57</xdr:row>
      <xdr:rowOff>90488</xdr:rowOff>
    </xdr:from>
    <xdr:to>
      <xdr:col>16</xdr:col>
      <xdr:colOff>542925</xdr:colOff>
      <xdr:row>57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36" y="5829300"/>
          <a:ext cx="1450008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402004" y="4037240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102204" y="342083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58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104</xdr:row>
      <xdr:rowOff>14287</xdr:rowOff>
    </xdr:from>
    <xdr:to>
      <xdr:col>6</xdr:col>
      <xdr:colOff>107155</xdr:colOff>
      <xdr:row>105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293" y="9577387"/>
          <a:ext cx="5500687" cy="4381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1 430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29024" y="100445"/>
          <a:ext cx="111156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84</xdr:row>
      <xdr:rowOff>95250</xdr:rowOff>
    </xdr:from>
    <xdr:to>
      <xdr:col>11</xdr:col>
      <xdr:colOff>557893</xdr:colOff>
      <xdr:row>107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U131"/>
  <sheetViews>
    <sheetView tabSelected="1" view="pageBreakPreview" zoomScale="80" zoomScaleNormal="100" zoomScaleSheetLayoutView="80" workbookViewId="0">
      <pane ySplit="9" topLeftCell="A10" activePane="bottomLeft" state="frozen"/>
      <selection activeCell="X26" sqref="X26"/>
      <selection pane="bottomLeft" activeCell="D13" sqref="D13"/>
    </sheetView>
  </sheetViews>
  <sheetFormatPr baseColWidth="10" defaultColWidth="11.42578125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6.85546875" style="1" customWidth="1"/>
    <col min="14" max="14" width="14" style="1" customWidth="1"/>
    <col min="15" max="17" width="10.7109375" style="1" customWidth="1"/>
    <col min="18" max="16384" width="11.42578125" style="1"/>
  </cols>
  <sheetData>
    <row r="1" spans="1:18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9.5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ht="3" customHeight="1" x14ac:dyDescent="0.25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2"/>
    </row>
    <row r="4" spans="1:18" ht="3.75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2"/>
      <c r="R4" s="91"/>
    </row>
    <row r="5" spans="1:18" ht="24.75" customHeight="1" x14ac:dyDescent="0.25">
      <c r="A5" s="110" t="s">
        <v>80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4.75" customHeight="1" x14ac:dyDescent="0.25">
      <c r="A6" s="110" t="s">
        <v>79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ht="24.75" customHeight="1" x14ac:dyDescent="0.25">
      <c r="A7" s="111" t="s">
        <v>78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8" x14ac:dyDescent="0.25">
      <c r="A8" s="112" t="s">
        <v>81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8" ht="3.75" customHeight="1" x14ac:dyDescent="0.25">
      <c r="A9" s="95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  <c r="M9" s="93"/>
      <c r="N9" s="93"/>
      <c r="O9" s="93"/>
      <c r="P9" s="93"/>
      <c r="Q9" s="92"/>
      <c r="R9" s="91"/>
    </row>
    <row r="10" spans="1:18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 ht="18.75" thickBot="1" x14ac:dyDescent="0.3">
      <c r="A11" s="90" t="s">
        <v>77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7.25" customHeight="1" thickBot="1" x14ac:dyDescent="0.3">
      <c r="A13" s="14" t="s">
        <v>76</v>
      </c>
      <c r="B13" s="14"/>
      <c r="C13" s="14"/>
      <c r="D13" s="14"/>
      <c r="E13" s="2"/>
      <c r="F13" s="2"/>
      <c r="G13" s="2"/>
      <c r="H13" s="2"/>
      <c r="I13" s="2"/>
      <c r="J13" s="14" t="s">
        <v>75</v>
      </c>
      <c r="K13" s="14"/>
      <c r="L13" s="14"/>
      <c r="M13" s="14"/>
      <c r="N13" s="14"/>
      <c r="O13" s="89"/>
      <c r="P13" s="2"/>
      <c r="Q13" s="69"/>
    </row>
    <row r="14" spans="1:18" ht="3.75" customHeight="1" x14ac:dyDescent="0.25">
      <c r="A14" s="7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ht="31.5" customHeight="1" x14ac:dyDescent="0.25">
      <c r="A15" s="103" t="s">
        <v>0</v>
      </c>
      <c r="B15" s="104" t="s">
        <v>1</v>
      </c>
      <c r="C15" s="104" t="s">
        <v>27</v>
      </c>
      <c r="D15" s="104" t="s">
        <v>28</v>
      </c>
      <c r="E15" s="2"/>
      <c r="F15" s="2"/>
      <c r="G15" s="2"/>
      <c r="H15" s="2"/>
      <c r="I15" s="2"/>
      <c r="J15" s="103" t="s">
        <v>26</v>
      </c>
      <c r="K15" s="104" t="s">
        <v>1</v>
      </c>
      <c r="L15" s="102" t="s">
        <v>41</v>
      </c>
      <c r="M15" s="105" t="s">
        <v>29</v>
      </c>
      <c r="N15" s="29" t="s">
        <v>40</v>
      </c>
      <c r="P15" s="2"/>
      <c r="Q15" s="2"/>
    </row>
    <row r="16" spans="1:18" ht="15.75" customHeight="1" x14ac:dyDescent="0.25">
      <c r="A16" s="28" t="s">
        <v>16</v>
      </c>
      <c r="B16" s="25">
        <f t="shared" ref="B16:B24" si="0">SUM(D16,C16)</f>
        <v>455</v>
      </c>
      <c r="C16" s="24">
        <v>395</v>
      </c>
      <c r="D16" s="24">
        <v>60</v>
      </c>
      <c r="E16" s="2"/>
      <c r="F16" s="2"/>
      <c r="G16" s="2"/>
      <c r="H16" s="2"/>
      <c r="I16" s="2"/>
      <c r="J16" s="88" t="s">
        <v>27</v>
      </c>
      <c r="K16" s="25">
        <f>SUM(L16:N16)</f>
        <v>16373</v>
      </c>
      <c r="L16" s="24">
        <v>4218</v>
      </c>
      <c r="M16" s="24">
        <v>11365</v>
      </c>
      <c r="N16" s="24">
        <v>790</v>
      </c>
      <c r="P16" s="2"/>
      <c r="Q16" s="43"/>
    </row>
    <row r="17" spans="1:17" x14ac:dyDescent="0.25">
      <c r="A17" s="26" t="s">
        <v>17</v>
      </c>
      <c r="B17" s="25">
        <f t="shared" si="0"/>
        <v>1469</v>
      </c>
      <c r="C17" s="24">
        <v>1248</v>
      </c>
      <c r="D17" s="24">
        <v>221</v>
      </c>
      <c r="E17" s="2"/>
      <c r="F17" s="2"/>
      <c r="G17" s="2"/>
      <c r="H17" s="2"/>
      <c r="I17" s="2"/>
      <c r="J17" s="26" t="s">
        <v>28</v>
      </c>
      <c r="K17" s="25">
        <f>SUM(L17:N17)</f>
        <v>2582</v>
      </c>
      <c r="L17" s="24">
        <v>1829</v>
      </c>
      <c r="M17" s="24">
        <v>466</v>
      </c>
      <c r="N17" s="24">
        <v>287</v>
      </c>
      <c r="P17" s="2"/>
      <c r="Q17" s="43"/>
    </row>
    <row r="18" spans="1:17" x14ac:dyDescent="0.25">
      <c r="A18" s="26" t="s">
        <v>18</v>
      </c>
      <c r="B18" s="25">
        <f t="shared" si="0"/>
        <v>2582</v>
      </c>
      <c r="C18" s="24">
        <v>2238</v>
      </c>
      <c r="D18" s="24">
        <v>344</v>
      </c>
      <c r="E18" s="2"/>
      <c r="F18" s="2"/>
      <c r="G18" s="2"/>
      <c r="H18" s="2"/>
      <c r="I18" s="2"/>
      <c r="J18" s="36" t="s">
        <v>1</v>
      </c>
      <c r="K18" s="22">
        <f>SUM(K16:K17)</f>
        <v>18955</v>
      </c>
      <c r="L18" s="22">
        <f>SUM(L16:L17)</f>
        <v>6047</v>
      </c>
      <c r="M18" s="22">
        <f>SUM(M16:M17)</f>
        <v>11831</v>
      </c>
      <c r="N18" s="22">
        <f>SUM(N16:N17)</f>
        <v>1077</v>
      </c>
      <c r="P18" s="2"/>
      <c r="Q18" s="43"/>
    </row>
    <row r="19" spans="1:17" ht="15.75" customHeight="1" thickBot="1" x14ac:dyDescent="0.3">
      <c r="A19" s="26" t="s">
        <v>19</v>
      </c>
      <c r="B19" s="25">
        <f t="shared" si="0"/>
        <v>4119</v>
      </c>
      <c r="C19" s="24">
        <v>3591</v>
      </c>
      <c r="D19" s="24">
        <v>528</v>
      </c>
      <c r="E19" s="2"/>
      <c r="F19" s="2"/>
      <c r="G19" s="2"/>
      <c r="H19" s="2"/>
      <c r="I19" s="2"/>
      <c r="J19" s="35" t="s">
        <v>25</v>
      </c>
      <c r="K19" s="34">
        <f>K18/$K18</f>
        <v>1</v>
      </c>
      <c r="L19" s="33">
        <f>L18/$K$18</f>
        <v>0.31901872856766023</v>
      </c>
      <c r="M19" s="33">
        <f>M18/$K$18</f>
        <v>0.62416249010815084</v>
      </c>
      <c r="N19" s="33">
        <f>N18/$K$18</f>
        <v>5.6818781324188869E-2</v>
      </c>
      <c r="P19" s="2"/>
      <c r="Q19" s="43"/>
    </row>
    <row r="20" spans="1:17" ht="15" customHeight="1" x14ac:dyDescent="0.25">
      <c r="A20" s="26" t="s">
        <v>20</v>
      </c>
      <c r="B20" s="25">
        <f t="shared" si="0"/>
        <v>2505</v>
      </c>
      <c r="C20" s="24">
        <v>2159</v>
      </c>
      <c r="D20" s="24">
        <v>346</v>
      </c>
      <c r="E20" s="2"/>
      <c r="F20" s="2"/>
      <c r="G20" s="2"/>
      <c r="H20" s="2"/>
      <c r="I20" s="2"/>
      <c r="P20" s="2"/>
      <c r="Q20" s="43"/>
    </row>
    <row r="21" spans="1:17" ht="15" customHeight="1" x14ac:dyDescent="0.25">
      <c r="A21" s="26" t="s">
        <v>21</v>
      </c>
      <c r="B21" s="25">
        <f t="shared" si="0"/>
        <v>3454</v>
      </c>
      <c r="C21" s="24">
        <v>2959</v>
      </c>
      <c r="D21" s="24">
        <v>495</v>
      </c>
      <c r="E21" s="2"/>
      <c r="F21" s="2"/>
      <c r="G21" s="2"/>
      <c r="H21" s="2"/>
      <c r="I21" s="2"/>
      <c r="P21" s="2"/>
      <c r="Q21" s="43"/>
    </row>
    <row r="22" spans="1:17" ht="15" customHeight="1" x14ac:dyDescent="0.25">
      <c r="A22" s="26" t="s">
        <v>44</v>
      </c>
      <c r="B22" s="25">
        <f t="shared" si="0"/>
        <v>3856</v>
      </c>
      <c r="C22" s="24">
        <v>3334</v>
      </c>
      <c r="D22" s="24">
        <v>522</v>
      </c>
      <c r="E22" s="2"/>
      <c r="F22" s="2"/>
      <c r="G22" s="2"/>
      <c r="H22" s="2"/>
      <c r="I22" s="2"/>
      <c r="P22" s="2"/>
      <c r="Q22" s="43"/>
    </row>
    <row r="23" spans="1:17" x14ac:dyDescent="0.25">
      <c r="A23" s="26" t="s">
        <v>22</v>
      </c>
      <c r="B23" s="25">
        <f t="shared" si="0"/>
        <v>339</v>
      </c>
      <c r="C23" s="24">
        <v>299</v>
      </c>
      <c r="D23" s="24">
        <v>40</v>
      </c>
      <c r="E23" s="2"/>
      <c r="F23" s="2"/>
      <c r="G23" s="2"/>
      <c r="H23" s="2"/>
      <c r="I23" s="2"/>
      <c r="P23" s="2"/>
      <c r="Q23" s="43"/>
    </row>
    <row r="24" spans="1:17" x14ac:dyDescent="0.25">
      <c r="A24" s="106" t="s">
        <v>23</v>
      </c>
      <c r="B24" s="107">
        <f t="shared" si="0"/>
        <v>176</v>
      </c>
      <c r="C24" s="108">
        <v>150</v>
      </c>
      <c r="D24" s="108">
        <v>26</v>
      </c>
      <c r="E24" s="2"/>
      <c r="F24" s="2"/>
      <c r="G24" s="2"/>
      <c r="H24" s="2"/>
      <c r="I24" s="2"/>
      <c r="P24" s="2"/>
      <c r="Q24" s="43"/>
    </row>
    <row r="25" spans="1:17" x14ac:dyDescent="0.25">
      <c r="A25" s="103" t="s">
        <v>1</v>
      </c>
      <c r="B25" s="56">
        <f>SUM(B16:B24)</f>
        <v>18955</v>
      </c>
      <c r="C25" s="56">
        <f t="shared" ref="C25:D25" si="1">SUM(C16:C24)</f>
        <v>16373</v>
      </c>
      <c r="D25" s="56">
        <f t="shared" si="1"/>
        <v>2582</v>
      </c>
      <c r="E25" s="2"/>
      <c r="F25" s="2"/>
      <c r="G25" s="2"/>
      <c r="H25" s="2"/>
      <c r="I25" s="2"/>
      <c r="P25" s="2"/>
      <c r="Q25" s="2"/>
    </row>
    <row r="26" spans="1:17" ht="15.75" thickBot="1" x14ac:dyDescent="0.3">
      <c r="A26" s="21" t="s">
        <v>25</v>
      </c>
      <c r="B26" s="53">
        <f>B25/$B25</f>
        <v>1</v>
      </c>
      <c r="C26" s="87">
        <f>C25/$B25</f>
        <v>0.86378264310208386</v>
      </c>
      <c r="D26" s="20">
        <f>D25/$B25</f>
        <v>0.13621735689791611</v>
      </c>
      <c r="E26" s="2"/>
      <c r="F26" s="2"/>
      <c r="G26" s="2"/>
      <c r="H26" s="2"/>
      <c r="I26" s="2"/>
      <c r="P26" s="2"/>
      <c r="Q26" s="2"/>
    </row>
    <row r="27" spans="1:17" x14ac:dyDescent="0.25">
      <c r="A27" s="86"/>
      <c r="B27" s="85"/>
      <c r="C27" s="85"/>
      <c r="D27" s="8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86"/>
      <c r="B28" s="85"/>
      <c r="C28" s="85"/>
      <c r="D28" s="8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86"/>
      <c r="B29" s="85"/>
      <c r="C29" s="85"/>
      <c r="D29" s="85"/>
      <c r="E29" s="16"/>
      <c r="F29" s="2"/>
      <c r="G29" s="2"/>
      <c r="H29" s="2"/>
      <c r="I29" s="2"/>
      <c r="J29" s="2"/>
      <c r="K29" s="16"/>
      <c r="L29" s="2"/>
      <c r="M29" s="2"/>
      <c r="N29" s="2"/>
      <c r="O29" s="2"/>
      <c r="P29" s="2"/>
      <c r="Q29" s="2"/>
    </row>
    <row r="30" spans="1:17" hidden="1" x14ac:dyDescent="0.25">
      <c r="A30" s="86"/>
      <c r="B30" s="85"/>
      <c r="C30" s="85"/>
      <c r="D30" s="85"/>
      <c r="E30" s="16"/>
      <c r="F30" s="2"/>
      <c r="G30" s="2"/>
      <c r="H30" s="2"/>
      <c r="I30" s="2"/>
      <c r="J30" s="2"/>
      <c r="K30" s="16"/>
      <c r="L30" s="2"/>
      <c r="M30" s="2"/>
      <c r="N30" s="2"/>
      <c r="O30" s="2"/>
      <c r="P30" s="2"/>
      <c r="Q30" s="2"/>
    </row>
    <row r="31" spans="1:17" hidden="1" x14ac:dyDescent="0.25">
      <c r="A31" s="86"/>
      <c r="B31" s="85"/>
      <c r="C31" s="85"/>
      <c r="D31" s="85"/>
      <c r="E31" s="16"/>
      <c r="F31" s="2"/>
      <c r="G31" s="2"/>
      <c r="H31" s="2"/>
      <c r="I31" s="2"/>
      <c r="J31" s="2"/>
      <c r="K31" s="16"/>
      <c r="L31" s="2"/>
      <c r="M31" s="2"/>
      <c r="N31" s="2"/>
      <c r="O31" s="2"/>
      <c r="P31" s="2"/>
      <c r="Q31" s="2"/>
    </row>
    <row r="32" spans="1:17" hidden="1" x14ac:dyDescent="0.25">
      <c r="A32" s="86"/>
      <c r="B32" s="85"/>
      <c r="C32" s="85"/>
      <c r="D32" s="8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hidden="1" x14ac:dyDescent="0.25">
      <c r="A33" s="86"/>
      <c r="B33" s="85"/>
      <c r="C33" s="85"/>
      <c r="D33" s="8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hidden="1" x14ac:dyDescent="0.25">
      <c r="A34" s="86"/>
      <c r="B34" s="85"/>
      <c r="C34" s="85"/>
      <c r="D34" s="8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hidden="1" x14ac:dyDescent="0.25">
      <c r="A35" s="86"/>
      <c r="B35" s="85"/>
      <c r="C35" s="85"/>
      <c r="D35" s="8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hidden="1" x14ac:dyDescent="0.25">
      <c r="A36" s="86"/>
      <c r="B36" s="85"/>
      <c r="C36" s="85"/>
      <c r="D36" s="8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hidden="1" x14ac:dyDescent="0.25">
      <c r="A37" s="86"/>
      <c r="B37" s="85"/>
      <c r="C37" s="85"/>
      <c r="D37" s="8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hidden="1" x14ac:dyDescent="0.25">
      <c r="A38" s="86"/>
      <c r="B38" s="85"/>
      <c r="C38" s="85"/>
      <c r="D38" s="8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ht="16.5" hidden="1" thickBot="1" x14ac:dyDescent="0.3">
      <c r="A39" s="14" t="s">
        <v>74</v>
      </c>
      <c r="B39" s="42"/>
      <c r="C39" s="42"/>
      <c r="D39" s="42"/>
      <c r="E39" s="42"/>
      <c r="F39" s="42"/>
      <c r="G39" s="14"/>
      <c r="H39" s="69"/>
      <c r="J39" s="42"/>
      <c r="K39" s="42"/>
      <c r="L39" s="42"/>
      <c r="M39" s="42"/>
      <c r="N39" s="42"/>
      <c r="O39" s="42"/>
      <c r="P39" s="42"/>
      <c r="Q39" s="42"/>
    </row>
    <row r="40" spans="1:17" ht="3.75" hidden="1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2"/>
    </row>
    <row r="41" spans="1:17" ht="31.5" hidden="1" customHeight="1" x14ac:dyDescent="0.25">
      <c r="A41" s="103" t="s">
        <v>0</v>
      </c>
      <c r="B41" s="104" t="s">
        <v>1</v>
      </c>
      <c r="C41" s="83" t="s">
        <v>73</v>
      </c>
      <c r="D41" s="83" t="s">
        <v>72</v>
      </c>
      <c r="E41" s="83" t="s">
        <v>71</v>
      </c>
      <c r="F41" s="83" t="s">
        <v>70</v>
      </c>
      <c r="G41" s="83" t="s">
        <v>69</v>
      </c>
      <c r="H41" s="82"/>
      <c r="M41" s="79"/>
      <c r="N41" s="2"/>
      <c r="O41" s="2"/>
      <c r="P41" s="2"/>
      <c r="Q41" s="2"/>
    </row>
    <row r="42" spans="1:17" ht="15.75" hidden="1" customHeight="1" x14ac:dyDescent="0.25">
      <c r="A42" s="68" t="s">
        <v>2</v>
      </c>
      <c r="B42" s="25">
        <f t="shared" ref="B42:B53" si="2">C42+D42+E42+F42+G42</f>
        <v>18466</v>
      </c>
      <c r="C42" s="24">
        <v>14207</v>
      </c>
      <c r="D42" s="24">
        <v>1614</v>
      </c>
      <c r="E42" s="24">
        <v>2007</v>
      </c>
      <c r="F42" s="24">
        <v>605</v>
      </c>
      <c r="G42" s="24">
        <v>33</v>
      </c>
      <c r="H42" s="75"/>
      <c r="M42" s="79"/>
      <c r="N42" s="43"/>
      <c r="O42" s="43"/>
      <c r="P42" s="43"/>
      <c r="Q42" s="43"/>
    </row>
    <row r="43" spans="1:17" ht="15.75" hidden="1" customHeight="1" x14ac:dyDescent="0.25">
      <c r="A43" s="26" t="s">
        <v>3</v>
      </c>
      <c r="B43" s="25">
        <f t="shared" si="2"/>
        <v>17181</v>
      </c>
      <c r="C43" s="24">
        <v>13153</v>
      </c>
      <c r="D43" s="24">
        <v>1702</v>
      </c>
      <c r="E43" s="24">
        <v>1741</v>
      </c>
      <c r="F43" s="24">
        <v>542</v>
      </c>
      <c r="G43" s="24">
        <v>43</v>
      </c>
      <c r="H43" s="80"/>
      <c r="M43" s="79"/>
      <c r="N43" s="43"/>
      <c r="O43" s="43"/>
      <c r="P43" s="43"/>
      <c r="Q43" s="43"/>
    </row>
    <row r="44" spans="1:17" ht="15.75" hidden="1" customHeight="1" x14ac:dyDescent="0.25">
      <c r="A44" s="26" t="s">
        <v>4</v>
      </c>
      <c r="B44" s="25">
        <f t="shared" si="2"/>
        <v>6155</v>
      </c>
      <c r="C44" s="24">
        <v>4666</v>
      </c>
      <c r="D44" s="24">
        <v>594</v>
      </c>
      <c r="E44" s="24">
        <v>695</v>
      </c>
      <c r="F44" s="24">
        <v>195</v>
      </c>
      <c r="G44" s="24">
        <v>5</v>
      </c>
      <c r="H44" s="80"/>
      <c r="M44" s="79"/>
      <c r="N44" s="43"/>
      <c r="O44" s="43"/>
      <c r="P44" s="43"/>
      <c r="Q44" s="43"/>
    </row>
    <row r="45" spans="1:17" hidden="1" x14ac:dyDescent="0.25">
      <c r="A45" s="26" t="s">
        <v>5</v>
      </c>
      <c r="B45" s="25">
        <f t="shared" si="2"/>
        <v>0</v>
      </c>
      <c r="C45" s="24"/>
      <c r="D45" s="24"/>
      <c r="E45" s="24"/>
      <c r="F45" s="24"/>
      <c r="G45" s="24"/>
      <c r="H45" s="80"/>
      <c r="I45" s="43"/>
      <c r="J45" s="43"/>
      <c r="K45" s="43"/>
      <c r="L45" s="43"/>
      <c r="M45" s="79"/>
      <c r="N45" s="43"/>
      <c r="O45" s="43"/>
      <c r="P45" s="43"/>
      <c r="Q45" s="43"/>
    </row>
    <row r="46" spans="1:17" hidden="1" x14ac:dyDescent="0.25">
      <c r="A46" s="26" t="s">
        <v>6</v>
      </c>
      <c r="B46" s="25">
        <f t="shared" si="2"/>
        <v>0</v>
      </c>
      <c r="C46" s="24"/>
      <c r="D46" s="24"/>
      <c r="E46" s="24"/>
      <c r="F46" s="24"/>
      <c r="G46" s="24"/>
      <c r="H46" s="80"/>
      <c r="I46" s="43"/>
      <c r="J46" s="43"/>
      <c r="K46" s="43"/>
      <c r="L46" s="43"/>
      <c r="M46" s="79"/>
      <c r="N46" s="78"/>
      <c r="O46" s="19"/>
      <c r="P46" s="43"/>
      <c r="Q46" s="43"/>
    </row>
    <row r="47" spans="1:17" hidden="1" x14ac:dyDescent="0.25">
      <c r="A47" s="26" t="s">
        <v>7</v>
      </c>
      <c r="B47" s="25">
        <f t="shared" si="2"/>
        <v>0</v>
      </c>
      <c r="C47" s="24"/>
      <c r="D47" s="24"/>
      <c r="E47" s="24"/>
      <c r="F47" s="24"/>
      <c r="G47" s="24"/>
      <c r="H47" s="80"/>
      <c r="I47" s="43"/>
      <c r="J47" s="43"/>
      <c r="K47" s="43"/>
      <c r="L47" s="43"/>
      <c r="M47" s="79"/>
      <c r="N47" s="78"/>
      <c r="O47" s="19"/>
      <c r="P47" s="43"/>
      <c r="Q47" s="43"/>
    </row>
    <row r="48" spans="1:17" ht="15" hidden="1" customHeight="1" x14ac:dyDescent="0.25">
      <c r="A48" s="26" t="s">
        <v>8</v>
      </c>
      <c r="B48" s="25">
        <f t="shared" si="2"/>
        <v>0</v>
      </c>
      <c r="C48" s="24"/>
      <c r="D48" s="24"/>
      <c r="E48" s="24"/>
      <c r="F48" s="24"/>
      <c r="G48" s="24"/>
      <c r="H48" s="80"/>
      <c r="I48" s="43"/>
      <c r="J48" s="43"/>
      <c r="K48" s="43"/>
      <c r="L48" s="43"/>
      <c r="M48" s="79"/>
      <c r="N48" s="78"/>
      <c r="O48" s="19"/>
      <c r="P48" s="43"/>
      <c r="Q48" s="43"/>
    </row>
    <row r="49" spans="1:17" ht="15" hidden="1" customHeight="1" x14ac:dyDescent="0.25">
      <c r="A49" s="26" t="s">
        <v>9</v>
      </c>
      <c r="B49" s="25">
        <f t="shared" si="2"/>
        <v>0</v>
      </c>
      <c r="C49" s="24"/>
      <c r="D49" s="24"/>
      <c r="E49" s="24"/>
      <c r="F49" s="24"/>
      <c r="G49" s="24"/>
      <c r="H49" s="80"/>
      <c r="I49" s="43"/>
      <c r="J49" s="43"/>
      <c r="K49" s="43"/>
      <c r="L49" s="43"/>
      <c r="M49" s="79"/>
      <c r="N49" s="78"/>
      <c r="O49" s="19"/>
      <c r="P49" s="43"/>
      <c r="Q49" s="43"/>
    </row>
    <row r="50" spans="1:17" ht="16.5" hidden="1" customHeight="1" x14ac:dyDescent="0.25">
      <c r="A50" s="26" t="s">
        <v>10</v>
      </c>
      <c r="B50" s="25">
        <f t="shared" si="2"/>
        <v>0</v>
      </c>
      <c r="C50" s="24"/>
      <c r="D50" s="24"/>
      <c r="E50" s="24"/>
      <c r="F50" s="24"/>
      <c r="G50" s="24"/>
      <c r="H50" s="80"/>
      <c r="I50" s="43"/>
      <c r="J50" s="43"/>
      <c r="K50" s="43"/>
      <c r="L50" s="43"/>
      <c r="M50" s="79"/>
      <c r="N50" s="78"/>
      <c r="O50" s="19"/>
      <c r="P50" s="43"/>
      <c r="Q50" s="43"/>
    </row>
    <row r="51" spans="1:17" ht="17.25" hidden="1" customHeight="1" x14ac:dyDescent="0.25">
      <c r="A51" s="26" t="s">
        <v>11</v>
      </c>
      <c r="B51" s="25">
        <f t="shared" si="2"/>
        <v>0</v>
      </c>
      <c r="C51" s="24"/>
      <c r="D51" s="24"/>
      <c r="E51" s="24"/>
      <c r="F51" s="24"/>
      <c r="G51" s="24"/>
      <c r="H51" s="80"/>
      <c r="I51" s="43"/>
      <c r="J51" s="43"/>
      <c r="K51" s="43"/>
      <c r="L51" s="43"/>
      <c r="M51" s="79"/>
      <c r="N51" s="78"/>
      <c r="O51" s="19"/>
      <c r="P51" s="43"/>
      <c r="Q51" s="43"/>
    </row>
    <row r="52" spans="1:17" ht="16.5" hidden="1" customHeight="1" x14ac:dyDescent="0.25">
      <c r="A52" s="26" t="s">
        <v>12</v>
      </c>
      <c r="B52" s="25">
        <f t="shared" si="2"/>
        <v>0</v>
      </c>
      <c r="C52" s="24"/>
      <c r="D52" s="24"/>
      <c r="E52" s="24"/>
      <c r="F52" s="24"/>
      <c r="G52" s="24"/>
      <c r="H52" s="80"/>
      <c r="I52" s="43"/>
      <c r="J52" s="43"/>
      <c r="K52" s="43"/>
      <c r="L52" s="43"/>
      <c r="M52" s="79"/>
      <c r="N52" s="78"/>
      <c r="O52" s="19"/>
      <c r="P52" s="43"/>
      <c r="Q52" s="43"/>
    </row>
    <row r="53" spans="1:17" ht="16.5" hidden="1" customHeight="1" x14ac:dyDescent="0.25">
      <c r="A53" s="60" t="s">
        <v>13</v>
      </c>
      <c r="B53" s="81">
        <f t="shared" si="2"/>
        <v>0</v>
      </c>
      <c r="C53" s="58"/>
      <c r="D53" s="58"/>
      <c r="E53" s="58"/>
      <c r="F53" s="58"/>
      <c r="G53" s="58"/>
      <c r="H53" s="80"/>
      <c r="I53" s="43"/>
      <c r="J53" s="43"/>
      <c r="K53" s="43"/>
      <c r="L53" s="43"/>
      <c r="M53" s="79"/>
      <c r="N53" s="78"/>
      <c r="O53" s="19"/>
      <c r="P53" s="43"/>
      <c r="Q53" s="43"/>
    </row>
    <row r="54" spans="1:17" hidden="1" x14ac:dyDescent="0.25">
      <c r="A54" s="103" t="s">
        <v>1</v>
      </c>
      <c r="B54" s="56">
        <f t="shared" ref="B54:G54" si="3">SUM(B42:B53)</f>
        <v>41802</v>
      </c>
      <c r="C54" s="56">
        <f t="shared" si="3"/>
        <v>32026</v>
      </c>
      <c r="D54" s="56">
        <f t="shared" si="3"/>
        <v>3910</v>
      </c>
      <c r="E54" s="56">
        <f t="shared" si="3"/>
        <v>4443</v>
      </c>
      <c r="F54" s="56">
        <f t="shared" si="3"/>
        <v>1342</v>
      </c>
      <c r="G54" s="56">
        <f t="shared" si="3"/>
        <v>81</v>
      </c>
      <c r="H54" s="75"/>
      <c r="M54" s="74"/>
      <c r="N54" s="71"/>
      <c r="O54" s="71"/>
      <c r="P54" s="43"/>
      <c r="Q54" s="43"/>
    </row>
    <row r="55" spans="1:17" ht="15.75" hidden="1" thickBot="1" x14ac:dyDescent="0.3">
      <c r="A55" s="77" t="s">
        <v>25</v>
      </c>
      <c r="B55" s="76">
        <f t="shared" ref="B55:G55" si="4">B54/$B54</f>
        <v>1</v>
      </c>
      <c r="C55" s="76">
        <f t="shared" si="4"/>
        <v>0.7661355915984881</v>
      </c>
      <c r="D55" s="76">
        <f t="shared" si="4"/>
        <v>9.3536194440457396E-2</v>
      </c>
      <c r="E55" s="76">
        <f t="shared" si="4"/>
        <v>0.10628678053681642</v>
      </c>
      <c r="F55" s="76">
        <f t="shared" si="4"/>
        <v>3.2103727094397398E-2</v>
      </c>
      <c r="G55" s="76">
        <f t="shared" si="4"/>
        <v>1.9377063298406775E-3</v>
      </c>
      <c r="H55" s="75"/>
      <c r="M55" s="2"/>
      <c r="N55" s="2"/>
      <c r="O55" s="2"/>
      <c r="P55" s="71"/>
      <c r="Q55" s="2"/>
    </row>
    <row r="56" spans="1:17" ht="116.25" hidden="1" customHeight="1" x14ac:dyDescent="0.25">
      <c r="A56" s="74"/>
      <c r="B56" s="73"/>
      <c r="C56" s="73"/>
      <c r="D56" s="73"/>
      <c r="E56" s="73"/>
      <c r="F56" s="2"/>
      <c r="G56" s="72"/>
      <c r="H56" s="72"/>
      <c r="I56" s="2"/>
      <c r="J56" s="2"/>
      <c r="K56" s="2"/>
      <c r="L56" s="2"/>
      <c r="M56" s="2"/>
      <c r="N56" s="2"/>
      <c r="O56" s="2"/>
      <c r="P56" s="71"/>
      <c r="Q56" s="2"/>
    </row>
    <row r="57" spans="1:17" hidden="1" x14ac:dyDescent="0.25">
      <c r="A57" s="74"/>
      <c r="B57" s="73"/>
      <c r="C57" s="73"/>
      <c r="D57" s="73"/>
      <c r="E57" s="73"/>
      <c r="F57" s="2"/>
      <c r="G57" s="72"/>
      <c r="H57" s="72"/>
      <c r="I57" s="2"/>
      <c r="J57" s="2"/>
      <c r="K57" s="2"/>
      <c r="L57" s="2"/>
      <c r="M57" s="2"/>
      <c r="N57" s="2"/>
      <c r="O57" s="2"/>
      <c r="P57" s="71"/>
      <c r="Q57" s="2"/>
    </row>
    <row r="58" spans="1:17" ht="47.25" hidden="1" customHeight="1" x14ac:dyDescent="0.25">
      <c r="A58" s="74"/>
      <c r="B58" s="73"/>
      <c r="C58" s="73"/>
      <c r="D58" s="73"/>
      <c r="E58" s="73"/>
      <c r="F58" s="2"/>
      <c r="G58" s="72"/>
      <c r="H58" s="72"/>
      <c r="I58" s="2"/>
      <c r="J58" s="2"/>
      <c r="K58" s="2"/>
      <c r="L58" s="2"/>
      <c r="M58" s="2"/>
      <c r="N58" s="2"/>
      <c r="O58" s="2"/>
      <c r="P58" s="71"/>
      <c r="Q58" s="2"/>
    </row>
    <row r="59" spans="1:17" ht="3.75" customHeight="1" x14ac:dyDescent="0.25">
      <c r="A59" s="74"/>
      <c r="B59" s="73"/>
      <c r="C59" s="73"/>
      <c r="D59" s="73"/>
      <c r="E59" s="73"/>
      <c r="F59" s="2"/>
      <c r="G59" s="72"/>
      <c r="H59" s="72"/>
      <c r="I59" s="2"/>
      <c r="J59" s="2"/>
      <c r="K59" s="2"/>
      <c r="L59" s="2"/>
      <c r="M59" s="2"/>
      <c r="N59" s="2"/>
      <c r="O59" s="2"/>
      <c r="P59" s="71"/>
      <c r="Q59" s="2"/>
    </row>
    <row r="60" spans="1:17" ht="16.5" hidden="1" thickBot="1" x14ac:dyDescent="0.3">
      <c r="A60" s="31" t="s">
        <v>68</v>
      </c>
      <c r="B60" s="31"/>
      <c r="C60" s="31"/>
      <c r="D60" s="31"/>
      <c r="E60" s="31"/>
      <c r="F60" s="31"/>
      <c r="G60" s="31"/>
      <c r="H60" s="31"/>
      <c r="I60" s="31"/>
      <c r="J60" s="31"/>
      <c r="K60" s="70"/>
      <c r="L60" s="70"/>
      <c r="M60" s="70"/>
      <c r="N60" s="70"/>
      <c r="O60" s="70"/>
      <c r="P60" s="70"/>
      <c r="Q60" s="69"/>
    </row>
    <row r="61" spans="1:17" ht="3.7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31.5" hidden="1" customHeight="1" x14ac:dyDescent="0.25">
      <c r="A62" s="29" t="s">
        <v>67</v>
      </c>
      <c r="B62" s="104" t="s">
        <v>1</v>
      </c>
      <c r="C62" s="105" t="s">
        <v>66</v>
      </c>
      <c r="D62" s="105" t="s">
        <v>65</v>
      </c>
      <c r="E62" s="105" t="s">
        <v>64</v>
      </c>
      <c r="F62" s="105" t="s">
        <v>63</v>
      </c>
      <c r="G62" s="105" t="s">
        <v>62</v>
      </c>
      <c r="H62" s="105" t="s">
        <v>61</v>
      </c>
      <c r="I62" s="105" t="s">
        <v>60</v>
      </c>
      <c r="J62" s="105" t="s">
        <v>59</v>
      </c>
      <c r="K62" s="2"/>
      <c r="L62" s="2"/>
      <c r="M62" s="55" t="s">
        <v>58</v>
      </c>
      <c r="N62" s="52">
        <f>C75+D75</f>
        <v>6810</v>
      </c>
      <c r="O62" s="54">
        <f>N62/N$76</f>
        <v>0.16291086550882733</v>
      </c>
      <c r="P62" s="44"/>
      <c r="Q62" s="2"/>
    </row>
    <row r="63" spans="1:17" hidden="1" x14ac:dyDescent="0.25">
      <c r="A63" s="68" t="s">
        <v>2</v>
      </c>
      <c r="B63" s="25">
        <f t="shared" ref="B63:B74" si="5">SUM(C63:J63)</f>
        <v>18466</v>
      </c>
      <c r="C63" s="24">
        <v>962</v>
      </c>
      <c r="D63" s="24">
        <v>1992</v>
      </c>
      <c r="E63" s="24">
        <v>2230</v>
      </c>
      <c r="F63" s="24">
        <v>2934</v>
      </c>
      <c r="G63" s="24">
        <v>4159</v>
      </c>
      <c r="H63" s="24">
        <v>3064</v>
      </c>
      <c r="I63" s="24">
        <v>1928</v>
      </c>
      <c r="J63" s="24">
        <v>1197</v>
      </c>
      <c r="K63" s="43"/>
      <c r="L63" s="43"/>
      <c r="M63" s="55" t="s">
        <v>57</v>
      </c>
      <c r="N63" s="52">
        <f>E75</f>
        <v>5204</v>
      </c>
      <c r="O63" s="54">
        <f>N63/N$76</f>
        <v>0.12449165111717143</v>
      </c>
      <c r="P63" s="47"/>
      <c r="Q63" s="43"/>
    </row>
    <row r="64" spans="1:17" hidden="1" x14ac:dyDescent="0.25">
      <c r="A64" s="26" t="s">
        <v>3</v>
      </c>
      <c r="B64" s="37">
        <f t="shared" si="5"/>
        <v>17181</v>
      </c>
      <c r="C64" s="24">
        <v>902</v>
      </c>
      <c r="D64" s="24">
        <v>2006</v>
      </c>
      <c r="E64" s="24">
        <v>2197</v>
      </c>
      <c r="F64" s="24">
        <v>2716</v>
      </c>
      <c r="G64" s="24">
        <v>3716</v>
      </c>
      <c r="H64" s="24">
        <v>2858</v>
      </c>
      <c r="I64" s="24">
        <v>1695</v>
      </c>
      <c r="J64" s="24">
        <v>1091</v>
      </c>
      <c r="K64" s="43"/>
      <c r="L64" s="43"/>
      <c r="M64" s="55" t="s">
        <v>56</v>
      </c>
      <c r="N64" s="52">
        <f>F75+G75+H75+I75</f>
        <v>27094</v>
      </c>
      <c r="O64" s="54">
        <f>N64/N$76</f>
        <v>0.64815080618152243</v>
      </c>
      <c r="P64" s="47"/>
      <c r="Q64" s="43"/>
    </row>
    <row r="65" spans="1:17" hidden="1" x14ac:dyDescent="0.25">
      <c r="A65" s="26" t="s">
        <v>4</v>
      </c>
      <c r="B65" s="37">
        <f t="shared" si="5"/>
        <v>6155</v>
      </c>
      <c r="C65" s="24">
        <v>355</v>
      </c>
      <c r="D65" s="24">
        <v>593</v>
      </c>
      <c r="E65" s="24">
        <v>777</v>
      </c>
      <c r="F65" s="24">
        <v>948</v>
      </c>
      <c r="G65" s="24">
        <v>1407</v>
      </c>
      <c r="H65" s="24">
        <v>1007</v>
      </c>
      <c r="I65" s="24">
        <v>662</v>
      </c>
      <c r="J65" s="24">
        <v>406</v>
      </c>
      <c r="K65" s="43"/>
      <c r="L65" s="43"/>
      <c r="P65" s="47"/>
      <c r="Q65" s="43"/>
    </row>
    <row r="66" spans="1:17" hidden="1" x14ac:dyDescent="0.25">
      <c r="A66" s="26" t="s">
        <v>5</v>
      </c>
      <c r="B66" s="37">
        <f t="shared" si="5"/>
        <v>0</v>
      </c>
      <c r="C66" s="24"/>
      <c r="D66" s="24"/>
      <c r="E66" s="24"/>
      <c r="F66" s="24"/>
      <c r="G66" s="24"/>
      <c r="H66" s="24"/>
      <c r="I66" s="24"/>
      <c r="J66" s="24"/>
      <c r="K66" s="43"/>
      <c r="L66" s="43"/>
      <c r="P66" s="47"/>
      <c r="Q66" s="43"/>
    </row>
    <row r="67" spans="1:17" hidden="1" x14ac:dyDescent="0.25">
      <c r="A67" s="26" t="s">
        <v>6</v>
      </c>
      <c r="B67" s="37">
        <f t="shared" si="5"/>
        <v>0</v>
      </c>
      <c r="C67" s="24"/>
      <c r="D67" s="24"/>
      <c r="E67" s="24"/>
      <c r="F67" s="24"/>
      <c r="G67" s="24"/>
      <c r="H67" s="24"/>
      <c r="I67" s="24"/>
      <c r="J67" s="24"/>
      <c r="K67" s="64"/>
      <c r="L67" s="64"/>
      <c r="M67" s="50"/>
      <c r="N67" s="50"/>
      <c r="O67" s="57"/>
      <c r="P67" s="47"/>
      <c r="Q67" s="43"/>
    </row>
    <row r="68" spans="1:17" hidden="1" x14ac:dyDescent="0.25">
      <c r="A68" s="26" t="s">
        <v>7</v>
      </c>
      <c r="B68" s="37">
        <f t="shared" si="5"/>
        <v>0</v>
      </c>
      <c r="C68" s="24"/>
      <c r="D68" s="24"/>
      <c r="E68" s="24"/>
      <c r="F68" s="24"/>
      <c r="G68" s="24"/>
      <c r="H68" s="24"/>
      <c r="I68" s="24"/>
      <c r="J68" s="24"/>
      <c r="K68" s="64"/>
      <c r="L68" s="64"/>
      <c r="M68" s="55"/>
      <c r="N68" s="50"/>
      <c r="O68" s="57"/>
      <c r="P68" s="54"/>
      <c r="Q68" s="43"/>
    </row>
    <row r="69" spans="1:17" hidden="1" x14ac:dyDescent="0.25">
      <c r="A69" s="26" t="s">
        <v>8</v>
      </c>
      <c r="B69" s="37">
        <f t="shared" si="5"/>
        <v>0</v>
      </c>
      <c r="C69" s="24"/>
      <c r="D69" s="24"/>
      <c r="E69" s="24"/>
      <c r="F69" s="24"/>
      <c r="G69" s="24"/>
      <c r="H69" s="24"/>
      <c r="I69" s="24"/>
      <c r="J69" s="24"/>
      <c r="K69" s="64"/>
      <c r="L69" s="64"/>
      <c r="M69" s="55"/>
      <c r="N69" s="50"/>
      <c r="O69" s="57"/>
      <c r="P69" s="54"/>
      <c r="Q69" s="43"/>
    </row>
    <row r="70" spans="1:17" hidden="1" x14ac:dyDescent="0.25">
      <c r="A70" s="67" t="s">
        <v>9</v>
      </c>
      <c r="B70" s="66">
        <f t="shared" si="5"/>
        <v>0</v>
      </c>
      <c r="C70" s="65"/>
      <c r="D70" s="65"/>
      <c r="E70" s="65"/>
      <c r="F70" s="65"/>
      <c r="G70" s="65"/>
      <c r="H70" s="65"/>
      <c r="I70" s="65"/>
      <c r="J70" s="65"/>
      <c r="K70" s="64"/>
      <c r="L70" s="64"/>
      <c r="M70" s="55"/>
      <c r="N70" s="50"/>
      <c r="O70" s="57"/>
      <c r="P70" s="54"/>
      <c r="Q70" s="43"/>
    </row>
    <row r="71" spans="1:17" hidden="1" x14ac:dyDescent="0.25">
      <c r="A71" s="63" t="s">
        <v>10</v>
      </c>
      <c r="B71" s="62">
        <f t="shared" si="5"/>
        <v>0</v>
      </c>
      <c r="C71" s="61"/>
      <c r="D71" s="61"/>
      <c r="E71" s="61"/>
      <c r="F71" s="61"/>
      <c r="G71" s="61"/>
      <c r="H71" s="61"/>
      <c r="I71" s="61"/>
      <c r="J71" s="61"/>
      <c r="K71" s="43"/>
      <c r="L71" s="43"/>
      <c r="M71" s="55"/>
      <c r="N71" s="50"/>
      <c r="O71" s="57"/>
      <c r="P71" s="54"/>
      <c r="Q71" s="43"/>
    </row>
    <row r="72" spans="1:17" hidden="1" x14ac:dyDescent="0.25">
      <c r="A72" s="63" t="s">
        <v>11</v>
      </c>
      <c r="B72" s="62">
        <f t="shared" si="5"/>
        <v>0</v>
      </c>
      <c r="C72" s="61"/>
      <c r="D72" s="61"/>
      <c r="E72" s="61"/>
      <c r="F72" s="61"/>
      <c r="G72" s="61"/>
      <c r="H72" s="61"/>
      <c r="I72" s="61"/>
      <c r="J72" s="61"/>
      <c r="K72" s="43"/>
      <c r="L72" s="43"/>
      <c r="M72" s="55"/>
      <c r="N72" s="50"/>
      <c r="O72" s="57"/>
      <c r="P72" s="54"/>
      <c r="Q72" s="43"/>
    </row>
    <row r="73" spans="1:17" hidden="1" x14ac:dyDescent="0.25">
      <c r="A73" s="63" t="s">
        <v>12</v>
      </c>
      <c r="B73" s="62">
        <f t="shared" si="5"/>
        <v>0</v>
      </c>
      <c r="C73" s="61"/>
      <c r="D73" s="61"/>
      <c r="E73" s="61"/>
      <c r="F73" s="61"/>
      <c r="G73" s="61"/>
      <c r="H73" s="61"/>
      <c r="I73" s="61"/>
      <c r="J73" s="61"/>
      <c r="K73" s="43"/>
      <c r="L73" s="43"/>
      <c r="M73" s="55"/>
      <c r="N73" s="50"/>
      <c r="O73" s="57"/>
      <c r="P73" s="54"/>
      <c r="Q73" s="43"/>
    </row>
    <row r="74" spans="1:17" hidden="1" x14ac:dyDescent="0.25">
      <c r="A74" s="60" t="s">
        <v>13</v>
      </c>
      <c r="B74" s="59">
        <f t="shared" si="5"/>
        <v>0</v>
      </c>
      <c r="C74" s="58"/>
      <c r="D74" s="58"/>
      <c r="E74" s="58"/>
      <c r="F74" s="58"/>
      <c r="G74" s="58"/>
      <c r="H74" s="58"/>
      <c r="I74" s="58"/>
      <c r="J74" s="58"/>
      <c r="K74" s="43"/>
      <c r="L74" s="43"/>
      <c r="M74" s="55"/>
      <c r="N74" s="50"/>
      <c r="O74" s="57"/>
      <c r="P74" s="54"/>
      <c r="Q74" s="43"/>
    </row>
    <row r="75" spans="1:17" hidden="1" x14ac:dyDescent="0.25">
      <c r="A75" s="103" t="s">
        <v>1</v>
      </c>
      <c r="B75" s="56">
        <f t="shared" ref="B75:J75" si="6">SUM(B63:B74)</f>
        <v>41802</v>
      </c>
      <c r="C75" s="56">
        <f t="shared" si="6"/>
        <v>2219</v>
      </c>
      <c r="D75" s="56">
        <f t="shared" si="6"/>
        <v>4591</v>
      </c>
      <c r="E75" s="56">
        <f t="shared" si="6"/>
        <v>5204</v>
      </c>
      <c r="F75" s="56">
        <f t="shared" si="6"/>
        <v>6598</v>
      </c>
      <c r="G75" s="56">
        <f t="shared" si="6"/>
        <v>9282</v>
      </c>
      <c r="H75" s="56">
        <f t="shared" si="6"/>
        <v>6929</v>
      </c>
      <c r="I75" s="56">
        <f t="shared" si="6"/>
        <v>4285</v>
      </c>
      <c r="J75" s="56">
        <f t="shared" si="6"/>
        <v>2694</v>
      </c>
      <c r="K75" s="43"/>
      <c r="L75" s="43"/>
      <c r="M75" s="55" t="s">
        <v>55</v>
      </c>
      <c r="N75" s="52">
        <f>J75</f>
        <v>2694</v>
      </c>
      <c r="O75" s="54">
        <f>N75/N$76</f>
        <v>6.4446677192478832E-2</v>
      </c>
      <c r="P75" s="50"/>
      <c r="Q75" s="43"/>
    </row>
    <row r="76" spans="1:17" ht="15.75" hidden="1" thickBot="1" x14ac:dyDescent="0.3">
      <c r="A76" s="21" t="s">
        <v>25</v>
      </c>
      <c r="B76" s="53">
        <f t="shared" ref="B76:J76" si="7">B75/$B75</f>
        <v>1</v>
      </c>
      <c r="C76" s="53">
        <f t="shared" si="7"/>
        <v>5.3083584517487202E-2</v>
      </c>
      <c r="D76" s="53">
        <f t="shared" si="7"/>
        <v>0.10982728099134012</v>
      </c>
      <c r="E76" s="53">
        <f t="shared" si="7"/>
        <v>0.12449165111717143</v>
      </c>
      <c r="F76" s="53">
        <f t="shared" si="7"/>
        <v>0.15783933783072579</v>
      </c>
      <c r="G76" s="53">
        <f t="shared" si="7"/>
        <v>0.2220467920195206</v>
      </c>
      <c r="H76" s="53">
        <f t="shared" si="7"/>
        <v>0.16575761925266733</v>
      </c>
      <c r="I76" s="53">
        <f t="shared" si="7"/>
        <v>0.10250705707860867</v>
      </c>
      <c r="J76" s="53">
        <f t="shared" si="7"/>
        <v>6.4446677192478832E-2</v>
      </c>
      <c r="K76" s="43"/>
      <c r="L76" s="43"/>
      <c r="M76" s="50" t="s">
        <v>1</v>
      </c>
      <c r="N76" s="52">
        <f>SUM(N62:N75)</f>
        <v>41802</v>
      </c>
      <c r="O76" s="51">
        <f>N76/N$76</f>
        <v>1</v>
      </c>
      <c r="P76" s="50"/>
      <c r="Q76" s="43"/>
    </row>
    <row r="77" spans="1:17" hidden="1" x14ac:dyDescent="0.25">
      <c r="A77" s="48" t="s">
        <v>54</v>
      </c>
      <c r="B77" s="3"/>
      <c r="C77" s="2"/>
      <c r="D77" s="2"/>
      <c r="E77" s="2"/>
      <c r="F77" s="3"/>
      <c r="G77" s="3"/>
      <c r="H77" s="3"/>
      <c r="I77" s="3"/>
      <c r="J77" s="2"/>
      <c r="K77" s="2"/>
      <c r="L77" s="49"/>
      <c r="P77" s="49"/>
      <c r="Q77" s="43"/>
    </row>
    <row r="78" spans="1:17" hidden="1" x14ac:dyDescent="0.25">
      <c r="A78" s="115" t="s">
        <v>53</v>
      </c>
      <c r="B78" s="115"/>
      <c r="C78" s="115"/>
      <c r="D78" s="115"/>
      <c r="E78" s="115"/>
      <c r="F78" s="115"/>
      <c r="G78" s="115"/>
      <c r="H78" s="115"/>
      <c r="I78" s="115"/>
      <c r="J78" s="115"/>
      <c r="K78" s="2"/>
      <c r="L78" s="49"/>
      <c r="M78" s="2"/>
      <c r="N78" s="2"/>
      <c r="O78" s="2"/>
      <c r="P78" s="49"/>
      <c r="Q78" s="43"/>
    </row>
    <row r="79" spans="1:17" hidden="1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2"/>
      <c r="L79" s="49"/>
      <c r="M79" s="2"/>
      <c r="N79" s="2"/>
      <c r="O79" s="2"/>
      <c r="P79" s="49"/>
      <c r="Q79" s="43"/>
    </row>
    <row r="80" spans="1:17" hidden="1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2"/>
      <c r="L80" s="49"/>
      <c r="M80" s="2"/>
      <c r="N80" s="2"/>
      <c r="O80" s="2"/>
      <c r="P80" s="49"/>
      <c r="Q80" s="43"/>
    </row>
    <row r="81" spans="1:18" hidden="1" x14ac:dyDescent="0.25">
      <c r="A81" s="48"/>
      <c r="B81" s="3"/>
      <c r="C81" s="2"/>
      <c r="D81" s="2"/>
      <c r="E81" s="2"/>
      <c r="F81" s="3"/>
      <c r="G81" s="3"/>
      <c r="H81" s="3"/>
      <c r="I81" s="3"/>
      <c r="J81" s="2"/>
      <c r="K81" s="2"/>
      <c r="L81" s="49"/>
      <c r="M81" s="2"/>
      <c r="N81" s="2"/>
      <c r="O81" s="2"/>
      <c r="P81" s="49"/>
      <c r="Q81" s="43"/>
    </row>
    <row r="82" spans="1:18" hidden="1" x14ac:dyDescent="0.25">
      <c r="A82" s="48"/>
      <c r="B82" s="3"/>
      <c r="C82" s="2"/>
      <c r="D82" s="2"/>
      <c r="E82" s="2"/>
      <c r="F82" s="3"/>
      <c r="G82" s="3"/>
      <c r="H82" s="3"/>
      <c r="I82" s="3"/>
      <c r="J82" s="2"/>
      <c r="K82" s="2"/>
      <c r="L82" s="49"/>
      <c r="M82" s="2"/>
      <c r="N82" s="2"/>
      <c r="O82" s="2"/>
      <c r="P82" s="49"/>
      <c r="Q82" s="43"/>
    </row>
    <row r="83" spans="1:18" hidden="1" x14ac:dyDescent="0.25">
      <c r="A83" s="48"/>
      <c r="B83" s="3"/>
      <c r="C83" s="2"/>
      <c r="D83" s="2"/>
      <c r="E83" s="2"/>
      <c r="F83" s="3"/>
      <c r="G83" s="3"/>
      <c r="H83" s="3"/>
      <c r="I83" s="3"/>
      <c r="J83" s="2"/>
      <c r="K83" s="2"/>
      <c r="L83" s="49"/>
      <c r="M83" s="2"/>
      <c r="N83" s="2"/>
      <c r="O83" s="2"/>
      <c r="P83" s="49"/>
      <c r="Q83" s="43"/>
    </row>
    <row r="84" spans="1:18" hidden="1" x14ac:dyDescent="0.25">
      <c r="A84" s="48"/>
      <c r="B84" s="3"/>
      <c r="C84" s="2"/>
      <c r="D84" s="2"/>
      <c r="E84" s="2"/>
      <c r="F84" s="3"/>
      <c r="G84" s="3"/>
      <c r="H84" s="3"/>
      <c r="I84" s="3"/>
      <c r="J84" s="2"/>
      <c r="K84" s="2"/>
      <c r="L84" s="49"/>
      <c r="M84" s="2"/>
      <c r="N84" s="2"/>
      <c r="O84" s="2"/>
      <c r="P84" s="49"/>
      <c r="Q84" s="43"/>
    </row>
    <row r="85" spans="1:18" x14ac:dyDescent="0.25">
      <c r="A85" s="48"/>
      <c r="B85" s="3"/>
      <c r="C85" s="2"/>
      <c r="D85" s="2"/>
      <c r="E85" s="2"/>
      <c r="F85" s="3"/>
      <c r="G85" s="3"/>
      <c r="H85" s="3"/>
      <c r="I85" s="3"/>
      <c r="J85" s="2"/>
      <c r="K85" s="2"/>
      <c r="L85" s="49"/>
      <c r="M85" s="2"/>
      <c r="N85" s="2"/>
      <c r="O85" s="2"/>
      <c r="P85" s="49"/>
      <c r="Q85" s="43"/>
    </row>
    <row r="86" spans="1:18" ht="3.75" customHeight="1" x14ac:dyDescent="0.25">
      <c r="A86" s="48"/>
      <c r="B86" s="3"/>
      <c r="C86" s="2"/>
      <c r="D86" s="2"/>
      <c r="E86" s="2"/>
      <c r="F86" s="3"/>
      <c r="G86" s="3"/>
      <c r="H86" s="3"/>
      <c r="I86" s="3"/>
      <c r="J86" s="2"/>
      <c r="K86" s="2"/>
      <c r="L86" s="44"/>
      <c r="M86" s="47"/>
      <c r="N86" s="46"/>
      <c r="O86" s="45"/>
      <c r="P86" s="44"/>
      <c r="Q86" s="43"/>
    </row>
    <row r="87" spans="1:18" ht="16.5" customHeight="1" thickBot="1" x14ac:dyDescent="0.3">
      <c r="A87" s="31" t="s">
        <v>52</v>
      </c>
      <c r="B87" s="42"/>
      <c r="C87" s="42"/>
      <c r="D87" s="42"/>
      <c r="E87" s="42"/>
      <c r="F87" s="42"/>
      <c r="G87" s="2"/>
      <c r="M87" s="31" t="s">
        <v>51</v>
      </c>
      <c r="N87" s="42"/>
      <c r="O87" s="42"/>
      <c r="P87" s="41"/>
      <c r="Q87" s="41"/>
      <c r="R87" s="41"/>
    </row>
    <row r="88" spans="1:18" ht="3.75" customHeight="1" x14ac:dyDescent="0.25">
      <c r="A88" s="40"/>
      <c r="B88" s="40"/>
      <c r="C88" s="40"/>
      <c r="D88" s="40"/>
      <c r="E88" s="40"/>
      <c r="F88" s="40"/>
      <c r="G88" s="40"/>
      <c r="L88" s="40"/>
      <c r="M88" s="40"/>
      <c r="N88" s="40"/>
      <c r="O88" s="40"/>
      <c r="P88" s="40"/>
      <c r="Q88" s="40"/>
    </row>
    <row r="89" spans="1:18" ht="34.5" customHeight="1" x14ac:dyDescent="0.25">
      <c r="A89" s="116" t="s">
        <v>0</v>
      </c>
      <c r="B89" s="114" t="s">
        <v>1</v>
      </c>
      <c r="C89" s="117" t="s">
        <v>50</v>
      </c>
      <c r="D89" s="113" t="s">
        <v>49</v>
      </c>
      <c r="E89" s="113" t="s">
        <v>48</v>
      </c>
      <c r="F89" s="113" t="s">
        <v>47</v>
      </c>
      <c r="G89" s="32"/>
      <c r="M89" s="116" t="s">
        <v>0</v>
      </c>
      <c r="N89" s="104" t="s">
        <v>1</v>
      </c>
      <c r="O89" s="117" t="s">
        <v>50</v>
      </c>
      <c r="P89" s="113" t="s">
        <v>49</v>
      </c>
      <c r="Q89" s="113" t="s">
        <v>48</v>
      </c>
      <c r="R89" s="113" t="s">
        <v>47</v>
      </c>
    </row>
    <row r="90" spans="1:18" x14ac:dyDescent="0.25">
      <c r="A90" s="116"/>
      <c r="B90" s="114"/>
      <c r="C90" s="117"/>
      <c r="D90" s="114"/>
      <c r="E90" s="114"/>
      <c r="F90" s="114"/>
      <c r="G90" s="32"/>
      <c r="M90" s="116"/>
      <c r="N90" s="104"/>
      <c r="O90" s="117"/>
      <c r="P90" s="113"/>
      <c r="Q90" s="113"/>
      <c r="R90" s="113"/>
    </row>
    <row r="91" spans="1:18" ht="15" customHeight="1" x14ac:dyDescent="0.25">
      <c r="A91" s="28" t="s">
        <v>16</v>
      </c>
      <c r="B91" s="25">
        <f t="shared" ref="B91:B100" si="8">SUM(C91:F91)</f>
        <v>455</v>
      </c>
      <c r="C91" s="24">
        <v>1</v>
      </c>
      <c r="D91" s="24">
        <v>126</v>
      </c>
      <c r="E91" s="24">
        <v>260</v>
      </c>
      <c r="F91" s="24">
        <v>68</v>
      </c>
      <c r="G91" s="39"/>
      <c r="M91" s="28" t="s">
        <v>46</v>
      </c>
      <c r="N91" s="25">
        <f>SUM(O91:R91)</f>
        <v>16373</v>
      </c>
      <c r="O91" s="24">
        <v>40</v>
      </c>
      <c r="P91" s="24">
        <v>6176</v>
      </c>
      <c r="Q91" s="24">
        <v>7550</v>
      </c>
      <c r="R91" s="24">
        <v>2607</v>
      </c>
    </row>
    <row r="92" spans="1:18" x14ac:dyDescent="0.25">
      <c r="A92" s="26" t="s">
        <v>17</v>
      </c>
      <c r="B92" s="25">
        <f t="shared" si="8"/>
        <v>1469</v>
      </c>
      <c r="C92" s="24">
        <v>1</v>
      </c>
      <c r="D92" s="24">
        <v>443</v>
      </c>
      <c r="E92" s="24">
        <v>799</v>
      </c>
      <c r="F92" s="24">
        <v>226</v>
      </c>
      <c r="G92" s="39"/>
      <c r="M92" s="26" t="s">
        <v>45</v>
      </c>
      <c r="N92" s="25">
        <f>SUM(O92:R92)</f>
        <v>2582</v>
      </c>
      <c r="O92" s="24">
        <v>14</v>
      </c>
      <c r="P92" s="24">
        <v>1317</v>
      </c>
      <c r="Q92" s="24">
        <v>1091</v>
      </c>
      <c r="R92" s="24">
        <v>160</v>
      </c>
    </row>
    <row r="93" spans="1:18" ht="15" customHeight="1" x14ac:dyDescent="0.25">
      <c r="A93" s="26" t="s">
        <v>18</v>
      </c>
      <c r="B93" s="37">
        <f t="shared" si="8"/>
        <v>2582</v>
      </c>
      <c r="C93" s="24">
        <v>9</v>
      </c>
      <c r="D93" s="24">
        <v>898</v>
      </c>
      <c r="E93" s="24">
        <v>1275</v>
      </c>
      <c r="F93" s="24">
        <v>400</v>
      </c>
      <c r="G93" s="39"/>
      <c r="M93" s="36" t="s">
        <v>1</v>
      </c>
      <c r="N93" s="22">
        <f>SUM(N91:N92)</f>
        <v>18955</v>
      </c>
      <c r="O93" s="22">
        <f>SUM(O91:O92)</f>
        <v>54</v>
      </c>
      <c r="P93" s="22">
        <f>SUM(P91:P92)</f>
        <v>7493</v>
      </c>
      <c r="Q93" s="22">
        <f>SUM(Q91:Q92)</f>
        <v>8641</v>
      </c>
      <c r="R93" s="22">
        <f>SUM(R91:R92)</f>
        <v>2767</v>
      </c>
    </row>
    <row r="94" spans="1:18" ht="15" customHeight="1" thickBot="1" x14ac:dyDescent="0.3">
      <c r="A94" s="38" t="s">
        <v>19</v>
      </c>
      <c r="B94" s="37">
        <f t="shared" si="8"/>
        <v>4119</v>
      </c>
      <c r="C94" s="24">
        <v>17</v>
      </c>
      <c r="D94" s="24">
        <v>1609</v>
      </c>
      <c r="E94" s="24">
        <v>1921</v>
      </c>
      <c r="F94" s="24">
        <v>572</v>
      </c>
      <c r="G94" s="39"/>
      <c r="M94" s="35" t="s">
        <v>25</v>
      </c>
      <c r="N94" s="34">
        <f>N93/$B101</f>
        <v>1</v>
      </c>
      <c r="O94" s="33">
        <f>O93/$B101</f>
        <v>2.8488525455025058E-3</v>
      </c>
      <c r="P94" s="33">
        <f>P93/$B101</f>
        <v>0.39530466895278293</v>
      </c>
      <c r="Q94" s="33">
        <f>Q93/$B101</f>
        <v>0.45586916380902137</v>
      </c>
      <c r="R94" s="33">
        <f>R93/$B101</f>
        <v>0.14597731469269323</v>
      </c>
    </row>
    <row r="95" spans="1:18" ht="15" customHeight="1" x14ac:dyDescent="0.25">
      <c r="A95" s="26" t="s">
        <v>20</v>
      </c>
      <c r="B95" s="37">
        <f t="shared" si="8"/>
        <v>2505</v>
      </c>
      <c r="C95" s="24">
        <v>5</v>
      </c>
      <c r="D95" s="24">
        <v>1027</v>
      </c>
      <c r="E95" s="24">
        <v>1093</v>
      </c>
      <c r="F95" s="24">
        <v>380</v>
      </c>
      <c r="G95" s="39"/>
    </row>
    <row r="96" spans="1:18" ht="15" customHeight="1" x14ac:dyDescent="0.25">
      <c r="A96" s="38" t="s">
        <v>21</v>
      </c>
      <c r="B96" s="37">
        <f t="shared" si="8"/>
        <v>3454</v>
      </c>
      <c r="C96" s="24">
        <v>12</v>
      </c>
      <c r="D96" s="24">
        <v>1491</v>
      </c>
      <c r="E96" s="24">
        <v>1432</v>
      </c>
      <c r="F96" s="24">
        <v>519</v>
      </c>
      <c r="G96" s="39"/>
    </row>
    <row r="97" spans="1:21" ht="15" customHeight="1" x14ac:dyDescent="0.25">
      <c r="A97" s="26" t="s">
        <v>44</v>
      </c>
      <c r="B97" s="37">
        <f t="shared" si="8"/>
        <v>3856</v>
      </c>
      <c r="C97" s="24">
        <v>6</v>
      </c>
      <c r="D97" s="24">
        <v>1685</v>
      </c>
      <c r="E97" s="24">
        <v>1640</v>
      </c>
      <c r="F97" s="24">
        <v>525</v>
      </c>
      <c r="G97" s="39"/>
      <c r="M97" s="98"/>
      <c r="N97" s="98"/>
      <c r="O97" s="98"/>
      <c r="P97" s="98"/>
      <c r="Q97" s="98"/>
      <c r="R97" s="98"/>
    </row>
    <row r="98" spans="1:21" ht="14.25" customHeight="1" x14ac:dyDescent="0.25">
      <c r="A98" s="38" t="s">
        <v>22</v>
      </c>
      <c r="B98" s="37">
        <f t="shared" si="8"/>
        <v>339</v>
      </c>
      <c r="C98" s="24">
        <v>2</v>
      </c>
      <c r="D98" s="24">
        <v>141</v>
      </c>
      <c r="E98" s="24">
        <v>145</v>
      </c>
      <c r="F98" s="24">
        <v>51</v>
      </c>
      <c r="G98" s="39"/>
      <c r="M98" s="101"/>
      <c r="N98" s="100">
        <f>SUM(O98:R98)</f>
        <v>0</v>
      </c>
      <c r="O98" s="99"/>
      <c r="P98" s="99"/>
      <c r="Q98" s="99"/>
      <c r="R98" s="99"/>
    </row>
    <row r="99" spans="1:21" ht="15.75" customHeight="1" x14ac:dyDescent="0.25">
      <c r="A99" s="38" t="s">
        <v>23</v>
      </c>
      <c r="B99" s="37">
        <f t="shared" si="8"/>
        <v>176</v>
      </c>
      <c r="C99" s="24">
        <v>1</v>
      </c>
      <c r="D99" s="24">
        <v>73</v>
      </c>
      <c r="E99" s="24">
        <v>76</v>
      </c>
      <c r="F99" s="24">
        <v>26</v>
      </c>
      <c r="G99" s="32"/>
      <c r="M99" s="101"/>
      <c r="N99" s="100">
        <f>SUM(O99:R99)</f>
        <v>0</v>
      </c>
      <c r="O99" s="99"/>
      <c r="P99" s="99"/>
      <c r="Q99" s="99"/>
      <c r="R99" s="99"/>
    </row>
    <row r="100" spans="1:21" ht="15" hidden="1" customHeight="1" x14ac:dyDescent="0.25">
      <c r="A100" s="38" t="s">
        <v>24</v>
      </c>
      <c r="B100" s="37">
        <f t="shared" si="8"/>
        <v>0</v>
      </c>
      <c r="C100" s="24"/>
      <c r="D100" s="24"/>
      <c r="E100" s="24"/>
      <c r="F100" s="24"/>
      <c r="G100" s="32"/>
      <c r="M100" s="101"/>
      <c r="N100" s="100">
        <f>SUM(O100:R100)</f>
        <v>0</v>
      </c>
      <c r="O100" s="99"/>
      <c r="P100" s="99"/>
      <c r="Q100" s="99"/>
      <c r="R100" s="99"/>
    </row>
    <row r="101" spans="1:21" x14ac:dyDescent="0.25">
      <c r="A101" s="36" t="s">
        <v>1</v>
      </c>
      <c r="B101" s="22">
        <f>SUM(B91:B100)</f>
        <v>18955</v>
      </c>
      <c r="C101" s="22">
        <f>SUM(C91:C100)</f>
        <v>54</v>
      </c>
      <c r="D101" s="22">
        <f>SUM(D91:D100)</f>
        <v>7493</v>
      </c>
      <c r="E101" s="22">
        <f>SUM(E91:E100)</f>
        <v>8641</v>
      </c>
      <c r="F101" s="22">
        <f>SUM(F91:F100)</f>
        <v>2767</v>
      </c>
      <c r="G101" s="32"/>
      <c r="M101" s="98"/>
      <c r="N101" s="98"/>
      <c r="O101" s="98"/>
      <c r="P101" s="98"/>
      <c r="Q101" s="98"/>
      <c r="R101" s="98"/>
    </row>
    <row r="102" spans="1:21" ht="15.75" thickBot="1" x14ac:dyDescent="0.3">
      <c r="A102" s="35" t="s">
        <v>25</v>
      </c>
      <c r="B102" s="34">
        <f>B101/$B101</f>
        <v>1</v>
      </c>
      <c r="C102" s="33">
        <f>C101/$B101</f>
        <v>2.8488525455025058E-3</v>
      </c>
      <c r="D102" s="33">
        <f>D101/$B101</f>
        <v>0.39530466895278293</v>
      </c>
      <c r="E102" s="33">
        <f>E101/$B101</f>
        <v>0.45586916380902137</v>
      </c>
      <c r="F102" s="33">
        <f>F101/$B101</f>
        <v>0.14597731469269323</v>
      </c>
      <c r="G102" s="32"/>
    </row>
    <row r="103" spans="1:21" x14ac:dyDescent="0.25">
      <c r="A103" s="2"/>
      <c r="B103" s="2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21" ht="21" customHeight="1" x14ac:dyDescent="0.25">
      <c r="A104" s="2"/>
      <c r="B104" s="2"/>
      <c r="C104" s="3"/>
      <c r="D104" s="3"/>
      <c r="E104" s="3"/>
      <c r="F104" s="2"/>
      <c r="G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2"/>
      <c r="B105" s="2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21" ht="55.5" customHeight="1" x14ac:dyDescent="0.25">
      <c r="A106" s="2"/>
      <c r="B106" s="2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21" ht="3.75" customHeight="1" x14ac:dyDescent="0.25">
      <c r="A107" s="2"/>
      <c r="B107" s="2"/>
      <c r="C107" s="3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21" ht="16.5" thickBot="1" x14ac:dyDescent="0.3">
      <c r="A108" s="31" t="s">
        <v>43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3"/>
    </row>
    <row r="109" spans="1:21" ht="3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21" ht="45" customHeight="1" x14ac:dyDescent="0.25">
      <c r="A110" s="29" t="s">
        <v>42</v>
      </c>
      <c r="B110" s="30" t="s">
        <v>1</v>
      </c>
      <c r="C110" s="105" t="s">
        <v>41</v>
      </c>
      <c r="D110" s="105" t="s">
        <v>29</v>
      </c>
      <c r="E110" s="29" t="s">
        <v>40</v>
      </c>
      <c r="F110" s="2"/>
      <c r="G110" s="2"/>
      <c r="H110" s="2"/>
      <c r="I110" s="2"/>
      <c r="J110" s="2"/>
      <c r="K110" s="2"/>
      <c r="L110" s="2"/>
      <c r="M110" s="27"/>
      <c r="N110" s="27"/>
      <c r="O110" s="27"/>
      <c r="P110" s="27"/>
      <c r="Q110" s="2"/>
    </row>
    <row r="111" spans="1:21" x14ac:dyDescent="0.25">
      <c r="A111" s="28" t="s">
        <v>16</v>
      </c>
      <c r="B111" s="25">
        <f t="shared" ref="B111:B119" si="9">SUM(C111:F111)</f>
        <v>35</v>
      </c>
      <c r="C111" s="24">
        <v>21</v>
      </c>
      <c r="D111" s="24">
        <v>14</v>
      </c>
      <c r="E111" s="24">
        <v>0</v>
      </c>
      <c r="F111" s="2"/>
      <c r="G111" s="2"/>
      <c r="H111" s="2"/>
      <c r="I111" s="2"/>
      <c r="J111" s="2"/>
      <c r="K111" s="2"/>
      <c r="L111" s="2"/>
      <c r="M111" s="27"/>
      <c r="N111" s="27"/>
      <c r="O111" s="27"/>
      <c r="P111" s="27"/>
      <c r="Q111" s="2"/>
    </row>
    <row r="112" spans="1:21" x14ac:dyDescent="0.25">
      <c r="A112" s="26" t="s">
        <v>17</v>
      </c>
      <c r="B112" s="25">
        <f t="shared" si="9"/>
        <v>112</v>
      </c>
      <c r="C112" s="24">
        <v>68</v>
      </c>
      <c r="D112" s="24">
        <v>43</v>
      </c>
      <c r="E112" s="24">
        <v>1</v>
      </c>
      <c r="F112" s="2"/>
      <c r="G112" s="2"/>
      <c r="H112" s="2"/>
      <c r="I112" s="2"/>
      <c r="J112" s="2"/>
      <c r="K112" s="2"/>
      <c r="L112" s="2"/>
      <c r="M112" s="27"/>
      <c r="N112" s="27"/>
      <c r="O112" s="27"/>
      <c r="P112" s="27"/>
      <c r="Q112" s="2"/>
    </row>
    <row r="113" spans="1:17" ht="16.5" customHeight="1" x14ac:dyDescent="0.25">
      <c r="A113" s="26" t="s">
        <v>18</v>
      </c>
      <c r="B113" s="25">
        <f t="shared" si="9"/>
        <v>206</v>
      </c>
      <c r="C113" s="24">
        <v>143</v>
      </c>
      <c r="D113" s="24">
        <v>63</v>
      </c>
      <c r="E113" s="24">
        <v>0</v>
      </c>
      <c r="F113" s="2"/>
      <c r="G113" s="2"/>
      <c r="H113" s="2"/>
      <c r="I113" s="2"/>
      <c r="J113" s="2"/>
      <c r="K113" s="2"/>
      <c r="L113" s="2" t="s">
        <v>39</v>
      </c>
      <c r="M113" s="19"/>
      <c r="N113" s="19"/>
      <c r="O113" s="19"/>
      <c r="P113" s="19"/>
      <c r="Q113" s="2"/>
    </row>
    <row r="114" spans="1:17" ht="16.5" customHeight="1" x14ac:dyDescent="0.25">
      <c r="A114" s="26" t="s">
        <v>19</v>
      </c>
      <c r="B114" s="25">
        <f t="shared" si="9"/>
        <v>304</v>
      </c>
      <c r="C114" s="24">
        <v>222</v>
      </c>
      <c r="D114" s="24">
        <v>78</v>
      </c>
      <c r="E114" s="24">
        <v>4</v>
      </c>
      <c r="F114" s="2"/>
      <c r="G114" s="2"/>
      <c r="H114" s="2"/>
      <c r="I114" s="2"/>
      <c r="J114" s="2"/>
      <c r="K114" s="2"/>
      <c r="L114" s="2" t="s">
        <v>38</v>
      </c>
      <c r="M114" s="19"/>
      <c r="N114" s="19"/>
      <c r="O114" s="19"/>
      <c r="P114" s="19"/>
      <c r="Q114" s="2"/>
    </row>
    <row r="115" spans="1:17" ht="16.5" customHeight="1" x14ac:dyDescent="0.25">
      <c r="A115" s="26" t="s">
        <v>20</v>
      </c>
      <c r="B115" s="25">
        <f t="shared" si="9"/>
        <v>205</v>
      </c>
      <c r="C115" s="24">
        <v>161</v>
      </c>
      <c r="D115" s="24">
        <v>43</v>
      </c>
      <c r="E115" s="24">
        <v>1</v>
      </c>
      <c r="F115" s="2"/>
      <c r="G115" s="2"/>
      <c r="H115" s="2"/>
      <c r="I115" s="2"/>
      <c r="J115" s="2"/>
      <c r="K115" s="2"/>
      <c r="L115" s="2" t="s">
        <v>37</v>
      </c>
      <c r="M115" s="19"/>
      <c r="N115" s="19"/>
      <c r="O115" s="19"/>
      <c r="P115" s="19"/>
      <c r="Q115" s="2"/>
    </row>
    <row r="116" spans="1:17" ht="16.5" customHeight="1" x14ac:dyDescent="0.25">
      <c r="A116" s="26" t="s">
        <v>21</v>
      </c>
      <c r="B116" s="25">
        <f t="shared" si="9"/>
        <v>261</v>
      </c>
      <c r="C116" s="24">
        <v>200</v>
      </c>
      <c r="D116" s="24">
        <v>59</v>
      </c>
      <c r="E116" s="24">
        <v>2</v>
      </c>
      <c r="F116" s="2"/>
      <c r="G116" s="2"/>
      <c r="H116" s="2"/>
      <c r="I116" s="2"/>
      <c r="J116" s="2"/>
      <c r="K116" s="2"/>
      <c r="L116" s="2"/>
      <c r="M116" s="19"/>
      <c r="N116" s="19"/>
      <c r="O116" s="19"/>
      <c r="P116" s="19"/>
      <c r="Q116" s="2"/>
    </row>
    <row r="117" spans="1:17" ht="16.5" customHeight="1" x14ac:dyDescent="0.25">
      <c r="A117" s="26" t="s">
        <v>44</v>
      </c>
      <c r="B117" s="25">
        <f t="shared" si="9"/>
        <v>269</v>
      </c>
      <c r="C117" s="24">
        <v>198</v>
      </c>
      <c r="D117" s="24">
        <v>70</v>
      </c>
      <c r="E117" s="24">
        <v>1</v>
      </c>
      <c r="F117" s="2"/>
      <c r="G117" s="2"/>
      <c r="H117" s="2"/>
      <c r="I117" s="2"/>
      <c r="J117" s="2"/>
      <c r="K117" s="2"/>
      <c r="L117" s="2"/>
      <c r="M117" s="19"/>
      <c r="N117" s="19"/>
      <c r="O117" s="19"/>
      <c r="P117" s="19"/>
      <c r="Q117" s="2"/>
    </row>
    <row r="118" spans="1:17" x14ac:dyDescent="0.25">
      <c r="A118" s="26" t="s">
        <v>22</v>
      </c>
      <c r="B118" s="25">
        <f t="shared" si="9"/>
        <v>28</v>
      </c>
      <c r="C118" s="24">
        <v>19</v>
      </c>
      <c r="D118" s="24">
        <v>9</v>
      </c>
      <c r="E118" s="24">
        <v>0</v>
      </c>
      <c r="F118" s="2"/>
      <c r="G118" s="2"/>
      <c r="H118" s="2"/>
      <c r="I118" s="2"/>
      <c r="J118" s="2"/>
      <c r="K118" s="2"/>
      <c r="L118" s="2" t="s">
        <v>36</v>
      </c>
      <c r="M118" s="19"/>
      <c r="N118" s="19"/>
      <c r="O118" s="19"/>
      <c r="P118" s="19"/>
      <c r="Q118" s="2"/>
    </row>
    <row r="119" spans="1:17" x14ac:dyDescent="0.25">
      <c r="A119" s="106" t="s">
        <v>23</v>
      </c>
      <c r="B119" s="107">
        <f t="shared" si="9"/>
        <v>10</v>
      </c>
      <c r="C119" s="108">
        <v>4</v>
      </c>
      <c r="D119" s="108">
        <v>6</v>
      </c>
      <c r="E119" s="108">
        <v>0</v>
      </c>
      <c r="F119" s="2"/>
      <c r="G119" s="2"/>
      <c r="H119" s="2"/>
      <c r="I119" s="2"/>
      <c r="J119" s="2"/>
      <c r="K119" s="2"/>
      <c r="L119" s="2"/>
      <c r="M119" s="19"/>
      <c r="N119" s="19"/>
      <c r="O119" s="19"/>
      <c r="P119" s="19"/>
      <c r="Q119" s="2"/>
    </row>
    <row r="120" spans="1:17" x14ac:dyDescent="0.25">
      <c r="A120" s="23" t="s">
        <v>1</v>
      </c>
      <c r="B120" s="22">
        <f>SUM(B111:B119)</f>
        <v>1430</v>
      </c>
      <c r="C120" s="22">
        <f t="shared" ref="C120:E120" si="10">SUM(C111:C119)</f>
        <v>1036</v>
      </c>
      <c r="D120" s="22">
        <f t="shared" si="10"/>
        <v>385</v>
      </c>
      <c r="E120" s="22">
        <f t="shared" si="10"/>
        <v>9</v>
      </c>
      <c r="F120" s="2"/>
      <c r="G120" s="2"/>
      <c r="H120" s="2"/>
      <c r="I120" s="2"/>
      <c r="J120" s="2"/>
      <c r="K120" s="16"/>
      <c r="L120" s="16"/>
      <c r="M120" s="19"/>
      <c r="N120" s="19"/>
      <c r="O120" s="19"/>
      <c r="P120" s="19"/>
      <c r="Q120" s="16"/>
    </row>
    <row r="121" spans="1:17" ht="13.5" customHeight="1" thickBot="1" x14ac:dyDescent="0.3">
      <c r="A121" s="21" t="s">
        <v>25</v>
      </c>
      <c r="B121" s="20">
        <f>B120/$B120</f>
        <v>1</v>
      </c>
      <c r="C121" s="20">
        <f>C120/$B120</f>
        <v>0.72447552447552443</v>
      </c>
      <c r="D121" s="20">
        <f>D120/$B120</f>
        <v>0.26923076923076922</v>
      </c>
      <c r="E121" s="20">
        <f>E120/$B120</f>
        <v>6.2937062937062941E-3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3.75" customHeight="1" x14ac:dyDescent="0.25">
      <c r="A122" s="18"/>
      <c r="B122" s="18"/>
      <c r="C122" s="18"/>
      <c r="D122" s="18"/>
      <c r="E122" s="18"/>
      <c r="F122" s="1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6.5" hidden="1" thickBot="1" x14ac:dyDescent="0.3">
      <c r="A123" s="15" t="s">
        <v>35</v>
      </c>
      <c r="B123" s="14"/>
      <c r="C123" s="14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3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" hidden="1" customHeight="1" x14ac:dyDescent="0.25">
      <c r="A125" s="104" t="s">
        <v>34</v>
      </c>
      <c r="B125" s="12" t="s">
        <v>1</v>
      </c>
      <c r="C125" s="12" t="s">
        <v>14</v>
      </c>
      <c r="D125" s="12" t="s">
        <v>15</v>
      </c>
      <c r="E125" s="12" t="s">
        <v>16</v>
      </c>
      <c r="F125" s="2"/>
    </row>
    <row r="126" spans="1:17" ht="15" hidden="1" customHeight="1" x14ac:dyDescent="0.25">
      <c r="A126" s="11" t="s">
        <v>33</v>
      </c>
      <c r="B126" s="9">
        <f>SUM(C126:E126)</f>
        <v>24241</v>
      </c>
      <c r="C126" s="8">
        <v>11093</v>
      </c>
      <c r="D126" s="8">
        <v>9442</v>
      </c>
      <c r="E126" s="8">
        <v>3706</v>
      </c>
      <c r="F126" s="2"/>
    </row>
    <row r="127" spans="1:17" ht="15" hidden="1" customHeight="1" x14ac:dyDescent="0.25">
      <c r="A127" s="10" t="s">
        <v>32</v>
      </c>
      <c r="B127" s="9">
        <f>SUM(C127:E127)</f>
        <v>283301</v>
      </c>
      <c r="C127" s="8">
        <v>127172</v>
      </c>
      <c r="D127" s="8">
        <v>117164</v>
      </c>
      <c r="E127" s="8">
        <v>38965</v>
      </c>
      <c r="F127" s="2"/>
    </row>
    <row r="128" spans="1:17" ht="15" hidden="1" customHeight="1" x14ac:dyDescent="0.25">
      <c r="A128" s="10" t="s">
        <v>31</v>
      </c>
      <c r="B128" s="9">
        <f>SUM(C128:E128)</f>
        <v>264468</v>
      </c>
      <c r="C128" s="8">
        <v>118021</v>
      </c>
      <c r="D128" s="8">
        <v>109838</v>
      </c>
      <c r="E128" s="8">
        <v>36609</v>
      </c>
      <c r="F128" s="2"/>
    </row>
    <row r="129" spans="1:17" ht="15" hidden="1" customHeight="1" x14ac:dyDescent="0.25">
      <c r="A129" s="7" t="s">
        <v>30</v>
      </c>
      <c r="B129" s="6">
        <f>SUM(C129:E129)</f>
        <v>378637</v>
      </c>
      <c r="C129" s="5">
        <v>174363</v>
      </c>
      <c r="D129" s="5">
        <v>151228</v>
      </c>
      <c r="E129" s="5">
        <v>53046</v>
      </c>
      <c r="F129" s="2"/>
    </row>
    <row r="130" spans="1:17" ht="15" hidden="1" customHeight="1" x14ac:dyDescent="0.25">
      <c r="A130" s="104" t="s">
        <v>1</v>
      </c>
      <c r="B130" s="4">
        <f>SUM(B126:B129)</f>
        <v>950647</v>
      </c>
      <c r="C130" s="4">
        <f>SUM(C126:C129)</f>
        <v>430649</v>
      </c>
      <c r="D130" s="4">
        <f>SUM(D126:D129)</f>
        <v>387672</v>
      </c>
      <c r="E130" s="4">
        <f>SUM(E126:E129)</f>
        <v>132326</v>
      </c>
      <c r="F130" s="3"/>
    </row>
    <row r="131" spans="1:17" ht="3.75" customHeight="1" x14ac:dyDescent="0.25">
      <c r="A131" s="2"/>
      <c r="B131" s="3"/>
      <c r="C131" s="3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</sheetData>
  <mergeCells count="17">
    <mergeCell ref="R89:R90"/>
    <mergeCell ref="F89:F90"/>
    <mergeCell ref="A2:Q2"/>
    <mergeCell ref="A5:R5"/>
    <mergeCell ref="A6:R6"/>
    <mergeCell ref="A7:R7"/>
    <mergeCell ref="A8:R8"/>
    <mergeCell ref="A78:J80"/>
    <mergeCell ref="A89:A90"/>
    <mergeCell ref="B89:B90"/>
    <mergeCell ref="C89:C90"/>
    <mergeCell ref="D89:D90"/>
    <mergeCell ref="E89:E90"/>
    <mergeCell ref="M89:M90"/>
    <mergeCell ref="O89:O90"/>
    <mergeCell ref="P89:P90"/>
    <mergeCell ref="Q89:Q90"/>
  </mergeCells>
  <printOptions horizontalCentered="1"/>
  <pageMargins left="0.19685039370078741" right="0.19685039370078741" top="0.39370078740157483" bottom="0" header="0.31496062992125984" footer="0.31496062992125984"/>
  <pageSetup scale="5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EIU </vt:lpstr>
      <vt:lpstr>'EIU 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2020-12-14T18:46:52Z</dcterms:modified>
</cp:coreProperties>
</file>