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1730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100'!$A$1:$Q$230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[11]Casos!#REF!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24" i="1"/>
  <c r="E223" i="1"/>
  <c r="E222" i="1"/>
  <c r="E221" i="1"/>
  <c r="E220" i="1"/>
  <c r="E219" i="1"/>
  <c r="E218" i="1"/>
  <c r="E217" i="1"/>
  <c r="E216" i="1"/>
  <c r="D214" i="1"/>
  <c r="D205" i="1"/>
  <c r="M187" i="1"/>
  <c r="L187" i="1"/>
  <c r="K187" i="1"/>
  <c r="J187" i="1"/>
  <c r="I187" i="1"/>
  <c r="H187" i="1"/>
  <c r="G187" i="1"/>
  <c r="F187" i="1"/>
  <c r="E187" i="1"/>
  <c r="D187" i="1"/>
  <c r="C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87" i="1" s="1"/>
  <c r="J157" i="1"/>
  <c r="I157" i="1"/>
  <c r="H157" i="1"/>
  <c r="G157" i="1"/>
  <c r="F157" i="1"/>
  <c r="F158" i="1" s="1"/>
  <c r="E157" i="1"/>
  <c r="D157" i="1"/>
  <c r="C157" i="1"/>
  <c r="C158" i="1" s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57" i="1" s="1"/>
  <c r="E139" i="1"/>
  <c r="E140" i="1" s="1"/>
  <c r="D139" i="1"/>
  <c r="D140" i="1" s="1"/>
  <c r="P133" i="1" s="1"/>
  <c r="C139" i="1"/>
  <c r="C140" i="1" s="1"/>
  <c r="O133" i="1" s="1"/>
  <c r="G137" i="1"/>
  <c r="F137" i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G130" i="1"/>
  <c r="F130" i="1"/>
  <c r="F129" i="1"/>
  <c r="G129" i="1" s="1"/>
  <c r="F128" i="1"/>
  <c r="G128" i="1" s="1"/>
  <c r="F127" i="1"/>
  <c r="F139" i="1" s="1"/>
  <c r="F140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I111" i="1"/>
  <c r="H111" i="1"/>
  <c r="H112" i="1" s="1"/>
  <c r="G111" i="1"/>
  <c r="F111" i="1"/>
  <c r="E111" i="1"/>
  <c r="D111" i="1"/>
  <c r="C111" i="1"/>
  <c r="C112" i="1" s="1"/>
  <c r="K110" i="1"/>
  <c r="K109" i="1"/>
  <c r="K108" i="1"/>
  <c r="K107" i="1"/>
  <c r="K106" i="1"/>
  <c r="K105" i="1"/>
  <c r="K104" i="1"/>
  <c r="K103" i="1"/>
  <c r="K111" i="1" s="1"/>
  <c r="K112" i="1" s="1"/>
  <c r="K102" i="1"/>
  <c r="K101" i="1"/>
  <c r="K100" i="1"/>
  <c r="K99" i="1"/>
  <c r="D93" i="1"/>
  <c r="C93" i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F84" i="1"/>
  <c r="E84" i="1"/>
  <c r="E83" i="1"/>
  <c r="F83" i="1" s="1"/>
  <c r="E82" i="1"/>
  <c r="F82" i="1" s="1"/>
  <c r="E81" i="1"/>
  <c r="D75" i="1"/>
  <c r="E69" i="1" s="1"/>
  <c r="E71" i="1"/>
  <c r="E70" i="1"/>
  <c r="J64" i="1"/>
  <c r="I64" i="1"/>
  <c r="I65" i="1" s="1"/>
  <c r="H64" i="1"/>
  <c r="G64" i="1"/>
  <c r="F64" i="1"/>
  <c r="F65" i="1" s="1"/>
  <c r="E64" i="1"/>
  <c r="D64" i="1"/>
  <c r="C64" i="1"/>
  <c r="K63" i="1"/>
  <c r="K62" i="1"/>
  <c r="K61" i="1"/>
  <c r="K60" i="1"/>
  <c r="K59" i="1"/>
  <c r="K58" i="1"/>
  <c r="K57" i="1"/>
  <c r="K56" i="1"/>
  <c r="K55" i="1"/>
  <c r="K54" i="1"/>
  <c r="K53" i="1"/>
  <c r="K52" i="1"/>
  <c r="K64" i="1" s="1"/>
  <c r="E46" i="1"/>
  <c r="D46" i="1"/>
  <c r="C46" i="1"/>
  <c r="F44" i="1"/>
  <c r="G44" i="1" s="1"/>
  <c r="F43" i="1"/>
  <c r="G43" i="1" s="1"/>
  <c r="G42" i="1"/>
  <c r="F42" i="1"/>
  <c r="F41" i="1"/>
  <c r="G41" i="1" s="1"/>
  <c r="O40" i="1"/>
  <c r="F40" i="1"/>
  <c r="G40" i="1" s="1"/>
  <c r="G39" i="1"/>
  <c r="F39" i="1"/>
  <c r="F38" i="1"/>
  <c r="G38" i="1" s="1"/>
  <c r="F37" i="1"/>
  <c r="G37" i="1" s="1"/>
  <c r="F36" i="1"/>
  <c r="G36" i="1" s="1"/>
  <c r="G35" i="1"/>
  <c r="F35" i="1"/>
  <c r="D215" i="1" s="1"/>
  <c r="E215" i="1" s="1"/>
  <c r="F34" i="1"/>
  <c r="F46" i="1" s="1"/>
  <c r="F47" i="1" s="1"/>
  <c r="G22" i="1"/>
  <c r="E22" i="1"/>
  <c r="D22" i="1"/>
  <c r="D23" i="1" s="1"/>
  <c r="F21" i="1"/>
  <c r="C21" i="1" s="1"/>
  <c r="F20" i="1"/>
  <c r="C20" i="1"/>
  <c r="F19" i="1"/>
  <c r="C19" i="1" s="1"/>
  <c r="F18" i="1"/>
  <c r="C18" i="1"/>
  <c r="F17" i="1"/>
  <c r="C17" i="1" s="1"/>
  <c r="F16" i="1"/>
  <c r="C16" i="1"/>
  <c r="F15" i="1"/>
  <c r="C15" i="1"/>
  <c r="P14" i="1"/>
  <c r="F14" i="1"/>
  <c r="C14" i="1"/>
  <c r="O13" i="1"/>
  <c r="P13" i="1" s="1"/>
  <c r="N13" i="1"/>
  <c r="N15" i="1" s="1"/>
  <c r="F13" i="1"/>
  <c r="C13" i="1"/>
  <c r="P12" i="1"/>
  <c r="C12" i="1"/>
  <c r="P11" i="1"/>
  <c r="C11" i="1"/>
  <c r="F10" i="1"/>
  <c r="F22" i="1" s="1"/>
  <c r="D47" i="1" l="1"/>
  <c r="P40" i="1" s="1"/>
  <c r="E47" i="1"/>
  <c r="E205" i="1"/>
  <c r="O186" i="1"/>
  <c r="O178" i="1"/>
  <c r="O166" i="1"/>
  <c r="O182" i="1"/>
  <c r="O174" i="1"/>
  <c r="O170" i="1"/>
  <c r="O162" i="1"/>
  <c r="E158" i="1"/>
  <c r="E65" i="1"/>
  <c r="K65" i="1"/>
  <c r="J112" i="1"/>
  <c r="J158" i="1"/>
  <c r="G112" i="1"/>
  <c r="J65" i="1"/>
  <c r="G65" i="1"/>
  <c r="I112" i="1"/>
  <c r="D158" i="1"/>
  <c r="O163" i="1"/>
  <c r="O171" i="1"/>
  <c r="O179" i="1"/>
  <c r="H65" i="1"/>
  <c r="O164" i="1"/>
  <c r="O172" i="1"/>
  <c r="O180" i="1"/>
  <c r="O181" i="1"/>
  <c r="D112" i="1"/>
  <c r="K158" i="1"/>
  <c r="G158" i="1"/>
  <c r="O173" i="1"/>
  <c r="E23" i="1"/>
  <c r="C65" i="1"/>
  <c r="E112" i="1"/>
  <c r="H158" i="1"/>
  <c r="O167" i="1"/>
  <c r="O175" i="1"/>
  <c r="O183" i="1"/>
  <c r="D226" i="1"/>
  <c r="E226" i="1" s="1"/>
  <c r="O165" i="1"/>
  <c r="D65" i="1"/>
  <c r="F112" i="1"/>
  <c r="I158" i="1"/>
  <c r="O168" i="1"/>
  <c r="O176" i="1"/>
  <c r="O184" i="1"/>
  <c r="O169" i="1"/>
  <c r="O177" i="1"/>
  <c r="O185" i="1"/>
  <c r="O121" i="1"/>
  <c r="P119" i="1" s="1"/>
  <c r="C10" i="1"/>
  <c r="C22" i="1" s="1"/>
  <c r="F23" i="1" s="1"/>
  <c r="E72" i="1"/>
  <c r="E75" i="1" s="1"/>
  <c r="E214" i="1"/>
  <c r="O15" i="1"/>
  <c r="P15" i="1" s="1"/>
  <c r="E73" i="1"/>
  <c r="E93" i="1"/>
  <c r="E74" i="1"/>
  <c r="C23" i="1" l="1"/>
  <c r="E94" i="1"/>
  <c r="C94" i="1"/>
  <c r="O87" i="1" s="1"/>
  <c r="D94" i="1"/>
  <c r="P87" i="1" s="1"/>
  <c r="G23" i="1"/>
  <c r="O187" i="1"/>
  <c r="P118" i="1"/>
  <c r="P117" i="1"/>
  <c r="P121" i="1"/>
  <c r="P120" i="1"/>
  <c r="P116" i="1"/>
</calcChain>
</file>

<file path=xl/sharedStrings.xml><?xml version="1.0" encoding="utf-8"?>
<sst xmlns="http://schemas.openxmlformats.org/spreadsheetml/2006/main" count="322" uniqueCount="135">
  <si>
    <t>REPORTE ESTADÍSTICO DE CONSULTAS TELEFÓNICAS ATENDIDAS EN LINEA100</t>
  </si>
  <si>
    <t>Periodo:  Enero - Noviembre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</si>
  <si>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</si>
  <si>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</si>
  <si>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</si>
  <si>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</si>
  <si>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</si>
  <si>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</si>
  <si>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</si>
  <si>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</si>
  <si>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nov)</t>
  </si>
  <si>
    <t>2018
(ene - nov)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</si>
  <si>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</si>
  <si>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</si>
  <si>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</si>
  <si>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</si>
  <si>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</si>
  <si>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</si>
  <si>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</si>
  <si>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</si>
  <si>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</si>
  <si>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</si>
  <si>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</si>
  <si>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</si>
  <si>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</si>
  <si>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</si>
  <si>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</si>
  <si>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</si>
  <si>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</si>
  <si>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</si>
  <si>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</si>
  <si>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</si>
  <si>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</si>
  <si>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</si>
  <si>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</si>
  <si>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</si>
  <si>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</si>
  <si>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</si>
  <si>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</si>
  <si>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</si>
  <si>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</si>
  <si>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</si>
  <si>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</si>
  <si>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</si>
  <si>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</si>
  <si>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</si>
  <si>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</si>
  <si>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</si>
  <si>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</si>
  <si>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</si>
  <si>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</si>
  <si>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</si>
  <si>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</si>
  <si>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</si>
  <si>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</si>
  <si>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</si>
  <si>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</si>
  <si>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</si>
  <si>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</si>
  <si>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</si>
  <si>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</si>
  <si>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</si>
  <si>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</si>
  <si>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</si>
  <si>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</si>
  <si>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</si>
  <si>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</si>
  <si>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</si>
  <si>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</si>
  <si>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</si>
  <si>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</si>
  <si>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</si>
  <si>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</si>
  <si>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</si>
  <si>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</si>
  <si>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</si>
  <si>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</si>
  <si>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</si>
  <si>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</si>
  <si>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</si>
  <si>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</si>
  <si>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</si>
  <si>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</si>
  <si>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</si>
  <si>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</si>
  <si>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</si>
  <si>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Lima</t>
  </si>
  <si>
    <t>Callao</t>
  </si>
  <si>
    <t>La Libertad</t>
  </si>
  <si>
    <t>Arequipa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</si>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</sst>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20" fillId="10" borderId="0" xfId="2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164" fontId="19" fillId="0" borderId="27" xfId="1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>
      <alignment horizontal="center" vertical="center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/>
    <xf numFmtId="9" fontId="15" fillId="9" borderId="0" xfId="1" applyNumberFormat="1" applyFont="1" applyFill="1" applyBorder="1" applyAlignment="1" applyProtection="1">
      <alignment horizontal="center" vertical="center"/>
      <protection hidden="1"/>
    </xf>
    <xf numFmtId="9" fontId="19" fillId="0" borderId="0" xfId="1" applyFont="1" applyFill="1" applyBorder="1" applyAlignment="1" applyProtection="1">
      <alignment horizontal="center" vertical="center"/>
      <protection hidden="1"/>
    </xf>
    <xf numFmtId="3" fontId="24" fillId="0" borderId="0" xfId="2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5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0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3" fontId="19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5" borderId="0" xfId="2" applyFont="1" applyFill="1" applyBorder="1" applyAlignment="1" applyProtection="1">
      <alignment horizontal="center" vertical="center"/>
      <protection hidden="1"/>
    </xf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7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8" fillId="0" borderId="0" xfId="2" applyFont="1" applyFill="1" applyBorder="1" applyAlignment="1" applyProtection="1">
      <alignment horizontal="left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0" fontId="30" fillId="5" borderId="0" xfId="2" applyFont="1" applyFill="1" applyBorder="1" applyAlignment="1">
      <alignment horizontal="center" vertical="center" wrapText="1"/>
    </xf>
    <xf numFmtId="0" fontId="30" fillId="5" borderId="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31" fillId="0" borderId="0" xfId="2" applyFont="1" applyFill="1" applyAlignment="1">
      <alignment vertical="center"/>
    </xf>
    <xf numFmtId="0" fontId="30" fillId="5" borderId="31" xfId="2" applyFont="1" applyFill="1" applyBorder="1" applyAlignment="1">
      <alignment horizontal="center" vertical="center"/>
    </xf>
    <xf numFmtId="3" fontId="30" fillId="5" borderId="31" xfId="2" applyNumberFormat="1" applyFont="1" applyFill="1" applyBorder="1" applyAlignment="1">
      <alignment horizontal="right" vertical="center" indent="1"/>
    </xf>
    <xf numFmtId="3" fontId="30" fillId="0" borderId="0" xfId="2" applyNumberFormat="1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1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9" fillId="0" borderId="0" xfId="2" applyFont="1" applyFill="1" applyBorder="1" applyAlignment="1">
      <alignment vertical="center" wrapText="1"/>
    </xf>
    <xf numFmtId="0" fontId="30" fillId="5" borderId="0" xfId="2" applyFont="1" applyFill="1" applyBorder="1" applyAlignment="1">
      <alignment horizontal="center" vertical="center"/>
    </xf>
    <xf numFmtId="0" fontId="30" fillId="5" borderId="32" xfId="2" applyFont="1" applyFill="1" applyBorder="1" applyAlignment="1">
      <alignment horizontal="center" vertical="center"/>
    </xf>
    <xf numFmtId="0" fontId="30" fillId="5" borderId="33" xfId="2" applyFont="1" applyFill="1" applyBorder="1" applyAlignment="1">
      <alignment horizontal="center" vertical="center"/>
    </xf>
    <xf numFmtId="0" fontId="30" fillId="12" borderId="34" xfId="2" applyFont="1" applyFill="1" applyBorder="1" applyAlignment="1">
      <alignment horizontal="center" vertical="center" wrapText="1"/>
    </xf>
    <xf numFmtId="0" fontId="30" fillId="5" borderId="35" xfId="2" applyFont="1" applyFill="1" applyBorder="1" applyAlignment="1">
      <alignment horizontal="center" vertical="center"/>
    </xf>
    <xf numFmtId="0" fontId="30" fillId="5" borderId="36" xfId="2" applyFont="1" applyFill="1" applyBorder="1" applyAlignment="1">
      <alignment horizontal="center" vertical="center"/>
    </xf>
    <xf numFmtId="0" fontId="30" fillId="12" borderId="37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0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0" fillId="13" borderId="42" xfId="3" applyFont="1" applyFill="1" applyBorder="1" applyAlignment="1">
      <alignment horizontal="center" vertical="center"/>
    </xf>
    <xf numFmtId="9" fontId="20" fillId="13" borderId="43" xfId="3" applyFont="1" applyFill="1" applyBorder="1" applyAlignment="1">
      <alignment horizontal="center" vertical="center"/>
    </xf>
    <xf numFmtId="0" fontId="30" fillId="5" borderId="44" xfId="2" applyFont="1" applyFill="1" applyBorder="1" applyAlignment="1">
      <alignment vertical="center"/>
    </xf>
    <xf numFmtId="3" fontId="30" fillId="5" borderId="0" xfId="2" applyNumberFormat="1" applyFont="1" applyFill="1" applyBorder="1" applyAlignment="1">
      <alignment horizontal="center" vertical="center"/>
    </xf>
    <xf numFmtId="9" fontId="30" fillId="12" borderId="45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  <c:pt idx="9">
                  <c:v>4702</c:v>
                </c:pt>
                <c:pt idx="10">
                  <c:v>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9-457A-A8AE-C786AD12B627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  <c:pt idx="9">
                  <c:v>977</c:v>
                </c:pt>
                <c:pt idx="10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9-457A-A8AE-C786AD12B627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9-457A-A8AE-C786AD12B6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  <c:pt idx="9">
                  <c:v>1427</c:v>
                </c:pt>
                <c:pt idx="10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9-457A-A8AE-C786AD12B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0-469C-ADA0-27111A8D83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0-469C-ADA0-27111A8D834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40-469C-ADA0-27111A8D83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125</c:v>
                </c:pt>
                <c:pt idx="2">
                  <c:v>387</c:v>
                </c:pt>
                <c:pt idx="3">
                  <c:v>911</c:v>
                </c:pt>
                <c:pt idx="4">
                  <c:v>12940</c:v>
                </c:pt>
                <c:pt idx="5">
                  <c:v>37442</c:v>
                </c:pt>
                <c:pt idx="6">
                  <c:v>2273</c:v>
                </c:pt>
                <c:pt idx="7">
                  <c:v>13316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0-469C-ADA0-27111A8D8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  <c:pt idx="9">
                  <c:v>5429</c:v>
                </c:pt>
                <c:pt idx="10">
                  <c:v>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4-47FF-96D1-36F6E87115C8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  <c:pt idx="9">
                  <c:v>1677</c:v>
                </c:pt>
                <c:pt idx="10">
                  <c:v>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4-47FF-96D1-36F6E8711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D-4608-A52D-2CDF7695845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D-4608-A52D-2CDF7695845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3D-4608-A52D-2CDF769584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3D-4608-A52D-2CDF769584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3D-4608-A52D-2CDF769584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7946</c:v>
                </c:pt>
                <c:pt idx="1">
                  <c:v>10424</c:v>
                </c:pt>
                <c:pt idx="2">
                  <c:v>5776</c:v>
                </c:pt>
                <c:pt idx="3">
                  <c:v>4277</c:v>
                </c:pt>
                <c:pt idx="4">
                  <c:v>12651</c:v>
                </c:pt>
                <c:pt idx="5">
                  <c:v>22365</c:v>
                </c:pt>
                <c:pt idx="6">
                  <c:v>3280</c:v>
                </c:pt>
                <c:pt idx="7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3D-4608-A52D-2CDF7695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BD9-415D-9B68-B78D371264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D9-415D-9B68-B78D371264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D9-415D-9B68-B78D371264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D9-415D-9B68-B78D371264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D9-415D-9B68-B78D371264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BD9-415D-9B68-B78D3712644E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9-415D-9B68-B78D3712644E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9-415D-9B68-B78D3712644E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D9-415D-9B68-B78D3712644E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D9-415D-9B68-B78D3712644E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D9-415D-9B68-B78D3712644E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D9-415D-9B68-B78D371264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0.39499065198682376</c:v>
                </c:pt>
                <c:pt idx="1">
                  <c:v>0.15176425201056473</c:v>
                </c:pt>
                <c:pt idx="2">
                  <c:v>0.13237083419889012</c:v>
                </c:pt>
                <c:pt idx="3">
                  <c:v>0.17077187880226727</c:v>
                </c:pt>
                <c:pt idx="4">
                  <c:v>0.14020535952755439</c:v>
                </c:pt>
                <c:pt idx="5">
                  <c:v>9.8970234738997541E-3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D9-415D-9B68-B78D37126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  <c:pt idx="9">
                  <c:v>1610</c:v>
                </c:pt>
                <c:pt idx="10">
                  <c:v>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A-48F8-9962-045A8FC01196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  <c:pt idx="9">
                  <c:v>3670</c:v>
                </c:pt>
                <c:pt idx="10">
                  <c:v>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A-48F8-9962-045A8FC01196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4A-48F8-9962-045A8FC011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  <c:pt idx="9">
                  <c:v>1826</c:v>
                </c:pt>
                <c:pt idx="10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A-48F8-9962-045A8FC0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E0-497C-83C3-BD3339ACC7E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E0-497C-83C3-BD3339ACC7E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E0-497C-83C3-BD3339ACC7EC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E0-497C-83C3-BD3339ACC7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4</c:v>
                </c:pt>
                <c:pt idx="1">
                  <c:v>103</c:v>
                </c:pt>
                <c:pt idx="2">
                  <c:v>229</c:v>
                </c:pt>
                <c:pt idx="3">
                  <c:v>520</c:v>
                </c:pt>
                <c:pt idx="4">
                  <c:v>11551</c:v>
                </c:pt>
                <c:pt idx="5">
                  <c:v>36012</c:v>
                </c:pt>
                <c:pt idx="6">
                  <c:v>2183</c:v>
                </c:pt>
                <c:pt idx="7">
                  <c:v>16792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E0-497C-83C3-BD3339AC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70C-475D-8050-B16ECD9E1C7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70C-475D-8050-B16ECD9E1C7E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C-475D-8050-B16ECD9E1C7E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C-475D-8050-B16ECD9E1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29156</c:v>
                </c:pt>
                <c:pt idx="1">
                  <c:v>38238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0C-475D-8050-B16ECD9E1C7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A-4FBE-84BA-649752D750A6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A-4FBE-84BA-649752D75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'Linea 100'!$D$214:$D$224</c:f>
              <c:numCache>
                <c:formatCode>#,##0</c:formatCode>
                <c:ptCount val="11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A-4FBE-84BA-649752D750A6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A-4FBE-84BA-649752D75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'Linea 100'!$C$214:$C$224</c:f>
              <c:numCache>
                <c:formatCode>#,##0</c:formatCode>
                <c:ptCount val="11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  <c:pt idx="9">
                  <c:v>5572</c:v>
                </c:pt>
                <c:pt idx="10">
                  <c:v>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CA-4FBE-84BA-649752D750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E4FEB75E-CE34-4071-AFCB-A526B50C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5F54106-752D-45CD-9962-07BEFEFFC716}"/>
            </a:ext>
          </a:extLst>
        </xdr:cNvPr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093904-9C62-40AD-9372-BB13B543B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90CD73-5521-4D15-ABE5-2F8955F9398E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C76EDA-D77F-46B8-8C8D-EA7FEDC0A57B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A2C7C3B-12F3-40E0-9444-A02DFAC4B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D813AB5-94CC-411D-9CBE-6E8AB04D8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2CF8BF1B-36A6-4875-90F5-042054F44FDB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68C8E1C3-D120-4C86-B291-8E1D2666844E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A27F770-A339-43D4-AE6B-C134CAD4C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01E0F56-C622-483B-915F-AFA3723B7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3D2C4BD-9A51-48AA-82F5-3948E59A2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B1E19D69-0CF0-41D5-AAC7-72636E1947DB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4800942B-0543-400F-A1B4-7AFBF5EEA8B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D83B91F-953C-4878-8379-96D99E1E5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DA2C68A-9264-448E-BBCC-DC0D883FA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227</xdr:row>
      <xdr:rowOff>266700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3CA4B57C-9C19-4965-9CBF-4DEB3EDA3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638174</xdr:colOff>
      <xdr:row>15</xdr:row>
      <xdr:rowOff>1866</xdr:rowOff>
    </xdr:from>
    <xdr:to>
      <xdr:col>15</xdr:col>
      <xdr:colOff>590158</xdr:colOff>
      <xdr:row>29</xdr:row>
      <xdr:rowOff>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7F179A4-50BF-41F5-8470-BEF2FEED9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9" y="3440391"/>
          <a:ext cx="5162159" cy="2607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AE65BD6D-D928-453D-8FF9-1C4476CA57E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A3AFBF9-6DAD-4C41-BDF6-84CCD5508BE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Nov)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NOVIEMBRE/ESTADISTICAS/Reportes%20Estad&#237;sticos%20-%20Noviemb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_AV"/>
    </sheetNames>
    <sheetDataSet>
      <sheetData sheetId="0"/>
      <sheetData sheetId="1"/>
      <sheetData sheetId="2"/>
      <sheetData sheetId="3"/>
      <sheetData sheetId="4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  <cell r="C37">
            <v>3587</v>
          </cell>
          <cell r="D37">
            <v>690</v>
          </cell>
          <cell r="E37">
            <v>958</v>
          </cell>
        </row>
        <row r="38">
          <cell r="B38" t="str">
            <v>Mayo</v>
          </cell>
          <cell r="C38">
            <v>5103</v>
          </cell>
          <cell r="D38">
            <v>1087</v>
          </cell>
          <cell r="E38">
            <v>1044</v>
          </cell>
        </row>
        <row r="39">
          <cell r="B39" t="str">
            <v>Junio</v>
          </cell>
          <cell r="C39">
            <v>5353</v>
          </cell>
          <cell r="D39">
            <v>1080</v>
          </cell>
          <cell r="E39">
            <v>829</v>
          </cell>
        </row>
        <row r="40">
          <cell r="B40" t="str">
            <v>Julio</v>
          </cell>
          <cell r="C40">
            <v>4831</v>
          </cell>
          <cell r="D40">
            <v>1002</v>
          </cell>
          <cell r="E40">
            <v>1002</v>
          </cell>
        </row>
        <row r="41">
          <cell r="B41" t="str">
            <v>Agosto</v>
          </cell>
          <cell r="C41">
            <v>4496</v>
          </cell>
          <cell r="D41">
            <v>929</v>
          </cell>
          <cell r="E41">
            <v>965</v>
          </cell>
        </row>
        <row r="42">
          <cell r="B42" t="str">
            <v>Septiembre</v>
          </cell>
          <cell r="C42">
            <v>4329</v>
          </cell>
          <cell r="D42">
            <v>960</v>
          </cell>
          <cell r="E42">
            <v>1273</v>
          </cell>
        </row>
        <row r="43">
          <cell r="B43" t="str">
            <v>Octubre</v>
          </cell>
          <cell r="C43">
            <v>4702</v>
          </cell>
          <cell r="D43">
            <v>977</v>
          </cell>
          <cell r="E43">
            <v>1427</v>
          </cell>
        </row>
        <row r="44">
          <cell r="B44" t="str">
            <v>Noviembre</v>
          </cell>
          <cell r="C44">
            <v>4631</v>
          </cell>
          <cell r="D44">
            <v>936</v>
          </cell>
          <cell r="E44">
            <v>1315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125</v>
          </cell>
          <cell r="E64">
            <v>387</v>
          </cell>
          <cell r="F64">
            <v>911</v>
          </cell>
          <cell r="G64">
            <v>12940</v>
          </cell>
          <cell r="H64">
            <v>37442</v>
          </cell>
          <cell r="I64">
            <v>2273</v>
          </cell>
          <cell r="J64">
            <v>13316</v>
          </cell>
        </row>
        <row r="69">
          <cell r="B69" t="str">
            <v>El / ella misma</v>
          </cell>
          <cell r="E69">
            <v>0.39499065198682376</v>
          </cell>
        </row>
        <row r="70">
          <cell r="B70" t="str">
            <v>Anónimo</v>
          </cell>
          <cell r="E70">
            <v>0.15176425201056473</v>
          </cell>
        </row>
        <row r="71">
          <cell r="B71" t="str">
            <v>Madre/padre/apoderado(a)</v>
          </cell>
          <cell r="E71">
            <v>0.13237083419889012</v>
          </cell>
        </row>
        <row r="72">
          <cell r="B72" t="str">
            <v>Otro familiar</v>
          </cell>
          <cell r="E72">
            <v>0.17077187880226727</v>
          </cell>
        </row>
        <row r="73">
          <cell r="B73" t="str">
            <v>Otra persona</v>
          </cell>
          <cell r="E73">
            <v>0.14020535952755439</v>
          </cell>
        </row>
        <row r="74">
          <cell r="B74" t="str">
            <v>Seudónimo</v>
          </cell>
          <cell r="E74">
            <v>9.8970234738997541E-3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  <cell r="C84">
            <v>4002</v>
          </cell>
          <cell r="D84">
            <v>1233</v>
          </cell>
        </row>
        <row r="85">
          <cell r="B85" t="str">
            <v>Mayo</v>
          </cell>
          <cell r="C85">
            <v>5568</v>
          </cell>
          <cell r="D85">
            <v>1666</v>
          </cell>
        </row>
        <row r="86">
          <cell r="B86" t="str">
            <v>Junio</v>
          </cell>
          <cell r="C86">
            <v>5558</v>
          </cell>
          <cell r="D86">
            <v>1704</v>
          </cell>
        </row>
        <row r="87">
          <cell r="B87" t="str">
            <v>Julio</v>
          </cell>
          <cell r="C87">
            <v>5256</v>
          </cell>
          <cell r="D87">
            <v>1579</v>
          </cell>
        </row>
        <row r="88">
          <cell r="B88" t="str">
            <v>Agosto</v>
          </cell>
          <cell r="C88">
            <v>4920</v>
          </cell>
          <cell r="D88">
            <v>1470</v>
          </cell>
        </row>
        <row r="89">
          <cell r="B89" t="str">
            <v>Septiembre</v>
          </cell>
          <cell r="C89">
            <v>4934</v>
          </cell>
          <cell r="D89">
            <v>1628</v>
          </cell>
        </row>
        <row r="90">
          <cell r="B90" t="str">
            <v>Octubre</v>
          </cell>
          <cell r="C90">
            <v>5429</v>
          </cell>
          <cell r="D90">
            <v>1677</v>
          </cell>
        </row>
        <row r="91">
          <cell r="B91" t="str">
            <v>Noviembre</v>
          </cell>
          <cell r="C91">
            <v>5291</v>
          </cell>
          <cell r="D91">
            <v>1591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7946</v>
          </cell>
          <cell r="D111">
            <v>10424</v>
          </cell>
          <cell r="E111">
            <v>5776</v>
          </cell>
          <cell r="F111">
            <v>4277</v>
          </cell>
          <cell r="G111">
            <v>12651</v>
          </cell>
          <cell r="H111">
            <v>22365</v>
          </cell>
          <cell r="I111">
            <v>3280</v>
          </cell>
          <cell r="J111">
            <v>675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  <cell r="C130">
            <v>1289</v>
          </cell>
          <cell r="D130">
            <v>2987</v>
          </cell>
          <cell r="E130">
            <v>959</v>
          </cell>
        </row>
        <row r="131">
          <cell r="B131" t="str">
            <v>Mayo</v>
          </cell>
          <cell r="C131">
            <v>1656</v>
          </cell>
          <cell r="D131">
            <v>3967</v>
          </cell>
          <cell r="E131">
            <v>1611</v>
          </cell>
        </row>
        <row r="132">
          <cell r="B132" t="str">
            <v>Junio</v>
          </cell>
          <cell r="C132">
            <v>1492</v>
          </cell>
          <cell r="D132">
            <v>4201</v>
          </cell>
          <cell r="E132">
            <v>1569</v>
          </cell>
        </row>
        <row r="133">
          <cell r="B133" t="str">
            <v>Julio</v>
          </cell>
          <cell r="C133">
            <v>1364</v>
          </cell>
          <cell r="D133">
            <v>3730</v>
          </cell>
          <cell r="E133">
            <v>1741</v>
          </cell>
        </row>
        <row r="134">
          <cell r="B134" t="str">
            <v>Agosto</v>
          </cell>
          <cell r="C134">
            <v>1368</v>
          </cell>
          <cell r="D134">
            <v>3498</v>
          </cell>
          <cell r="E134">
            <v>1524</v>
          </cell>
        </row>
        <row r="135">
          <cell r="B135" t="str">
            <v>Septiembre</v>
          </cell>
          <cell r="C135">
            <v>1499</v>
          </cell>
          <cell r="D135">
            <v>3443</v>
          </cell>
          <cell r="E135">
            <v>1620</v>
          </cell>
        </row>
        <row r="136">
          <cell r="B136" t="str">
            <v>Octubre</v>
          </cell>
          <cell r="C136">
            <v>1610</v>
          </cell>
          <cell r="D136">
            <v>3670</v>
          </cell>
          <cell r="E136">
            <v>1826</v>
          </cell>
        </row>
        <row r="137">
          <cell r="B137" t="str">
            <v>Noviembre</v>
          </cell>
          <cell r="C137">
            <v>1454</v>
          </cell>
          <cell r="D137">
            <v>3631</v>
          </cell>
          <cell r="E137">
            <v>1797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4</v>
          </cell>
          <cell r="D157">
            <v>103</v>
          </cell>
          <cell r="E157">
            <v>229</v>
          </cell>
          <cell r="F157">
            <v>520</v>
          </cell>
          <cell r="G157">
            <v>11551</v>
          </cell>
          <cell r="H157">
            <v>36012</v>
          </cell>
          <cell r="I157">
            <v>2183</v>
          </cell>
          <cell r="J157">
            <v>16792</v>
          </cell>
        </row>
        <row r="205">
          <cell r="D205">
            <v>29156</v>
          </cell>
          <cell r="E205">
            <v>38238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  <row r="217">
          <cell r="B217" t="str">
            <v>Abr</v>
          </cell>
          <cell r="C217">
            <v>5550</v>
          </cell>
          <cell r="D217">
            <v>5235</v>
          </cell>
        </row>
        <row r="218">
          <cell r="B218" t="str">
            <v>May</v>
          </cell>
          <cell r="C218">
            <v>5541</v>
          </cell>
          <cell r="D218">
            <v>7234</v>
          </cell>
        </row>
        <row r="219">
          <cell r="B219" t="str">
            <v>Jun</v>
          </cell>
          <cell r="C219">
            <v>5104</v>
          </cell>
          <cell r="D219">
            <v>7262</v>
          </cell>
        </row>
        <row r="220">
          <cell r="B220" t="str">
            <v>Jul</v>
          </cell>
          <cell r="C220">
            <v>5264</v>
          </cell>
          <cell r="D220">
            <v>6835</v>
          </cell>
        </row>
        <row r="221">
          <cell r="B221" t="str">
            <v>Ago</v>
          </cell>
          <cell r="C221">
            <v>5470</v>
          </cell>
          <cell r="D221">
            <v>6390</v>
          </cell>
        </row>
        <row r="222">
          <cell r="B222" t="str">
            <v>Set</v>
          </cell>
          <cell r="C222">
            <v>4740</v>
          </cell>
          <cell r="D222">
            <v>6562</v>
          </cell>
        </row>
        <row r="223">
          <cell r="B223" t="str">
            <v>Oct</v>
          </cell>
          <cell r="C223">
            <v>5572</v>
          </cell>
          <cell r="D223">
            <v>7106</v>
          </cell>
        </row>
        <row r="224">
          <cell r="B224" t="str">
            <v>Nov</v>
          </cell>
          <cell r="C224">
            <v>5738</v>
          </cell>
          <cell r="D224">
            <v>6882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230"/>
  <sheetViews>
    <sheetView showGridLines="0" tabSelected="1" view="pageBreakPreview" zoomScaleNormal="100" zoomScaleSheetLayoutView="100" workbookViewId="0">
      <selection activeCell="E1569" sqref="E1569:F1569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8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8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8" s="13" customFormat="1" ht="3" customHeight="1" x14ac:dyDescent="0.2">
      <c r="C6" s="14"/>
      <c r="D6" s="14"/>
      <c r="E6" s="14"/>
      <c r="F6" s="14"/>
      <c r="G6" s="15"/>
      <c r="H6" s="16"/>
      <c r="Q6" s="17"/>
    </row>
    <row r="7" spans="2:18" s="13" customFormat="1" ht="15" customHeight="1" thickBot="1" x14ac:dyDescent="0.25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8" s="13" customFormat="1" ht="15" customHeight="1" thickBot="1" x14ac:dyDescent="0.25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8" s="13" customFormat="1" ht="23.25" customHeight="1" x14ac:dyDescent="0.2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8" s="13" customFormat="1" ht="15" customHeight="1" thickBot="1" x14ac:dyDescent="0.25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8" s="13" customFormat="1" ht="15" customHeight="1" x14ac:dyDescent="0.2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59296</v>
      </c>
      <c r="O11" s="42">
        <v>67394</v>
      </c>
      <c r="P11" s="43">
        <f>(O11/N11)-1</f>
        <v>0.13656907717215327</v>
      </c>
      <c r="Q11" s="17"/>
    </row>
    <row r="12" spans="2:18" s="13" customFormat="1" ht="15" customHeight="1" x14ac:dyDescent="0.2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1453271</v>
      </c>
      <c r="O12" s="42">
        <v>890236</v>
      </c>
      <c r="P12" s="43">
        <f>(O12/N12)-1</f>
        <v>-0.38742602033619333</v>
      </c>
      <c r="Q12" s="17"/>
      <c r="R12" s="47"/>
    </row>
    <row r="13" spans="2:18" s="13" customFormat="1" ht="15" customHeight="1" thickBot="1" x14ac:dyDescent="0.25">
      <c r="B13" s="34" t="s">
        <v>23</v>
      </c>
      <c r="C13" s="35">
        <f t="shared" ref="C13:C21" si="0">F13+G13</f>
        <v>120175</v>
      </c>
      <c r="D13" s="36">
        <v>5235</v>
      </c>
      <c r="E13" s="36">
        <v>94505</v>
      </c>
      <c r="F13" s="36">
        <f t="shared" ref="F13:F21" si="1">D13+E13</f>
        <v>99740</v>
      </c>
      <c r="G13" s="36">
        <v>20435</v>
      </c>
      <c r="H13" s="24"/>
      <c r="I13" s="33"/>
      <c r="J13" s="31"/>
      <c r="K13" s="48"/>
      <c r="L13" s="49" t="s">
        <v>24</v>
      </c>
      <c r="M13" s="50"/>
      <c r="N13" s="51">
        <f>N12+N11</f>
        <v>1512567</v>
      </c>
      <c r="O13" s="51">
        <f>O12+O11</f>
        <v>957630</v>
      </c>
      <c r="P13" s="52">
        <f>(O13/N13)-1</f>
        <v>-0.36688424380539841</v>
      </c>
      <c r="Q13" s="17"/>
    </row>
    <row r="14" spans="2:18" s="13" customFormat="1" ht="15" customHeight="1" thickBot="1" x14ac:dyDescent="0.25">
      <c r="B14" s="34" t="s">
        <v>25</v>
      </c>
      <c r="C14" s="35">
        <f t="shared" si="0"/>
        <v>114891</v>
      </c>
      <c r="D14" s="36">
        <v>7234</v>
      </c>
      <c r="E14" s="36">
        <v>92087</v>
      </c>
      <c r="F14" s="36">
        <f t="shared" si="1"/>
        <v>99321</v>
      </c>
      <c r="G14" s="36">
        <v>15570</v>
      </c>
      <c r="H14" s="24"/>
      <c r="I14" s="33"/>
      <c r="J14" s="31"/>
      <c r="K14" s="53" t="s">
        <v>26</v>
      </c>
      <c r="L14" s="54"/>
      <c r="M14" s="54"/>
      <c r="N14" s="51">
        <v>232225</v>
      </c>
      <c r="O14" s="51">
        <v>161046</v>
      </c>
      <c r="P14" s="52">
        <f>(O14/N14)-1</f>
        <v>-0.30650877381849495</v>
      </c>
      <c r="Q14" s="17"/>
    </row>
    <row r="15" spans="2:18" s="13" customFormat="1" ht="15" customHeight="1" thickBot="1" x14ac:dyDescent="0.25">
      <c r="B15" s="34" t="s">
        <v>27</v>
      </c>
      <c r="C15" s="35">
        <f t="shared" si="0"/>
        <v>81486</v>
      </c>
      <c r="D15" s="36">
        <v>7262</v>
      </c>
      <c r="E15" s="36">
        <v>63459</v>
      </c>
      <c r="F15" s="36">
        <f t="shared" si="1"/>
        <v>70721</v>
      </c>
      <c r="G15" s="36">
        <v>10765</v>
      </c>
      <c r="H15" s="24"/>
      <c r="I15" s="55"/>
      <c r="J15" s="38"/>
      <c r="K15" s="56" t="s">
        <v>28</v>
      </c>
      <c r="L15" s="57"/>
      <c r="M15" s="57"/>
      <c r="N15" s="58">
        <f>N13+N14</f>
        <v>1744792</v>
      </c>
      <c r="O15" s="58">
        <f>O13+O14</f>
        <v>1118676</v>
      </c>
      <c r="P15" s="59">
        <f>(O15/N15)-1</f>
        <v>-0.35884850457819617</v>
      </c>
      <c r="Q15" s="17"/>
    </row>
    <row r="16" spans="2:18" s="13" customFormat="1" ht="15" customHeight="1" x14ac:dyDescent="0.2">
      <c r="B16" s="34" t="s">
        <v>29</v>
      </c>
      <c r="C16" s="35">
        <f t="shared" si="0"/>
        <v>82650</v>
      </c>
      <c r="D16" s="36">
        <v>6835</v>
      </c>
      <c r="E16" s="36">
        <v>64615</v>
      </c>
      <c r="F16" s="36">
        <f t="shared" si="1"/>
        <v>71450</v>
      </c>
      <c r="G16" s="36">
        <v>11200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">
      <c r="B17" s="34" t="s">
        <v>30</v>
      </c>
      <c r="C17" s="35">
        <f t="shared" si="0"/>
        <v>81332</v>
      </c>
      <c r="D17" s="36">
        <v>6390</v>
      </c>
      <c r="E17" s="36">
        <v>64929</v>
      </c>
      <c r="F17" s="36">
        <f t="shared" si="1"/>
        <v>71319</v>
      </c>
      <c r="G17" s="36">
        <v>10013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">
      <c r="B18" s="34" t="s">
        <v>31</v>
      </c>
      <c r="C18" s="35">
        <f t="shared" si="0"/>
        <v>75759</v>
      </c>
      <c r="D18" s="36">
        <v>6562</v>
      </c>
      <c r="E18" s="36">
        <v>59967</v>
      </c>
      <c r="F18" s="36">
        <f t="shared" si="1"/>
        <v>66529</v>
      </c>
      <c r="G18" s="36">
        <v>9230</v>
      </c>
      <c r="H18" s="24"/>
      <c r="I18" s="20"/>
      <c r="J18" s="20"/>
      <c r="K18" s="20"/>
      <c r="L18" s="20"/>
      <c r="M18" s="20"/>
      <c r="N18" s="60"/>
      <c r="O18" s="20"/>
      <c r="P18" s="20"/>
      <c r="Q18" s="17"/>
    </row>
    <row r="19" spans="2:17" s="13" customFormat="1" ht="15" customHeight="1" x14ac:dyDescent="0.2">
      <c r="B19" s="34" t="s">
        <v>32</v>
      </c>
      <c r="C19" s="35">
        <f t="shared" si="0"/>
        <v>78835</v>
      </c>
      <c r="D19" s="36">
        <v>7106</v>
      </c>
      <c r="E19" s="36">
        <v>61310</v>
      </c>
      <c r="F19" s="36">
        <f t="shared" si="1"/>
        <v>68416</v>
      </c>
      <c r="G19" s="36">
        <v>10419</v>
      </c>
      <c r="H19" s="24"/>
      <c r="I19" s="20"/>
      <c r="J19" s="20"/>
      <c r="K19" s="20"/>
      <c r="L19" s="20"/>
      <c r="M19" s="20"/>
      <c r="N19" s="20"/>
      <c r="O19" s="60"/>
      <c r="P19" s="20"/>
      <c r="Q19" s="17"/>
    </row>
    <row r="20" spans="2:17" s="13" customFormat="1" ht="15" customHeight="1" x14ac:dyDescent="0.2">
      <c r="B20" s="34" t="s">
        <v>33</v>
      </c>
      <c r="C20" s="35">
        <f t="shared" si="0"/>
        <v>84021</v>
      </c>
      <c r="D20" s="36">
        <v>6882</v>
      </c>
      <c r="E20" s="36">
        <v>63059</v>
      </c>
      <c r="F20" s="36">
        <f t="shared" si="1"/>
        <v>69941</v>
      </c>
      <c r="G20" s="36">
        <v>14080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25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">
      <c r="B22" s="61" t="s">
        <v>28</v>
      </c>
      <c r="C22" s="62">
        <f>SUM(C10:C21)</f>
        <v>1118676</v>
      </c>
      <c r="D22" s="63">
        <f>SUM(D10:D21)</f>
        <v>67394</v>
      </c>
      <c r="E22" s="64">
        <f>SUM(E10:E21)</f>
        <v>890236</v>
      </c>
      <c r="F22" s="65">
        <f>SUM(F10:F21)</f>
        <v>957630</v>
      </c>
      <c r="G22" s="62">
        <f>SUM(G10:G21)</f>
        <v>161046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25">
      <c r="B23" s="66" t="s">
        <v>35</v>
      </c>
      <c r="C23" s="67">
        <f>SUM(F23+G23)</f>
        <v>1</v>
      </c>
      <c r="D23" s="68">
        <f>D22/F22</f>
        <v>7.0375823647964242E-2</v>
      </c>
      <c r="E23" s="69">
        <f>E22/F22</f>
        <v>0.92962417635203576</v>
      </c>
      <c r="F23" s="70">
        <f>F22/C22</f>
        <v>0.85603874580307437</v>
      </c>
      <c r="G23" s="71">
        <f>G22/C22</f>
        <v>0.14396125419692565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">
      <c r="B24" s="72"/>
      <c r="C24" s="36"/>
      <c r="D24" s="73"/>
      <c r="E24" s="73"/>
      <c r="F24" s="74"/>
      <c r="G24" s="74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">
      <c r="B25" s="72"/>
      <c r="C25" s="36"/>
      <c r="D25" s="73"/>
      <c r="E25" s="73"/>
      <c r="F25" s="74"/>
      <c r="G25" s="74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">
      <c r="B26" s="72"/>
      <c r="C26" s="36"/>
      <c r="D26" s="73"/>
      <c r="E26" s="73"/>
      <c r="F26" s="74"/>
      <c r="G26" s="74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">
      <c r="C27" s="75"/>
      <c r="D27" s="75"/>
      <c r="E27" s="75"/>
      <c r="F27" s="75"/>
      <c r="Q27" s="17"/>
    </row>
    <row r="28" spans="2:17" s="13" customFormat="1" ht="13.5" customHeight="1" x14ac:dyDescent="0.2">
      <c r="B28" s="76" t="s">
        <v>36</v>
      </c>
      <c r="C28" s="75"/>
      <c r="D28" s="75"/>
      <c r="E28" s="75"/>
      <c r="F28" s="75"/>
      <c r="Q28" s="17"/>
    </row>
    <row r="29" spans="2:17" s="13" customFormat="1" ht="13.5" customHeight="1" x14ac:dyDescent="0.2">
      <c r="C29" s="75"/>
      <c r="D29" s="75"/>
      <c r="E29" s="75"/>
      <c r="F29" s="75"/>
      <c r="Q29" s="17"/>
    </row>
    <row r="30" spans="2:17" s="12" customFormat="1" ht="18.75" customHeight="1" x14ac:dyDescent="0.25">
      <c r="B30" s="8" t="s">
        <v>37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">
      <c r="C31" s="75"/>
      <c r="D31" s="75"/>
      <c r="E31" s="75"/>
      <c r="F31" s="75"/>
      <c r="Q31" s="17"/>
    </row>
    <row r="32" spans="2:17" s="80" customFormat="1" ht="15" customHeight="1" thickBot="1" x14ac:dyDescent="0.25">
      <c r="B32" s="77" t="s">
        <v>38</v>
      </c>
      <c r="C32" s="77"/>
      <c r="D32" s="77"/>
      <c r="E32" s="77"/>
      <c r="F32" s="77"/>
      <c r="G32" s="77"/>
      <c r="H32" s="78"/>
      <c r="I32" s="79"/>
      <c r="J32" s="79"/>
    </row>
    <row r="33" spans="2:16" s="80" customFormat="1" ht="15" customHeight="1" thickTop="1" x14ac:dyDescent="0.2">
      <c r="B33" s="81" t="s">
        <v>5</v>
      </c>
      <c r="C33" s="81" t="s">
        <v>39</v>
      </c>
      <c r="D33" s="81" t="s">
        <v>40</v>
      </c>
      <c r="E33" s="81" t="s">
        <v>41</v>
      </c>
      <c r="F33" s="81" t="s">
        <v>28</v>
      </c>
      <c r="G33" s="82" t="s">
        <v>42</v>
      </c>
      <c r="H33" s="83"/>
    </row>
    <row r="34" spans="2:16" s="80" customFormat="1" ht="15" customHeight="1" x14ac:dyDescent="0.2">
      <c r="B34" s="34" t="s">
        <v>16</v>
      </c>
      <c r="C34" s="84">
        <v>3884</v>
      </c>
      <c r="D34" s="36">
        <v>659</v>
      </c>
      <c r="E34" s="36">
        <v>0</v>
      </c>
      <c r="F34" s="85">
        <f t="shared" ref="F34:F44" si="2">C34+D34+E34</f>
        <v>4543</v>
      </c>
      <c r="G34" s="86" t="s">
        <v>43</v>
      </c>
      <c r="H34" s="74"/>
    </row>
    <row r="35" spans="2:16" s="80" customFormat="1" ht="15" customHeight="1" x14ac:dyDescent="0.2">
      <c r="B35" s="34" t="s">
        <v>17</v>
      </c>
      <c r="C35" s="84">
        <v>3053</v>
      </c>
      <c r="D35" s="36">
        <v>581</v>
      </c>
      <c r="E35" s="36">
        <v>727</v>
      </c>
      <c r="F35" s="85">
        <f t="shared" si="2"/>
        <v>4361</v>
      </c>
      <c r="G35" s="87">
        <f t="shared" ref="G35:G44" si="3">(F35/F34)-1</f>
        <v>-4.006163328197232E-2</v>
      </c>
      <c r="H35" s="74"/>
    </row>
    <row r="36" spans="2:16" s="80" customFormat="1" ht="15" customHeight="1" x14ac:dyDescent="0.2">
      <c r="B36" s="34" t="s">
        <v>21</v>
      </c>
      <c r="C36" s="84">
        <v>3531</v>
      </c>
      <c r="D36" s="36">
        <v>698</v>
      </c>
      <c r="E36" s="36">
        <v>755</v>
      </c>
      <c r="F36" s="85">
        <f t="shared" si="2"/>
        <v>4984</v>
      </c>
      <c r="G36" s="87">
        <f t="shared" si="3"/>
        <v>0.14285714285714279</v>
      </c>
      <c r="H36" s="74"/>
    </row>
    <row r="37" spans="2:16" s="80" customFormat="1" ht="15" customHeight="1" x14ac:dyDescent="0.2">
      <c r="B37" s="34" t="s">
        <v>23</v>
      </c>
      <c r="C37" s="84">
        <v>3587</v>
      </c>
      <c r="D37" s="36">
        <v>690</v>
      </c>
      <c r="E37" s="36">
        <v>958</v>
      </c>
      <c r="F37" s="85">
        <f t="shared" si="2"/>
        <v>5235</v>
      </c>
      <c r="G37" s="87">
        <f t="shared" si="3"/>
        <v>5.0361155698234406E-2</v>
      </c>
      <c r="H37" s="74"/>
    </row>
    <row r="38" spans="2:16" s="80" customFormat="1" ht="15" customHeight="1" x14ac:dyDescent="0.2">
      <c r="B38" s="34" t="s">
        <v>25</v>
      </c>
      <c r="C38" s="84">
        <v>5103</v>
      </c>
      <c r="D38" s="36">
        <v>1087</v>
      </c>
      <c r="E38" s="36">
        <v>1044</v>
      </c>
      <c r="F38" s="85">
        <f t="shared" si="2"/>
        <v>7234</v>
      </c>
      <c r="G38" s="87">
        <f t="shared" si="3"/>
        <v>0.3818529130850048</v>
      </c>
      <c r="H38" s="74"/>
    </row>
    <row r="39" spans="2:16" s="80" customFormat="1" ht="15" customHeight="1" x14ac:dyDescent="0.2">
      <c r="B39" s="34" t="s">
        <v>27</v>
      </c>
      <c r="C39" s="36">
        <v>5353</v>
      </c>
      <c r="D39" s="36">
        <v>1080</v>
      </c>
      <c r="E39" s="36">
        <v>829</v>
      </c>
      <c r="F39" s="85">
        <f t="shared" si="2"/>
        <v>7262</v>
      </c>
      <c r="G39" s="87">
        <f t="shared" si="3"/>
        <v>3.8706110035942043E-3</v>
      </c>
      <c r="H39" s="74"/>
      <c r="O39" s="88" t="s">
        <v>39</v>
      </c>
      <c r="P39" s="88" t="s">
        <v>40</v>
      </c>
    </row>
    <row r="40" spans="2:16" s="80" customFormat="1" ht="15" customHeight="1" x14ac:dyDescent="0.2">
      <c r="B40" s="34" t="s">
        <v>29</v>
      </c>
      <c r="C40" s="36">
        <v>4831</v>
      </c>
      <c r="D40" s="36">
        <v>1002</v>
      </c>
      <c r="E40" s="36">
        <v>1002</v>
      </c>
      <c r="F40" s="85">
        <f t="shared" si="2"/>
        <v>6835</v>
      </c>
      <c r="G40" s="87">
        <f t="shared" si="3"/>
        <v>-5.8799228862572273E-2</v>
      </c>
      <c r="H40" s="74"/>
      <c r="O40" s="89">
        <f>C47</f>
        <v>0.71</v>
      </c>
      <c r="P40" s="89">
        <f>D47</f>
        <v>0.14243107695047036</v>
      </c>
    </row>
    <row r="41" spans="2:16" s="80" customFormat="1" ht="15" customHeight="1" x14ac:dyDescent="0.2">
      <c r="B41" s="34" t="s">
        <v>30</v>
      </c>
      <c r="C41" s="36">
        <v>4496</v>
      </c>
      <c r="D41" s="36">
        <v>929</v>
      </c>
      <c r="E41" s="36">
        <v>965</v>
      </c>
      <c r="F41" s="85">
        <f t="shared" si="2"/>
        <v>6390</v>
      </c>
      <c r="G41" s="87">
        <f t="shared" si="3"/>
        <v>-6.5106071689831735E-2</v>
      </c>
      <c r="H41" s="74"/>
      <c r="O41" s="89"/>
      <c r="P41" s="90"/>
    </row>
    <row r="42" spans="2:16" s="80" customFormat="1" ht="15" customHeight="1" x14ac:dyDescent="0.2">
      <c r="B42" s="34" t="s">
        <v>31</v>
      </c>
      <c r="C42" s="36">
        <v>4329</v>
      </c>
      <c r="D42" s="36">
        <v>960</v>
      </c>
      <c r="E42" s="36">
        <v>1273</v>
      </c>
      <c r="F42" s="85">
        <f t="shared" si="2"/>
        <v>6562</v>
      </c>
      <c r="G42" s="87">
        <f t="shared" si="3"/>
        <v>2.6917057902973385E-2</v>
      </c>
      <c r="H42" s="74"/>
    </row>
    <row r="43" spans="2:16" s="80" customFormat="1" ht="15" customHeight="1" x14ac:dyDescent="0.2">
      <c r="B43" s="34" t="s">
        <v>32</v>
      </c>
      <c r="C43" s="36">
        <v>4702</v>
      </c>
      <c r="D43" s="36">
        <v>977</v>
      </c>
      <c r="E43" s="36">
        <v>1427</v>
      </c>
      <c r="F43" s="85">
        <f t="shared" si="2"/>
        <v>7106</v>
      </c>
      <c r="G43" s="87">
        <f t="shared" si="3"/>
        <v>8.290155440414515E-2</v>
      </c>
      <c r="H43" s="74"/>
    </row>
    <row r="44" spans="2:16" s="80" customFormat="1" ht="15" customHeight="1" x14ac:dyDescent="0.2">
      <c r="B44" s="34" t="s">
        <v>33</v>
      </c>
      <c r="C44" s="84">
        <v>4631</v>
      </c>
      <c r="D44" s="36">
        <v>936</v>
      </c>
      <c r="E44" s="36">
        <v>1315</v>
      </c>
      <c r="F44" s="85">
        <f t="shared" si="2"/>
        <v>6882</v>
      </c>
      <c r="G44" s="87">
        <f t="shared" si="3"/>
        <v>-3.1522656909653834E-2</v>
      </c>
      <c r="H44" s="91"/>
    </row>
    <row r="45" spans="2:16" s="80" customFormat="1" ht="15" customHeight="1" thickBot="1" x14ac:dyDescent="0.25">
      <c r="B45" s="34" t="s">
        <v>34</v>
      </c>
      <c r="C45" s="35"/>
      <c r="D45" s="36"/>
      <c r="E45" s="36"/>
      <c r="F45" s="85"/>
      <c r="G45" s="92"/>
    </row>
    <row r="46" spans="2:16" s="80" customFormat="1" ht="15" customHeight="1" thickTop="1" x14ac:dyDescent="0.2">
      <c r="B46" s="61" t="s">
        <v>28</v>
      </c>
      <c r="C46" s="62">
        <f>SUM(C34:C45)</f>
        <v>47500</v>
      </c>
      <c r="D46" s="62">
        <f>SUM(D34:D45)</f>
        <v>9599</v>
      </c>
      <c r="E46" s="62">
        <f>SUM(E34:E45)</f>
        <v>10295</v>
      </c>
      <c r="F46" s="62">
        <f>SUM(F34:F45)</f>
        <v>67394</v>
      </c>
      <c r="G46" s="93"/>
      <c r="H46" s="94"/>
      <c r="I46" s="94"/>
      <c r="J46" s="94"/>
      <c r="K46" s="94"/>
      <c r="L46" s="94"/>
    </row>
    <row r="47" spans="2:16" s="80" customFormat="1" ht="15" customHeight="1" x14ac:dyDescent="0.2">
      <c r="B47" s="66" t="s">
        <v>35</v>
      </c>
      <c r="C47" s="95">
        <v>0.71</v>
      </c>
      <c r="D47" s="95">
        <f>D46/F46</f>
        <v>0.14243107695047036</v>
      </c>
      <c r="E47" s="95">
        <f>E46/F46</f>
        <v>0.15275840579280053</v>
      </c>
      <c r="F47" s="67">
        <f>F46/F46</f>
        <v>1</v>
      </c>
      <c r="G47" s="96"/>
      <c r="H47" s="83"/>
      <c r="I47" s="83"/>
      <c r="J47" s="83"/>
      <c r="K47" s="83"/>
      <c r="L47" s="83"/>
    </row>
    <row r="48" spans="2:16" s="80" customFormat="1" ht="8.25" customHeight="1" x14ac:dyDescent="0.2">
      <c r="B48" s="34"/>
      <c r="C48" s="97"/>
      <c r="D48" s="36"/>
      <c r="E48" s="36"/>
      <c r="F48" s="36"/>
      <c r="G48" s="36"/>
      <c r="H48" s="36"/>
      <c r="I48" s="36"/>
      <c r="J48" s="36"/>
      <c r="K48" s="85"/>
      <c r="L48" s="85"/>
    </row>
    <row r="49" spans="2:17" s="80" customFormat="1" ht="15" customHeight="1" x14ac:dyDescent="0.2">
      <c r="B49" s="98" t="s">
        <v>44</v>
      </c>
      <c r="C49" s="98"/>
      <c r="D49" s="98"/>
      <c r="E49" s="98"/>
      <c r="F49" s="98"/>
      <c r="G49" s="36"/>
      <c r="H49" s="36"/>
      <c r="I49" s="36"/>
      <c r="J49" s="36"/>
      <c r="K49" s="85"/>
      <c r="L49" s="85"/>
    </row>
    <row r="50" spans="2:17" s="80" customFormat="1" ht="23.25" customHeight="1" x14ac:dyDescent="0.2">
      <c r="B50" s="22" t="s">
        <v>5</v>
      </c>
      <c r="C50" s="81" t="s">
        <v>45</v>
      </c>
      <c r="D50" s="81" t="s">
        <v>46</v>
      </c>
      <c r="E50" s="81" t="s">
        <v>47</v>
      </c>
      <c r="F50" s="81" t="s">
        <v>48</v>
      </c>
      <c r="G50" s="81" t="s">
        <v>49</v>
      </c>
      <c r="H50" s="81" t="s">
        <v>50</v>
      </c>
      <c r="I50" s="81" t="s">
        <v>51</v>
      </c>
      <c r="J50" s="22" t="s">
        <v>52</v>
      </c>
      <c r="K50" s="22" t="s">
        <v>28</v>
      </c>
      <c r="L50" s="83"/>
    </row>
    <row r="51" spans="2:17" s="80" customFormat="1" ht="13.5" customHeight="1" x14ac:dyDescent="0.2">
      <c r="B51" s="22"/>
      <c r="C51" s="99" t="s">
        <v>53</v>
      </c>
      <c r="D51" s="99" t="s">
        <v>54</v>
      </c>
      <c r="E51" s="99" t="s">
        <v>55</v>
      </c>
      <c r="F51" s="99" t="s">
        <v>56</v>
      </c>
      <c r="G51" s="99" t="s">
        <v>57</v>
      </c>
      <c r="H51" s="99" t="s">
        <v>58</v>
      </c>
      <c r="I51" s="99" t="s">
        <v>59</v>
      </c>
      <c r="J51" s="22"/>
      <c r="K51" s="22"/>
      <c r="L51" s="83"/>
    </row>
    <row r="52" spans="2:17" s="80" customFormat="1" ht="15" customHeight="1" x14ac:dyDescent="0.2">
      <c r="B52" s="34" t="s">
        <v>16</v>
      </c>
      <c r="C52" s="84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5">
        <f t="shared" ref="K52:K62" si="4">SUM(C52:J52)</f>
        <v>4543</v>
      </c>
      <c r="L52" s="85"/>
    </row>
    <row r="53" spans="2:17" s="80" customFormat="1" ht="15" customHeight="1" x14ac:dyDescent="0.2">
      <c r="B53" s="34" t="s">
        <v>17</v>
      </c>
      <c r="C53" s="84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5">
        <f t="shared" si="4"/>
        <v>4361</v>
      </c>
      <c r="L53" s="85"/>
    </row>
    <row r="54" spans="2:17" s="80" customFormat="1" ht="15" customHeight="1" x14ac:dyDescent="0.2">
      <c r="B54" s="34" t="s">
        <v>21</v>
      </c>
      <c r="C54" s="84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5">
        <f t="shared" si="4"/>
        <v>4984</v>
      </c>
      <c r="L54" s="85"/>
    </row>
    <row r="55" spans="2:17" s="80" customFormat="1" ht="15" customHeight="1" x14ac:dyDescent="0.2">
      <c r="B55" s="34" t="s">
        <v>23</v>
      </c>
      <c r="C55" s="84">
        <v>0</v>
      </c>
      <c r="D55" s="36">
        <v>14</v>
      </c>
      <c r="E55" s="36">
        <v>30</v>
      </c>
      <c r="F55" s="36">
        <v>82</v>
      </c>
      <c r="G55" s="36">
        <v>999</v>
      </c>
      <c r="H55" s="36">
        <v>2793</v>
      </c>
      <c r="I55" s="36">
        <v>198</v>
      </c>
      <c r="J55" s="36">
        <v>1119</v>
      </c>
      <c r="K55" s="85">
        <f t="shared" si="4"/>
        <v>5235</v>
      </c>
      <c r="L55" s="85"/>
    </row>
    <row r="56" spans="2:17" s="80" customFormat="1" ht="15" customHeight="1" x14ac:dyDescent="0.2">
      <c r="B56" s="34" t="s">
        <v>25</v>
      </c>
      <c r="C56" s="84">
        <v>0</v>
      </c>
      <c r="D56" s="36">
        <v>18</v>
      </c>
      <c r="E56" s="36">
        <v>34</v>
      </c>
      <c r="F56" s="36">
        <v>87</v>
      </c>
      <c r="G56" s="36">
        <v>1343</v>
      </c>
      <c r="H56" s="36">
        <v>4137</v>
      </c>
      <c r="I56" s="36">
        <v>213</v>
      </c>
      <c r="J56" s="36">
        <v>1402</v>
      </c>
      <c r="K56" s="85">
        <f t="shared" si="4"/>
        <v>7234</v>
      </c>
      <c r="L56" s="85"/>
    </row>
    <row r="57" spans="2:17" s="80" customFormat="1" ht="15" customHeight="1" x14ac:dyDescent="0.2">
      <c r="B57" s="34" t="s">
        <v>27</v>
      </c>
      <c r="C57" s="84">
        <v>0</v>
      </c>
      <c r="D57" s="36">
        <v>7</v>
      </c>
      <c r="E57" s="36">
        <v>42</v>
      </c>
      <c r="F57" s="36">
        <v>99</v>
      </c>
      <c r="G57" s="36">
        <v>1465</v>
      </c>
      <c r="H57" s="36">
        <v>3974</v>
      </c>
      <c r="I57" s="36">
        <v>304</v>
      </c>
      <c r="J57" s="36">
        <v>1371</v>
      </c>
      <c r="K57" s="85">
        <f t="shared" si="4"/>
        <v>7262</v>
      </c>
      <c r="L57" s="85"/>
    </row>
    <row r="58" spans="2:17" s="80" customFormat="1" ht="15" customHeight="1" x14ac:dyDescent="0.2">
      <c r="B58" s="34" t="s">
        <v>29</v>
      </c>
      <c r="C58" s="84">
        <v>0</v>
      </c>
      <c r="D58" s="36">
        <v>10</v>
      </c>
      <c r="E58" s="36">
        <v>35</v>
      </c>
      <c r="F58" s="36">
        <v>115</v>
      </c>
      <c r="G58" s="36">
        <v>1326</v>
      </c>
      <c r="H58" s="36">
        <v>3894</v>
      </c>
      <c r="I58" s="36">
        <v>234</v>
      </c>
      <c r="J58" s="36">
        <v>1221</v>
      </c>
      <c r="K58" s="85">
        <f t="shared" si="4"/>
        <v>6835</v>
      </c>
      <c r="L58" s="85"/>
    </row>
    <row r="59" spans="2:17" s="80" customFormat="1" ht="15" customHeight="1" x14ac:dyDescent="0.2">
      <c r="B59" s="34" t="s">
        <v>30</v>
      </c>
      <c r="C59" s="84">
        <v>0</v>
      </c>
      <c r="D59" s="36">
        <v>13</v>
      </c>
      <c r="E59" s="36">
        <v>41</v>
      </c>
      <c r="F59" s="36">
        <v>93</v>
      </c>
      <c r="G59" s="36">
        <v>1289</v>
      </c>
      <c r="H59" s="36">
        <v>3620</v>
      </c>
      <c r="I59" s="36">
        <v>205</v>
      </c>
      <c r="J59" s="36">
        <v>1129</v>
      </c>
      <c r="K59" s="85">
        <f t="shared" si="4"/>
        <v>6390</v>
      </c>
      <c r="L59" s="85"/>
    </row>
    <row r="60" spans="2:17" s="80" customFormat="1" ht="15" customHeight="1" x14ac:dyDescent="0.2">
      <c r="B60" s="34" t="s">
        <v>31</v>
      </c>
      <c r="C60" s="84">
        <v>0</v>
      </c>
      <c r="D60" s="36">
        <v>16</v>
      </c>
      <c r="E60" s="36">
        <v>40</v>
      </c>
      <c r="F60" s="36">
        <v>80</v>
      </c>
      <c r="G60" s="36">
        <v>1124</v>
      </c>
      <c r="H60" s="36">
        <v>3597</v>
      </c>
      <c r="I60" s="36">
        <v>193</v>
      </c>
      <c r="J60" s="36">
        <v>1512</v>
      </c>
      <c r="K60" s="85">
        <f t="shared" si="4"/>
        <v>6562</v>
      </c>
      <c r="L60" s="85"/>
    </row>
    <row r="61" spans="2:17" s="80" customFormat="1" ht="15" customHeight="1" x14ac:dyDescent="0.2">
      <c r="B61" s="34" t="s">
        <v>32</v>
      </c>
      <c r="C61" s="84">
        <v>0</v>
      </c>
      <c r="D61" s="36">
        <v>13</v>
      </c>
      <c r="E61" s="36">
        <v>51</v>
      </c>
      <c r="F61" s="36">
        <v>92</v>
      </c>
      <c r="G61" s="36">
        <v>1220</v>
      </c>
      <c r="H61" s="36">
        <v>3839</v>
      </c>
      <c r="I61" s="36">
        <v>220</v>
      </c>
      <c r="J61" s="36">
        <v>1671</v>
      </c>
      <c r="K61" s="85">
        <f t="shared" si="4"/>
        <v>7106</v>
      </c>
      <c r="L61" s="85"/>
    </row>
    <row r="62" spans="2:17" s="80" customFormat="1" ht="15" customHeight="1" x14ac:dyDescent="0.2">
      <c r="B62" s="34" t="s">
        <v>33</v>
      </c>
      <c r="C62" s="84">
        <v>0</v>
      </c>
      <c r="D62" s="36">
        <v>11</v>
      </c>
      <c r="E62" s="36">
        <v>41</v>
      </c>
      <c r="F62" s="36">
        <v>71</v>
      </c>
      <c r="G62" s="36">
        <v>1187</v>
      </c>
      <c r="H62" s="36">
        <v>3657</v>
      </c>
      <c r="I62" s="36">
        <v>215</v>
      </c>
      <c r="J62" s="36">
        <v>1700</v>
      </c>
      <c r="K62" s="85">
        <f t="shared" si="4"/>
        <v>6882</v>
      </c>
      <c r="L62" s="85"/>
    </row>
    <row r="63" spans="2:17" s="80" customFormat="1" ht="15" customHeight="1" x14ac:dyDescent="0.2">
      <c r="B63" s="34" t="s">
        <v>34</v>
      </c>
      <c r="C63" s="84"/>
      <c r="D63" s="36"/>
      <c r="E63" s="36"/>
      <c r="F63" s="36"/>
      <c r="G63" s="36"/>
      <c r="H63" s="36"/>
      <c r="I63" s="36"/>
      <c r="J63" s="36"/>
      <c r="K63" s="85">
        <f t="shared" ref="K63" si="5">SUM(C63:I63)</f>
        <v>0</v>
      </c>
      <c r="L63" s="85"/>
    </row>
    <row r="64" spans="2:17" s="80" customFormat="1" ht="15" customHeight="1" x14ac:dyDescent="0.2">
      <c r="B64" s="61" t="s">
        <v>28</v>
      </c>
      <c r="C64" s="62">
        <f t="shared" ref="C64:K64" si="6">SUM(C52:C63)</f>
        <v>0</v>
      </c>
      <c r="D64" s="62">
        <f t="shared" si="6"/>
        <v>125</v>
      </c>
      <c r="E64" s="62">
        <f t="shared" si="6"/>
        <v>387</v>
      </c>
      <c r="F64" s="62">
        <f t="shared" si="6"/>
        <v>911</v>
      </c>
      <c r="G64" s="62">
        <f t="shared" si="6"/>
        <v>12940</v>
      </c>
      <c r="H64" s="62">
        <f t="shared" si="6"/>
        <v>37442</v>
      </c>
      <c r="I64" s="62">
        <f t="shared" si="6"/>
        <v>2273</v>
      </c>
      <c r="J64" s="62">
        <f t="shared" si="6"/>
        <v>13316</v>
      </c>
      <c r="K64" s="62">
        <f t="shared" si="6"/>
        <v>67394</v>
      </c>
      <c r="L64" s="93"/>
      <c r="N64" s="100"/>
      <c r="O64" s="101"/>
      <c r="P64" s="102"/>
      <c r="Q64" s="103"/>
    </row>
    <row r="65" spans="2:17" s="80" customFormat="1" ht="15" customHeight="1" x14ac:dyDescent="0.2">
      <c r="B65" s="66" t="s">
        <v>35</v>
      </c>
      <c r="C65" s="104">
        <f>C64/$K$64</f>
        <v>0</v>
      </c>
      <c r="D65" s="104">
        <f t="shared" ref="D65:K65" si="7">D64/$K$64</f>
        <v>1.8547645190966555E-3</v>
      </c>
      <c r="E65" s="104">
        <f t="shared" si="7"/>
        <v>5.7423509511232455E-3</v>
      </c>
      <c r="F65" s="104">
        <f t="shared" si="7"/>
        <v>1.3517523815176425E-2</v>
      </c>
      <c r="G65" s="104">
        <f t="shared" si="7"/>
        <v>0.19200522301688577</v>
      </c>
      <c r="H65" s="104">
        <f t="shared" si="7"/>
        <v>0.55556874499213582</v>
      </c>
      <c r="I65" s="104">
        <f t="shared" si="7"/>
        <v>3.3727038015253584E-2</v>
      </c>
      <c r="J65" s="104">
        <f t="shared" si="7"/>
        <v>0.19758435469032851</v>
      </c>
      <c r="K65" s="104">
        <f t="shared" si="7"/>
        <v>1</v>
      </c>
      <c r="L65" s="73"/>
      <c r="N65" s="100"/>
      <c r="O65" s="101"/>
      <c r="P65" s="102"/>
      <c r="Q65" s="103"/>
    </row>
    <row r="66" spans="2:17" s="80" customFormat="1" ht="9" customHeight="1" x14ac:dyDescent="0.2">
      <c r="C66" s="105"/>
      <c r="D66" s="105"/>
      <c r="E66" s="105"/>
      <c r="F66" s="105"/>
      <c r="N66" s="100"/>
      <c r="O66" s="101"/>
      <c r="P66" s="102"/>
      <c r="Q66" s="103"/>
    </row>
    <row r="67" spans="2:17" s="80" customFormat="1" ht="15" customHeight="1" x14ac:dyDescent="0.2">
      <c r="B67" s="98" t="s">
        <v>60</v>
      </c>
      <c r="C67" s="98"/>
      <c r="D67" s="98"/>
      <c r="E67" s="98"/>
      <c r="F67" s="98"/>
      <c r="N67" s="100"/>
      <c r="O67" s="101"/>
      <c r="P67" s="102"/>
      <c r="Q67" s="103"/>
    </row>
    <row r="68" spans="2:17" s="80" customFormat="1" ht="15" customHeight="1" x14ac:dyDescent="0.2">
      <c r="B68" s="22" t="s">
        <v>61</v>
      </c>
      <c r="C68" s="22"/>
      <c r="D68" s="81" t="s">
        <v>62</v>
      </c>
      <c r="E68" s="81" t="s">
        <v>63</v>
      </c>
      <c r="O68" s="101"/>
      <c r="P68" s="102"/>
      <c r="Q68" s="103"/>
    </row>
    <row r="69" spans="2:17" s="80" customFormat="1" ht="15" customHeight="1" x14ac:dyDescent="0.25">
      <c r="B69" s="34" t="s">
        <v>64</v>
      </c>
      <c r="C69" s="84"/>
      <c r="D69" s="36">
        <v>26620</v>
      </c>
      <c r="E69" s="96">
        <f t="shared" ref="E69:E74" si="8">D69/$D$75</f>
        <v>0.39499065198682376</v>
      </c>
      <c r="F69" s="106"/>
      <c r="G69" s="107"/>
      <c r="N69" s="100"/>
      <c r="O69" s="108"/>
      <c r="P69" s="102"/>
      <c r="Q69" s="103"/>
    </row>
    <row r="70" spans="2:17" s="80" customFormat="1" ht="15" customHeight="1" x14ac:dyDescent="0.25">
      <c r="B70" s="34" t="s">
        <v>65</v>
      </c>
      <c r="C70" s="35"/>
      <c r="D70" s="36">
        <v>10228</v>
      </c>
      <c r="E70" s="96">
        <f t="shared" si="8"/>
        <v>0.15176425201056473</v>
      </c>
      <c r="F70" s="106"/>
      <c r="G70" s="107"/>
      <c r="N70" s="100"/>
      <c r="O70" s="108"/>
      <c r="P70" s="102"/>
      <c r="Q70" s="103"/>
    </row>
    <row r="71" spans="2:17" s="80" customFormat="1" ht="15" customHeight="1" x14ac:dyDescent="0.25">
      <c r="B71" s="34" t="s">
        <v>66</v>
      </c>
      <c r="C71" s="35"/>
      <c r="D71" s="36">
        <v>8921</v>
      </c>
      <c r="E71" s="96">
        <f t="shared" si="8"/>
        <v>0.13237083419889012</v>
      </c>
      <c r="F71" s="106"/>
      <c r="G71" s="107"/>
      <c r="N71" s="100"/>
      <c r="O71" s="108"/>
      <c r="P71" s="102"/>
      <c r="Q71" s="103"/>
    </row>
    <row r="72" spans="2:17" s="80" customFormat="1" ht="15" customHeight="1" x14ac:dyDescent="0.25">
      <c r="B72" s="34" t="s">
        <v>67</v>
      </c>
      <c r="C72" s="35"/>
      <c r="D72" s="36">
        <v>11509</v>
      </c>
      <c r="E72" s="96">
        <f t="shared" si="8"/>
        <v>0.17077187880226727</v>
      </c>
      <c r="F72" s="106"/>
      <c r="G72" s="107"/>
      <c r="N72" s="100"/>
      <c r="O72" s="108"/>
      <c r="P72" s="102"/>
      <c r="Q72" s="103"/>
    </row>
    <row r="73" spans="2:17" s="80" customFormat="1" ht="15" customHeight="1" x14ac:dyDescent="0.25">
      <c r="B73" s="34" t="s">
        <v>68</v>
      </c>
      <c r="C73" s="35"/>
      <c r="D73" s="36">
        <v>9449</v>
      </c>
      <c r="E73" s="96">
        <f t="shared" si="8"/>
        <v>0.14020535952755439</v>
      </c>
      <c r="F73" s="106"/>
      <c r="G73" s="107"/>
      <c r="N73" s="100"/>
      <c r="O73" s="108"/>
      <c r="P73" s="109"/>
      <c r="Q73" s="103"/>
    </row>
    <row r="74" spans="2:17" s="80" customFormat="1" ht="15" customHeight="1" x14ac:dyDescent="0.25">
      <c r="B74" s="34" t="s">
        <v>69</v>
      </c>
      <c r="C74" s="35"/>
      <c r="D74" s="36">
        <v>667</v>
      </c>
      <c r="E74" s="96">
        <f t="shared" si="8"/>
        <v>9.8970234738997541E-3</v>
      </c>
      <c r="F74" s="106"/>
      <c r="G74" s="107"/>
      <c r="N74" s="100"/>
      <c r="O74" s="108"/>
      <c r="P74" s="110"/>
    </row>
    <row r="75" spans="2:17" s="80" customFormat="1" ht="12.75" x14ac:dyDescent="0.2">
      <c r="B75" s="111" t="s">
        <v>28</v>
      </c>
      <c r="C75" s="111"/>
      <c r="D75" s="62">
        <f>SUM(D69:D74)</f>
        <v>67394</v>
      </c>
      <c r="E75" s="112">
        <f>SUM(E69:E74)</f>
        <v>1</v>
      </c>
      <c r="N75" s="110"/>
      <c r="O75" s="110"/>
      <c r="P75" s="110"/>
    </row>
    <row r="76" spans="2:17" s="113" customFormat="1" ht="4.5" customHeight="1" x14ac:dyDescent="0.2">
      <c r="C76" s="114"/>
      <c r="D76" s="114"/>
      <c r="E76" s="114"/>
      <c r="F76" s="114"/>
    </row>
    <row r="77" spans="2:17" s="80" customFormat="1" ht="18" customHeight="1" x14ac:dyDescent="0.25">
      <c r="B77" s="8" t="s">
        <v>70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15"/>
    </row>
    <row r="78" spans="2:17" s="80" customFormat="1" ht="5.25" customHeight="1" x14ac:dyDescent="0.2">
      <c r="B78" s="13"/>
      <c r="C78" s="75"/>
      <c r="D78" s="75"/>
      <c r="E78" s="75"/>
      <c r="F78" s="75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80" customFormat="1" ht="27.75" customHeight="1" thickBot="1" x14ac:dyDescent="0.25">
      <c r="B79" s="77" t="s">
        <v>71</v>
      </c>
      <c r="C79" s="77"/>
      <c r="D79" s="77"/>
      <c r="E79" s="77"/>
      <c r="F79" s="77"/>
      <c r="G79" s="78"/>
      <c r="H79" s="78"/>
      <c r="I79" s="79"/>
      <c r="J79" s="79"/>
    </row>
    <row r="80" spans="2:17" s="80" customFormat="1" ht="15" customHeight="1" thickTop="1" x14ac:dyDescent="0.2">
      <c r="B80" s="81" t="s">
        <v>5</v>
      </c>
      <c r="C80" s="81" t="s">
        <v>39</v>
      </c>
      <c r="D80" s="81" t="s">
        <v>40</v>
      </c>
      <c r="E80" s="81" t="s">
        <v>28</v>
      </c>
      <c r="F80" s="82" t="s">
        <v>42</v>
      </c>
      <c r="G80" s="83"/>
      <c r="H80" s="83"/>
    </row>
    <row r="81" spans="2:16" s="80" customFormat="1" ht="15" customHeight="1" x14ac:dyDescent="0.2">
      <c r="B81" s="34" t="s">
        <v>16</v>
      </c>
      <c r="C81" s="84">
        <v>3492</v>
      </c>
      <c r="D81" s="36">
        <v>1051</v>
      </c>
      <c r="E81" s="85">
        <f t="shared" ref="E81:E91" si="9">C81+D81</f>
        <v>4543</v>
      </c>
      <c r="F81" s="86" t="s">
        <v>43</v>
      </c>
      <c r="G81" s="85"/>
      <c r="H81" s="74"/>
    </row>
    <row r="82" spans="2:16" s="80" customFormat="1" ht="15" customHeight="1" x14ac:dyDescent="0.2">
      <c r="B82" s="34" t="s">
        <v>17</v>
      </c>
      <c r="C82" s="84">
        <v>3344</v>
      </c>
      <c r="D82" s="36">
        <v>1017</v>
      </c>
      <c r="E82" s="85">
        <f t="shared" si="9"/>
        <v>4361</v>
      </c>
      <c r="F82" s="87">
        <f t="shared" ref="F82:F91" si="10">E82/E81-1</f>
        <v>-4.006163328197232E-2</v>
      </c>
      <c r="G82" s="85"/>
      <c r="H82" s="74"/>
    </row>
    <row r="83" spans="2:16" s="80" customFormat="1" ht="15" customHeight="1" x14ac:dyDescent="0.2">
      <c r="B83" s="34" t="s">
        <v>21</v>
      </c>
      <c r="C83" s="84">
        <v>3816</v>
      </c>
      <c r="D83" s="36">
        <v>1168</v>
      </c>
      <c r="E83" s="85">
        <f t="shared" si="9"/>
        <v>4984</v>
      </c>
      <c r="F83" s="87">
        <f t="shared" si="10"/>
        <v>0.14285714285714279</v>
      </c>
      <c r="G83" s="85"/>
      <c r="H83" s="74"/>
    </row>
    <row r="84" spans="2:16" s="80" customFormat="1" ht="15" customHeight="1" x14ac:dyDescent="0.2">
      <c r="B84" s="34" t="s">
        <v>23</v>
      </c>
      <c r="C84" s="84">
        <v>4002</v>
      </c>
      <c r="D84" s="36">
        <v>1233</v>
      </c>
      <c r="E84" s="85">
        <f t="shared" si="9"/>
        <v>5235</v>
      </c>
      <c r="F84" s="87">
        <f t="shared" si="10"/>
        <v>5.0361155698234406E-2</v>
      </c>
      <c r="G84" s="85"/>
      <c r="H84" s="74"/>
    </row>
    <row r="85" spans="2:16" s="80" customFormat="1" ht="15" customHeight="1" x14ac:dyDescent="0.2">
      <c r="B85" s="34" t="s">
        <v>25</v>
      </c>
      <c r="C85" s="84">
        <v>5568</v>
      </c>
      <c r="D85" s="36">
        <v>1666</v>
      </c>
      <c r="E85" s="85">
        <f t="shared" si="9"/>
        <v>7234</v>
      </c>
      <c r="F85" s="87">
        <f t="shared" si="10"/>
        <v>0.3818529130850048</v>
      </c>
      <c r="G85" s="85"/>
      <c r="H85" s="74"/>
    </row>
    <row r="86" spans="2:16" s="80" customFormat="1" ht="15" customHeight="1" x14ac:dyDescent="0.2">
      <c r="B86" s="34" t="s">
        <v>27</v>
      </c>
      <c r="C86" s="36">
        <v>5558</v>
      </c>
      <c r="D86" s="84">
        <v>1704</v>
      </c>
      <c r="E86" s="85">
        <f t="shared" si="9"/>
        <v>7262</v>
      </c>
      <c r="F86" s="87">
        <f t="shared" si="10"/>
        <v>3.8706110035942043E-3</v>
      </c>
      <c r="G86" s="85"/>
      <c r="H86" s="74"/>
      <c r="O86" s="88" t="s">
        <v>39</v>
      </c>
      <c r="P86" s="88" t="s">
        <v>40</v>
      </c>
    </row>
    <row r="87" spans="2:16" s="80" customFormat="1" ht="15" customHeight="1" x14ac:dyDescent="0.2">
      <c r="B87" s="34" t="s">
        <v>29</v>
      </c>
      <c r="C87" s="36">
        <v>5256</v>
      </c>
      <c r="D87" s="84">
        <v>1579</v>
      </c>
      <c r="E87" s="85">
        <f t="shared" si="9"/>
        <v>6835</v>
      </c>
      <c r="F87" s="87">
        <f t="shared" si="10"/>
        <v>-5.8799228862572273E-2</v>
      </c>
      <c r="G87" s="85"/>
      <c r="H87" s="74"/>
      <c r="O87" s="89">
        <f>C94</f>
        <v>0.7657951746446271</v>
      </c>
      <c r="P87" s="89">
        <f>D94</f>
        <v>0.23420482535537288</v>
      </c>
    </row>
    <row r="88" spans="2:16" s="80" customFormat="1" ht="15" customHeight="1" x14ac:dyDescent="0.2">
      <c r="B88" s="34" t="s">
        <v>30</v>
      </c>
      <c r="C88" s="84">
        <v>4920</v>
      </c>
      <c r="D88" s="36">
        <v>1470</v>
      </c>
      <c r="E88" s="85">
        <f t="shared" si="9"/>
        <v>6390</v>
      </c>
      <c r="F88" s="87">
        <f t="shared" si="10"/>
        <v>-6.5106071689831735E-2</v>
      </c>
      <c r="G88" s="85"/>
      <c r="H88" s="74"/>
      <c r="O88" s="89"/>
      <c r="P88" s="90"/>
    </row>
    <row r="89" spans="2:16" s="80" customFormat="1" ht="15" customHeight="1" x14ac:dyDescent="0.2">
      <c r="B89" s="34" t="s">
        <v>31</v>
      </c>
      <c r="C89" s="84">
        <v>4934</v>
      </c>
      <c r="D89" s="36">
        <v>1628</v>
      </c>
      <c r="E89" s="85">
        <f t="shared" si="9"/>
        <v>6562</v>
      </c>
      <c r="F89" s="87">
        <f t="shared" si="10"/>
        <v>2.6917057902973385E-2</v>
      </c>
      <c r="G89" s="85"/>
      <c r="H89" s="74"/>
    </row>
    <row r="90" spans="2:16" s="80" customFormat="1" ht="15" customHeight="1" x14ac:dyDescent="0.2">
      <c r="B90" s="34" t="s">
        <v>32</v>
      </c>
      <c r="C90" s="84">
        <v>5429</v>
      </c>
      <c r="D90" s="36">
        <v>1677</v>
      </c>
      <c r="E90" s="85">
        <f t="shared" si="9"/>
        <v>7106</v>
      </c>
      <c r="F90" s="87">
        <f t="shared" si="10"/>
        <v>8.290155440414515E-2</v>
      </c>
      <c r="G90" s="85"/>
      <c r="H90" s="74"/>
    </row>
    <row r="91" spans="2:16" s="80" customFormat="1" ht="15" customHeight="1" x14ac:dyDescent="0.2">
      <c r="B91" s="34" t="s">
        <v>33</v>
      </c>
      <c r="C91" s="84">
        <v>5291</v>
      </c>
      <c r="D91" s="36">
        <v>1591</v>
      </c>
      <c r="E91" s="85">
        <f t="shared" si="9"/>
        <v>6882</v>
      </c>
      <c r="F91" s="87">
        <f t="shared" si="10"/>
        <v>-3.1522656909653834E-2</v>
      </c>
      <c r="G91" s="93"/>
      <c r="H91" s="91"/>
    </row>
    <row r="92" spans="2:16" s="80" customFormat="1" ht="15" customHeight="1" thickBot="1" x14ac:dyDescent="0.25">
      <c r="B92" s="34" t="s">
        <v>34</v>
      </c>
      <c r="C92" s="84"/>
      <c r="D92" s="36"/>
      <c r="E92" s="85"/>
      <c r="F92" s="92"/>
    </row>
    <row r="93" spans="2:16" s="80" customFormat="1" ht="15" customHeight="1" thickTop="1" x14ac:dyDescent="0.2">
      <c r="B93" s="61" t="s">
        <v>28</v>
      </c>
      <c r="C93" s="62">
        <f>SUM(C81:C92)</f>
        <v>51610</v>
      </c>
      <c r="D93" s="62">
        <f>SUM(D81:D92)</f>
        <v>15784</v>
      </c>
      <c r="E93" s="62">
        <f>SUM(E81:E92)</f>
        <v>67394</v>
      </c>
      <c r="F93" s="93"/>
      <c r="G93" s="116"/>
      <c r="H93" s="94"/>
      <c r="I93" s="94"/>
      <c r="J93" s="94"/>
      <c r="K93" s="94"/>
      <c r="L93" s="94"/>
    </row>
    <row r="94" spans="2:16" s="80" customFormat="1" ht="15" customHeight="1" x14ac:dyDescent="0.2">
      <c r="B94" s="66" t="s">
        <v>35</v>
      </c>
      <c r="C94" s="67">
        <f>C93/E93</f>
        <v>0.7657951746446271</v>
      </c>
      <c r="D94" s="67">
        <f>D93/E93</f>
        <v>0.23420482535537288</v>
      </c>
      <c r="E94" s="67">
        <f>E93/E93</f>
        <v>1</v>
      </c>
      <c r="F94" s="96"/>
      <c r="G94" s="83"/>
      <c r="H94" s="83"/>
      <c r="I94" s="83"/>
      <c r="J94" s="83"/>
      <c r="K94" s="83"/>
      <c r="L94" s="83"/>
    </row>
    <row r="95" spans="2:16" s="80" customFormat="1" ht="9" customHeight="1" x14ac:dyDescent="0.2">
      <c r="B95" s="34"/>
      <c r="C95" s="36"/>
      <c r="D95" s="36"/>
      <c r="E95" s="36"/>
      <c r="F95" s="36"/>
      <c r="G95" s="36"/>
      <c r="H95" s="36"/>
      <c r="I95" s="36"/>
      <c r="J95" s="36"/>
      <c r="K95" s="85"/>
      <c r="L95" s="85"/>
    </row>
    <row r="96" spans="2:16" s="80" customFormat="1" ht="15" customHeight="1" x14ac:dyDescent="0.2">
      <c r="B96" s="98" t="s">
        <v>72</v>
      </c>
      <c r="C96" s="98"/>
      <c r="D96" s="98"/>
      <c r="E96" s="98"/>
      <c r="F96" s="98"/>
      <c r="G96" s="36"/>
      <c r="H96" s="36"/>
      <c r="I96" s="36"/>
      <c r="J96" s="36"/>
      <c r="K96" s="85"/>
      <c r="L96" s="85"/>
    </row>
    <row r="97" spans="2:16" s="80" customFormat="1" ht="24" customHeight="1" x14ac:dyDescent="0.2">
      <c r="B97" s="22" t="s">
        <v>5</v>
      </c>
      <c r="C97" s="81" t="s">
        <v>45</v>
      </c>
      <c r="D97" s="81" t="s">
        <v>46</v>
      </c>
      <c r="E97" s="81" t="s">
        <v>47</v>
      </c>
      <c r="F97" s="81" t="s">
        <v>48</v>
      </c>
      <c r="G97" s="81" t="s">
        <v>49</v>
      </c>
      <c r="H97" s="81" t="s">
        <v>50</v>
      </c>
      <c r="I97" s="81" t="s">
        <v>51</v>
      </c>
      <c r="J97" s="22" t="s">
        <v>52</v>
      </c>
      <c r="K97" s="22" t="s">
        <v>28</v>
      </c>
      <c r="L97" s="83"/>
    </row>
    <row r="98" spans="2:16" s="80" customFormat="1" ht="12" customHeight="1" x14ac:dyDescent="0.2">
      <c r="B98" s="22"/>
      <c r="C98" s="99" t="s">
        <v>53</v>
      </c>
      <c r="D98" s="99" t="s">
        <v>54</v>
      </c>
      <c r="E98" s="99" t="s">
        <v>55</v>
      </c>
      <c r="F98" s="99" t="s">
        <v>56</v>
      </c>
      <c r="G98" s="99" t="s">
        <v>57</v>
      </c>
      <c r="H98" s="99" t="s">
        <v>58</v>
      </c>
      <c r="I98" s="99" t="s">
        <v>59</v>
      </c>
      <c r="J98" s="22"/>
      <c r="K98" s="22"/>
      <c r="L98" s="83"/>
    </row>
    <row r="99" spans="2:16" s="80" customFormat="1" ht="15" customHeight="1" x14ac:dyDescent="0.2">
      <c r="B99" s="34" t="s">
        <v>16</v>
      </c>
      <c r="C99" s="84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5">
        <f t="shared" ref="K99:K109" si="11">SUM(C99:J99)</f>
        <v>4543</v>
      </c>
      <c r="L99" s="85"/>
    </row>
    <row r="100" spans="2:16" s="80" customFormat="1" ht="15" customHeight="1" x14ac:dyDescent="0.2">
      <c r="B100" s="34" t="s">
        <v>17</v>
      </c>
      <c r="C100" s="84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5">
        <f t="shared" si="11"/>
        <v>4361</v>
      </c>
      <c r="L100" s="85"/>
    </row>
    <row r="101" spans="2:16" s="80" customFormat="1" ht="15" customHeight="1" x14ac:dyDescent="0.2">
      <c r="B101" s="34" t="s">
        <v>21</v>
      </c>
      <c r="C101" s="84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5">
        <f t="shared" si="11"/>
        <v>4984</v>
      </c>
      <c r="L101" s="85"/>
    </row>
    <row r="102" spans="2:16" s="80" customFormat="1" ht="15" customHeight="1" x14ac:dyDescent="0.2">
      <c r="B102" s="34" t="s">
        <v>23</v>
      </c>
      <c r="C102" s="84">
        <v>643</v>
      </c>
      <c r="D102" s="36">
        <v>917</v>
      </c>
      <c r="E102" s="36">
        <v>461</v>
      </c>
      <c r="F102" s="36">
        <v>364</v>
      </c>
      <c r="G102" s="36">
        <v>945</v>
      </c>
      <c r="H102" s="36">
        <v>1623</v>
      </c>
      <c r="I102" s="36">
        <v>238</v>
      </c>
      <c r="J102" s="36">
        <v>44</v>
      </c>
      <c r="K102" s="85">
        <f t="shared" si="11"/>
        <v>5235</v>
      </c>
      <c r="L102" s="85"/>
    </row>
    <row r="103" spans="2:16" s="80" customFormat="1" ht="15" customHeight="1" x14ac:dyDescent="0.2">
      <c r="B103" s="34" t="s">
        <v>25</v>
      </c>
      <c r="C103" s="84">
        <v>819</v>
      </c>
      <c r="D103" s="36">
        <v>1069</v>
      </c>
      <c r="E103" s="36">
        <v>581</v>
      </c>
      <c r="F103" s="36">
        <v>481</v>
      </c>
      <c r="G103" s="36">
        <v>1399</v>
      </c>
      <c r="H103" s="36">
        <v>2490</v>
      </c>
      <c r="I103" s="36">
        <v>310</v>
      </c>
      <c r="J103" s="36">
        <v>85</v>
      </c>
      <c r="K103" s="85">
        <f t="shared" si="11"/>
        <v>7234</v>
      </c>
      <c r="L103" s="85"/>
    </row>
    <row r="104" spans="2:16" s="80" customFormat="1" ht="15" customHeight="1" x14ac:dyDescent="0.2">
      <c r="B104" s="34" t="s">
        <v>27</v>
      </c>
      <c r="C104" s="84">
        <v>863</v>
      </c>
      <c r="D104" s="36">
        <v>1051</v>
      </c>
      <c r="E104" s="36">
        <v>580</v>
      </c>
      <c r="F104" s="36">
        <v>466</v>
      </c>
      <c r="G104" s="36">
        <v>1456</v>
      </c>
      <c r="H104" s="36">
        <v>2428</v>
      </c>
      <c r="I104" s="36">
        <v>369</v>
      </c>
      <c r="J104" s="36">
        <v>49</v>
      </c>
      <c r="K104" s="85">
        <f t="shared" si="11"/>
        <v>7262</v>
      </c>
      <c r="L104" s="85"/>
    </row>
    <row r="105" spans="2:16" s="80" customFormat="1" ht="15" customHeight="1" x14ac:dyDescent="0.2">
      <c r="B105" s="34" t="s">
        <v>29</v>
      </c>
      <c r="C105" s="84">
        <v>628</v>
      </c>
      <c r="D105" s="36">
        <v>995</v>
      </c>
      <c r="E105" s="36">
        <v>550</v>
      </c>
      <c r="F105" s="36">
        <v>450</v>
      </c>
      <c r="G105" s="36">
        <v>1361</v>
      </c>
      <c r="H105" s="36">
        <v>2414</v>
      </c>
      <c r="I105" s="36">
        <v>366</v>
      </c>
      <c r="J105" s="36">
        <v>71</v>
      </c>
      <c r="K105" s="85">
        <f t="shared" si="11"/>
        <v>6835</v>
      </c>
      <c r="L105" s="85"/>
    </row>
    <row r="106" spans="2:16" s="80" customFormat="1" ht="15" customHeight="1" x14ac:dyDescent="0.2">
      <c r="B106" s="34" t="s">
        <v>30</v>
      </c>
      <c r="C106" s="84">
        <v>694</v>
      </c>
      <c r="D106" s="36">
        <v>992</v>
      </c>
      <c r="E106" s="36">
        <v>568</v>
      </c>
      <c r="F106" s="36">
        <v>351</v>
      </c>
      <c r="G106" s="36">
        <v>1253</v>
      </c>
      <c r="H106" s="36">
        <v>2189</v>
      </c>
      <c r="I106" s="36">
        <v>288</v>
      </c>
      <c r="J106" s="36">
        <v>55</v>
      </c>
      <c r="K106" s="85">
        <f t="shared" si="11"/>
        <v>6390</v>
      </c>
      <c r="L106" s="85"/>
    </row>
    <row r="107" spans="2:16" s="80" customFormat="1" ht="15" customHeight="1" x14ac:dyDescent="0.2">
      <c r="B107" s="34" t="s">
        <v>31</v>
      </c>
      <c r="C107" s="84">
        <v>765</v>
      </c>
      <c r="D107" s="36">
        <v>1037</v>
      </c>
      <c r="E107" s="36">
        <v>612</v>
      </c>
      <c r="F107" s="36">
        <v>459</v>
      </c>
      <c r="G107" s="36">
        <v>1154</v>
      </c>
      <c r="H107" s="36">
        <v>2125</v>
      </c>
      <c r="I107" s="36">
        <v>325</v>
      </c>
      <c r="J107" s="36">
        <v>85</v>
      </c>
      <c r="K107" s="85">
        <f t="shared" si="11"/>
        <v>6562</v>
      </c>
      <c r="L107" s="85"/>
    </row>
    <row r="108" spans="2:16" s="80" customFormat="1" ht="15" customHeight="1" x14ac:dyDescent="0.2">
      <c r="B108" s="34" t="s">
        <v>32</v>
      </c>
      <c r="C108" s="84">
        <v>834</v>
      </c>
      <c r="D108" s="36">
        <v>1089</v>
      </c>
      <c r="E108" s="36">
        <v>668</v>
      </c>
      <c r="F108" s="36">
        <v>433</v>
      </c>
      <c r="G108" s="36">
        <v>1280</v>
      </c>
      <c r="H108" s="36">
        <v>2370</v>
      </c>
      <c r="I108" s="36">
        <v>341</v>
      </c>
      <c r="J108" s="36">
        <v>91</v>
      </c>
      <c r="K108" s="85">
        <f t="shared" si="11"/>
        <v>7106</v>
      </c>
      <c r="L108" s="85"/>
    </row>
    <row r="109" spans="2:16" s="80" customFormat="1" ht="15" customHeight="1" x14ac:dyDescent="0.2">
      <c r="B109" s="34" t="s">
        <v>33</v>
      </c>
      <c r="C109" s="84">
        <v>821</v>
      </c>
      <c r="D109" s="36">
        <v>1104</v>
      </c>
      <c r="E109" s="36">
        <v>668</v>
      </c>
      <c r="F109" s="36">
        <v>470</v>
      </c>
      <c r="G109" s="36">
        <v>1162</v>
      </c>
      <c r="H109" s="36">
        <v>2231</v>
      </c>
      <c r="I109" s="36">
        <v>339</v>
      </c>
      <c r="J109" s="36">
        <v>87</v>
      </c>
      <c r="K109" s="85">
        <f t="shared" si="11"/>
        <v>6882</v>
      </c>
      <c r="L109" s="85"/>
    </row>
    <row r="110" spans="2:16" s="80" customFormat="1" ht="15" customHeight="1" x14ac:dyDescent="0.2">
      <c r="B110" s="34" t="s">
        <v>34</v>
      </c>
      <c r="C110" s="84"/>
      <c r="D110" s="36"/>
      <c r="E110" s="36"/>
      <c r="F110" s="36"/>
      <c r="G110" s="36"/>
      <c r="H110" s="36"/>
      <c r="I110" s="36"/>
      <c r="J110" s="36"/>
      <c r="K110" s="85">
        <f t="shared" ref="K110" si="12">SUM(C110:I110)</f>
        <v>0</v>
      </c>
      <c r="L110" s="85"/>
    </row>
    <row r="111" spans="2:16" s="80" customFormat="1" ht="15" customHeight="1" x14ac:dyDescent="0.2">
      <c r="B111" s="61" t="s">
        <v>28</v>
      </c>
      <c r="C111" s="62">
        <f t="shared" ref="C111:K111" si="13">SUM(C99:C110)</f>
        <v>7946</v>
      </c>
      <c r="D111" s="62">
        <f t="shared" si="13"/>
        <v>10424</v>
      </c>
      <c r="E111" s="62">
        <f t="shared" si="13"/>
        <v>5776</v>
      </c>
      <c r="F111" s="62">
        <f t="shared" si="13"/>
        <v>4277</v>
      </c>
      <c r="G111" s="62">
        <f t="shared" si="13"/>
        <v>12651</v>
      </c>
      <c r="H111" s="62">
        <f t="shared" si="13"/>
        <v>22365</v>
      </c>
      <c r="I111" s="62">
        <f t="shared" si="13"/>
        <v>3280</v>
      </c>
      <c r="J111" s="62">
        <f t="shared" si="13"/>
        <v>675</v>
      </c>
      <c r="K111" s="62">
        <f t="shared" si="13"/>
        <v>67394</v>
      </c>
      <c r="L111" s="93"/>
      <c r="N111" s="100"/>
      <c r="O111" s="101"/>
      <c r="P111" s="102"/>
    </row>
    <row r="112" spans="2:16" s="80" customFormat="1" ht="15" customHeight="1" x14ac:dyDescent="0.2">
      <c r="B112" s="66" t="s">
        <v>35</v>
      </c>
      <c r="C112" s="104">
        <f t="shared" ref="C112:K112" si="14">C111/$K$64</f>
        <v>0.1179036709499362</v>
      </c>
      <c r="D112" s="104">
        <f t="shared" si="14"/>
        <v>0.15467252277650828</v>
      </c>
      <c r="E112" s="104">
        <f t="shared" si="14"/>
        <v>8.5704958898418254E-2</v>
      </c>
      <c r="F112" s="104">
        <f t="shared" si="14"/>
        <v>6.3462622785411163E-2</v>
      </c>
      <c r="G112" s="104">
        <f t="shared" si="14"/>
        <v>0.18771700744873432</v>
      </c>
      <c r="H112" s="104">
        <f t="shared" si="14"/>
        <v>0.33185446775677357</v>
      </c>
      <c r="I112" s="104">
        <f t="shared" si="14"/>
        <v>4.8669020981096239E-2</v>
      </c>
      <c r="J112" s="104">
        <f t="shared" si="14"/>
        <v>1.001572840312194E-2</v>
      </c>
      <c r="K112" s="104">
        <f t="shared" si="14"/>
        <v>1</v>
      </c>
      <c r="L112" s="73"/>
      <c r="N112" s="100"/>
      <c r="O112" s="101"/>
      <c r="P112" s="102"/>
    </row>
    <row r="113" spans="2:17" s="80" customFormat="1" ht="15" customHeight="1" x14ac:dyDescent="0.2">
      <c r="B113" s="72"/>
      <c r="C113" s="117"/>
      <c r="D113" s="117"/>
      <c r="E113" s="74"/>
      <c r="F113" s="74"/>
      <c r="G113" s="74"/>
      <c r="H113" s="74"/>
    </row>
    <row r="114" spans="2:17" s="80" customFormat="1" ht="15" customHeight="1" x14ac:dyDescent="0.2">
      <c r="B114" s="98" t="s">
        <v>73</v>
      </c>
      <c r="C114" s="117"/>
      <c r="D114" s="117"/>
      <c r="E114" s="74"/>
      <c r="F114" s="74"/>
      <c r="G114" s="74"/>
      <c r="H114" s="74"/>
    </row>
    <row r="115" spans="2:17" s="80" customFormat="1" ht="15" customHeight="1" x14ac:dyDescent="0.2">
      <c r="B115" s="81" t="s">
        <v>74</v>
      </c>
      <c r="C115" s="81" t="s">
        <v>16</v>
      </c>
      <c r="D115" s="81" t="s">
        <v>17</v>
      </c>
      <c r="E115" s="81" t="s">
        <v>21</v>
      </c>
      <c r="F115" s="81" t="s">
        <v>23</v>
      </c>
      <c r="G115" s="81" t="s">
        <v>25</v>
      </c>
      <c r="H115" s="81" t="s">
        <v>27</v>
      </c>
      <c r="I115" s="81" t="s">
        <v>29</v>
      </c>
      <c r="J115" s="81" t="s">
        <v>30</v>
      </c>
      <c r="K115" s="81" t="s">
        <v>31</v>
      </c>
      <c r="L115" s="81" t="s">
        <v>32</v>
      </c>
      <c r="M115" s="81" t="s">
        <v>33</v>
      </c>
      <c r="N115" s="81" t="s">
        <v>34</v>
      </c>
      <c r="O115" s="81" t="s">
        <v>28</v>
      </c>
      <c r="P115" s="81" t="s">
        <v>63</v>
      </c>
    </row>
    <row r="116" spans="2:17" s="80" customFormat="1" ht="15" customHeight="1" x14ac:dyDescent="0.2">
      <c r="B116" s="34" t="s">
        <v>75</v>
      </c>
      <c r="C116" s="84">
        <v>1256</v>
      </c>
      <c r="D116" s="36">
        <v>1170</v>
      </c>
      <c r="E116" s="36">
        <v>1392</v>
      </c>
      <c r="F116" s="36">
        <v>1377</v>
      </c>
      <c r="G116" s="36">
        <v>1948</v>
      </c>
      <c r="H116" s="36">
        <v>1933</v>
      </c>
      <c r="I116" s="36">
        <v>1715</v>
      </c>
      <c r="J116" s="36">
        <v>1516</v>
      </c>
      <c r="K116" s="105">
        <v>1494</v>
      </c>
      <c r="L116" s="105">
        <v>1587</v>
      </c>
      <c r="M116" s="105">
        <v>1493</v>
      </c>
      <c r="N116" s="118"/>
      <c r="O116" s="35">
        <f>SUM(C116:N116)</f>
        <v>16881</v>
      </c>
      <c r="P116" s="74">
        <f t="shared" ref="P116:P121" si="15">O116/$O$121</f>
        <v>0.25048223877496512</v>
      </c>
      <c r="Q116" s="119"/>
    </row>
    <row r="117" spans="2:17" s="80" customFormat="1" ht="15" customHeight="1" x14ac:dyDescent="0.2">
      <c r="B117" s="34" t="s">
        <v>76</v>
      </c>
      <c r="C117" s="84">
        <v>2563</v>
      </c>
      <c r="D117" s="36">
        <v>2372</v>
      </c>
      <c r="E117" s="36">
        <v>2560</v>
      </c>
      <c r="F117" s="36">
        <v>2696</v>
      </c>
      <c r="G117" s="36">
        <v>3298</v>
      </c>
      <c r="H117" s="36">
        <v>3341</v>
      </c>
      <c r="I117" s="36">
        <v>2996</v>
      </c>
      <c r="J117" s="36">
        <v>3033</v>
      </c>
      <c r="K117" s="105">
        <v>3099</v>
      </c>
      <c r="L117" s="105">
        <v>3358</v>
      </c>
      <c r="M117" s="105">
        <v>3253</v>
      </c>
      <c r="N117" s="118"/>
      <c r="O117" s="35">
        <f>SUM(C117:N117)</f>
        <v>32569</v>
      </c>
      <c r="P117" s="74">
        <f t="shared" si="15"/>
        <v>0.48326260497967177</v>
      </c>
      <c r="Q117" s="119"/>
    </row>
    <row r="118" spans="2:17" s="80" customFormat="1" ht="15" customHeight="1" x14ac:dyDescent="0.2">
      <c r="B118" s="34" t="s">
        <v>77</v>
      </c>
      <c r="C118" s="84">
        <v>430</v>
      </c>
      <c r="D118" s="36">
        <v>492</v>
      </c>
      <c r="E118" s="36">
        <v>449</v>
      </c>
      <c r="F118" s="36">
        <v>554</v>
      </c>
      <c r="G118" s="36">
        <v>677</v>
      </c>
      <c r="H118" s="36">
        <v>687</v>
      </c>
      <c r="I118" s="36">
        <v>625</v>
      </c>
      <c r="J118" s="36">
        <v>527</v>
      </c>
      <c r="K118" s="105">
        <v>671</v>
      </c>
      <c r="L118" s="105">
        <v>707</v>
      </c>
      <c r="M118" s="105">
        <v>773</v>
      </c>
      <c r="O118" s="35">
        <f>SUM(C118:N118)</f>
        <v>6592</v>
      </c>
      <c r="P118" s="74">
        <f t="shared" si="15"/>
        <v>9.7812861679081223E-2</v>
      </c>
    </row>
    <row r="119" spans="2:17" s="80" customFormat="1" ht="15" customHeight="1" x14ac:dyDescent="0.2">
      <c r="B119" s="34" t="s">
        <v>78</v>
      </c>
      <c r="C119" s="84">
        <v>12</v>
      </c>
      <c r="D119" s="36">
        <v>27</v>
      </c>
      <c r="E119" s="36">
        <v>18</v>
      </c>
      <c r="F119" s="36">
        <v>11</v>
      </c>
      <c r="G119" s="36">
        <v>32</v>
      </c>
      <c r="H119" s="36">
        <v>15</v>
      </c>
      <c r="I119" s="36">
        <v>13</v>
      </c>
      <c r="J119" s="36">
        <v>22</v>
      </c>
      <c r="K119" s="105">
        <v>20</v>
      </c>
      <c r="L119" s="105">
        <v>15</v>
      </c>
      <c r="M119" s="105">
        <v>19</v>
      </c>
      <c r="O119" s="35">
        <f>SUM(C119:N119)</f>
        <v>204</v>
      </c>
      <c r="P119" s="74">
        <f t="shared" si="15"/>
        <v>3.0269756951657417E-3</v>
      </c>
    </row>
    <row r="120" spans="2:17" s="80" customFormat="1" ht="15" customHeight="1" x14ac:dyDescent="0.2">
      <c r="B120" s="34" t="s">
        <v>79</v>
      </c>
      <c r="C120" s="84">
        <v>282</v>
      </c>
      <c r="D120" s="36">
        <v>300</v>
      </c>
      <c r="E120" s="36">
        <v>565</v>
      </c>
      <c r="F120" s="36">
        <v>597</v>
      </c>
      <c r="G120" s="36">
        <v>1279</v>
      </c>
      <c r="H120" s="36">
        <v>1286</v>
      </c>
      <c r="I120" s="36">
        <v>1486</v>
      </c>
      <c r="J120" s="36">
        <v>1292</v>
      </c>
      <c r="K120" s="105">
        <v>1278</v>
      </c>
      <c r="L120" s="105">
        <v>1439</v>
      </c>
      <c r="M120" s="105">
        <v>1344</v>
      </c>
      <c r="O120" s="35">
        <f>SUM(C120:N120)</f>
        <v>11148</v>
      </c>
      <c r="P120" s="74">
        <f t="shared" si="15"/>
        <v>0.16541531887111613</v>
      </c>
    </row>
    <row r="121" spans="2:17" s="80" customFormat="1" ht="15" customHeight="1" x14ac:dyDescent="0.2">
      <c r="B121" s="61" t="s">
        <v>28</v>
      </c>
      <c r="C121" s="62">
        <f>SUM(C116:C120)</f>
        <v>4543</v>
      </c>
      <c r="D121" s="62">
        <f>SUM(D116:D120)</f>
        <v>4361</v>
      </c>
      <c r="E121" s="62">
        <f>SUM(E116:E120)</f>
        <v>4984</v>
      </c>
      <c r="F121" s="62">
        <f t="shared" ref="F121:O121" si="16">SUM(F116:F120)</f>
        <v>5235</v>
      </c>
      <c r="G121" s="62">
        <f t="shared" si="16"/>
        <v>7234</v>
      </c>
      <c r="H121" s="62">
        <f t="shared" si="16"/>
        <v>7262</v>
      </c>
      <c r="I121" s="62">
        <f t="shared" si="16"/>
        <v>6835</v>
      </c>
      <c r="J121" s="62">
        <f t="shared" si="16"/>
        <v>6390</v>
      </c>
      <c r="K121" s="62">
        <f t="shared" si="16"/>
        <v>6562</v>
      </c>
      <c r="L121" s="62">
        <f t="shared" si="16"/>
        <v>7106</v>
      </c>
      <c r="M121" s="62">
        <f t="shared" si="16"/>
        <v>6882</v>
      </c>
      <c r="N121" s="62">
        <f t="shared" si="16"/>
        <v>0</v>
      </c>
      <c r="O121" s="62">
        <f t="shared" si="16"/>
        <v>67394</v>
      </c>
      <c r="P121" s="120">
        <f t="shared" si="15"/>
        <v>1</v>
      </c>
    </row>
    <row r="122" spans="2:17" s="80" customFormat="1" ht="14.25" customHeight="1" x14ac:dyDescent="0.2">
      <c r="B122" s="34"/>
      <c r="C122" s="36"/>
      <c r="D122" s="36"/>
      <c r="E122" s="36"/>
      <c r="F122" s="121"/>
    </row>
    <row r="123" spans="2:17" s="80" customFormat="1" ht="18" customHeight="1" x14ac:dyDescent="0.25">
      <c r="B123" s="8" t="s">
        <v>80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80" customFormat="1" ht="3" customHeight="1" x14ac:dyDescent="0.2">
      <c r="B124" s="13"/>
      <c r="C124" s="75"/>
      <c r="D124" s="75"/>
      <c r="E124" s="75"/>
      <c r="F124" s="75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80" customFormat="1" ht="15" customHeight="1" thickBot="1" x14ac:dyDescent="0.25">
      <c r="B125" s="98" t="s">
        <v>81</v>
      </c>
      <c r="C125" s="98"/>
      <c r="D125" s="98"/>
      <c r="E125" s="98"/>
      <c r="F125" s="98"/>
      <c r="G125" s="78"/>
      <c r="H125" s="78"/>
      <c r="I125" s="79"/>
      <c r="J125" s="79"/>
    </row>
    <row r="126" spans="2:17" s="122" customFormat="1" ht="15" customHeight="1" thickTop="1" x14ac:dyDescent="0.25">
      <c r="B126" s="81" t="s">
        <v>5</v>
      </c>
      <c r="C126" s="81" t="s">
        <v>39</v>
      </c>
      <c r="D126" s="81" t="s">
        <v>40</v>
      </c>
      <c r="E126" s="81" t="s">
        <v>41</v>
      </c>
      <c r="F126" s="81" t="s">
        <v>28</v>
      </c>
      <c r="G126" s="82" t="s">
        <v>42</v>
      </c>
      <c r="H126" s="83"/>
      <c r="I126" s="80"/>
      <c r="J126" s="80"/>
      <c r="K126" s="80"/>
      <c r="L126" s="80"/>
      <c r="M126" s="80"/>
      <c r="N126" s="80"/>
      <c r="O126" s="80"/>
      <c r="P126" s="80"/>
    </row>
    <row r="127" spans="2:17" s="122" customFormat="1" ht="15" customHeight="1" x14ac:dyDescent="0.25">
      <c r="B127" s="34" t="s">
        <v>16</v>
      </c>
      <c r="C127" s="84">
        <v>977</v>
      </c>
      <c r="D127" s="36">
        <v>3566</v>
      </c>
      <c r="E127" s="36">
        <v>0</v>
      </c>
      <c r="F127" s="85">
        <f t="shared" ref="F127:F137" si="17">C127+D127+E127</f>
        <v>4543</v>
      </c>
      <c r="G127" s="86" t="s">
        <v>43</v>
      </c>
      <c r="H127" s="74"/>
      <c r="I127" s="80"/>
      <c r="J127" s="80"/>
      <c r="K127" s="80"/>
      <c r="L127" s="80"/>
      <c r="M127" s="80"/>
      <c r="N127" s="80"/>
      <c r="O127" s="80"/>
      <c r="P127" s="80"/>
    </row>
    <row r="128" spans="2:17" s="122" customFormat="1" ht="15" customHeight="1" x14ac:dyDescent="0.25">
      <c r="B128" s="34" t="s">
        <v>17</v>
      </c>
      <c r="C128" s="84">
        <v>861</v>
      </c>
      <c r="D128" s="36">
        <v>2442</v>
      </c>
      <c r="E128" s="36">
        <v>1058</v>
      </c>
      <c r="F128" s="85">
        <f t="shared" si="17"/>
        <v>4361</v>
      </c>
      <c r="G128" s="87">
        <f t="shared" ref="G128:G137" si="18">F128/F127-1</f>
        <v>-4.006163328197232E-2</v>
      </c>
      <c r="H128" s="74"/>
      <c r="I128" s="80"/>
      <c r="J128" s="80"/>
      <c r="K128" s="80"/>
      <c r="L128" s="80"/>
      <c r="M128" s="80"/>
      <c r="N128" s="80"/>
      <c r="O128" s="80"/>
      <c r="P128" s="80"/>
    </row>
    <row r="129" spans="2:16" s="122" customFormat="1" ht="15" customHeight="1" x14ac:dyDescent="0.25">
      <c r="B129" s="34" t="s">
        <v>21</v>
      </c>
      <c r="C129" s="84">
        <v>1156</v>
      </c>
      <c r="D129" s="36">
        <v>2836</v>
      </c>
      <c r="E129" s="36">
        <v>992</v>
      </c>
      <c r="F129" s="85">
        <f t="shared" si="17"/>
        <v>4984</v>
      </c>
      <c r="G129" s="87">
        <f t="shared" si="18"/>
        <v>0.14285714285714279</v>
      </c>
      <c r="H129" s="74"/>
      <c r="I129" s="80"/>
      <c r="J129" s="80"/>
      <c r="K129" s="80"/>
      <c r="L129" s="80"/>
      <c r="M129" s="80"/>
      <c r="N129" s="80"/>
      <c r="O129" s="80"/>
      <c r="P129" s="80"/>
    </row>
    <row r="130" spans="2:16" s="122" customFormat="1" ht="15" customHeight="1" x14ac:dyDescent="0.25">
      <c r="B130" s="34" t="s">
        <v>23</v>
      </c>
      <c r="C130" s="84">
        <v>1289</v>
      </c>
      <c r="D130" s="36">
        <v>2987</v>
      </c>
      <c r="E130" s="36">
        <v>959</v>
      </c>
      <c r="F130" s="85">
        <f t="shared" si="17"/>
        <v>5235</v>
      </c>
      <c r="G130" s="87">
        <f t="shared" si="18"/>
        <v>5.0361155698234406E-2</v>
      </c>
      <c r="H130" s="74"/>
      <c r="I130" s="80"/>
      <c r="J130" s="80"/>
      <c r="K130" s="80"/>
      <c r="L130" s="80"/>
      <c r="M130" s="80"/>
      <c r="N130" s="80"/>
      <c r="O130" s="80"/>
      <c r="P130" s="80"/>
    </row>
    <row r="131" spans="2:16" s="122" customFormat="1" ht="15" customHeight="1" x14ac:dyDescent="0.25">
      <c r="B131" s="34" t="s">
        <v>25</v>
      </c>
      <c r="C131" s="84">
        <v>1656</v>
      </c>
      <c r="D131" s="36">
        <v>3967</v>
      </c>
      <c r="E131" s="36">
        <v>1611</v>
      </c>
      <c r="F131" s="85">
        <f t="shared" si="17"/>
        <v>7234</v>
      </c>
      <c r="G131" s="87">
        <f t="shared" si="18"/>
        <v>0.3818529130850048</v>
      </c>
      <c r="H131" s="74"/>
      <c r="I131" s="80"/>
      <c r="J131" s="80"/>
      <c r="K131" s="80"/>
      <c r="L131" s="80"/>
      <c r="M131" s="80"/>
      <c r="N131" s="80"/>
      <c r="O131" s="80"/>
      <c r="P131" s="80"/>
    </row>
    <row r="132" spans="2:16" s="122" customFormat="1" ht="15" customHeight="1" x14ac:dyDescent="0.25">
      <c r="B132" s="34" t="s">
        <v>27</v>
      </c>
      <c r="C132" s="84">
        <v>1492</v>
      </c>
      <c r="D132" s="36">
        <v>4201</v>
      </c>
      <c r="E132" s="36">
        <v>1569</v>
      </c>
      <c r="F132" s="85">
        <f t="shared" si="17"/>
        <v>7262</v>
      </c>
      <c r="G132" s="87">
        <f t="shared" si="18"/>
        <v>3.8706110035942043E-3</v>
      </c>
      <c r="H132" s="74"/>
      <c r="I132" s="80"/>
      <c r="J132" s="80"/>
      <c r="K132" s="80"/>
      <c r="L132" s="80"/>
      <c r="M132" s="80"/>
      <c r="N132" s="80"/>
      <c r="O132" s="88" t="s">
        <v>39</v>
      </c>
      <c r="P132" s="88" t="s">
        <v>40</v>
      </c>
    </row>
    <row r="133" spans="2:16" s="122" customFormat="1" ht="15" customHeight="1" x14ac:dyDescent="0.25">
      <c r="B133" s="34" t="s">
        <v>29</v>
      </c>
      <c r="C133" s="84">
        <v>1364</v>
      </c>
      <c r="D133" s="36">
        <v>3730</v>
      </c>
      <c r="E133" s="36">
        <v>1741</v>
      </c>
      <c r="F133" s="85">
        <f t="shared" si="17"/>
        <v>6835</v>
      </c>
      <c r="G133" s="87">
        <f t="shared" si="18"/>
        <v>-5.8799228862572273E-2</v>
      </c>
      <c r="H133" s="74"/>
      <c r="I133" s="80"/>
      <c r="J133" s="80"/>
      <c r="K133" s="80"/>
      <c r="L133" s="80"/>
      <c r="M133" s="80"/>
      <c r="N133" s="80"/>
      <c r="O133" s="89">
        <f>C140</f>
        <v>0.21850609846573879</v>
      </c>
      <c r="P133" s="89">
        <f>D140</f>
        <v>0.56341810843695284</v>
      </c>
    </row>
    <row r="134" spans="2:16" s="122" customFormat="1" ht="15" customHeight="1" x14ac:dyDescent="0.25">
      <c r="B134" s="34" t="s">
        <v>30</v>
      </c>
      <c r="C134" s="84">
        <v>1368</v>
      </c>
      <c r="D134" s="36">
        <v>3498</v>
      </c>
      <c r="E134" s="36">
        <v>1524</v>
      </c>
      <c r="F134" s="85">
        <f t="shared" si="17"/>
        <v>6390</v>
      </c>
      <c r="G134" s="87">
        <f t="shared" si="18"/>
        <v>-6.5106071689831735E-2</v>
      </c>
      <c r="H134" s="74"/>
      <c r="I134" s="80"/>
      <c r="J134" s="80"/>
      <c r="K134" s="80"/>
      <c r="L134" s="80"/>
      <c r="M134" s="80"/>
      <c r="N134" s="80"/>
      <c r="O134" s="89"/>
      <c r="P134" s="90"/>
    </row>
    <row r="135" spans="2:16" s="122" customFormat="1" ht="15" customHeight="1" x14ac:dyDescent="0.25">
      <c r="B135" s="34" t="s">
        <v>31</v>
      </c>
      <c r="C135" s="84">
        <v>1499</v>
      </c>
      <c r="D135" s="36">
        <v>3443</v>
      </c>
      <c r="E135" s="36">
        <v>1620</v>
      </c>
      <c r="F135" s="85">
        <f t="shared" si="17"/>
        <v>6562</v>
      </c>
      <c r="G135" s="87">
        <f t="shared" si="18"/>
        <v>2.6917057902973385E-2</v>
      </c>
      <c r="H135" s="74"/>
      <c r="I135" s="80"/>
      <c r="J135" s="80"/>
      <c r="K135" s="80"/>
      <c r="L135" s="80"/>
      <c r="M135" s="80"/>
      <c r="N135" s="80"/>
      <c r="O135" s="80"/>
      <c r="P135" s="80"/>
    </row>
    <row r="136" spans="2:16" s="122" customFormat="1" ht="15" customHeight="1" x14ac:dyDescent="0.25">
      <c r="B136" s="34" t="s">
        <v>32</v>
      </c>
      <c r="C136" s="84">
        <v>1610</v>
      </c>
      <c r="D136" s="36">
        <v>3670</v>
      </c>
      <c r="E136" s="36">
        <v>1826</v>
      </c>
      <c r="F136" s="85">
        <f t="shared" si="17"/>
        <v>7106</v>
      </c>
      <c r="G136" s="87">
        <f t="shared" si="18"/>
        <v>8.290155440414515E-2</v>
      </c>
      <c r="H136" s="74"/>
      <c r="I136" s="80"/>
      <c r="J136" s="80"/>
      <c r="K136" s="80"/>
      <c r="L136" s="80"/>
      <c r="M136" s="80"/>
      <c r="N136" s="80"/>
      <c r="O136" s="80"/>
      <c r="P136" s="80"/>
    </row>
    <row r="137" spans="2:16" s="122" customFormat="1" ht="15" customHeight="1" x14ac:dyDescent="0.25">
      <c r="B137" s="34" t="s">
        <v>33</v>
      </c>
      <c r="C137" s="35">
        <v>1454</v>
      </c>
      <c r="D137" s="36">
        <v>3631</v>
      </c>
      <c r="E137" s="36">
        <v>1797</v>
      </c>
      <c r="F137" s="85">
        <f t="shared" si="17"/>
        <v>6882</v>
      </c>
      <c r="G137" s="87">
        <f t="shared" si="18"/>
        <v>-3.1522656909653834E-2</v>
      </c>
      <c r="H137" s="91"/>
      <c r="I137" s="80"/>
      <c r="J137" s="80"/>
      <c r="K137" s="80"/>
      <c r="L137" s="80"/>
      <c r="M137" s="80"/>
      <c r="N137" s="80"/>
      <c r="O137" s="80"/>
      <c r="P137" s="80"/>
    </row>
    <row r="138" spans="2:16" s="122" customFormat="1" ht="15" customHeight="1" thickBot="1" x14ac:dyDescent="0.3">
      <c r="B138" s="34" t="s">
        <v>34</v>
      </c>
      <c r="C138" s="35"/>
      <c r="D138" s="36"/>
      <c r="E138" s="36"/>
      <c r="F138" s="85"/>
      <c r="G138" s="92"/>
      <c r="H138" s="80"/>
      <c r="I138" s="80"/>
      <c r="J138" s="80"/>
      <c r="K138" s="80"/>
      <c r="L138" s="80"/>
      <c r="M138" s="80"/>
      <c r="N138" s="80"/>
      <c r="O138" s="80"/>
      <c r="P138" s="80"/>
    </row>
    <row r="139" spans="2:16" s="122" customFormat="1" ht="15.75" thickTop="1" x14ac:dyDescent="0.25">
      <c r="B139" s="61" t="s">
        <v>28</v>
      </c>
      <c r="C139" s="62">
        <f>SUM(C127:C138)</f>
        <v>14726</v>
      </c>
      <c r="D139" s="62">
        <f>SUM(D127:D138)</f>
        <v>37971</v>
      </c>
      <c r="E139" s="62">
        <f>SUM(E127:E138)</f>
        <v>14697</v>
      </c>
      <c r="F139" s="62">
        <f>SUM(F127:F138)</f>
        <v>67394</v>
      </c>
      <c r="G139" s="93"/>
      <c r="H139" s="94"/>
      <c r="I139" s="94"/>
      <c r="J139" s="94"/>
      <c r="K139" s="94"/>
      <c r="L139" s="94"/>
      <c r="M139" s="80"/>
      <c r="N139" s="80"/>
      <c r="O139" s="80"/>
      <c r="P139" s="80"/>
    </row>
    <row r="140" spans="2:16" s="122" customFormat="1" x14ac:dyDescent="0.25">
      <c r="B140" s="66" t="s">
        <v>35</v>
      </c>
      <c r="C140" s="67">
        <f>C139/F139</f>
        <v>0.21850609846573879</v>
      </c>
      <c r="D140" s="67">
        <f>D139/F139</f>
        <v>0.56341810843695284</v>
      </c>
      <c r="E140" s="67">
        <f>E139/F139</f>
        <v>0.21807579309730837</v>
      </c>
      <c r="F140" s="67">
        <f>F139/F139</f>
        <v>1</v>
      </c>
      <c r="G140" s="96"/>
      <c r="H140" s="83"/>
      <c r="I140" s="83"/>
      <c r="J140" s="83"/>
      <c r="K140" s="83"/>
      <c r="L140" s="83"/>
      <c r="M140" s="80"/>
      <c r="N140" s="80"/>
      <c r="O140" s="80"/>
      <c r="P140" s="80"/>
    </row>
    <row r="141" spans="2:16" s="122" customFormat="1" x14ac:dyDescent="0.25">
      <c r="B141" s="34"/>
      <c r="C141" s="36"/>
      <c r="D141" s="36"/>
      <c r="E141" s="36"/>
      <c r="F141" s="36"/>
      <c r="G141" s="36"/>
      <c r="H141" s="36"/>
      <c r="I141" s="36"/>
      <c r="J141" s="36"/>
      <c r="K141" s="85"/>
      <c r="L141" s="85"/>
      <c r="M141" s="80"/>
      <c r="N141" s="80"/>
      <c r="O141" s="80"/>
      <c r="P141" s="80"/>
    </row>
    <row r="142" spans="2:16" s="122" customFormat="1" x14ac:dyDescent="0.25">
      <c r="B142" s="98" t="s">
        <v>82</v>
      </c>
      <c r="C142" s="98"/>
      <c r="D142" s="98"/>
      <c r="E142" s="98"/>
      <c r="F142" s="98"/>
      <c r="G142" s="36"/>
      <c r="H142" s="36"/>
      <c r="I142" s="36"/>
      <c r="J142" s="36"/>
      <c r="K142" s="85"/>
      <c r="L142" s="85"/>
      <c r="M142" s="80"/>
      <c r="N142" s="80"/>
      <c r="O142" s="80"/>
      <c r="P142" s="80"/>
    </row>
    <row r="143" spans="2:16" s="122" customFormat="1" ht="25.5" customHeight="1" x14ac:dyDescent="0.25">
      <c r="B143" s="22" t="s">
        <v>5</v>
      </c>
      <c r="C143" s="81" t="s">
        <v>45</v>
      </c>
      <c r="D143" s="81" t="s">
        <v>46</v>
      </c>
      <c r="E143" s="81" t="s">
        <v>47</v>
      </c>
      <c r="F143" s="81" t="s">
        <v>48</v>
      </c>
      <c r="G143" s="81" t="s">
        <v>49</v>
      </c>
      <c r="H143" s="81" t="s">
        <v>50</v>
      </c>
      <c r="I143" s="81" t="s">
        <v>51</v>
      </c>
      <c r="J143" s="22" t="s">
        <v>52</v>
      </c>
      <c r="K143" s="22" t="s">
        <v>28</v>
      </c>
      <c r="L143" s="83"/>
      <c r="M143" s="80"/>
      <c r="N143" s="80"/>
      <c r="O143" s="80"/>
      <c r="P143" s="80"/>
    </row>
    <row r="144" spans="2:16" s="122" customFormat="1" ht="13.5" customHeight="1" x14ac:dyDescent="0.25">
      <c r="B144" s="22"/>
      <c r="C144" s="99" t="s">
        <v>53</v>
      </c>
      <c r="D144" s="99" t="s">
        <v>54</v>
      </c>
      <c r="E144" s="99" t="s">
        <v>55</v>
      </c>
      <c r="F144" s="99" t="s">
        <v>56</v>
      </c>
      <c r="G144" s="99" t="s">
        <v>57</v>
      </c>
      <c r="H144" s="99" t="s">
        <v>58</v>
      </c>
      <c r="I144" s="99" t="s">
        <v>59</v>
      </c>
      <c r="J144" s="22"/>
      <c r="K144" s="22"/>
      <c r="L144" s="83"/>
      <c r="M144" s="80"/>
      <c r="N144" s="80"/>
      <c r="O144" s="80"/>
      <c r="P144" s="80"/>
    </row>
    <row r="145" spans="2:16" s="122" customFormat="1" ht="14.25" customHeight="1" x14ac:dyDescent="0.25">
      <c r="B145" s="34" t="s">
        <v>16</v>
      </c>
      <c r="C145" s="84">
        <v>0</v>
      </c>
      <c r="D145" s="36">
        <v>11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666</v>
      </c>
      <c r="K145" s="85">
        <f t="shared" ref="K145:K155" si="19">SUM(C145:J145)</f>
        <v>4543</v>
      </c>
      <c r="L145" s="85"/>
      <c r="M145" s="80"/>
      <c r="N145" s="80"/>
      <c r="O145" s="80"/>
      <c r="P145" s="80"/>
    </row>
    <row r="146" spans="2:16" s="122" customFormat="1" ht="14.25" customHeight="1" x14ac:dyDescent="0.25">
      <c r="B146" s="34" t="s">
        <v>17</v>
      </c>
      <c r="C146" s="84">
        <v>0</v>
      </c>
      <c r="D146" s="36">
        <v>1</v>
      </c>
      <c r="E146" s="36">
        <v>17</v>
      </c>
      <c r="F146" s="36">
        <v>37</v>
      </c>
      <c r="G146" s="36">
        <v>771</v>
      </c>
      <c r="H146" s="36">
        <v>2214</v>
      </c>
      <c r="I146" s="36">
        <v>174</v>
      </c>
      <c r="J146" s="36">
        <v>1147</v>
      </c>
      <c r="K146" s="85">
        <f t="shared" si="19"/>
        <v>4361</v>
      </c>
      <c r="L146" s="85"/>
      <c r="M146" s="80"/>
      <c r="N146" s="80"/>
      <c r="O146" s="80"/>
      <c r="P146" s="80"/>
    </row>
    <row r="147" spans="2:16" s="122" customFormat="1" ht="14.25" customHeight="1" x14ac:dyDescent="0.25">
      <c r="B147" s="34" t="s">
        <v>21</v>
      </c>
      <c r="C147" s="84">
        <v>0</v>
      </c>
      <c r="D147" s="36">
        <v>14</v>
      </c>
      <c r="E147" s="36">
        <v>14</v>
      </c>
      <c r="F147" s="36">
        <v>35</v>
      </c>
      <c r="G147" s="36">
        <v>935</v>
      </c>
      <c r="H147" s="36">
        <v>2760</v>
      </c>
      <c r="I147" s="36">
        <v>137</v>
      </c>
      <c r="J147" s="36">
        <v>1089</v>
      </c>
      <c r="K147" s="85">
        <f t="shared" si="19"/>
        <v>4984</v>
      </c>
      <c r="L147" s="85"/>
      <c r="M147" s="80"/>
      <c r="N147" s="80"/>
      <c r="O147" s="80"/>
      <c r="P147" s="80"/>
    </row>
    <row r="148" spans="2:16" s="122" customFormat="1" ht="14.25" customHeight="1" x14ac:dyDescent="0.25">
      <c r="B148" s="34" t="s">
        <v>23</v>
      </c>
      <c r="C148" s="84">
        <v>0</v>
      </c>
      <c r="D148" s="36">
        <v>6</v>
      </c>
      <c r="E148" s="36">
        <v>14</v>
      </c>
      <c r="F148" s="36">
        <v>50</v>
      </c>
      <c r="G148" s="36">
        <v>951</v>
      </c>
      <c r="H148" s="36">
        <v>2918</v>
      </c>
      <c r="I148" s="36">
        <v>156</v>
      </c>
      <c r="J148" s="36">
        <v>1140</v>
      </c>
      <c r="K148" s="85">
        <f t="shared" si="19"/>
        <v>5235</v>
      </c>
      <c r="L148" s="85"/>
      <c r="M148" s="80"/>
      <c r="N148" s="80"/>
      <c r="O148" s="80"/>
      <c r="P148" s="80"/>
    </row>
    <row r="149" spans="2:16" s="122" customFormat="1" ht="14.25" customHeight="1" x14ac:dyDescent="0.25">
      <c r="B149" s="34" t="s">
        <v>25</v>
      </c>
      <c r="C149" s="84">
        <v>0</v>
      </c>
      <c r="D149" s="36">
        <v>19</v>
      </c>
      <c r="E149" s="36">
        <v>24</v>
      </c>
      <c r="F149" s="36">
        <v>63</v>
      </c>
      <c r="G149" s="36">
        <v>1218</v>
      </c>
      <c r="H149" s="36">
        <v>3850</v>
      </c>
      <c r="I149" s="36">
        <v>237</v>
      </c>
      <c r="J149" s="36">
        <v>1823</v>
      </c>
      <c r="K149" s="85">
        <f t="shared" si="19"/>
        <v>7234</v>
      </c>
      <c r="L149" s="85"/>
      <c r="M149" s="80"/>
      <c r="N149" s="80"/>
      <c r="O149" s="80"/>
      <c r="P149" s="80"/>
    </row>
    <row r="150" spans="2:16" s="122" customFormat="1" ht="14.25" customHeight="1" x14ac:dyDescent="0.25">
      <c r="B150" s="34" t="s">
        <v>27</v>
      </c>
      <c r="C150" s="84">
        <v>0</v>
      </c>
      <c r="D150" s="36">
        <v>11</v>
      </c>
      <c r="E150" s="36">
        <v>25</v>
      </c>
      <c r="F150" s="36">
        <v>56</v>
      </c>
      <c r="G150" s="36">
        <v>1210</v>
      </c>
      <c r="H150" s="36">
        <v>4012</v>
      </c>
      <c r="I150" s="36">
        <v>243</v>
      </c>
      <c r="J150" s="36">
        <v>1705</v>
      </c>
      <c r="K150" s="85">
        <f t="shared" si="19"/>
        <v>7262</v>
      </c>
      <c r="L150" s="85"/>
      <c r="M150" s="80"/>
      <c r="N150" s="80"/>
      <c r="O150" s="80"/>
      <c r="P150" s="80"/>
    </row>
    <row r="151" spans="2:16" s="122" customFormat="1" ht="14.25" customHeight="1" x14ac:dyDescent="0.25">
      <c r="B151" s="34" t="s">
        <v>29</v>
      </c>
      <c r="C151" s="84">
        <v>3</v>
      </c>
      <c r="D151" s="36">
        <v>7</v>
      </c>
      <c r="E151" s="36">
        <v>18</v>
      </c>
      <c r="F151" s="36">
        <v>51</v>
      </c>
      <c r="G151" s="36">
        <v>1173</v>
      </c>
      <c r="H151" s="36">
        <v>3529</v>
      </c>
      <c r="I151" s="36">
        <v>214</v>
      </c>
      <c r="J151" s="36">
        <v>1840</v>
      </c>
      <c r="K151" s="85">
        <f t="shared" si="19"/>
        <v>6835</v>
      </c>
      <c r="L151" s="85"/>
      <c r="M151" s="80"/>
      <c r="N151" s="80"/>
      <c r="O151" s="80"/>
      <c r="P151" s="80"/>
    </row>
    <row r="152" spans="2:16" s="122" customFormat="1" ht="14.25" customHeight="1" x14ac:dyDescent="0.25">
      <c r="B152" s="34" t="s">
        <v>30</v>
      </c>
      <c r="C152" s="84">
        <v>0</v>
      </c>
      <c r="D152" s="36">
        <v>4</v>
      </c>
      <c r="E152" s="36">
        <v>30</v>
      </c>
      <c r="F152" s="36">
        <v>39</v>
      </c>
      <c r="G152" s="36">
        <v>1100</v>
      </c>
      <c r="H152" s="36">
        <v>3346</v>
      </c>
      <c r="I152" s="36">
        <v>212</v>
      </c>
      <c r="J152" s="36">
        <v>1659</v>
      </c>
      <c r="K152" s="85">
        <f t="shared" si="19"/>
        <v>6390</v>
      </c>
      <c r="L152" s="85"/>
      <c r="M152" s="80"/>
      <c r="N152" s="80"/>
      <c r="O152" s="80"/>
      <c r="P152" s="80"/>
    </row>
    <row r="153" spans="2:16" s="122" customFormat="1" ht="14.25" customHeight="1" x14ac:dyDescent="0.25">
      <c r="B153" s="34" t="s">
        <v>31</v>
      </c>
      <c r="C153" s="84">
        <v>0</v>
      </c>
      <c r="D153" s="36">
        <v>11</v>
      </c>
      <c r="E153" s="36">
        <v>17</v>
      </c>
      <c r="F153" s="36">
        <v>63</v>
      </c>
      <c r="G153" s="36">
        <v>1103</v>
      </c>
      <c r="H153" s="36">
        <v>3395</v>
      </c>
      <c r="I153" s="36">
        <v>187</v>
      </c>
      <c r="J153" s="36">
        <v>1786</v>
      </c>
      <c r="K153" s="85">
        <f t="shared" si="19"/>
        <v>6562</v>
      </c>
      <c r="L153" s="85"/>
      <c r="M153" s="80"/>
      <c r="N153" s="80"/>
      <c r="O153" s="80"/>
      <c r="P153" s="80"/>
    </row>
    <row r="154" spans="2:16" s="122" customFormat="1" ht="14.25" customHeight="1" x14ac:dyDescent="0.25">
      <c r="B154" s="34" t="s">
        <v>32</v>
      </c>
      <c r="C154" s="84">
        <v>0</v>
      </c>
      <c r="D154" s="36">
        <v>10</v>
      </c>
      <c r="E154" s="36">
        <v>23</v>
      </c>
      <c r="F154" s="36">
        <v>41</v>
      </c>
      <c r="G154" s="36">
        <v>1124</v>
      </c>
      <c r="H154" s="36">
        <v>3719</v>
      </c>
      <c r="I154" s="36">
        <v>230</v>
      </c>
      <c r="J154" s="36">
        <v>1959</v>
      </c>
      <c r="K154" s="85">
        <f t="shared" si="19"/>
        <v>7106</v>
      </c>
      <c r="L154" s="85"/>
      <c r="M154" s="80"/>
      <c r="N154" s="80"/>
      <c r="O154" s="80"/>
      <c r="P154" s="80"/>
    </row>
    <row r="155" spans="2:16" s="122" customFormat="1" ht="14.25" customHeight="1" x14ac:dyDescent="0.25">
      <c r="B155" s="34" t="s">
        <v>33</v>
      </c>
      <c r="C155" s="84">
        <v>1</v>
      </c>
      <c r="D155" s="36">
        <v>9</v>
      </c>
      <c r="E155" s="36">
        <v>32</v>
      </c>
      <c r="F155" s="36">
        <v>49</v>
      </c>
      <c r="G155" s="36">
        <v>1038</v>
      </c>
      <c r="H155" s="36">
        <v>3567</v>
      </c>
      <c r="I155" s="36">
        <v>208</v>
      </c>
      <c r="J155" s="36">
        <v>1978</v>
      </c>
      <c r="K155" s="85">
        <f t="shared" si="19"/>
        <v>6882</v>
      </c>
      <c r="L155" s="85"/>
      <c r="M155" s="80"/>
      <c r="N155" s="80"/>
      <c r="O155" s="80"/>
      <c r="P155" s="80"/>
    </row>
    <row r="156" spans="2:16" s="122" customFormat="1" ht="14.25" customHeight="1" x14ac:dyDescent="0.25">
      <c r="B156" s="34" t="s">
        <v>34</v>
      </c>
      <c r="C156" s="84"/>
      <c r="D156" s="36"/>
      <c r="E156" s="36"/>
      <c r="F156" s="36"/>
      <c r="G156" s="36"/>
      <c r="H156" s="36"/>
      <c r="I156" s="36"/>
      <c r="J156" s="36"/>
      <c r="K156" s="85">
        <f t="shared" ref="K156" si="20">SUM(C156:I156)</f>
        <v>0</v>
      </c>
      <c r="L156" s="85"/>
      <c r="M156" s="80"/>
      <c r="N156" s="80"/>
      <c r="O156" s="80"/>
      <c r="P156" s="80"/>
    </row>
    <row r="157" spans="2:16" s="122" customFormat="1" ht="14.25" customHeight="1" x14ac:dyDescent="0.25">
      <c r="B157" s="61" t="s">
        <v>28</v>
      </c>
      <c r="C157" s="62">
        <f t="shared" ref="C157:K157" si="21">SUM(C145:C156)</f>
        <v>4</v>
      </c>
      <c r="D157" s="62">
        <f t="shared" si="21"/>
        <v>103</v>
      </c>
      <c r="E157" s="62">
        <f t="shared" si="21"/>
        <v>229</v>
      </c>
      <c r="F157" s="62">
        <f t="shared" si="21"/>
        <v>520</v>
      </c>
      <c r="G157" s="62">
        <f t="shared" si="21"/>
        <v>11551</v>
      </c>
      <c r="H157" s="62">
        <f t="shared" si="21"/>
        <v>36012</v>
      </c>
      <c r="I157" s="62">
        <f t="shared" si="21"/>
        <v>2183</v>
      </c>
      <c r="J157" s="62">
        <f t="shared" si="21"/>
        <v>16792</v>
      </c>
      <c r="K157" s="62">
        <f t="shared" si="21"/>
        <v>67394</v>
      </c>
      <c r="L157" s="93"/>
      <c r="M157" s="80"/>
      <c r="N157" s="100"/>
      <c r="O157" s="101"/>
      <c r="P157" s="102"/>
    </row>
    <row r="158" spans="2:16" s="122" customFormat="1" ht="14.25" customHeight="1" x14ac:dyDescent="0.25">
      <c r="B158" s="66" t="s">
        <v>35</v>
      </c>
      <c r="C158" s="104">
        <f t="shared" ref="C158:K158" si="22">C157/$K$64</f>
        <v>5.9352464611092976E-5</v>
      </c>
      <c r="D158" s="104">
        <f t="shared" si="22"/>
        <v>1.5283259637356441E-3</v>
      </c>
      <c r="E158" s="104">
        <f t="shared" si="22"/>
        <v>3.3979285989850731E-3</v>
      </c>
      <c r="F158" s="104">
        <f t="shared" si="22"/>
        <v>7.715820399442087E-3</v>
      </c>
      <c r="G158" s="104">
        <f t="shared" si="22"/>
        <v>0.17139507968068374</v>
      </c>
      <c r="H158" s="104">
        <f t="shared" si="22"/>
        <v>0.53435023889367006</v>
      </c>
      <c r="I158" s="104">
        <f t="shared" si="22"/>
        <v>3.2391607561503992E-2</v>
      </c>
      <c r="J158" s="104">
        <f t="shared" si="22"/>
        <v>0.24916164643736832</v>
      </c>
      <c r="K158" s="104">
        <f t="shared" si="22"/>
        <v>1</v>
      </c>
      <c r="L158" s="73"/>
      <c r="M158" s="80"/>
      <c r="N158" s="100"/>
      <c r="O158" s="101"/>
      <c r="P158" s="102"/>
    </row>
    <row r="159" spans="2:16" s="122" customFormat="1" x14ac:dyDescent="0.25">
      <c r="C159" s="123"/>
      <c r="D159" s="123"/>
      <c r="E159" s="123"/>
      <c r="F159" s="123"/>
    </row>
    <row r="160" spans="2:16" s="122" customFormat="1" x14ac:dyDescent="0.25">
      <c r="B160" s="122" t="s">
        <v>83</v>
      </c>
      <c r="C160" s="123"/>
      <c r="D160" s="123"/>
      <c r="E160" s="123"/>
      <c r="F160" s="123"/>
      <c r="J160" s="98"/>
    </row>
    <row r="161" spans="2:17" s="122" customFormat="1" ht="14.25" customHeight="1" x14ac:dyDescent="0.25">
      <c r="B161" s="81" t="s">
        <v>84</v>
      </c>
      <c r="C161" s="81" t="s">
        <v>16</v>
      </c>
      <c r="D161" s="81" t="s">
        <v>17</v>
      </c>
      <c r="E161" s="81" t="s">
        <v>21</v>
      </c>
      <c r="F161" s="81" t="s">
        <v>23</v>
      </c>
      <c r="G161" s="81" t="s">
        <v>25</v>
      </c>
      <c r="H161" s="81" t="s">
        <v>27</v>
      </c>
      <c r="I161" s="81" t="s">
        <v>29</v>
      </c>
      <c r="J161" s="81" t="s">
        <v>30</v>
      </c>
      <c r="K161" s="81" t="s">
        <v>85</v>
      </c>
      <c r="L161" s="81" t="s">
        <v>32</v>
      </c>
      <c r="M161" s="81" t="s">
        <v>33</v>
      </c>
      <c r="N161" s="81" t="s">
        <v>28</v>
      </c>
      <c r="O161" s="81" t="s">
        <v>63</v>
      </c>
      <c r="P161" s="98"/>
      <c r="Q161" s="98"/>
    </row>
    <row r="162" spans="2:17" s="122" customFormat="1" ht="14.25" customHeight="1" x14ac:dyDescent="0.25">
      <c r="B162" s="34" t="s">
        <v>86</v>
      </c>
      <c r="C162" s="84">
        <v>2502</v>
      </c>
      <c r="D162" s="36">
        <v>2423</v>
      </c>
      <c r="E162" s="36">
        <v>2789</v>
      </c>
      <c r="F162" s="36">
        <v>2813</v>
      </c>
      <c r="G162" s="36">
        <v>3969</v>
      </c>
      <c r="H162" s="36">
        <v>3738</v>
      </c>
      <c r="I162" s="36">
        <v>4109</v>
      </c>
      <c r="J162" s="36">
        <v>3189</v>
      </c>
      <c r="K162" s="36">
        <v>3447</v>
      </c>
      <c r="L162" s="36">
        <v>3846</v>
      </c>
      <c r="M162" s="36">
        <v>3607</v>
      </c>
      <c r="N162" s="35">
        <f t="shared" ref="N162:N186" si="23">SUM(C162:M162)</f>
        <v>36432</v>
      </c>
      <c r="O162" s="74">
        <f t="shared" ref="O162:O186" si="24">N162/$N$187</f>
        <v>0.5405822476778348</v>
      </c>
      <c r="P162" s="78"/>
      <c r="Q162" s="78"/>
    </row>
    <row r="163" spans="2:17" s="122" customFormat="1" ht="14.25" customHeight="1" x14ac:dyDescent="0.25">
      <c r="B163" s="34" t="s">
        <v>87</v>
      </c>
      <c r="C163" s="84">
        <v>240</v>
      </c>
      <c r="D163" s="36">
        <v>222</v>
      </c>
      <c r="E163" s="36">
        <v>259</v>
      </c>
      <c r="F163" s="36">
        <v>290</v>
      </c>
      <c r="G163" s="36">
        <v>376</v>
      </c>
      <c r="H163" s="36">
        <v>367</v>
      </c>
      <c r="I163" s="36">
        <v>303</v>
      </c>
      <c r="J163" s="36">
        <v>318</v>
      </c>
      <c r="K163" s="36">
        <v>337</v>
      </c>
      <c r="L163" s="36">
        <v>387</v>
      </c>
      <c r="M163" s="36">
        <v>309</v>
      </c>
      <c r="N163" s="35">
        <f t="shared" si="23"/>
        <v>3408</v>
      </c>
      <c r="O163" s="74">
        <f t="shared" si="24"/>
        <v>5.0568299848651216E-2</v>
      </c>
      <c r="P163" s="24"/>
      <c r="Q163" s="24"/>
    </row>
    <row r="164" spans="2:17" s="122" customFormat="1" ht="14.25" customHeight="1" x14ac:dyDescent="0.25">
      <c r="B164" s="34" t="s">
        <v>88</v>
      </c>
      <c r="C164" s="84">
        <v>196</v>
      </c>
      <c r="D164" s="36">
        <v>177</v>
      </c>
      <c r="E164" s="36">
        <v>231</v>
      </c>
      <c r="F164" s="36">
        <v>208</v>
      </c>
      <c r="G164" s="36">
        <v>299</v>
      </c>
      <c r="H164" s="36">
        <v>321</v>
      </c>
      <c r="I164" s="36">
        <v>228</v>
      </c>
      <c r="J164" s="36">
        <v>291</v>
      </c>
      <c r="K164" s="36">
        <v>273</v>
      </c>
      <c r="L164" s="36">
        <v>312</v>
      </c>
      <c r="M164" s="36">
        <v>278</v>
      </c>
      <c r="N164" s="35">
        <f t="shared" si="23"/>
        <v>2814</v>
      </c>
      <c r="O164" s="74">
        <f t="shared" si="24"/>
        <v>4.1754458853903907E-2</v>
      </c>
      <c r="P164" s="24"/>
      <c r="Q164" s="24"/>
    </row>
    <row r="165" spans="2:17" s="122" customFormat="1" ht="14.25" customHeight="1" x14ac:dyDescent="0.25">
      <c r="B165" s="34" t="s">
        <v>89</v>
      </c>
      <c r="C165" s="84">
        <v>152</v>
      </c>
      <c r="D165" s="36">
        <v>147</v>
      </c>
      <c r="E165" s="36">
        <v>195</v>
      </c>
      <c r="F165" s="36">
        <v>207</v>
      </c>
      <c r="G165" s="36">
        <v>287</v>
      </c>
      <c r="H165" s="36">
        <v>313</v>
      </c>
      <c r="I165" s="36">
        <v>251</v>
      </c>
      <c r="J165" s="36">
        <v>288</v>
      </c>
      <c r="K165" s="36">
        <v>306</v>
      </c>
      <c r="L165" s="36">
        <v>325</v>
      </c>
      <c r="M165" s="36">
        <v>295</v>
      </c>
      <c r="N165" s="35">
        <f t="shared" si="23"/>
        <v>2766</v>
      </c>
      <c r="O165" s="74">
        <f t="shared" si="24"/>
        <v>4.1042229278570791E-2</v>
      </c>
      <c r="P165" s="24"/>
      <c r="Q165" s="24"/>
    </row>
    <row r="166" spans="2:17" s="122" customFormat="1" ht="14.25" customHeight="1" x14ac:dyDescent="0.25">
      <c r="B166" s="34" t="s">
        <v>90</v>
      </c>
      <c r="C166" s="84">
        <v>239</v>
      </c>
      <c r="D166" s="36">
        <v>179</v>
      </c>
      <c r="E166" s="36">
        <v>232</v>
      </c>
      <c r="F166" s="36">
        <v>237</v>
      </c>
      <c r="G166" s="36">
        <v>251</v>
      </c>
      <c r="H166" s="36">
        <v>272</v>
      </c>
      <c r="I166" s="36">
        <v>205</v>
      </c>
      <c r="J166" s="36">
        <v>236</v>
      </c>
      <c r="K166" s="36">
        <v>237</v>
      </c>
      <c r="L166" s="36">
        <v>208</v>
      </c>
      <c r="M166" s="36">
        <v>265</v>
      </c>
      <c r="N166" s="35">
        <f t="shared" si="23"/>
        <v>2561</v>
      </c>
      <c r="O166" s="74">
        <f t="shared" si="24"/>
        <v>3.8000415467252274E-2</v>
      </c>
      <c r="P166" s="24"/>
      <c r="Q166" s="24"/>
    </row>
    <row r="167" spans="2:17" s="122" customFormat="1" ht="14.25" customHeight="1" x14ac:dyDescent="0.25">
      <c r="B167" s="34" t="s">
        <v>91</v>
      </c>
      <c r="C167" s="84">
        <v>151</v>
      </c>
      <c r="D167" s="36">
        <v>122</v>
      </c>
      <c r="E167" s="36">
        <v>143</v>
      </c>
      <c r="F167" s="36">
        <v>156</v>
      </c>
      <c r="G167" s="36">
        <v>234</v>
      </c>
      <c r="H167" s="36">
        <v>216</v>
      </c>
      <c r="I167" s="36">
        <v>164</v>
      </c>
      <c r="J167" s="36">
        <v>186</v>
      </c>
      <c r="K167" s="36">
        <v>214</v>
      </c>
      <c r="L167" s="36">
        <v>234</v>
      </c>
      <c r="M167" s="36">
        <v>209</v>
      </c>
      <c r="N167" s="35">
        <f t="shared" si="23"/>
        <v>2029</v>
      </c>
      <c r="O167" s="74">
        <f t="shared" si="24"/>
        <v>3.0106537673976912E-2</v>
      </c>
      <c r="P167" s="24"/>
      <c r="Q167" s="24"/>
    </row>
    <row r="168" spans="2:17" s="122" customFormat="1" ht="14.25" customHeight="1" x14ac:dyDescent="0.25">
      <c r="B168" s="34" t="s">
        <v>92</v>
      </c>
      <c r="C168" s="84">
        <v>81</v>
      </c>
      <c r="D168" s="36">
        <v>123</v>
      </c>
      <c r="E168" s="36">
        <v>123</v>
      </c>
      <c r="F168" s="36">
        <v>137</v>
      </c>
      <c r="G168" s="36">
        <v>187</v>
      </c>
      <c r="H168" s="36">
        <v>233</v>
      </c>
      <c r="I168" s="36">
        <v>171</v>
      </c>
      <c r="J168" s="36">
        <v>187</v>
      </c>
      <c r="K168" s="36">
        <v>213</v>
      </c>
      <c r="L168" s="36">
        <v>171</v>
      </c>
      <c r="M168" s="36">
        <v>261</v>
      </c>
      <c r="N168" s="35">
        <f t="shared" si="23"/>
        <v>1887</v>
      </c>
      <c r="O168" s="74">
        <f t="shared" si="24"/>
        <v>2.7999525180283112E-2</v>
      </c>
      <c r="P168" s="24"/>
      <c r="Q168" s="24"/>
    </row>
    <row r="169" spans="2:17" s="122" customFormat="1" ht="14.25" customHeight="1" x14ac:dyDescent="0.25">
      <c r="B169" s="34" t="s">
        <v>93</v>
      </c>
      <c r="C169" s="84">
        <v>115</v>
      </c>
      <c r="D169" s="36">
        <v>93</v>
      </c>
      <c r="E169" s="36">
        <v>130</v>
      </c>
      <c r="F169" s="36">
        <v>133</v>
      </c>
      <c r="G169" s="36">
        <v>166</v>
      </c>
      <c r="H169" s="36">
        <v>182</v>
      </c>
      <c r="I169" s="36">
        <v>161</v>
      </c>
      <c r="J169" s="36">
        <v>202</v>
      </c>
      <c r="K169" s="36">
        <v>164</v>
      </c>
      <c r="L169" s="36">
        <v>187</v>
      </c>
      <c r="M169" s="36">
        <v>152</v>
      </c>
      <c r="N169" s="35">
        <f t="shared" si="23"/>
        <v>1685</v>
      </c>
      <c r="O169" s="74">
        <f t="shared" si="24"/>
        <v>2.5002225717422916E-2</v>
      </c>
      <c r="P169" s="24"/>
      <c r="Q169" s="24"/>
    </row>
    <row r="170" spans="2:17" s="122" customFormat="1" ht="14.25" customHeight="1" x14ac:dyDescent="0.25">
      <c r="B170" s="34" t="s">
        <v>94</v>
      </c>
      <c r="C170" s="84">
        <v>106</v>
      </c>
      <c r="D170" s="36">
        <v>101</v>
      </c>
      <c r="E170" s="36">
        <v>119</v>
      </c>
      <c r="F170" s="36">
        <v>128</v>
      </c>
      <c r="G170" s="36">
        <v>156</v>
      </c>
      <c r="H170" s="36">
        <v>182</v>
      </c>
      <c r="I170" s="36">
        <v>160</v>
      </c>
      <c r="J170" s="36">
        <v>198</v>
      </c>
      <c r="K170" s="36">
        <v>174</v>
      </c>
      <c r="L170" s="36">
        <v>189</v>
      </c>
      <c r="M170" s="36">
        <v>163</v>
      </c>
      <c r="N170" s="35">
        <f t="shared" si="23"/>
        <v>1676</v>
      </c>
      <c r="O170" s="74">
        <f t="shared" si="24"/>
        <v>2.4868682672047955E-2</v>
      </c>
      <c r="P170" s="24"/>
      <c r="Q170" s="24"/>
    </row>
    <row r="171" spans="2:17" s="122" customFormat="1" ht="14.25" customHeight="1" x14ac:dyDescent="0.25">
      <c r="B171" s="34" t="s">
        <v>95</v>
      </c>
      <c r="C171" s="84">
        <v>137</v>
      </c>
      <c r="D171" s="36">
        <v>93</v>
      </c>
      <c r="E171" s="36">
        <v>110</v>
      </c>
      <c r="F171" s="36">
        <v>123</v>
      </c>
      <c r="G171" s="36">
        <v>194</v>
      </c>
      <c r="H171" s="36">
        <v>186</v>
      </c>
      <c r="I171" s="36">
        <v>148</v>
      </c>
      <c r="J171" s="36">
        <v>160</v>
      </c>
      <c r="K171" s="36">
        <v>149</v>
      </c>
      <c r="L171" s="36">
        <v>152</v>
      </c>
      <c r="M171" s="36">
        <v>169</v>
      </c>
      <c r="N171" s="35">
        <f t="shared" si="23"/>
        <v>1621</v>
      </c>
      <c r="O171" s="74">
        <f t="shared" si="24"/>
        <v>2.4052586283645427E-2</v>
      </c>
      <c r="P171" s="24"/>
      <c r="Q171" s="24"/>
    </row>
    <row r="172" spans="2:17" s="122" customFormat="1" ht="14.25" customHeight="1" x14ac:dyDescent="0.25">
      <c r="B172" s="34" t="s">
        <v>96</v>
      </c>
      <c r="C172" s="84">
        <v>123</v>
      </c>
      <c r="D172" s="36">
        <v>87</v>
      </c>
      <c r="E172" s="36">
        <v>102</v>
      </c>
      <c r="F172" s="36">
        <v>118</v>
      </c>
      <c r="G172" s="36">
        <v>141</v>
      </c>
      <c r="H172" s="36">
        <v>179</v>
      </c>
      <c r="I172" s="36">
        <v>135</v>
      </c>
      <c r="J172" s="36">
        <v>128</v>
      </c>
      <c r="K172" s="36">
        <v>159</v>
      </c>
      <c r="L172" s="36">
        <v>180</v>
      </c>
      <c r="M172" s="36">
        <v>173</v>
      </c>
      <c r="N172" s="35">
        <f t="shared" si="23"/>
        <v>1525</v>
      </c>
      <c r="O172" s="74">
        <f t="shared" si="24"/>
        <v>2.2628127132979198E-2</v>
      </c>
      <c r="P172" s="24"/>
      <c r="Q172" s="24"/>
    </row>
    <row r="173" spans="2:17" s="122" customFormat="1" ht="14.25" customHeight="1" x14ac:dyDescent="0.25">
      <c r="B173" s="34" t="s">
        <v>97</v>
      </c>
      <c r="C173" s="84">
        <v>82</v>
      </c>
      <c r="D173" s="36">
        <v>103</v>
      </c>
      <c r="E173" s="36">
        <v>84</v>
      </c>
      <c r="F173" s="36">
        <v>90</v>
      </c>
      <c r="G173" s="36">
        <v>134</v>
      </c>
      <c r="H173" s="36">
        <v>165</v>
      </c>
      <c r="I173" s="36">
        <v>103</v>
      </c>
      <c r="J173" s="36">
        <v>129</v>
      </c>
      <c r="K173" s="36">
        <v>117</v>
      </c>
      <c r="L173" s="36">
        <v>130</v>
      </c>
      <c r="M173" s="36">
        <v>121</v>
      </c>
      <c r="N173" s="35">
        <f t="shared" si="23"/>
        <v>1258</v>
      </c>
      <c r="O173" s="74">
        <f t="shared" si="24"/>
        <v>1.8666350120188739E-2</v>
      </c>
      <c r="P173" s="24"/>
      <c r="Q173" s="24"/>
    </row>
    <row r="174" spans="2:17" s="122" customFormat="1" ht="14.25" customHeight="1" x14ac:dyDescent="0.25">
      <c r="B174" s="34" t="s">
        <v>98</v>
      </c>
      <c r="C174" s="84">
        <v>79</v>
      </c>
      <c r="D174" s="36">
        <v>80</v>
      </c>
      <c r="E174" s="36">
        <v>64</v>
      </c>
      <c r="F174" s="36">
        <v>72</v>
      </c>
      <c r="G174" s="36">
        <v>109</v>
      </c>
      <c r="H174" s="36">
        <v>151</v>
      </c>
      <c r="I174" s="36">
        <v>124</v>
      </c>
      <c r="J174" s="36">
        <v>118</v>
      </c>
      <c r="K174" s="36">
        <v>124</v>
      </c>
      <c r="L174" s="36">
        <v>90</v>
      </c>
      <c r="M174" s="36">
        <v>135</v>
      </c>
      <c r="N174" s="35">
        <f t="shared" si="23"/>
        <v>1146</v>
      </c>
      <c r="O174" s="74">
        <f t="shared" si="24"/>
        <v>1.7004481111078138E-2</v>
      </c>
      <c r="P174" s="24"/>
      <c r="Q174" s="24"/>
    </row>
    <row r="175" spans="2:17" s="122" customFormat="1" ht="14.25" customHeight="1" x14ac:dyDescent="0.25">
      <c r="B175" s="34" t="s">
        <v>99</v>
      </c>
      <c r="C175" s="84">
        <v>64</v>
      </c>
      <c r="D175" s="36">
        <v>75</v>
      </c>
      <c r="E175" s="36">
        <v>54</v>
      </c>
      <c r="F175" s="36">
        <v>95</v>
      </c>
      <c r="G175" s="36">
        <v>94</v>
      </c>
      <c r="H175" s="36">
        <v>109</v>
      </c>
      <c r="I175" s="36">
        <v>100</v>
      </c>
      <c r="J175" s="36">
        <v>138</v>
      </c>
      <c r="K175" s="36">
        <v>108</v>
      </c>
      <c r="L175" s="36">
        <v>111</v>
      </c>
      <c r="M175" s="36">
        <v>114</v>
      </c>
      <c r="N175" s="35">
        <f t="shared" si="23"/>
        <v>1062</v>
      </c>
      <c r="O175" s="74">
        <f t="shared" si="24"/>
        <v>1.5758079354245186E-2</v>
      </c>
      <c r="P175" s="24"/>
      <c r="Q175" s="24"/>
    </row>
    <row r="176" spans="2:17" s="122" customFormat="1" ht="14.25" customHeight="1" x14ac:dyDescent="0.25">
      <c r="B176" s="34" t="s">
        <v>100</v>
      </c>
      <c r="C176" s="84">
        <v>47</v>
      </c>
      <c r="D176" s="36">
        <v>79</v>
      </c>
      <c r="E176" s="36">
        <v>66</v>
      </c>
      <c r="F176" s="36">
        <v>78</v>
      </c>
      <c r="G176" s="36">
        <v>94</v>
      </c>
      <c r="H176" s="36">
        <v>105</v>
      </c>
      <c r="I176" s="36">
        <v>80</v>
      </c>
      <c r="J176" s="36">
        <v>133</v>
      </c>
      <c r="K176" s="36">
        <v>81</v>
      </c>
      <c r="L176" s="36">
        <v>106</v>
      </c>
      <c r="M176" s="36">
        <v>113</v>
      </c>
      <c r="N176" s="35">
        <f t="shared" si="23"/>
        <v>982</v>
      </c>
      <c r="O176" s="74">
        <f t="shared" si="24"/>
        <v>1.4571030062023326E-2</v>
      </c>
      <c r="P176" s="24"/>
      <c r="Q176" s="24"/>
    </row>
    <row r="177" spans="2:17" s="122" customFormat="1" ht="14.25" customHeight="1" x14ac:dyDescent="0.25">
      <c r="B177" s="34" t="s">
        <v>101</v>
      </c>
      <c r="C177" s="84">
        <v>40</v>
      </c>
      <c r="D177" s="36">
        <v>60</v>
      </c>
      <c r="E177" s="36">
        <v>51</v>
      </c>
      <c r="F177" s="36">
        <v>44</v>
      </c>
      <c r="G177" s="36">
        <v>85</v>
      </c>
      <c r="H177" s="36">
        <v>67</v>
      </c>
      <c r="I177" s="36">
        <v>61</v>
      </c>
      <c r="J177" s="36">
        <v>53</v>
      </c>
      <c r="K177" s="36">
        <v>52</v>
      </c>
      <c r="L177" s="36">
        <v>68</v>
      </c>
      <c r="M177" s="36">
        <v>57</v>
      </c>
      <c r="N177" s="35">
        <f t="shared" si="23"/>
        <v>638</v>
      </c>
      <c r="O177" s="74">
        <f t="shared" si="24"/>
        <v>9.4667181054693302E-3</v>
      </c>
      <c r="P177" s="24"/>
      <c r="Q177" s="24"/>
    </row>
    <row r="178" spans="2:17" s="122" customFormat="1" ht="14.25" customHeight="1" x14ac:dyDescent="0.25">
      <c r="B178" s="34" t="s">
        <v>102</v>
      </c>
      <c r="C178" s="84">
        <v>35</v>
      </c>
      <c r="D178" s="36">
        <v>29</v>
      </c>
      <c r="E178" s="36">
        <v>26</v>
      </c>
      <c r="F178" s="36">
        <v>40</v>
      </c>
      <c r="G178" s="36">
        <v>68</v>
      </c>
      <c r="H178" s="36">
        <v>66</v>
      </c>
      <c r="I178" s="36">
        <v>82</v>
      </c>
      <c r="J178" s="36">
        <v>65</v>
      </c>
      <c r="K178" s="36">
        <v>62</v>
      </c>
      <c r="L178" s="36">
        <v>61</v>
      </c>
      <c r="M178" s="36">
        <v>79</v>
      </c>
      <c r="N178" s="35">
        <f t="shared" si="23"/>
        <v>613</v>
      </c>
      <c r="O178" s="74">
        <f t="shared" si="24"/>
        <v>9.0957652016499992E-3</v>
      </c>
      <c r="P178" s="24"/>
      <c r="Q178" s="24"/>
    </row>
    <row r="179" spans="2:17" s="122" customFormat="1" ht="14.25" customHeight="1" x14ac:dyDescent="0.25">
      <c r="B179" s="34" t="s">
        <v>103</v>
      </c>
      <c r="C179" s="84">
        <v>27</v>
      </c>
      <c r="D179" s="36">
        <v>29</v>
      </c>
      <c r="E179" s="36">
        <v>35</v>
      </c>
      <c r="F179" s="36">
        <v>55</v>
      </c>
      <c r="G179" s="36">
        <v>60</v>
      </c>
      <c r="H179" s="36">
        <v>59</v>
      </c>
      <c r="I179" s="36">
        <v>42</v>
      </c>
      <c r="J179" s="36">
        <v>50</v>
      </c>
      <c r="K179" s="36">
        <v>73</v>
      </c>
      <c r="L179" s="36">
        <v>54</v>
      </c>
      <c r="M179" s="36">
        <v>57</v>
      </c>
      <c r="N179" s="35">
        <f t="shared" si="23"/>
        <v>541</v>
      </c>
      <c r="O179" s="74">
        <f t="shared" si="24"/>
        <v>8.0274208386503249E-3</v>
      </c>
      <c r="P179" s="24"/>
      <c r="Q179" s="24"/>
    </row>
    <row r="180" spans="2:17" s="122" customFormat="1" ht="14.25" customHeight="1" x14ac:dyDescent="0.25">
      <c r="B180" s="34" t="s">
        <v>104</v>
      </c>
      <c r="C180" s="84">
        <v>32</v>
      </c>
      <c r="D180" s="36">
        <v>21</v>
      </c>
      <c r="E180" s="36">
        <v>28</v>
      </c>
      <c r="F180" s="36">
        <v>36</v>
      </c>
      <c r="G180" s="36">
        <v>62</v>
      </c>
      <c r="H180" s="36">
        <v>55</v>
      </c>
      <c r="I180" s="36">
        <v>53</v>
      </c>
      <c r="J180" s="36">
        <v>69</v>
      </c>
      <c r="K180" s="36">
        <v>65</v>
      </c>
      <c r="L180" s="36">
        <v>51</v>
      </c>
      <c r="M180" s="36">
        <v>51</v>
      </c>
      <c r="N180" s="35">
        <f t="shared" si="23"/>
        <v>523</v>
      </c>
      <c r="O180" s="74">
        <f t="shared" si="24"/>
        <v>7.7603347479004063E-3</v>
      </c>
      <c r="P180" s="24"/>
      <c r="Q180" s="24"/>
    </row>
    <row r="181" spans="2:17" s="122" customFormat="1" ht="14.25" customHeight="1" x14ac:dyDescent="0.25">
      <c r="B181" s="34" t="s">
        <v>105</v>
      </c>
      <c r="C181" s="84">
        <v>33</v>
      </c>
      <c r="D181" s="36">
        <v>41</v>
      </c>
      <c r="E181" s="36">
        <v>38</v>
      </c>
      <c r="F181" s="36">
        <v>39</v>
      </c>
      <c r="G181" s="36">
        <v>58</v>
      </c>
      <c r="H181" s="36">
        <v>63</v>
      </c>
      <c r="I181" s="36">
        <v>37</v>
      </c>
      <c r="J181" s="36">
        <v>56</v>
      </c>
      <c r="K181" s="36">
        <v>52</v>
      </c>
      <c r="L181" s="36">
        <v>51</v>
      </c>
      <c r="M181" s="36">
        <v>47</v>
      </c>
      <c r="N181" s="35">
        <f t="shared" si="23"/>
        <v>515</v>
      </c>
      <c r="O181" s="74">
        <f t="shared" si="24"/>
        <v>7.6416298186782203E-3</v>
      </c>
      <c r="P181" s="24"/>
      <c r="Q181" s="24"/>
    </row>
    <row r="182" spans="2:17" s="122" customFormat="1" ht="14.25" customHeight="1" x14ac:dyDescent="0.25">
      <c r="B182" s="34" t="s">
        <v>106</v>
      </c>
      <c r="C182" s="84">
        <v>12</v>
      </c>
      <c r="D182" s="36">
        <v>14</v>
      </c>
      <c r="E182" s="36">
        <v>20</v>
      </c>
      <c r="F182" s="36">
        <v>31</v>
      </c>
      <c r="G182" s="36">
        <v>65</v>
      </c>
      <c r="H182" s="36">
        <v>68</v>
      </c>
      <c r="I182" s="36">
        <v>36</v>
      </c>
      <c r="J182" s="36">
        <v>49</v>
      </c>
      <c r="K182" s="36">
        <v>43</v>
      </c>
      <c r="L182" s="36">
        <v>49</v>
      </c>
      <c r="M182" s="36">
        <v>57</v>
      </c>
      <c r="N182" s="35">
        <f t="shared" si="23"/>
        <v>444</v>
      </c>
      <c r="O182" s="74">
        <f t="shared" si="24"/>
        <v>6.5881235718313206E-3</v>
      </c>
      <c r="P182" s="24"/>
      <c r="Q182" s="24"/>
    </row>
    <row r="183" spans="2:17" s="122" customFormat="1" ht="14.25" customHeight="1" x14ac:dyDescent="0.25">
      <c r="B183" s="34" t="s">
        <v>107</v>
      </c>
      <c r="C183" s="84">
        <v>13</v>
      </c>
      <c r="D183" s="36">
        <v>16</v>
      </c>
      <c r="E183" s="36">
        <v>31</v>
      </c>
      <c r="F183" s="36">
        <v>36</v>
      </c>
      <c r="G183" s="36">
        <v>44</v>
      </c>
      <c r="H183" s="36">
        <v>43</v>
      </c>
      <c r="I183" s="36">
        <v>25</v>
      </c>
      <c r="J183" s="36">
        <v>61</v>
      </c>
      <c r="K183" s="36">
        <v>36</v>
      </c>
      <c r="L183" s="36">
        <v>37</v>
      </c>
      <c r="M183" s="36">
        <v>39</v>
      </c>
      <c r="N183" s="35">
        <f t="shared" si="23"/>
        <v>381</v>
      </c>
      <c r="O183" s="74">
        <f t="shared" si="24"/>
        <v>5.653322254206606E-3</v>
      </c>
      <c r="P183" s="24"/>
      <c r="Q183" s="24"/>
    </row>
    <row r="184" spans="2:17" s="122" customFormat="1" ht="14.25" customHeight="1" x14ac:dyDescent="0.25">
      <c r="B184" s="34" t="s">
        <v>108</v>
      </c>
      <c r="C184" s="84">
        <v>13</v>
      </c>
      <c r="D184" s="36">
        <v>18</v>
      </c>
      <c r="E184" s="36">
        <v>24</v>
      </c>
      <c r="F184" s="36">
        <v>31</v>
      </c>
      <c r="G184" s="36">
        <v>35</v>
      </c>
      <c r="H184" s="36">
        <v>37</v>
      </c>
      <c r="I184" s="36">
        <v>15</v>
      </c>
      <c r="J184" s="36">
        <v>22</v>
      </c>
      <c r="K184" s="36">
        <v>29</v>
      </c>
      <c r="L184" s="36">
        <v>35</v>
      </c>
      <c r="M184" s="36">
        <v>40</v>
      </c>
      <c r="N184" s="35">
        <f t="shared" si="23"/>
        <v>299</v>
      </c>
      <c r="O184" s="74">
        <f t="shared" si="24"/>
        <v>4.4365967296792E-3</v>
      </c>
      <c r="P184" s="24"/>
      <c r="Q184" s="24"/>
    </row>
    <row r="185" spans="2:17" s="122" customFormat="1" ht="14.25" customHeight="1" x14ac:dyDescent="0.25">
      <c r="B185" s="34" t="s">
        <v>109</v>
      </c>
      <c r="C185" s="84">
        <v>8</v>
      </c>
      <c r="D185" s="36">
        <v>11</v>
      </c>
      <c r="E185" s="36">
        <v>12</v>
      </c>
      <c r="F185" s="36">
        <v>12</v>
      </c>
      <c r="G185" s="36">
        <v>37</v>
      </c>
      <c r="H185" s="36">
        <v>47</v>
      </c>
      <c r="I185" s="36">
        <v>18</v>
      </c>
      <c r="J185" s="36">
        <v>39</v>
      </c>
      <c r="K185" s="36">
        <v>23</v>
      </c>
      <c r="L185" s="36">
        <v>36</v>
      </c>
      <c r="M185" s="36">
        <v>53</v>
      </c>
      <c r="N185" s="35">
        <f t="shared" si="23"/>
        <v>296</v>
      </c>
      <c r="O185" s="74">
        <f t="shared" si="24"/>
        <v>4.3920823812208798E-3</v>
      </c>
      <c r="P185" s="24"/>
      <c r="Q185" s="24"/>
    </row>
    <row r="186" spans="2:17" s="122" customFormat="1" ht="14.25" customHeight="1" x14ac:dyDescent="0.25">
      <c r="B186" s="34" t="s">
        <v>110</v>
      </c>
      <c r="C186" s="84">
        <v>16</v>
      </c>
      <c r="D186" s="36">
        <v>18</v>
      </c>
      <c r="E186" s="36">
        <v>18</v>
      </c>
      <c r="F186" s="36">
        <v>26</v>
      </c>
      <c r="G186" s="36">
        <v>29</v>
      </c>
      <c r="H186" s="36">
        <v>38</v>
      </c>
      <c r="I186" s="36">
        <v>24</v>
      </c>
      <c r="J186" s="36">
        <v>25</v>
      </c>
      <c r="K186" s="36">
        <v>24</v>
      </c>
      <c r="L186" s="36">
        <v>36</v>
      </c>
      <c r="M186" s="36">
        <v>38</v>
      </c>
      <c r="N186" s="35">
        <f t="shared" si="23"/>
        <v>292</v>
      </c>
      <c r="O186" s="74">
        <f t="shared" si="24"/>
        <v>4.3327299166097876E-3</v>
      </c>
      <c r="P186" s="24"/>
      <c r="Q186" s="24"/>
    </row>
    <row r="187" spans="2:17" s="122" customFormat="1" ht="14.25" customHeight="1" x14ac:dyDescent="0.25">
      <c r="B187" s="61" t="s">
        <v>28</v>
      </c>
      <c r="C187" s="62">
        <f t="shared" ref="C187:N187" si="25">SUM(C162:C186)</f>
        <v>4543</v>
      </c>
      <c r="D187" s="62">
        <f t="shared" si="25"/>
        <v>4361</v>
      </c>
      <c r="E187" s="62">
        <f t="shared" si="25"/>
        <v>4984</v>
      </c>
      <c r="F187" s="62">
        <f t="shared" si="25"/>
        <v>5235</v>
      </c>
      <c r="G187" s="62">
        <f t="shared" si="25"/>
        <v>7234</v>
      </c>
      <c r="H187" s="62">
        <f t="shared" si="25"/>
        <v>7262</v>
      </c>
      <c r="I187" s="62">
        <f t="shared" si="25"/>
        <v>6835</v>
      </c>
      <c r="J187" s="62">
        <f t="shared" si="25"/>
        <v>6390</v>
      </c>
      <c r="K187" s="62">
        <f t="shared" si="25"/>
        <v>6562</v>
      </c>
      <c r="L187" s="62">
        <f t="shared" si="25"/>
        <v>7106</v>
      </c>
      <c r="M187" s="62">
        <f t="shared" si="25"/>
        <v>6882</v>
      </c>
      <c r="N187" s="62">
        <f t="shared" si="25"/>
        <v>67394</v>
      </c>
      <c r="O187" s="120">
        <f>SUM(O162:O186)</f>
        <v>1.0000000000000002</v>
      </c>
      <c r="P187" s="24"/>
      <c r="Q187" s="24"/>
    </row>
    <row r="188" spans="2:17" ht="5.25" customHeight="1" thickBot="1" x14ac:dyDescent="0.3">
      <c r="G188" s="2"/>
    </row>
    <row r="189" spans="2:17" ht="16.5" customHeight="1" thickTop="1" x14ac:dyDescent="0.25">
      <c r="B189" s="124" t="s">
        <v>111</v>
      </c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5"/>
    </row>
    <row r="190" spans="2:17" s="3" customFormat="1" ht="3" customHeight="1" x14ac:dyDescent="0.25">
      <c r="B190" s="126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</row>
    <row r="191" spans="2:17" x14ac:dyDescent="0.25">
      <c r="B191" s="128" t="s">
        <v>112</v>
      </c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 ht="14.25" customHeight="1" x14ac:dyDescent="0.25">
      <c r="B192" s="130" t="s">
        <v>5</v>
      </c>
      <c r="C192" s="130"/>
      <c r="D192" s="131" t="s">
        <v>28</v>
      </c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</row>
    <row r="193" spans="2:17" ht="14.25" customHeight="1" x14ac:dyDescent="0.25">
      <c r="B193" s="133" t="s">
        <v>16</v>
      </c>
      <c r="C193" s="134"/>
      <c r="D193" s="135">
        <v>2639</v>
      </c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</row>
    <row r="194" spans="2:17" ht="14.25" customHeight="1" x14ac:dyDescent="0.25">
      <c r="B194" s="133" t="s">
        <v>17</v>
      </c>
      <c r="C194" s="134"/>
      <c r="D194" s="135">
        <v>2461</v>
      </c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</row>
    <row r="195" spans="2:17" ht="14.25" customHeight="1" x14ac:dyDescent="0.25">
      <c r="B195" s="133" t="s">
        <v>21</v>
      </c>
      <c r="C195" s="134"/>
      <c r="D195" s="135">
        <v>2126</v>
      </c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</row>
    <row r="196" spans="2:17" ht="14.25" customHeight="1" x14ac:dyDescent="0.25">
      <c r="B196" s="133" t="s">
        <v>23</v>
      </c>
      <c r="C196" s="134"/>
      <c r="D196" s="135">
        <v>2462</v>
      </c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</row>
    <row r="197" spans="2:17" ht="14.25" customHeight="1" x14ac:dyDescent="0.25">
      <c r="B197" s="133" t="s">
        <v>25</v>
      </c>
      <c r="C197" s="134"/>
      <c r="D197" s="135">
        <v>2807</v>
      </c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</row>
    <row r="198" spans="2:17" ht="14.25" customHeight="1" x14ac:dyDescent="0.25">
      <c r="B198" s="133" t="s">
        <v>27</v>
      </c>
      <c r="C198" s="134"/>
      <c r="D198" s="135">
        <v>2916</v>
      </c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</row>
    <row r="199" spans="2:17" ht="14.25" customHeight="1" x14ac:dyDescent="0.25">
      <c r="B199" s="136" t="s">
        <v>29</v>
      </c>
      <c r="C199" s="135"/>
      <c r="D199" s="135">
        <v>2537</v>
      </c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</row>
    <row r="200" spans="2:17" ht="14.25" customHeight="1" x14ac:dyDescent="0.25">
      <c r="B200" s="136" t="s">
        <v>30</v>
      </c>
      <c r="C200" s="135"/>
      <c r="D200" s="135">
        <v>2505</v>
      </c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</row>
    <row r="201" spans="2:17" ht="14.25" customHeight="1" x14ac:dyDescent="0.25">
      <c r="B201" s="137" t="s">
        <v>31</v>
      </c>
      <c r="C201" s="137"/>
      <c r="D201" s="135">
        <v>2807</v>
      </c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</row>
    <row r="202" spans="2:17" ht="14.25" customHeight="1" x14ac:dyDescent="0.25">
      <c r="B202" s="137" t="s">
        <v>32</v>
      </c>
      <c r="C202" s="137"/>
      <c r="D202" s="135">
        <v>2880</v>
      </c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</row>
    <row r="203" spans="2:17" ht="14.25" customHeight="1" x14ac:dyDescent="0.25">
      <c r="B203" s="138" t="s">
        <v>33</v>
      </c>
      <c r="C203" s="135"/>
      <c r="D203" s="135">
        <v>3016</v>
      </c>
      <c r="E203" s="139" t="s">
        <v>113</v>
      </c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</row>
    <row r="204" spans="2:17" ht="14.25" customHeight="1" thickBot="1" x14ac:dyDescent="0.3">
      <c r="B204" s="138" t="s">
        <v>34</v>
      </c>
      <c r="C204" s="135"/>
      <c r="D204" s="135"/>
      <c r="E204" s="139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</row>
    <row r="205" spans="2:17" ht="14.25" customHeight="1" x14ac:dyDescent="0.25">
      <c r="B205" s="140" t="s">
        <v>28</v>
      </c>
      <c r="C205" s="140"/>
      <c r="D205" s="141">
        <f>SUM(D193:D204)</f>
        <v>29156</v>
      </c>
      <c r="E205" s="142">
        <f>N187-D205</f>
        <v>38238</v>
      </c>
      <c r="F205" s="143"/>
      <c r="G205" s="143"/>
      <c r="H205" s="143"/>
      <c r="I205" s="132"/>
      <c r="J205" s="132"/>
      <c r="K205" s="132"/>
      <c r="L205" s="132"/>
      <c r="M205" s="132"/>
      <c r="N205" s="132"/>
      <c r="O205" s="132"/>
      <c r="P205" s="132"/>
      <c r="Q205" s="132"/>
    </row>
    <row r="206" spans="2:17" ht="8.25" customHeight="1" thickBot="1" x14ac:dyDescent="0.3">
      <c r="B206" s="144"/>
      <c r="C206" s="125"/>
      <c r="D206" s="145" t="s">
        <v>114</v>
      </c>
      <c r="E206" s="145" t="s">
        <v>115</v>
      </c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</row>
    <row r="207" spans="2:17" ht="18.75" customHeight="1" thickTop="1" x14ac:dyDescent="0.25">
      <c r="B207" s="124" t="s">
        <v>116</v>
      </c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5"/>
    </row>
    <row r="208" spans="2:17" ht="3" customHeight="1" x14ac:dyDescent="0.25"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</row>
    <row r="209" spans="2:17" x14ac:dyDescent="0.25">
      <c r="B209" s="146" t="s">
        <v>117</v>
      </c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</row>
    <row r="210" spans="2:17" ht="1.5" customHeight="1" thickBot="1" x14ac:dyDescent="0.3">
      <c r="B210" s="147"/>
      <c r="C210" s="129"/>
      <c r="D210" s="129"/>
      <c r="E210" s="129"/>
      <c r="F210" s="148"/>
      <c r="G210" s="148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</row>
    <row r="211" spans="2:17" ht="3.75" hidden="1" customHeight="1" thickBot="1" x14ac:dyDescent="0.3">
      <c r="B211" s="129"/>
      <c r="C211" s="129"/>
      <c r="D211" s="129"/>
      <c r="E211" s="129"/>
      <c r="F211" s="148"/>
      <c r="G211" s="148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</row>
    <row r="212" spans="2:17" x14ac:dyDescent="0.25">
      <c r="B212" s="149" t="s">
        <v>118</v>
      </c>
      <c r="C212" s="150" t="s">
        <v>119</v>
      </c>
      <c r="D212" s="151"/>
      <c r="E212" s="152" t="s">
        <v>120</v>
      </c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</row>
    <row r="213" spans="2:17" x14ac:dyDescent="0.25">
      <c r="B213" s="149"/>
      <c r="C213" s="153">
        <v>2017</v>
      </c>
      <c r="D213" s="154">
        <v>2018</v>
      </c>
      <c r="E213" s="155"/>
      <c r="F213" s="125"/>
      <c r="G213" s="156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</row>
    <row r="214" spans="2:17" ht="14.25" customHeight="1" x14ac:dyDescent="0.25">
      <c r="B214" s="157" t="s">
        <v>121</v>
      </c>
      <c r="C214" s="158">
        <v>5742</v>
      </c>
      <c r="D214" s="159">
        <f>F34</f>
        <v>4543</v>
      </c>
      <c r="E214" s="160">
        <f t="shared" ref="E214:E224" si="26">(D214/C214)-1</f>
        <v>-0.20881226053639845</v>
      </c>
      <c r="F214" s="125"/>
      <c r="G214" s="156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</row>
    <row r="215" spans="2:17" ht="14.25" customHeight="1" x14ac:dyDescent="0.25">
      <c r="B215" s="161" t="s">
        <v>122</v>
      </c>
      <c r="C215" s="162">
        <v>5109</v>
      </c>
      <c r="D215" s="159">
        <f>F35</f>
        <v>4361</v>
      </c>
      <c r="E215" s="163">
        <f t="shared" si="26"/>
        <v>-0.14640829908005482</v>
      </c>
      <c r="F215" s="125"/>
      <c r="G215" s="156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</row>
    <row r="216" spans="2:17" ht="14.25" customHeight="1" x14ac:dyDescent="0.25">
      <c r="B216" s="161" t="s">
        <v>123</v>
      </c>
      <c r="C216" s="162">
        <v>5466</v>
      </c>
      <c r="D216" s="159">
        <v>4984</v>
      </c>
      <c r="E216" s="163">
        <f t="shared" si="26"/>
        <v>-8.8181485547017879E-2</v>
      </c>
      <c r="F216" s="125"/>
      <c r="G216" s="156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</row>
    <row r="217" spans="2:17" ht="14.25" customHeight="1" x14ac:dyDescent="0.25">
      <c r="B217" s="161" t="s">
        <v>124</v>
      </c>
      <c r="C217" s="162">
        <v>5550</v>
      </c>
      <c r="D217" s="159">
        <v>5235</v>
      </c>
      <c r="E217" s="163">
        <f t="shared" si="26"/>
        <v>-5.6756756756756732E-2</v>
      </c>
      <c r="F217" s="125"/>
      <c r="G217" s="156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</row>
    <row r="218" spans="2:17" ht="14.25" customHeight="1" x14ac:dyDescent="0.25">
      <c r="B218" s="161" t="s">
        <v>125</v>
      </c>
      <c r="C218" s="162">
        <v>5541</v>
      </c>
      <c r="D218" s="159">
        <v>7234</v>
      </c>
      <c r="E218" s="163">
        <f t="shared" si="26"/>
        <v>0.30554051615231903</v>
      </c>
      <c r="F218" s="125"/>
      <c r="G218" s="156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</row>
    <row r="219" spans="2:17" ht="14.25" customHeight="1" x14ac:dyDescent="0.25">
      <c r="B219" s="161" t="s">
        <v>126</v>
      </c>
      <c r="C219" s="162">
        <v>5104</v>
      </c>
      <c r="D219" s="159">
        <v>7262</v>
      </c>
      <c r="E219" s="163">
        <f t="shared" si="26"/>
        <v>0.42280564263322895</v>
      </c>
      <c r="F219" s="125"/>
      <c r="G219" s="156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</row>
    <row r="220" spans="2:17" ht="14.25" customHeight="1" x14ac:dyDescent="0.25">
      <c r="B220" s="161" t="s">
        <v>127</v>
      </c>
      <c r="C220" s="162">
        <v>5264</v>
      </c>
      <c r="D220" s="159">
        <v>6835</v>
      </c>
      <c r="E220" s="163">
        <f t="shared" si="26"/>
        <v>0.29844224924012153</v>
      </c>
      <c r="F220" s="125"/>
      <c r="G220" s="156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</row>
    <row r="221" spans="2:17" ht="14.25" customHeight="1" x14ac:dyDescent="0.25">
      <c r="B221" s="161" t="s">
        <v>128</v>
      </c>
      <c r="C221" s="162">
        <v>5470</v>
      </c>
      <c r="D221" s="159">
        <v>6390</v>
      </c>
      <c r="E221" s="163">
        <f t="shared" si="26"/>
        <v>0.16819012797074961</v>
      </c>
      <c r="F221" s="125"/>
      <c r="G221" s="156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</row>
    <row r="222" spans="2:17" ht="14.25" customHeight="1" x14ac:dyDescent="0.25">
      <c r="B222" s="161" t="s">
        <v>129</v>
      </c>
      <c r="C222" s="162">
        <v>4740</v>
      </c>
      <c r="D222" s="159">
        <v>6562</v>
      </c>
      <c r="E222" s="163">
        <f t="shared" si="26"/>
        <v>0.38438818565400834</v>
      </c>
      <c r="F222" s="125"/>
      <c r="G222" s="156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</row>
    <row r="223" spans="2:17" ht="14.25" customHeight="1" x14ac:dyDescent="0.25">
      <c r="B223" s="161" t="s">
        <v>130</v>
      </c>
      <c r="C223" s="162">
        <v>5572</v>
      </c>
      <c r="D223" s="159">
        <v>7106</v>
      </c>
      <c r="E223" s="163">
        <f t="shared" si="26"/>
        <v>0.2753050969131372</v>
      </c>
      <c r="F223" s="125"/>
      <c r="G223" s="156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</row>
    <row r="224" spans="2:17" ht="14.25" customHeight="1" x14ac:dyDescent="0.25">
      <c r="B224" s="161" t="s">
        <v>131</v>
      </c>
      <c r="C224" s="162">
        <v>5738</v>
      </c>
      <c r="D224" s="159">
        <v>6882</v>
      </c>
      <c r="E224" s="163">
        <f t="shared" si="26"/>
        <v>0.19937260369466703</v>
      </c>
      <c r="F224" s="125"/>
      <c r="G224" s="156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</row>
    <row r="225" spans="2:17" ht="14.25" hidden="1" customHeight="1" x14ac:dyDescent="0.25">
      <c r="B225" s="161" t="s">
        <v>132</v>
      </c>
      <c r="C225" s="162"/>
      <c r="D225" s="159"/>
      <c r="E225" s="164"/>
      <c r="F225" s="156"/>
      <c r="G225" s="156"/>
      <c r="H225" s="156"/>
      <c r="I225" s="156"/>
      <c r="J225" s="125"/>
      <c r="K225" s="125"/>
      <c r="L225" s="125"/>
      <c r="M225" s="125"/>
      <c r="N225" s="125"/>
      <c r="O225" s="125"/>
      <c r="P225" s="125"/>
      <c r="Q225" s="125"/>
    </row>
    <row r="226" spans="2:17" ht="14.25" customHeight="1" thickBot="1" x14ac:dyDescent="0.3">
      <c r="B226" s="165" t="s">
        <v>28</v>
      </c>
      <c r="C226" s="166">
        <f>SUM(C214:C224)</f>
        <v>59296</v>
      </c>
      <c r="D226" s="166">
        <f>SUM(D214:D224)</f>
        <v>67394</v>
      </c>
      <c r="E226" s="167">
        <f>(D226/C226)-1</f>
        <v>0.13656907717215327</v>
      </c>
      <c r="F226" s="156"/>
      <c r="G226" s="156"/>
      <c r="H226" s="156"/>
      <c r="I226" s="156"/>
      <c r="J226" s="125"/>
      <c r="K226" s="125"/>
      <c r="L226" s="125"/>
      <c r="M226" s="125"/>
      <c r="N226" s="125"/>
      <c r="O226" s="125"/>
      <c r="P226" s="125"/>
      <c r="Q226" s="125"/>
    </row>
    <row r="227" spans="2:17" ht="5.25" customHeight="1" x14ac:dyDescent="0.25">
      <c r="B227" s="125"/>
      <c r="C227" s="125"/>
      <c r="D227" s="125"/>
      <c r="E227" s="125"/>
      <c r="F227" s="156"/>
      <c r="G227" s="156"/>
      <c r="H227" s="156"/>
      <c r="I227" s="156"/>
      <c r="J227" s="125"/>
      <c r="K227" s="125"/>
      <c r="L227" s="125"/>
      <c r="M227" s="125"/>
      <c r="N227" s="125"/>
      <c r="O227" s="125"/>
      <c r="P227" s="125"/>
      <c r="Q227" s="125"/>
    </row>
    <row r="228" spans="2:17" ht="9" customHeight="1" x14ac:dyDescent="0.25"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</row>
    <row r="229" spans="2:17" x14ac:dyDescent="0.25">
      <c r="B229" s="125" t="s">
        <v>133</v>
      </c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</row>
    <row r="230" spans="2:17" x14ac:dyDescent="0.25">
      <c r="B230" s="125" t="s">
        <v>134</v>
      </c>
    </row>
  </sheetData>
  <mergeCells count="44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5:C75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3" orientation="portrait" r:id="rId1"/>
  <rowBreaks count="2" manualBreakCount="2">
    <brk id="76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2018-12-18T14:42:27Z</dcterms:created>
  <dcterms:modified xsi:type="dcterms:W3CDTF">2018-12-18T14:42:46Z</dcterms:modified>
</cp:coreProperties>
</file>