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GENARO\Estadísticas para web\2018\MARZO\Boletines y Resúmenes estadísticos\"/>
    </mc:Choice>
  </mc:AlternateContent>
  <bookViews>
    <workbookView xWindow="0" yWindow="0" windowWidth="24000" windowHeight="9435"/>
  </bookViews>
  <sheets>
    <sheet name="LINEA100" sheetId="2" r:id="rId1"/>
  </sheets>
  <definedNames>
    <definedName name="_xlnm.Print_Area" localSheetId="0">LINEA100!$A$1:$Q$233</definedName>
    <definedName name="_xlnm.Print_Titles" localSheetId="0">LINEA100!$1:$4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16" i="2" l="1"/>
  <c r="C226" i="2" l="1"/>
  <c r="E187" i="2"/>
  <c r="D187" i="2"/>
  <c r="C187" i="2"/>
  <c r="D205" i="2"/>
  <c r="F175" i="2"/>
  <c r="F180" i="2"/>
  <c r="F166" i="2"/>
  <c r="F176" i="2"/>
  <c r="F171" i="2"/>
  <c r="F163" i="2"/>
  <c r="F170" i="2"/>
  <c r="F185" i="2"/>
  <c r="F174" i="2"/>
  <c r="F168" i="2"/>
  <c r="F167" i="2"/>
  <c r="F165" i="2"/>
  <c r="F173" i="2"/>
  <c r="F162" i="2"/>
  <c r="F177" i="2"/>
  <c r="F182" i="2"/>
  <c r="F183" i="2"/>
  <c r="F186" i="2"/>
  <c r="F164" i="2"/>
  <c r="F169" i="2"/>
  <c r="F172" i="2"/>
  <c r="F178" i="2"/>
  <c r="F184" i="2"/>
  <c r="F179" i="2"/>
  <c r="F181" i="2"/>
  <c r="K147" i="2"/>
  <c r="F129" i="2"/>
  <c r="K101" i="2"/>
  <c r="E83" i="2"/>
  <c r="K54" i="2"/>
  <c r="F36" i="2"/>
  <c r="G181" i="2" l="1"/>
  <c r="G179" i="2"/>
  <c r="G176" i="2"/>
  <c r="G183" i="2"/>
  <c r="G174" i="2"/>
  <c r="G184" i="2"/>
  <c r="G164" i="2"/>
  <c r="F187" i="2"/>
  <c r="C12" i="2"/>
  <c r="C11" i="2"/>
  <c r="E205" i="2" l="1"/>
  <c r="G177" i="2"/>
  <c r="G166" i="2"/>
  <c r="G182" i="2"/>
  <c r="G170" i="2"/>
  <c r="G178" i="2"/>
  <c r="G186" i="2"/>
  <c r="G165" i="2"/>
  <c r="G173" i="2"/>
  <c r="G163" i="2"/>
  <c r="G185" i="2"/>
  <c r="G171" i="2"/>
  <c r="G180" i="2"/>
  <c r="G167" i="2"/>
  <c r="G175" i="2"/>
  <c r="G168" i="2"/>
  <c r="G169" i="2"/>
  <c r="G172" i="2"/>
  <c r="G162" i="2"/>
  <c r="G187" i="2" l="1"/>
  <c r="F128" i="2"/>
  <c r="G129" i="2" s="1"/>
  <c r="F127" i="2"/>
  <c r="E139" i="2"/>
  <c r="K146" i="2"/>
  <c r="G128" i="2" l="1"/>
  <c r="K100" i="2"/>
  <c r="E82" i="2" l="1"/>
  <c r="F83" i="2" s="1"/>
  <c r="K53" i="2" l="1"/>
  <c r="J157" i="2" l="1"/>
  <c r="I157" i="2"/>
  <c r="H157" i="2"/>
  <c r="G157" i="2"/>
  <c r="F157" i="2"/>
  <c r="E157" i="2"/>
  <c r="D157" i="2"/>
  <c r="C157" i="2"/>
  <c r="K156" i="2"/>
  <c r="K155" i="2"/>
  <c r="K154" i="2"/>
  <c r="K153" i="2"/>
  <c r="K152" i="2"/>
  <c r="K151" i="2"/>
  <c r="K150" i="2"/>
  <c r="K149" i="2"/>
  <c r="K148" i="2"/>
  <c r="K145" i="2"/>
  <c r="D139" i="2"/>
  <c r="C139" i="2"/>
  <c r="G139" i="2"/>
  <c r="N121" i="2"/>
  <c r="M121" i="2"/>
  <c r="K121" i="2"/>
  <c r="J121" i="2"/>
  <c r="I121" i="2"/>
  <c r="H121" i="2"/>
  <c r="G121" i="2"/>
  <c r="F121" i="2"/>
  <c r="E121" i="2"/>
  <c r="D121" i="2"/>
  <c r="C121" i="2"/>
  <c r="O120" i="2"/>
  <c r="O119" i="2"/>
  <c r="O118" i="2"/>
  <c r="O117" i="2"/>
  <c r="O116" i="2"/>
  <c r="J111" i="2"/>
  <c r="I111" i="2"/>
  <c r="H111" i="2"/>
  <c r="G111" i="2"/>
  <c r="F111" i="2"/>
  <c r="E111" i="2"/>
  <c r="D111" i="2"/>
  <c r="C111" i="2"/>
  <c r="K110" i="2"/>
  <c r="K109" i="2"/>
  <c r="K108" i="2"/>
  <c r="K107" i="2"/>
  <c r="K106" i="2"/>
  <c r="K105" i="2"/>
  <c r="K104" i="2"/>
  <c r="K103" i="2"/>
  <c r="K102" i="2"/>
  <c r="K99" i="2"/>
  <c r="D93" i="2"/>
  <c r="C93" i="2"/>
  <c r="E81" i="2"/>
  <c r="F82" i="2" s="1"/>
  <c r="F93" i="2" s="1"/>
  <c r="D75" i="2"/>
  <c r="E74" i="2" s="1"/>
  <c r="J64" i="2"/>
  <c r="I64" i="2"/>
  <c r="H64" i="2"/>
  <c r="G64" i="2"/>
  <c r="F64" i="2"/>
  <c r="E64" i="2"/>
  <c r="D64" i="2"/>
  <c r="C64" i="2"/>
  <c r="K63" i="2"/>
  <c r="K62" i="2"/>
  <c r="K61" i="2"/>
  <c r="K60" i="2"/>
  <c r="K59" i="2"/>
  <c r="K58" i="2"/>
  <c r="K57" i="2"/>
  <c r="K56" i="2"/>
  <c r="K55" i="2"/>
  <c r="K52" i="2"/>
  <c r="E46" i="2"/>
  <c r="D46" i="2"/>
  <c r="C46" i="2"/>
  <c r="F35" i="2"/>
  <c r="F34" i="2"/>
  <c r="D214" i="2" s="1"/>
  <c r="G22" i="2"/>
  <c r="E22" i="2"/>
  <c r="D22" i="2"/>
  <c r="F21" i="2"/>
  <c r="C21" i="2" s="1"/>
  <c r="F20" i="2"/>
  <c r="C20" i="2" s="1"/>
  <c r="F19" i="2"/>
  <c r="C19" i="2" s="1"/>
  <c r="F18" i="2"/>
  <c r="C18" i="2" s="1"/>
  <c r="F17" i="2"/>
  <c r="C17" i="2" s="1"/>
  <c r="F16" i="2"/>
  <c r="C16" i="2" s="1"/>
  <c r="F15" i="2"/>
  <c r="C15" i="2" s="1"/>
  <c r="P14" i="2"/>
  <c r="F14" i="2"/>
  <c r="C14" i="2" s="1"/>
  <c r="O13" i="2"/>
  <c r="N13" i="2"/>
  <c r="N15" i="2" s="1"/>
  <c r="F13" i="2"/>
  <c r="C13" i="2" s="1"/>
  <c r="P12" i="2"/>
  <c r="P11" i="2"/>
  <c r="F10" i="2"/>
  <c r="C10" i="2" s="1"/>
  <c r="E214" i="2" l="1"/>
  <c r="D215" i="2"/>
  <c r="E215" i="2" s="1"/>
  <c r="G36" i="2"/>
  <c r="G35" i="2"/>
  <c r="O121" i="2"/>
  <c r="P121" i="2" s="1"/>
  <c r="K111" i="2"/>
  <c r="F139" i="2"/>
  <c r="P13" i="2"/>
  <c r="K157" i="2"/>
  <c r="F46" i="2"/>
  <c r="C22" i="2"/>
  <c r="G23" i="2" s="1"/>
  <c r="E93" i="2"/>
  <c r="E94" i="2" s="1"/>
  <c r="K64" i="2"/>
  <c r="J158" i="2" s="1"/>
  <c r="O15" i="2"/>
  <c r="P15" i="2" s="1"/>
  <c r="F22" i="2"/>
  <c r="E23" i="2" s="1"/>
  <c r="E71" i="2"/>
  <c r="E72" i="2"/>
  <c r="E69" i="2"/>
  <c r="E73" i="2"/>
  <c r="E70" i="2"/>
  <c r="D226" i="2" l="1"/>
  <c r="E226" i="2" s="1"/>
  <c r="G46" i="2"/>
  <c r="P117" i="2"/>
  <c r="E65" i="2"/>
  <c r="F140" i="2"/>
  <c r="E140" i="2"/>
  <c r="J112" i="2"/>
  <c r="C140" i="2"/>
  <c r="O133" i="2" s="1"/>
  <c r="J65" i="2"/>
  <c r="E158" i="2"/>
  <c r="P119" i="2"/>
  <c r="P116" i="2"/>
  <c r="P120" i="2"/>
  <c r="P118" i="2"/>
  <c r="F23" i="2"/>
  <c r="C23" i="2" s="1"/>
  <c r="G65" i="2"/>
  <c r="C158" i="2"/>
  <c r="D47" i="2"/>
  <c r="P40" i="2" s="1"/>
  <c r="D140" i="2"/>
  <c r="P133" i="2" s="1"/>
  <c r="H112" i="2"/>
  <c r="E47" i="2"/>
  <c r="F112" i="2"/>
  <c r="I112" i="2"/>
  <c r="C65" i="2"/>
  <c r="C75" i="2" s="1"/>
  <c r="D112" i="2"/>
  <c r="G158" i="2"/>
  <c r="K158" i="2"/>
  <c r="F47" i="2"/>
  <c r="D94" i="2"/>
  <c r="P87" i="2" s="1"/>
  <c r="H65" i="2"/>
  <c r="E112" i="2"/>
  <c r="H158" i="2"/>
  <c r="F65" i="2"/>
  <c r="I65" i="2"/>
  <c r="K112" i="2"/>
  <c r="C47" i="2"/>
  <c r="O40" i="2" s="1"/>
  <c r="C94" i="2"/>
  <c r="O87" i="2" s="1"/>
  <c r="F158" i="2"/>
  <c r="D65" i="2"/>
  <c r="K65" i="2"/>
  <c r="D158" i="2"/>
  <c r="I158" i="2"/>
  <c r="G112" i="2"/>
  <c r="C112" i="2"/>
  <c r="D23" i="2"/>
  <c r="E75" i="2"/>
</calcChain>
</file>

<file path=xl/sharedStrings.xml><?xml version="1.0" encoding="utf-8"?>
<sst xmlns="http://schemas.openxmlformats.org/spreadsheetml/2006/main" count="313" uniqueCount="135">
  <si>
    <t>Var. %</t>
  </si>
  <si>
    <t>Enero</t>
  </si>
  <si>
    <t>Amazonas</t>
  </si>
  <si>
    <t>Ancash</t>
  </si>
  <si>
    <t>Arequipa</t>
  </si>
  <si>
    <t>Ayacucho</t>
  </si>
  <si>
    <t>Cajamarca</t>
  </si>
  <si>
    <t>Callao</t>
  </si>
  <si>
    <t>Cusco</t>
  </si>
  <si>
    <t>Huancavelica</t>
  </si>
  <si>
    <t>Ica</t>
  </si>
  <si>
    <t>La Libertad</t>
  </si>
  <si>
    <t>Lambayeque</t>
  </si>
  <si>
    <t>Loreto</t>
  </si>
  <si>
    <t>Moquegua</t>
  </si>
  <si>
    <t>Pasco</t>
  </si>
  <si>
    <t>Piura</t>
  </si>
  <si>
    <t>Puno</t>
  </si>
  <si>
    <t>San Martin</t>
  </si>
  <si>
    <t>Tacna</t>
  </si>
  <si>
    <t>Tumbes</t>
  </si>
  <si>
    <t>Ucayali</t>
  </si>
  <si>
    <t>Departamento</t>
  </si>
  <si>
    <t>Total</t>
  </si>
  <si>
    <t>%</t>
  </si>
  <si>
    <t>N°</t>
  </si>
  <si>
    <t>Motivo</t>
  </si>
  <si>
    <t>Sin datos</t>
  </si>
  <si>
    <t>Otro familiar</t>
  </si>
  <si>
    <t>Porcentaje (%)</t>
  </si>
  <si>
    <t>Diciembre</t>
  </si>
  <si>
    <t>Noviembre</t>
  </si>
  <si>
    <t>Octubre</t>
  </si>
  <si>
    <t>Agosto</t>
  </si>
  <si>
    <t>Julio</t>
  </si>
  <si>
    <t>Junio</t>
  </si>
  <si>
    <t>Mayo</t>
  </si>
  <si>
    <t>Abril</t>
  </si>
  <si>
    <t>Marzo</t>
  </si>
  <si>
    <t>Febrero</t>
  </si>
  <si>
    <t>Septiembre</t>
  </si>
  <si>
    <t>Mes</t>
  </si>
  <si>
    <t>Hombre</t>
  </si>
  <si>
    <t>Mujer</t>
  </si>
  <si>
    <t>Sub total</t>
  </si>
  <si>
    <r>
      <t xml:space="preserve">Cuadro N° 1: </t>
    </r>
    <r>
      <rPr>
        <sz val="9"/>
        <color theme="1"/>
        <rFont val="Arial"/>
        <family val="2"/>
      </rPr>
      <t>Número de llamadas según tipo de llamada</t>
    </r>
  </si>
  <si>
    <t>Llamada atendidas</t>
  </si>
  <si>
    <t>Efectiva</t>
  </si>
  <si>
    <t>No efectiva</t>
  </si>
  <si>
    <t>Llamada abandonada</t>
  </si>
  <si>
    <t>Llamada recibida (Total)</t>
  </si>
  <si>
    <t>Tipo de Llamadas</t>
  </si>
  <si>
    <t>Llamadas Recibidas</t>
  </si>
  <si>
    <t>Llamadas Atendidas</t>
  </si>
  <si>
    <t>Llamadas Efectivas</t>
  </si>
  <si>
    <t>Llamadas No Efectivas</t>
  </si>
  <si>
    <t>Sub Total</t>
  </si>
  <si>
    <t>Llamadas abandonadas</t>
  </si>
  <si>
    <r>
      <t xml:space="preserve">Cuadro N° 2: </t>
    </r>
    <r>
      <rPr>
        <sz val="9"/>
        <color theme="1"/>
        <rFont val="Arial"/>
        <family val="2"/>
      </rPr>
      <t>Variación porcentual del número de llamadas según tipo de llamada</t>
    </r>
  </si>
  <si>
    <r>
      <t xml:space="preserve">Cuadro N° 3: </t>
    </r>
    <r>
      <rPr>
        <sz val="9"/>
        <color theme="1"/>
        <rFont val="Arial"/>
        <family val="2"/>
      </rPr>
      <t>Consultas atendidas por sexo del consultante según mes</t>
    </r>
  </si>
  <si>
    <r>
      <t xml:space="preserve">Cuadro N° 4: </t>
    </r>
    <r>
      <rPr>
        <sz val="9"/>
        <color theme="1"/>
        <rFont val="Arial"/>
        <family val="2"/>
      </rPr>
      <t>Consultas atendidas por grupo de edad del consultante según mes</t>
    </r>
  </si>
  <si>
    <t>Relación</t>
  </si>
  <si>
    <t>El / ella misma</t>
  </si>
  <si>
    <t>Madre/padre/apoderado(a)</t>
  </si>
  <si>
    <t>Otra persona</t>
  </si>
  <si>
    <r>
      <t xml:space="preserve">Cuadro N° 5: </t>
    </r>
    <r>
      <rPr>
        <sz val="9"/>
        <color theme="1"/>
        <rFont val="Arial"/>
        <family val="2"/>
      </rPr>
      <t>Relación de la persona consultas con la victima</t>
    </r>
  </si>
  <si>
    <r>
      <t xml:space="preserve">Cuadro N° 6: </t>
    </r>
    <r>
      <rPr>
        <sz val="9"/>
        <color theme="1"/>
        <rFont val="Arial"/>
        <family val="2"/>
      </rPr>
      <t>Consultas atendidas por sexo de la víctima según mes</t>
    </r>
  </si>
  <si>
    <r>
      <t xml:space="preserve">Cuadro N° 7: </t>
    </r>
    <r>
      <rPr>
        <sz val="9"/>
        <color theme="1"/>
        <rFont val="Arial"/>
        <family val="2"/>
      </rPr>
      <t>Consultas atendidas por grupo de edad de la victima según mes</t>
    </r>
  </si>
  <si>
    <t>Vio. Sexual</t>
  </si>
  <si>
    <t>Vio. Econ/Patr.</t>
  </si>
  <si>
    <t>Otra consulta</t>
  </si>
  <si>
    <r>
      <t xml:space="preserve">Cuadro N° 8: </t>
    </r>
    <r>
      <rPr>
        <sz val="9"/>
        <color theme="1"/>
        <rFont val="Arial"/>
        <family val="2"/>
      </rPr>
      <t>Consultas atendidas por tipo de violencia según mes</t>
    </r>
  </si>
  <si>
    <r>
      <t xml:space="preserve">Cuadro N° 9: </t>
    </r>
    <r>
      <rPr>
        <sz val="9"/>
        <color theme="1"/>
        <rFont val="Arial"/>
        <family val="2"/>
      </rPr>
      <t>Consultas atendidas por sexo de la presunta persona agresora según mes</t>
    </r>
  </si>
  <si>
    <r>
      <t xml:space="preserve">Cuadro N° 10: </t>
    </r>
    <r>
      <rPr>
        <sz val="9"/>
        <color theme="1"/>
        <rFont val="Arial"/>
        <family val="2"/>
      </rPr>
      <t>Consultas atendidas por grupo de edad de la presunta persona agresora según mes</t>
    </r>
  </si>
  <si>
    <t>Madre De Dios</t>
  </si>
  <si>
    <t>Lima</t>
  </si>
  <si>
    <r>
      <rPr>
        <b/>
        <sz val="11"/>
        <color theme="1"/>
        <rFont val="Calibri"/>
        <family val="2"/>
        <scheme val="minor"/>
      </rPr>
      <t>Cuadro 11:</t>
    </r>
    <r>
      <rPr>
        <sz val="11"/>
        <color theme="1"/>
        <rFont val="Calibri"/>
        <family val="2"/>
        <scheme val="minor"/>
      </rPr>
      <t xml:space="preserve"> Número de consultas según departamento</t>
    </r>
  </si>
  <si>
    <t>REPORTE ESTADÍSTICO DE CONSULTAS TELEFÓNICAS ATENDIDAS EN LINEA100</t>
  </si>
  <si>
    <t>SECCIÓN I: CARACTERÍSTICA DE LAS LLAMADAS QUE INGRESA A TRAVÉS DE LA LÍNEA 100</t>
  </si>
  <si>
    <t>SECCIÓN II: CARACTERÍSTICA DE LA PERSONA CONSULTANTE</t>
  </si>
  <si>
    <t>Anónimo</t>
  </si>
  <si>
    <t>Seudónimo</t>
  </si>
  <si>
    <t>SECCIÓN III: CARACTERÍSTICA DE LA VICTIMA</t>
  </si>
  <si>
    <t>Vio. Psicológica</t>
  </si>
  <si>
    <t>Vio. Física</t>
  </si>
  <si>
    <t>SECCIÓN IV: CARACTERÍSTICA DE LA PRESUNTA PERSONA AGRESORA</t>
  </si>
  <si>
    <t>Apurímac</t>
  </si>
  <si>
    <t>Huánuco</t>
  </si>
  <si>
    <t>Junín</t>
  </si>
  <si>
    <r>
      <t xml:space="preserve">Variación porcentual
</t>
    </r>
    <r>
      <rPr>
        <b/>
        <sz val="8"/>
        <color rgb="FFFFFFFF"/>
        <rFont val="Arial"/>
        <family val="2"/>
      </rPr>
      <t>(2018 / 2017)</t>
    </r>
  </si>
  <si>
    <t>-</t>
  </si>
  <si>
    <t>Sin dato</t>
  </si>
  <si>
    <t>Infancia</t>
  </si>
  <si>
    <t>(0-5 sños)</t>
  </si>
  <si>
    <t>Niñez</t>
  </si>
  <si>
    <t>(6-11 años)</t>
  </si>
  <si>
    <t>Adolescentes</t>
  </si>
  <si>
    <t>(12-14 años)</t>
  </si>
  <si>
    <t>Adolescentes tardios</t>
  </si>
  <si>
    <t>(15-17 años)</t>
  </si>
  <si>
    <t>Jóvenes</t>
  </si>
  <si>
    <t>Adultos</t>
  </si>
  <si>
    <t>(30-59 años)</t>
  </si>
  <si>
    <t>Adulto Mayor</t>
  </si>
  <si>
    <t>(60 a más años)</t>
  </si>
  <si>
    <t>(18-29 años)</t>
  </si>
  <si>
    <t>Perú: Número de consultas telefonicas atendidas por departamento</t>
  </si>
  <si>
    <t>SECCIÓN V: CONSULTAS DERIVADAS A LOS CENTROS EMERGENCIA MUJER</t>
  </si>
  <si>
    <t>Consultas derivadas al CEM</t>
  </si>
  <si>
    <t>Derivados CEM</t>
  </si>
  <si>
    <t>Otras Acciones</t>
  </si>
  <si>
    <t xml:space="preserve">Mes </t>
  </si>
  <si>
    <t>Años</t>
  </si>
  <si>
    <t>Variación
 %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</si>
  <si>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</si>
  <si>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</si>
  <si>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</si>
  <si>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</si>
  <si>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</si>
  <si>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</si>
  <si>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</si>
  <si>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</si>
  <si>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</si>
  <si>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</si>
  <si>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</si>
  <si>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</si>
  <si>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Fuente: Sistema de Registro de Consultas de Linea 100</t>
  </si>
  <si>
    <t>Elaboración: Unidad de Generación de Información y Gestión del Conocimiento - PNCVFS</t>
  </si>
  <si>
    <t>SECCIÓN VI: VARIACION PORCENTUAL</t>
  </si>
  <si>
    <r>
      <t>Cuadro 12:</t>
    </r>
    <r>
      <rPr>
        <sz val="11"/>
        <color theme="1"/>
        <rFont val="Calibri"/>
        <family val="2"/>
        <scheme val="minor"/>
      </rPr>
      <t xml:space="preserve"> Número de Consultas que fueron Derivados</t>
    </r>
  </si>
  <si>
    <t>Cuadro 13: Variación porcentual de las consultas atendidas en la Linea100</t>
  </si>
  <si>
    <t>Periodo:  Enero - Marzo  2018</t>
  </si>
  <si>
    <t>2017
(Ene - Mar)</t>
  </si>
  <si>
    <t>2018
(Ene - Mar)</t>
  </si>
  <si>
    <r>
      <t xml:space="preserve">Periodo: </t>
    </r>
    <r>
      <rPr>
        <sz val="9"/>
        <color theme="1"/>
        <rFont val="Arial"/>
        <family val="2"/>
      </rPr>
      <t>enero - marzo 2018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</si>
</sst>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"/>
      <family val="2"/>
    </font>
    <font>
      <sz val="9"/>
      <color theme="1"/>
      <name val="Arial"/>
      <family val="2"/>
    </font>
    <font>
      <b/>
      <sz val="16"/>
      <color theme="0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b/>
      <sz val="11"/>
      <color theme="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2"/>
      <color theme="3" tint="-0.499984740745262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i/>
      <sz val="10"/>
      <color theme="1"/>
      <name val="Arial"/>
      <family val="2"/>
    </font>
    <font>
      <b/>
      <sz val="10"/>
      <name val="Arial"/>
      <family val="2"/>
    </font>
    <font>
      <b/>
      <sz val="9"/>
      <color theme="4" tint="-0.499984740745262"/>
      <name val="Arial"/>
      <family val="2"/>
    </font>
    <font>
      <b/>
      <sz val="18"/>
      <color theme="0"/>
      <name val="Arial"/>
      <family val="2"/>
    </font>
    <font>
      <sz val="9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FFFFFF"/>
      <name val="Arial"/>
      <family val="2"/>
    </font>
    <font>
      <b/>
      <sz val="9"/>
      <color rgb="FF000000"/>
      <name val="Arial"/>
      <family val="2"/>
    </font>
    <font>
      <b/>
      <sz val="16"/>
      <color rgb="FF00206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theme="0"/>
      <name val="Arial"/>
      <family val="2"/>
    </font>
    <font>
      <b/>
      <sz val="11"/>
      <color theme="4" tint="-0.499984740745262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ACB9CA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6" tint="0.59999389629810485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rgb="FFFFFFFF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/>
      <top/>
      <bottom/>
      <diagonal/>
    </border>
    <border>
      <left/>
      <right/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rgb="FFFFFFFF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medium">
        <color theme="1"/>
      </right>
      <top/>
      <bottom style="thin">
        <color theme="0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/>
      <right/>
      <top style="thin">
        <color theme="0"/>
      </top>
      <bottom/>
      <diagonal/>
    </border>
    <border>
      <left/>
      <right style="medium">
        <color theme="1"/>
      </right>
      <top style="thin">
        <color theme="0"/>
      </top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/>
      <right/>
      <top/>
      <bottom style="hair">
        <color theme="1"/>
      </bottom>
      <diagonal/>
    </border>
    <border>
      <left/>
      <right style="medium">
        <color theme="1"/>
      </right>
      <top/>
      <bottom style="hair">
        <color theme="1"/>
      </bottom>
      <diagonal/>
    </border>
    <border>
      <left style="medium">
        <color theme="1"/>
      </left>
      <right style="medium">
        <color theme="1"/>
      </right>
      <top/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medium">
        <color theme="1"/>
      </left>
      <right style="medium">
        <color theme="1"/>
      </right>
      <top style="hair">
        <color theme="1"/>
      </top>
      <bottom style="hair">
        <color theme="1"/>
      </bottom>
      <diagonal/>
    </border>
    <border>
      <left/>
      <right style="medium">
        <color theme="1"/>
      </right>
      <top style="hair">
        <color theme="1"/>
      </top>
      <bottom style="hair">
        <color theme="1"/>
      </bottom>
      <diagonal/>
    </border>
    <border>
      <left style="thick">
        <color theme="3" tint="-0.499984740745262"/>
      </left>
      <right/>
      <top/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/>
      <right/>
      <top style="thick">
        <color theme="1"/>
      </top>
      <bottom/>
      <diagonal/>
    </border>
    <border>
      <left/>
      <right/>
      <top style="medium">
        <color rgb="FF002060"/>
      </top>
      <bottom/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11" fillId="0" borderId="0">
      <alignment vertical="center"/>
    </xf>
    <xf numFmtId="0" fontId="11" fillId="0" borderId="0"/>
    <xf numFmtId="9" fontId="1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0">
    <xf numFmtId="0" fontId="0" fillId="0" borderId="0" xfId="0"/>
    <xf numFmtId="0" fontId="9" fillId="2" borderId="0" xfId="0" applyFont="1" applyFill="1" applyAlignment="1">
      <alignment vertical="center"/>
    </xf>
    <xf numFmtId="0" fontId="9" fillId="2" borderId="0" xfId="0" applyFont="1" applyFill="1"/>
    <xf numFmtId="0" fontId="9" fillId="2" borderId="0" xfId="0" applyFont="1" applyFill="1" applyAlignment="1">
      <alignment horizontal="center"/>
    </xf>
    <xf numFmtId="0" fontId="3" fillId="0" borderId="0" xfId="0" applyFont="1" applyFill="1" applyBorder="1"/>
    <xf numFmtId="0" fontId="0" fillId="3" borderId="0" xfId="0" applyFill="1"/>
    <xf numFmtId="0" fontId="0" fillId="0" borderId="0" xfId="0" applyFill="1"/>
    <xf numFmtId="0" fontId="10" fillId="3" borderId="0" xfId="0" applyFont="1" applyFill="1"/>
    <xf numFmtId="0" fontId="10" fillId="0" borderId="0" xfId="0" applyFont="1" applyFill="1"/>
    <xf numFmtId="9" fontId="3" fillId="0" borderId="0" xfId="1" applyNumberFormat="1" applyFont="1" applyFill="1" applyBorder="1" applyAlignment="1">
      <alignment horizontal="center" vertical="center" wrapText="1"/>
    </xf>
    <xf numFmtId="3" fontId="12" fillId="0" borderId="0" xfId="4" applyNumberFormat="1" applyFont="1" applyFill="1" applyBorder="1" applyAlignment="1" applyProtection="1">
      <alignment horizontal="center" vertical="center"/>
      <protection hidden="1"/>
    </xf>
    <xf numFmtId="0" fontId="12" fillId="0" borderId="0" xfId="4" applyFont="1" applyFill="1" applyBorder="1" applyAlignment="1" applyProtection="1">
      <alignment horizontal="left" vertical="center"/>
      <protection hidden="1"/>
    </xf>
    <xf numFmtId="0" fontId="13" fillId="0" borderId="0" xfId="4" applyFont="1" applyFill="1" applyBorder="1" applyAlignment="1" applyProtection="1">
      <alignment horizontal="left" vertical="center"/>
      <protection hidden="1"/>
    </xf>
    <xf numFmtId="0" fontId="14" fillId="0" borderId="0" xfId="4" applyFont="1" applyFill="1" applyBorder="1" applyAlignment="1" applyProtection="1">
      <alignment horizontal="left" vertical="center"/>
      <protection hidden="1"/>
    </xf>
    <xf numFmtId="3" fontId="15" fillId="0" borderId="0" xfId="4" applyNumberFormat="1" applyFont="1" applyFill="1" applyBorder="1" applyAlignment="1" applyProtection="1">
      <alignment horizontal="center" vertical="center"/>
      <protection hidden="1"/>
    </xf>
    <xf numFmtId="0" fontId="15" fillId="0" borderId="0" xfId="4" applyFont="1" applyFill="1" applyBorder="1" applyAlignment="1" applyProtection="1">
      <alignment horizontal="left" vertical="center"/>
      <protection hidden="1"/>
    </xf>
    <xf numFmtId="0" fontId="13" fillId="0" borderId="0" xfId="4" applyFont="1" applyFill="1" applyBorder="1" applyAlignment="1" applyProtection="1">
      <alignment vertical="center"/>
      <protection hidden="1"/>
    </xf>
    <xf numFmtId="164" fontId="17" fillId="0" borderId="0" xfId="5" applyNumberFormat="1" applyFont="1" applyFill="1" applyBorder="1" applyAlignment="1">
      <alignment horizontal="center" vertical="center"/>
    </xf>
    <xf numFmtId="3" fontId="12" fillId="0" borderId="0" xfId="4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 applyProtection="1">
      <alignment horizontal="left" vertical="center"/>
      <protection hidden="1"/>
    </xf>
    <xf numFmtId="164" fontId="15" fillId="0" borderId="0" xfId="1" applyNumberFormat="1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Border="1" applyAlignment="1" applyProtection="1">
      <alignment vertical="center" wrapText="1"/>
      <protection hidden="1"/>
    </xf>
    <xf numFmtId="0" fontId="3" fillId="3" borderId="0" xfId="0" applyFont="1" applyFill="1" applyAlignment="1">
      <alignment vertical="center"/>
    </xf>
    <xf numFmtId="0" fontId="5" fillId="3" borderId="0" xfId="0" applyFont="1" applyFill="1" applyBorder="1" applyAlignment="1" applyProtection="1">
      <alignment horizontal="center" vertical="center"/>
      <protection hidden="1"/>
    </xf>
    <xf numFmtId="0" fontId="5" fillId="3" borderId="0" xfId="0" applyFont="1" applyFill="1" applyBorder="1" applyAlignment="1" applyProtection="1">
      <alignment vertical="center" wrapText="1"/>
      <protection hidden="1"/>
    </xf>
    <xf numFmtId="0" fontId="10" fillId="0" borderId="0" xfId="0" applyFont="1"/>
    <xf numFmtId="0" fontId="9" fillId="0" borderId="0" xfId="0" applyFont="1" applyFill="1"/>
    <xf numFmtId="0" fontId="4" fillId="0" borderId="0" xfId="0" applyFont="1" applyFill="1" applyBorder="1" applyAlignment="1" applyProtection="1">
      <alignment vertical="center"/>
      <protection hidden="1"/>
    </xf>
    <xf numFmtId="0" fontId="19" fillId="0" borderId="0" xfId="0" applyFont="1" applyFill="1" applyBorder="1" applyAlignment="1" applyProtection="1"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Fill="1" applyBorder="1"/>
    <xf numFmtId="3" fontId="8" fillId="0" borderId="0" xfId="4" applyNumberFormat="1" applyFont="1" applyFill="1" applyBorder="1" applyAlignment="1" applyProtection="1">
      <alignment horizontal="center" vertical="center"/>
      <protection hidden="1"/>
    </xf>
    <xf numFmtId="164" fontId="12" fillId="0" borderId="0" xfId="1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Border="1" applyAlignment="1">
      <alignment horizontal="center"/>
    </xf>
    <xf numFmtId="0" fontId="10" fillId="3" borderId="0" xfId="0" applyFont="1" applyFill="1" applyAlignment="1">
      <alignment horizontal="center"/>
    </xf>
    <xf numFmtId="0" fontId="15" fillId="0" borderId="0" xfId="4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vertical="center" wrapText="1"/>
      <protection hidden="1"/>
    </xf>
    <xf numFmtId="0" fontId="5" fillId="3" borderId="0" xfId="0" applyFont="1" applyFill="1" applyBorder="1" applyAlignment="1" applyProtection="1">
      <alignment horizontal="center" vertical="center" wrapText="1"/>
      <protection hidden="1"/>
    </xf>
    <xf numFmtId="3" fontId="5" fillId="3" borderId="0" xfId="0" applyNumberFormat="1" applyFont="1" applyFill="1" applyBorder="1" applyAlignment="1" applyProtection="1">
      <alignment vertical="center" wrapText="1"/>
      <protection hidden="1"/>
    </xf>
    <xf numFmtId="3" fontId="3" fillId="0" borderId="0" xfId="4" applyNumberFormat="1" applyFont="1" applyFill="1" applyBorder="1" applyAlignment="1" applyProtection="1">
      <alignment horizontal="center" vertical="center"/>
      <protection hidden="1"/>
    </xf>
    <xf numFmtId="3" fontId="5" fillId="0" borderId="0" xfId="4" applyNumberFormat="1" applyFont="1" applyFill="1" applyBorder="1" applyAlignment="1" applyProtection="1">
      <alignment horizontal="center" vertical="center"/>
      <protection hidden="1"/>
    </xf>
    <xf numFmtId="0" fontId="8" fillId="0" borderId="0" xfId="4" applyFont="1" applyFill="1" applyBorder="1" applyAlignment="1">
      <alignment horizontal="center" vertical="center"/>
    </xf>
    <xf numFmtId="0" fontId="12" fillId="0" borderId="0" xfId="4" applyFont="1" applyFill="1" applyBorder="1" applyAlignment="1">
      <alignment horizontal="left" vertical="center"/>
    </xf>
    <xf numFmtId="0" fontId="15" fillId="0" borderId="0" xfId="4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64" fontId="8" fillId="0" borderId="0" xfId="1" applyNumberFormat="1" applyFont="1" applyFill="1" applyBorder="1" applyAlignment="1" applyProtection="1">
      <alignment horizontal="center" vertical="center"/>
      <protection hidden="1"/>
    </xf>
    <xf numFmtId="0" fontId="18" fillId="0" borderId="0" xfId="0" applyFont="1" applyFill="1" applyBorder="1"/>
    <xf numFmtId="3" fontId="8" fillId="0" borderId="0" xfId="4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/>
    <xf numFmtId="0" fontId="16" fillId="0" borderId="0" xfId="0" applyFont="1" applyFill="1" applyBorder="1"/>
    <xf numFmtId="0" fontId="0" fillId="0" borderId="0" xfId="0" applyFill="1" applyBorder="1"/>
    <xf numFmtId="0" fontId="5" fillId="0" borderId="0" xfId="0" applyFont="1" applyFill="1" applyBorder="1" applyAlignment="1" applyProtection="1">
      <alignment vertical="center" wrapText="1"/>
      <protection hidden="1"/>
    </xf>
    <xf numFmtId="0" fontId="0" fillId="3" borderId="0" xfId="0" applyFill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9" fontId="15" fillId="0" borderId="0" xfId="1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 applyProtection="1">
      <alignment vertical="center"/>
      <protection hidden="1"/>
    </xf>
    <xf numFmtId="0" fontId="7" fillId="5" borderId="0" xfId="0" applyFont="1" applyFill="1" applyBorder="1" applyAlignment="1" applyProtection="1">
      <alignment horizontal="center" vertical="center" wrapText="1"/>
      <protection hidden="1"/>
    </xf>
    <xf numFmtId="3" fontId="8" fillId="5" borderId="7" xfId="4" applyNumberFormat="1" applyFont="1" applyFill="1" applyBorder="1" applyAlignment="1" applyProtection="1">
      <alignment horizontal="center" vertical="center"/>
      <protection hidden="1"/>
    </xf>
    <xf numFmtId="3" fontId="8" fillId="5" borderId="6" xfId="4" applyNumberFormat="1" applyFont="1" applyFill="1" applyBorder="1" applyAlignment="1" applyProtection="1">
      <alignment horizontal="center" vertical="center"/>
      <protection hidden="1"/>
    </xf>
    <xf numFmtId="3" fontId="8" fillId="5" borderId="5" xfId="4" applyNumberFormat="1" applyFont="1" applyFill="1" applyBorder="1" applyAlignment="1" applyProtection="1">
      <alignment horizontal="center" vertical="center"/>
      <protection hidden="1"/>
    </xf>
    <xf numFmtId="0" fontId="8" fillId="5" borderId="0" xfId="4" applyFont="1" applyFill="1" applyBorder="1" applyAlignment="1" applyProtection="1">
      <alignment horizontal="left" vertical="center"/>
      <protection hidden="1"/>
    </xf>
    <xf numFmtId="3" fontId="8" fillId="5" borderId="0" xfId="4" applyNumberFormat="1" applyFont="1" applyFill="1" applyBorder="1" applyAlignment="1" applyProtection="1">
      <alignment horizontal="center" vertical="center"/>
      <protection hidden="1"/>
    </xf>
    <xf numFmtId="3" fontId="20" fillId="4" borderId="21" xfId="0" applyNumberFormat="1" applyFont="1" applyFill="1" applyBorder="1" applyAlignment="1">
      <alignment horizontal="right" vertical="center" wrapText="1"/>
    </xf>
    <xf numFmtId="9" fontId="20" fillId="4" borderId="21" xfId="0" applyNumberFormat="1" applyFont="1" applyFill="1" applyBorder="1" applyAlignment="1">
      <alignment horizontal="right" vertical="center" wrapText="1"/>
    </xf>
    <xf numFmtId="0" fontId="8" fillId="5" borderId="0" xfId="0" applyFont="1" applyFill="1" applyBorder="1" applyAlignment="1" applyProtection="1">
      <alignment horizontal="center" vertical="center" wrapText="1"/>
      <protection hidden="1"/>
    </xf>
    <xf numFmtId="9" fontId="8" fillId="5" borderId="0" xfId="1" applyFont="1" applyFill="1" applyBorder="1" applyAlignment="1" applyProtection="1">
      <alignment horizontal="center" vertical="center"/>
      <protection hidden="1"/>
    </xf>
    <xf numFmtId="0" fontId="15" fillId="7" borderId="0" xfId="4" applyFont="1" applyFill="1" applyBorder="1" applyAlignment="1" applyProtection="1">
      <alignment horizontal="left" vertical="center"/>
      <protection hidden="1"/>
    </xf>
    <xf numFmtId="9" fontId="12" fillId="7" borderId="0" xfId="1" applyFont="1" applyFill="1" applyBorder="1" applyAlignment="1" applyProtection="1">
      <alignment horizontal="center" vertical="center"/>
      <protection hidden="1"/>
    </xf>
    <xf numFmtId="9" fontId="12" fillId="7" borderId="4" xfId="1" applyFont="1" applyFill="1" applyBorder="1" applyAlignment="1" applyProtection="1">
      <alignment horizontal="center" vertical="center"/>
      <protection hidden="1"/>
    </xf>
    <xf numFmtId="9" fontId="12" fillId="7" borderId="3" xfId="1" applyFont="1" applyFill="1" applyBorder="1" applyAlignment="1" applyProtection="1">
      <alignment horizontal="center" vertical="center"/>
      <protection hidden="1"/>
    </xf>
    <xf numFmtId="9" fontId="15" fillId="7" borderId="2" xfId="1" applyFont="1" applyFill="1" applyBorder="1" applyAlignment="1" applyProtection="1">
      <alignment horizontal="center" vertical="center"/>
      <protection hidden="1"/>
    </xf>
    <xf numFmtId="9" fontId="15" fillId="7" borderId="0" xfId="1" applyFont="1" applyFill="1" applyBorder="1" applyAlignment="1" applyProtection="1">
      <alignment horizontal="center" vertical="center"/>
      <protection hidden="1"/>
    </xf>
    <xf numFmtId="164" fontId="12" fillId="7" borderId="0" xfId="1" applyNumberFormat="1" applyFont="1" applyFill="1" applyBorder="1" applyAlignment="1" applyProtection="1">
      <alignment horizontal="center" vertical="center"/>
      <protection hidden="1"/>
    </xf>
    <xf numFmtId="164" fontId="8" fillId="5" borderId="0" xfId="1" applyNumberFormat="1" applyFont="1" applyFill="1" applyBorder="1" applyAlignment="1" applyProtection="1">
      <alignment horizontal="center" vertical="center"/>
      <protection hidden="1"/>
    </xf>
    <xf numFmtId="0" fontId="8" fillId="5" borderId="0" xfId="0" applyFont="1" applyFill="1" applyBorder="1" applyAlignment="1" applyProtection="1">
      <alignment horizontal="center" vertical="center" wrapText="1"/>
      <protection hidden="1"/>
    </xf>
    <xf numFmtId="9" fontId="23" fillId="9" borderId="21" xfId="0" applyNumberFormat="1" applyFont="1" applyFill="1" applyBorder="1" applyAlignment="1">
      <alignment horizontal="right" vertical="center" wrapText="1"/>
    </xf>
    <xf numFmtId="3" fontId="23" fillId="9" borderId="21" xfId="0" applyNumberFormat="1" applyFont="1" applyFill="1" applyBorder="1" applyAlignment="1">
      <alignment horizontal="right" vertical="center" wrapText="1"/>
    </xf>
    <xf numFmtId="3" fontId="8" fillId="5" borderId="25" xfId="0" applyNumberFormat="1" applyFont="1" applyFill="1" applyBorder="1" applyAlignment="1">
      <alignment horizontal="right" vertical="center" wrapText="1"/>
    </xf>
    <xf numFmtId="9" fontId="8" fillId="5" borderId="25" xfId="0" applyNumberFormat="1" applyFont="1" applyFill="1" applyBorder="1" applyAlignment="1">
      <alignment horizontal="right" vertical="center" wrapText="1"/>
    </xf>
    <xf numFmtId="0" fontId="8" fillId="5" borderId="0" xfId="0" applyFont="1" applyFill="1" applyBorder="1" applyAlignment="1" applyProtection="1">
      <alignment horizontal="center" vertical="center" wrapText="1"/>
      <protection hidden="1"/>
    </xf>
    <xf numFmtId="0" fontId="27" fillId="5" borderId="0" xfId="0" applyFont="1" applyFill="1" applyBorder="1" applyAlignment="1" applyProtection="1">
      <alignment horizontal="center" vertical="center" wrapText="1"/>
      <protection hidden="1"/>
    </xf>
    <xf numFmtId="0" fontId="8" fillId="5" borderId="0" xfId="0" applyFont="1" applyFill="1" applyBorder="1" applyAlignment="1" applyProtection="1">
      <alignment horizontal="center" vertical="center" wrapText="1"/>
      <protection hidden="1"/>
    </xf>
    <xf numFmtId="0" fontId="11" fillId="11" borderId="0" xfId="4" applyFont="1" applyFill="1" applyAlignment="1">
      <alignment vertical="center"/>
    </xf>
    <xf numFmtId="0" fontId="28" fillId="0" borderId="0" xfId="4" applyFont="1" applyFill="1" applyBorder="1" applyAlignment="1">
      <alignment vertical="center"/>
    </xf>
    <xf numFmtId="0" fontId="29" fillId="5" borderId="0" xfId="4" applyFont="1" applyFill="1" applyBorder="1" applyAlignment="1">
      <alignment horizontal="center" vertical="center"/>
    </xf>
    <xf numFmtId="0" fontId="29" fillId="0" borderId="0" xfId="4" applyFont="1" applyFill="1" applyBorder="1" applyAlignment="1">
      <alignment vertical="center"/>
    </xf>
    <xf numFmtId="0" fontId="11" fillId="0" borderId="0" xfId="4" applyFont="1" applyFill="1" applyAlignment="1">
      <alignment vertical="center"/>
    </xf>
    <xf numFmtId="0" fontId="30" fillId="0" borderId="0" xfId="4" applyFont="1" applyFill="1" applyAlignment="1">
      <alignment vertical="center"/>
    </xf>
    <xf numFmtId="3" fontId="29" fillId="0" borderId="0" xfId="4" applyNumberFormat="1" applyFont="1" applyFill="1" applyBorder="1" applyAlignment="1">
      <alignment vertical="center"/>
    </xf>
    <xf numFmtId="0" fontId="11" fillId="10" borderId="0" xfId="4" applyFont="1" applyFill="1" applyAlignment="1">
      <alignment horizontal="left" vertical="top"/>
    </xf>
    <xf numFmtId="0" fontId="30" fillId="11" borderId="0" xfId="4" applyFont="1" applyFill="1" applyAlignment="1">
      <alignment vertical="center"/>
    </xf>
    <xf numFmtId="0" fontId="28" fillId="0" borderId="0" xfId="4" applyFont="1" applyFill="1" applyBorder="1" applyAlignment="1">
      <alignment vertical="center" wrapText="1"/>
    </xf>
    <xf numFmtId="0" fontId="29" fillId="5" borderId="29" xfId="4" applyFont="1" applyFill="1" applyBorder="1" applyAlignment="1">
      <alignment horizontal="center" vertical="center"/>
    </xf>
    <xf numFmtId="0" fontId="29" fillId="5" borderId="30" xfId="4" applyFont="1" applyFill="1" applyBorder="1" applyAlignment="1">
      <alignment horizontal="center" vertical="center"/>
    </xf>
    <xf numFmtId="0" fontId="11" fillId="11" borderId="0" xfId="4" applyFill="1" applyAlignment="1">
      <alignment vertical="center"/>
    </xf>
    <xf numFmtId="0" fontId="11" fillId="4" borderId="32" xfId="4" applyFont="1" applyFill="1" applyBorder="1" applyAlignment="1">
      <alignment vertical="center"/>
    </xf>
    <xf numFmtId="3" fontId="11" fillId="4" borderId="32" xfId="4" applyNumberFormat="1" applyFont="1" applyFill="1" applyBorder="1" applyAlignment="1">
      <alignment horizontal="center" vertical="center"/>
    </xf>
    <xf numFmtId="3" fontId="11" fillId="4" borderId="33" xfId="4" applyNumberFormat="1" applyFont="1" applyFill="1" applyBorder="1" applyAlignment="1">
      <alignment horizontal="center" vertical="center"/>
    </xf>
    <xf numFmtId="9" fontId="17" fillId="13" borderId="34" xfId="5" applyFont="1" applyFill="1" applyBorder="1" applyAlignment="1">
      <alignment horizontal="center" vertical="center"/>
    </xf>
    <xf numFmtId="0" fontId="11" fillId="4" borderId="35" xfId="4" applyFont="1" applyFill="1" applyBorder="1" applyAlignment="1">
      <alignment vertical="center"/>
    </xf>
    <xf numFmtId="3" fontId="11" fillId="4" borderId="35" xfId="4" applyNumberFormat="1" applyFont="1" applyFill="1" applyBorder="1" applyAlignment="1">
      <alignment horizontal="center" vertical="center"/>
    </xf>
    <xf numFmtId="9" fontId="17" fillId="13" borderId="36" xfId="5" applyFont="1" applyFill="1" applyBorder="1" applyAlignment="1">
      <alignment horizontal="center" vertical="center"/>
    </xf>
    <xf numFmtId="9" fontId="17" fillId="13" borderId="37" xfId="5" applyFont="1" applyFill="1" applyBorder="1" applyAlignment="1">
      <alignment horizontal="center" vertical="center"/>
    </xf>
    <xf numFmtId="0" fontId="29" fillId="5" borderId="38" xfId="4" applyFont="1" applyFill="1" applyBorder="1" applyAlignment="1">
      <alignment vertical="center"/>
    </xf>
    <xf numFmtId="3" fontId="29" fillId="5" borderId="0" xfId="4" applyNumberFormat="1" applyFont="1" applyFill="1" applyBorder="1" applyAlignment="1">
      <alignment horizontal="center" vertical="center"/>
    </xf>
    <xf numFmtId="9" fontId="29" fillId="12" borderId="39" xfId="5" applyFont="1" applyFill="1" applyBorder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9" fillId="2" borderId="40" xfId="0" applyFont="1" applyFill="1" applyBorder="1" applyAlignment="1">
      <alignment vertical="center"/>
    </xf>
    <xf numFmtId="0" fontId="11" fillId="0" borderId="0" xfId="4" applyFont="1" applyFill="1" applyBorder="1" applyAlignment="1">
      <alignment vertical="center"/>
    </xf>
    <xf numFmtId="0" fontId="11" fillId="0" borderId="0" xfId="4" applyFont="1" applyFill="1" applyBorder="1" applyAlignment="1">
      <alignment horizontal="left" vertical="center"/>
    </xf>
    <xf numFmtId="3" fontId="11" fillId="0" borderId="0" xfId="4" applyNumberFormat="1" applyFont="1" applyFill="1" applyBorder="1" applyAlignment="1">
      <alignment horizontal="left" vertical="center"/>
    </xf>
    <xf numFmtId="3" fontId="11" fillId="0" borderId="0" xfId="4" applyNumberFormat="1" applyFont="1" applyFill="1" applyBorder="1" applyAlignment="1">
      <alignment horizontal="right" vertical="center" indent="1"/>
    </xf>
    <xf numFmtId="0" fontId="11" fillId="0" borderId="0" xfId="4" applyFont="1" applyFill="1" applyBorder="1" applyAlignment="1">
      <alignment vertical="center" wrapText="1"/>
    </xf>
    <xf numFmtId="3" fontId="29" fillId="5" borderId="41" xfId="4" applyNumberFormat="1" applyFont="1" applyFill="1" applyBorder="1" applyAlignment="1">
      <alignment horizontal="right" vertical="center" indent="1"/>
    </xf>
    <xf numFmtId="0" fontId="25" fillId="0" borderId="0" xfId="4" applyFont="1" applyFill="1" applyBorder="1" applyAlignment="1">
      <alignment vertical="center"/>
    </xf>
    <xf numFmtId="0" fontId="25" fillId="11" borderId="0" xfId="4" applyFont="1" applyFill="1" applyAlignment="1">
      <alignment vertical="center"/>
    </xf>
    <xf numFmtId="0" fontId="1" fillId="0" borderId="0" xfId="4" applyFont="1" applyFill="1" applyBorder="1" applyAlignment="1">
      <alignment vertical="center"/>
    </xf>
    <xf numFmtId="0" fontId="8" fillId="5" borderId="0" xfId="0" applyFont="1" applyFill="1" applyBorder="1" applyAlignment="1" applyProtection="1">
      <alignment horizontal="center" vertical="center" wrapText="1"/>
      <protection hidden="1"/>
    </xf>
    <xf numFmtId="9" fontId="24" fillId="0" borderId="0" xfId="0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1" fillId="5" borderId="11" xfId="0" applyFont="1" applyFill="1" applyBorder="1" applyAlignment="1">
      <alignment horizontal="center" vertical="center" wrapText="1"/>
    </xf>
    <xf numFmtId="0" fontId="21" fillId="5" borderId="9" xfId="0" applyFont="1" applyFill="1" applyBorder="1" applyAlignment="1">
      <alignment horizontal="center" vertical="center" wrapText="1"/>
    </xf>
    <xf numFmtId="0" fontId="21" fillId="5" borderId="14" xfId="0" applyFont="1" applyFill="1" applyBorder="1" applyAlignment="1">
      <alignment horizontal="center" vertical="center" wrapText="1"/>
    </xf>
    <xf numFmtId="0" fontId="21" fillId="5" borderId="12" xfId="0" applyFont="1" applyFill="1" applyBorder="1" applyAlignment="1">
      <alignment horizontal="center" vertical="center" wrapText="1"/>
    </xf>
    <xf numFmtId="0" fontId="21" fillId="5" borderId="17" xfId="0" applyFont="1" applyFill="1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 vertical="center" wrapText="1"/>
    </xf>
    <xf numFmtId="0" fontId="22" fillId="6" borderId="14" xfId="0" applyFont="1" applyFill="1" applyBorder="1" applyAlignment="1">
      <alignment horizontal="center" vertical="center" wrapText="1"/>
    </xf>
    <xf numFmtId="0" fontId="22" fillId="6" borderId="23" xfId="0" applyFont="1" applyFill="1" applyBorder="1" applyAlignment="1">
      <alignment horizontal="center" vertical="center" wrapText="1"/>
    </xf>
    <xf numFmtId="0" fontId="21" fillId="6" borderId="17" xfId="0" applyFont="1" applyFill="1" applyBorder="1" applyAlignment="1">
      <alignment horizontal="center" vertical="center" wrapText="1"/>
    </xf>
    <xf numFmtId="0" fontId="21" fillId="6" borderId="24" xfId="0" applyFont="1" applyFill="1" applyBorder="1" applyAlignment="1">
      <alignment horizontal="center" vertical="center" wrapText="1"/>
    </xf>
    <xf numFmtId="0" fontId="21" fillId="6" borderId="10" xfId="0" applyFont="1" applyFill="1" applyBorder="1" applyAlignment="1">
      <alignment horizontal="center" vertical="center" wrapText="1"/>
    </xf>
    <xf numFmtId="0" fontId="21" fillId="6" borderId="13" xfId="0" applyFont="1" applyFill="1" applyBorder="1" applyAlignment="1">
      <alignment horizontal="center" vertical="center" wrapText="1"/>
    </xf>
    <xf numFmtId="0" fontId="21" fillId="6" borderId="18" xfId="0" applyFont="1" applyFill="1" applyBorder="1" applyAlignment="1">
      <alignment horizontal="center" vertical="center" wrapText="1"/>
    </xf>
    <xf numFmtId="0" fontId="21" fillId="6" borderId="19" xfId="0" applyFont="1" applyFill="1" applyBorder="1" applyAlignment="1">
      <alignment horizontal="center" vertical="center" wrapText="1"/>
    </xf>
    <xf numFmtId="0" fontId="21" fillId="6" borderId="20" xfId="0" applyFont="1" applyFill="1" applyBorder="1" applyAlignment="1">
      <alignment horizontal="center" vertical="center" wrapText="1"/>
    </xf>
    <xf numFmtId="0" fontId="21" fillId="5" borderId="19" xfId="0" applyFont="1" applyFill="1" applyBorder="1" applyAlignment="1">
      <alignment horizontal="center" vertical="center" wrapText="1"/>
    </xf>
    <xf numFmtId="0" fontId="21" fillId="5" borderId="20" xfId="0" applyFont="1" applyFill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center" vertical="center" wrapText="1"/>
    </xf>
    <xf numFmtId="0" fontId="22" fillId="6" borderId="22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Fill="1" applyBorder="1" applyAlignment="1" applyProtection="1">
      <alignment horizontal="left" vertical="center" wrapText="1"/>
      <protection hidden="1"/>
    </xf>
    <xf numFmtId="0" fontId="4" fillId="8" borderId="0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0" fontId="5" fillId="3" borderId="0" xfId="0" applyFont="1" applyFill="1" applyBorder="1" applyAlignment="1" applyProtection="1">
      <alignment horizontal="left" vertical="center" wrapText="1"/>
      <protection hidden="1"/>
    </xf>
    <xf numFmtId="0" fontId="8" fillId="5" borderId="1" xfId="0" applyFont="1" applyFill="1" applyBorder="1" applyAlignment="1" applyProtection="1">
      <alignment horizontal="center" vertical="center" wrapText="1"/>
      <protection hidden="1"/>
    </xf>
    <xf numFmtId="0" fontId="21" fillId="5" borderId="10" xfId="0" applyFont="1" applyFill="1" applyBorder="1" applyAlignment="1">
      <alignment horizontal="center" vertical="center" wrapText="1"/>
    </xf>
    <xf numFmtId="0" fontId="21" fillId="5" borderId="13" xfId="0" applyFont="1" applyFill="1" applyBorder="1" applyAlignment="1">
      <alignment horizontal="center" vertical="center" wrapText="1"/>
    </xf>
    <xf numFmtId="0" fontId="21" fillId="5" borderId="8" xfId="0" applyFont="1" applyFill="1" applyBorder="1" applyAlignment="1">
      <alignment horizontal="center" vertical="center" wrapText="1"/>
    </xf>
    <xf numFmtId="0" fontId="21" fillId="5" borderId="0" xfId="0" applyFont="1" applyFill="1" applyBorder="1" applyAlignment="1">
      <alignment horizontal="center" vertical="center" wrapText="1"/>
    </xf>
    <xf numFmtId="0" fontId="21" fillId="5" borderId="15" xfId="0" applyFont="1" applyFill="1" applyBorder="1" applyAlignment="1">
      <alignment horizontal="center" vertical="center" wrapText="1"/>
    </xf>
    <xf numFmtId="0" fontId="29" fillId="5" borderId="0" xfId="4" applyFont="1" applyFill="1" applyBorder="1" applyAlignment="1">
      <alignment horizontal="center" vertical="center"/>
    </xf>
    <xf numFmtId="0" fontId="29" fillId="5" borderId="26" xfId="4" applyFont="1" applyFill="1" applyBorder="1" applyAlignment="1">
      <alignment horizontal="center" vertical="center"/>
    </xf>
    <xf numFmtId="0" fontId="29" fillId="5" borderId="27" xfId="4" applyFont="1" applyFill="1" applyBorder="1" applyAlignment="1">
      <alignment horizontal="center" vertical="center"/>
    </xf>
    <xf numFmtId="0" fontId="29" fillId="12" borderId="28" xfId="4" applyFont="1" applyFill="1" applyBorder="1" applyAlignment="1">
      <alignment horizontal="center" vertical="center" wrapText="1"/>
    </xf>
    <xf numFmtId="0" fontId="29" fillId="12" borderId="31" xfId="4" applyFont="1" applyFill="1" applyBorder="1" applyAlignment="1">
      <alignment horizontal="center" vertical="center"/>
    </xf>
    <xf numFmtId="0" fontId="29" fillId="5" borderId="0" xfId="4" applyFont="1" applyFill="1" applyBorder="1" applyAlignment="1">
      <alignment horizontal="center" vertical="center" wrapText="1"/>
    </xf>
    <xf numFmtId="0" fontId="11" fillId="0" borderId="0" xfId="4" applyFont="1" applyFill="1" applyBorder="1" applyAlignment="1">
      <alignment horizontal="left" vertical="center" wrapText="1"/>
    </xf>
    <xf numFmtId="0" fontId="29" fillId="5" borderId="41" xfId="4" applyFont="1" applyFill="1" applyBorder="1" applyAlignment="1">
      <alignment horizontal="center" vertical="center"/>
    </xf>
  </cellXfs>
  <cellStyles count="9">
    <cellStyle name="Normal" xfId="0" builtinId="0"/>
    <cellStyle name="Normal 2" xfId="4"/>
    <cellStyle name="Normal 2 2" xfId="2"/>
    <cellStyle name="Normal 2 2 3" xfId="6"/>
    <cellStyle name="Normal 2 3 2" xfId="3"/>
    <cellStyle name="Porcentaje" xfId="1" builtinId="5"/>
    <cellStyle name="Porcentaje 10" xfId="7"/>
    <cellStyle name="Porcentaje 2" xfId="5"/>
    <cellStyle name="Porcentaje 3 2" xfId="8"/>
  </cellStyles>
  <dxfs count="0"/>
  <tableStyles count="0" defaultTableStyle="TableStyleMedium2" defaultPivotStyle="PivotStyleLight16"/>
  <colors>
    <mruColors>
      <color rgb="FFFF8181"/>
      <color rgb="FF305496"/>
      <color rgb="FFACB9CA"/>
      <color rgb="FF434343"/>
      <color rgb="FFBA8C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05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Consultas</a:t>
            </a:r>
            <a:r>
              <a:rPr lang="es-ES" sz="105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atendidas por sexo del consultante por mes</a:t>
            </a:r>
            <a:endParaRPr lang="es-ES" sz="10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890763342082239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9.7042694576970623E-2"/>
          <c:y val="0.16041666666666665"/>
          <c:w val="0.86511160813038357"/>
          <c:h val="0.50222623213764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LINEA100!$C$33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LINEA100!$B$34:$B$45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LINEA100!$C$34:$C$45</c:f>
              <c:numCache>
                <c:formatCode>#,##0</c:formatCode>
                <c:ptCount val="12"/>
                <c:pt idx="0">
                  <c:v>3884</c:v>
                </c:pt>
                <c:pt idx="1">
                  <c:v>3053</c:v>
                </c:pt>
                <c:pt idx="2">
                  <c:v>3531</c:v>
                </c:pt>
              </c:numCache>
            </c:numRef>
          </c:val>
        </c:ser>
        <c:ser>
          <c:idx val="1"/>
          <c:order val="1"/>
          <c:tx>
            <c:strRef>
              <c:f>LINEA100!$D$33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LINEA100!$B$34:$B$45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LINEA100!$D$34:$D$45</c:f>
              <c:numCache>
                <c:formatCode>#,##0</c:formatCode>
                <c:ptCount val="12"/>
                <c:pt idx="0">
                  <c:v>659</c:v>
                </c:pt>
                <c:pt idx="1">
                  <c:v>581</c:v>
                </c:pt>
                <c:pt idx="2">
                  <c:v>698</c:v>
                </c:pt>
              </c:numCache>
            </c:numRef>
          </c:val>
        </c:ser>
        <c:ser>
          <c:idx val="2"/>
          <c:order val="2"/>
          <c:tx>
            <c:strRef>
              <c:f>LINEA100!$E$33</c:f>
              <c:strCache>
                <c:ptCount val="1"/>
                <c:pt idx="0">
                  <c:v>Sin dato</c:v>
                </c:pt>
              </c:strCache>
            </c:strRef>
          </c:tx>
          <c:spPr>
            <a:solidFill>
              <a:srgbClr val="FF8181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LINEA100!$B$34:$B$45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LINEA100!$E$34:$E$45</c:f>
              <c:numCache>
                <c:formatCode>#,##0</c:formatCode>
                <c:ptCount val="12"/>
                <c:pt idx="0">
                  <c:v>0</c:v>
                </c:pt>
                <c:pt idx="1">
                  <c:v>727</c:v>
                </c:pt>
                <c:pt idx="2">
                  <c:v>755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3223888"/>
        <c:axId val="213224272"/>
      </c:barChart>
      <c:catAx>
        <c:axId val="213223888"/>
        <c:scaling>
          <c:orientation val="minMax"/>
        </c:scaling>
        <c:delete val="0"/>
        <c:axPos val="b"/>
        <c:numFmt formatCode="General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13224272"/>
        <c:crosses val="autoZero"/>
        <c:auto val="1"/>
        <c:lblAlgn val="ctr"/>
        <c:lblOffset val="100"/>
        <c:noMultiLvlLbl val="0"/>
      </c:catAx>
      <c:valAx>
        <c:axId val="213224272"/>
        <c:scaling>
          <c:orientation val="minMax"/>
          <c:min val="1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13223888"/>
        <c:crosses val="autoZero"/>
        <c:crossBetween val="between"/>
        <c:majorUnit val="1000"/>
      </c:valAx>
      <c:spPr>
        <a:solidFill>
          <a:schemeClr val="bg2"/>
        </a:solidFill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05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Grupo</a:t>
            </a:r>
            <a:r>
              <a:rPr lang="es-ES" sz="105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edad del consultante</a:t>
            </a:r>
            <a:endParaRPr lang="es-ES" sz="10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LINEA100!$C$50:$J$50</c:f>
              <c:strCache>
                <c:ptCount val="8"/>
                <c:pt idx="0">
                  <c:v>Infancia</c:v>
                </c:pt>
                <c:pt idx="1">
                  <c:v>Niñez</c:v>
                </c:pt>
                <c:pt idx="2">
                  <c:v>Adolescentes</c:v>
                </c:pt>
                <c:pt idx="3">
                  <c:v>Adolescentes tardios</c:v>
                </c:pt>
                <c:pt idx="4">
                  <c:v>Jóvenes</c:v>
                </c:pt>
                <c:pt idx="5">
                  <c:v>Adultos</c:v>
                </c:pt>
                <c:pt idx="6">
                  <c:v>Adulto Mayor</c:v>
                </c:pt>
                <c:pt idx="7">
                  <c:v>Sin datos</c:v>
                </c:pt>
              </c:strCache>
            </c:strRef>
          </c:cat>
          <c:val>
            <c:numRef>
              <c:f>LINEA100!$C$64:$J$64</c:f>
              <c:numCache>
                <c:formatCode>#,##0</c:formatCode>
                <c:ptCount val="8"/>
                <c:pt idx="0">
                  <c:v>0</c:v>
                </c:pt>
                <c:pt idx="1">
                  <c:v>23</c:v>
                </c:pt>
                <c:pt idx="2">
                  <c:v>73</c:v>
                </c:pt>
                <c:pt idx="3">
                  <c:v>192</c:v>
                </c:pt>
                <c:pt idx="4">
                  <c:v>2987</c:v>
                </c:pt>
                <c:pt idx="5">
                  <c:v>7931</c:v>
                </c:pt>
                <c:pt idx="6">
                  <c:v>491</c:v>
                </c:pt>
                <c:pt idx="7">
                  <c:v>2191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13294160"/>
        <c:axId val="213294544"/>
      </c:barChart>
      <c:catAx>
        <c:axId val="2132941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13294544"/>
        <c:crosses val="autoZero"/>
        <c:auto val="1"/>
        <c:lblAlgn val="ctr"/>
        <c:lblOffset val="100"/>
        <c:noMultiLvlLbl val="0"/>
      </c:catAx>
      <c:valAx>
        <c:axId val="213294544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213294160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05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Consultas</a:t>
            </a:r>
            <a:r>
              <a:rPr lang="es-ES" sz="105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atendidas por sexo de la víctima por mes</a:t>
            </a:r>
            <a:endParaRPr lang="es-ES" sz="10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890763342082239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9.7042694576970623E-2"/>
          <c:y val="0.16041666666666665"/>
          <c:w val="0.86511160813038357"/>
          <c:h val="0.50222623213764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LINEA100!$C$80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LINEA100!$B$81:$B$92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LINEA100!$C$81:$C$92</c:f>
              <c:numCache>
                <c:formatCode>#,##0</c:formatCode>
                <c:ptCount val="12"/>
                <c:pt idx="0">
                  <c:v>3492</c:v>
                </c:pt>
                <c:pt idx="1">
                  <c:v>3344</c:v>
                </c:pt>
                <c:pt idx="2">
                  <c:v>3816</c:v>
                </c:pt>
              </c:numCache>
            </c:numRef>
          </c:val>
        </c:ser>
        <c:ser>
          <c:idx val="1"/>
          <c:order val="1"/>
          <c:tx>
            <c:strRef>
              <c:f>LINEA100!$D$80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LINEA100!$B$81:$B$92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LINEA100!$D$81:$D$92</c:f>
              <c:numCache>
                <c:formatCode>#,##0</c:formatCode>
                <c:ptCount val="12"/>
                <c:pt idx="0">
                  <c:v>1051</c:v>
                </c:pt>
                <c:pt idx="1">
                  <c:v>1017</c:v>
                </c:pt>
                <c:pt idx="2">
                  <c:v>1168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3353136"/>
        <c:axId val="213417072"/>
      </c:barChart>
      <c:catAx>
        <c:axId val="21335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13417072"/>
        <c:crosses val="autoZero"/>
        <c:auto val="1"/>
        <c:lblAlgn val="ctr"/>
        <c:lblOffset val="100"/>
        <c:noMultiLvlLbl val="0"/>
      </c:catAx>
      <c:valAx>
        <c:axId val="213417072"/>
        <c:scaling>
          <c:orientation val="minMax"/>
          <c:min val="1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13353136"/>
        <c:crosses val="autoZero"/>
        <c:crossBetween val="between"/>
        <c:majorUnit val="1000"/>
      </c:valAx>
      <c:spPr>
        <a:solidFill>
          <a:schemeClr val="bg2"/>
        </a:solidFill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05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Grupo</a:t>
            </a:r>
            <a:r>
              <a:rPr lang="es-ES" sz="105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edad del victima</a:t>
            </a:r>
            <a:endParaRPr lang="es-ES" sz="10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LINEA100!$C$97:$J$97</c:f>
              <c:strCache>
                <c:ptCount val="8"/>
                <c:pt idx="0">
                  <c:v>Infancia</c:v>
                </c:pt>
                <c:pt idx="1">
                  <c:v>Niñez</c:v>
                </c:pt>
                <c:pt idx="2">
                  <c:v>Adolescentes</c:v>
                </c:pt>
                <c:pt idx="3">
                  <c:v>Adolescentes tardios</c:v>
                </c:pt>
                <c:pt idx="4">
                  <c:v>Jóvenes</c:v>
                </c:pt>
                <c:pt idx="5">
                  <c:v>Adultos</c:v>
                </c:pt>
                <c:pt idx="6">
                  <c:v>Adulto Mayor</c:v>
                </c:pt>
                <c:pt idx="7">
                  <c:v>Sin datos</c:v>
                </c:pt>
              </c:strCache>
            </c:strRef>
          </c:cat>
          <c:val>
            <c:numRef>
              <c:f>LINEA100!$C$111:$J$111</c:f>
              <c:numCache>
                <c:formatCode>#,##0</c:formatCode>
                <c:ptCount val="8"/>
                <c:pt idx="0">
                  <c:v>1879</c:v>
                </c:pt>
                <c:pt idx="1">
                  <c:v>2170</c:v>
                </c:pt>
                <c:pt idx="2">
                  <c:v>1088</c:v>
                </c:pt>
                <c:pt idx="3">
                  <c:v>803</c:v>
                </c:pt>
                <c:pt idx="4">
                  <c:v>2641</c:v>
                </c:pt>
                <c:pt idx="5">
                  <c:v>4495</c:v>
                </c:pt>
                <c:pt idx="6">
                  <c:v>704</c:v>
                </c:pt>
                <c:pt idx="7">
                  <c:v>108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13420992"/>
        <c:axId val="213843384"/>
      </c:barChart>
      <c:catAx>
        <c:axId val="213420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13843384"/>
        <c:crosses val="autoZero"/>
        <c:auto val="1"/>
        <c:lblAlgn val="ctr"/>
        <c:lblOffset val="100"/>
        <c:noMultiLvlLbl val="0"/>
      </c:catAx>
      <c:valAx>
        <c:axId val="213843384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213420992"/>
        <c:crosses val="autoZero"/>
        <c:crossBetween val="between"/>
      </c:valAx>
      <c:spPr>
        <a:solidFill>
          <a:schemeClr val="bg2"/>
        </a:solidFill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05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Relación de la consultante</a:t>
            </a:r>
          </a:p>
        </c:rich>
      </c:tx>
      <c:layout>
        <c:manualLayout>
          <c:xMode val="edge"/>
          <c:yMode val="edge"/>
          <c:x val="0.27097607836241311"/>
          <c:y val="7.9602014996518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4.7638251173938245E-2"/>
                  <c:y val="3.98141700361719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1685417114423972"/>
                  <c:y val="-1.87033395865834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1328240297506235"/>
                  <c:y val="-1.62381842717700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70242212279296E-2"/>
                  <c:y val="7.786894750466485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12122962297206645"/>
                  <c:y val="6.44801392972583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21202790097887889"/>
                  <c:y val="1.26987151482634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LINEA100!$B$69:$B$74</c:f>
              <c:strCache>
                <c:ptCount val="6"/>
                <c:pt idx="0">
                  <c:v>El / ella misma</c:v>
                </c:pt>
                <c:pt idx="1">
                  <c:v>Anónimo</c:v>
                </c:pt>
                <c:pt idx="2">
                  <c:v>Madre/padre/apoderado(a)</c:v>
                </c:pt>
                <c:pt idx="3">
                  <c:v>Otro familiar</c:v>
                </c:pt>
                <c:pt idx="4">
                  <c:v>Otra persona</c:v>
                </c:pt>
                <c:pt idx="5">
                  <c:v>Seudónimo</c:v>
                </c:pt>
              </c:strCache>
            </c:strRef>
          </c:cat>
          <c:val>
            <c:numRef>
              <c:f>LINEA100!$E$69:$E$74</c:f>
              <c:numCache>
                <c:formatCode>0%</c:formatCode>
                <c:ptCount val="6"/>
                <c:pt idx="0">
                  <c:v>0.39400921658986177</c:v>
                </c:pt>
                <c:pt idx="1">
                  <c:v>0.1396889400921659</c:v>
                </c:pt>
                <c:pt idx="2">
                  <c:v>0.1391849078341014</c:v>
                </c:pt>
                <c:pt idx="3">
                  <c:v>0.1786434331797235</c:v>
                </c:pt>
                <c:pt idx="4">
                  <c:v>0.13486463133640553</c:v>
                </c:pt>
                <c:pt idx="5">
                  <c:v>1.3608870967741936E-2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05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Consultas</a:t>
            </a:r>
            <a:r>
              <a:rPr lang="es-ES" sz="105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atendidas por sexo de la presunta persona agresora por mes</a:t>
            </a:r>
            <a:endParaRPr lang="es-ES" sz="10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8653178927855801"/>
          <c:y val="8.865434373894752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9.7042694576970623E-2"/>
          <c:y val="0.16041666666666665"/>
          <c:w val="0.86511160813038357"/>
          <c:h val="0.50222623213764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LINEA100!$C$80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LINEA100!$B$127:$B$138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LINEA100!$C$127:$C$138</c:f>
              <c:numCache>
                <c:formatCode>#,##0</c:formatCode>
                <c:ptCount val="12"/>
                <c:pt idx="0">
                  <c:v>977</c:v>
                </c:pt>
                <c:pt idx="1">
                  <c:v>861</c:v>
                </c:pt>
                <c:pt idx="2">
                  <c:v>1156</c:v>
                </c:pt>
              </c:numCache>
            </c:numRef>
          </c:val>
        </c:ser>
        <c:ser>
          <c:idx val="1"/>
          <c:order val="1"/>
          <c:tx>
            <c:strRef>
              <c:f>LINEA100!$D$126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LINEA100!$B$127:$B$138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LINEA100!$D$127:$D$138</c:f>
              <c:numCache>
                <c:formatCode>#,##0</c:formatCode>
                <c:ptCount val="12"/>
                <c:pt idx="0">
                  <c:v>3566</c:v>
                </c:pt>
                <c:pt idx="1">
                  <c:v>2442</c:v>
                </c:pt>
                <c:pt idx="2">
                  <c:v>2836</c:v>
                </c:pt>
              </c:numCache>
            </c:numRef>
          </c:val>
        </c:ser>
        <c:ser>
          <c:idx val="2"/>
          <c:order val="2"/>
          <c:tx>
            <c:strRef>
              <c:f>LINEA100!$E$126</c:f>
              <c:strCache>
                <c:ptCount val="1"/>
                <c:pt idx="0">
                  <c:v>Sin dato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LINEA100!$E$127:$E$138</c:f>
              <c:numCache>
                <c:formatCode>#,##0</c:formatCode>
                <c:ptCount val="12"/>
                <c:pt idx="0">
                  <c:v>0</c:v>
                </c:pt>
                <c:pt idx="1">
                  <c:v>1058</c:v>
                </c:pt>
                <c:pt idx="2">
                  <c:v>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165360"/>
        <c:axId val="213873912"/>
      </c:barChart>
      <c:catAx>
        <c:axId val="21416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13873912"/>
        <c:crosses val="autoZero"/>
        <c:auto val="1"/>
        <c:lblAlgn val="ctr"/>
        <c:lblOffset val="100"/>
        <c:noMultiLvlLbl val="0"/>
      </c:catAx>
      <c:valAx>
        <c:axId val="213873912"/>
        <c:scaling>
          <c:orientation val="minMax"/>
          <c:min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14165360"/>
        <c:crosses val="autoZero"/>
        <c:crossBetween val="between"/>
        <c:majorUnit val="1000"/>
      </c:valAx>
      <c:spPr>
        <a:solidFill>
          <a:schemeClr val="bg2"/>
        </a:solidFill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05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Grupo</a:t>
            </a:r>
            <a:r>
              <a:rPr lang="es-ES" sz="105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edad del consultante</a:t>
            </a:r>
            <a:endParaRPr lang="es-ES" sz="10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/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dPt>
            <c:idx val="6"/>
            <c:invertIfNegative val="0"/>
            <c:bubble3D val="0"/>
            <c:spPr>
              <a:solidFill>
                <a:srgbClr val="FF8181"/>
              </a:solidFill>
              <a:ln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LINEA100!$C$143:$J$143</c:f>
              <c:strCache>
                <c:ptCount val="8"/>
                <c:pt idx="0">
                  <c:v>Infancia</c:v>
                </c:pt>
                <c:pt idx="1">
                  <c:v>Niñez</c:v>
                </c:pt>
                <c:pt idx="2">
                  <c:v>Adolescentes</c:v>
                </c:pt>
                <c:pt idx="3">
                  <c:v>Adolescentes tardios</c:v>
                </c:pt>
                <c:pt idx="4">
                  <c:v>Jóvenes</c:v>
                </c:pt>
                <c:pt idx="5">
                  <c:v>Adultos</c:v>
                </c:pt>
                <c:pt idx="6">
                  <c:v>Adulto Mayor</c:v>
                </c:pt>
                <c:pt idx="7">
                  <c:v>Sin datos</c:v>
                </c:pt>
              </c:strCache>
            </c:strRef>
          </c:cat>
          <c:val>
            <c:numRef>
              <c:f>LINEA100!$C$157:$J$157</c:f>
              <c:numCache>
                <c:formatCode>#,##0</c:formatCode>
                <c:ptCount val="8"/>
                <c:pt idx="0">
                  <c:v>0</c:v>
                </c:pt>
                <c:pt idx="1">
                  <c:v>27</c:v>
                </c:pt>
                <c:pt idx="2">
                  <c:v>46</c:v>
                </c:pt>
                <c:pt idx="3">
                  <c:v>108</c:v>
                </c:pt>
                <c:pt idx="4">
                  <c:v>2632</c:v>
                </c:pt>
                <c:pt idx="5">
                  <c:v>7676</c:v>
                </c:pt>
                <c:pt idx="6">
                  <c:v>498</c:v>
                </c:pt>
                <c:pt idx="7">
                  <c:v>2901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13668696"/>
        <c:axId val="213669088"/>
      </c:barChart>
      <c:catAx>
        <c:axId val="213668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13669088"/>
        <c:crosses val="autoZero"/>
        <c:auto val="1"/>
        <c:lblAlgn val="ctr"/>
        <c:lblOffset val="100"/>
        <c:noMultiLvlLbl val="0"/>
      </c:catAx>
      <c:valAx>
        <c:axId val="213669088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213668696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sng" strike="noStrike" kern="1200" cap="all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E" sz="1000" b="1" i="0" u="sng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Acciones realizadas de las consultas atendidas </a:t>
            </a:r>
          </a:p>
        </c:rich>
      </c:tx>
      <c:layout>
        <c:manualLayout>
          <c:xMode val="edge"/>
          <c:yMode val="edge"/>
          <c:x val="0.15134045847748134"/>
          <c:y val="3.065419934400612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sng" strike="noStrike" kern="1200" cap="all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676695940480031"/>
          <c:y val="0.27966570017970993"/>
          <c:w val="0.65501130084910442"/>
          <c:h val="0.65174813382635299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1"/>
            <c:bubble3D val="0"/>
            <c:explosion val="5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Lbls>
            <c:dLbl>
              <c:idx val="0"/>
              <c:layout>
                <c:manualLayout>
                  <c:x val="1.0219961138263828E-16"/>
                  <c:y val="-0.1261166370353256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3618829819220915E-3"/>
                  <c:y val="-0.1008933096282604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Derivados CEM</c:v>
              </c:pt>
              <c:pt idx="1">
                <c:v>Otras Acciones</c:v>
              </c:pt>
            </c:strLit>
          </c:cat>
          <c:val>
            <c:numRef>
              <c:f>LINEA100!$D$205:$E$205</c:f>
              <c:numCache>
                <c:formatCode>#,##0</c:formatCode>
                <c:ptCount val="2"/>
                <c:pt idx="0">
                  <c:v>7226</c:v>
                </c:pt>
                <c:pt idx="1">
                  <c:v>6662</c:v>
                </c:pt>
              </c:numCache>
            </c:numRef>
          </c:val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s-PE"/>
    </a:p>
  </c:txPr>
  <c:printSettings>
    <c:headerFooter alignWithMargins="0"/>
    <c:pageMargins b="1" l="0.75000000000000167" r="0.75000000000000167" t="1" header="0" footer="0"/>
    <c:pageSetup orientation="portrait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87797408747367E-2"/>
          <c:y val="0.27111196466295373"/>
          <c:w val="0.75326999926201577"/>
          <c:h val="0.61925182884374552"/>
        </c:manualLayout>
      </c:layout>
      <c:lineChart>
        <c:grouping val="standard"/>
        <c:varyColors val="0"/>
        <c:ser>
          <c:idx val="0"/>
          <c:order val="0"/>
          <c:tx>
            <c:strRef>
              <c:f>LINEA100!$D$213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22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marker>
          <c:dLbls>
            <c:dLbl>
              <c:idx val="2"/>
              <c:layout>
                <c:manualLayout>
                  <c:x val="-7.9593752557287109E-2"/>
                  <c:y val="2.50862413620366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LINEA100!$B$214:$B$216</c:f>
              <c:strCache>
                <c:ptCount val="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</c:strCache>
            </c:strRef>
          </c:cat>
          <c:val>
            <c:numRef>
              <c:f>LINEA100!$D$214:$D$216</c:f>
              <c:numCache>
                <c:formatCode>#,##0</c:formatCode>
                <c:ptCount val="3"/>
                <c:pt idx="0">
                  <c:v>4543</c:v>
                </c:pt>
                <c:pt idx="1">
                  <c:v>4361</c:v>
                </c:pt>
                <c:pt idx="2">
                  <c:v>4984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LINEA100!$C$213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24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LINEA100!$B$214:$B$216</c:f>
              <c:strCache>
                <c:ptCount val="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</c:strCache>
            </c:strRef>
          </c:cat>
          <c:val>
            <c:numRef>
              <c:f>LINEA100!$C$214:$C$216</c:f>
              <c:numCache>
                <c:formatCode>#,##0</c:formatCode>
                <c:ptCount val="3"/>
                <c:pt idx="0">
                  <c:v>5742</c:v>
                </c:pt>
                <c:pt idx="1">
                  <c:v>5109</c:v>
                </c:pt>
                <c:pt idx="2">
                  <c:v>5466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3670264"/>
        <c:axId val="213670656"/>
      </c:lineChart>
      <c:catAx>
        <c:axId val="213670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accent5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13670656"/>
        <c:crosses val="autoZero"/>
        <c:auto val="1"/>
        <c:lblAlgn val="ctr"/>
        <c:lblOffset val="100"/>
        <c:noMultiLvlLbl val="0"/>
      </c:catAx>
      <c:valAx>
        <c:axId val="213670656"/>
        <c:scaling>
          <c:orientation val="minMax"/>
          <c:max val="7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accent5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13670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84924595246586165"/>
          <c:y val="0.36094232123423597"/>
          <c:w val="0.14827892798732259"/>
          <c:h val="0.16192501484759661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image" Target="../media/image6.png"/><Relationship Id="rId3" Type="http://schemas.openxmlformats.org/officeDocument/2006/relationships/image" Target="../media/image2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0" Type="http://schemas.openxmlformats.org/officeDocument/2006/relationships/chart" Target="../charts/chart7.xml"/><Relationship Id="rId4" Type="http://schemas.openxmlformats.org/officeDocument/2006/relationships/image" Target="../media/image3.png"/><Relationship Id="rId9" Type="http://schemas.openxmlformats.org/officeDocument/2006/relationships/chart" Target="../charts/chart6.xml"/><Relationship Id="rId1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76201</xdr:colOff>
      <xdr:row>0</xdr:row>
      <xdr:rowOff>76200</xdr:rowOff>
    </xdr:from>
    <xdr:ext cx="2603826" cy="486575"/>
    <xdr:pic>
      <xdr:nvPicPr>
        <xdr:cNvPr id="9" name="Imagen 21" descr="C:\Users\OANGUL~1.PNC\AppData\Local\Temp\Logo MIMP Altas JPG-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76200"/>
          <a:ext cx="2603826" cy="48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9523</xdr:colOff>
      <xdr:row>0</xdr:row>
      <xdr:rowOff>171451</xdr:rowOff>
    </xdr:from>
    <xdr:to>
      <xdr:col>13</xdr:col>
      <xdr:colOff>561975</xdr:colOff>
      <xdr:row>1</xdr:row>
      <xdr:rowOff>247651</xdr:rowOff>
    </xdr:to>
    <xdr:sp macro="" textlink="">
      <xdr:nvSpPr>
        <xdr:cNvPr id="10" name="Rectángulo 9"/>
        <xdr:cNvSpPr/>
      </xdr:nvSpPr>
      <xdr:spPr>
        <a:xfrm>
          <a:off x="3657598" y="171451"/>
          <a:ext cx="5181602" cy="266700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Programa</a:t>
          </a:r>
          <a:r>
            <a:rPr lang="es-PE" sz="14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Nacional Contra la Violencia Familiar y Sexual</a:t>
          </a:r>
          <a:endParaRPr lang="es-PE" sz="14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57149</xdr:colOff>
      <xdr:row>32</xdr:row>
      <xdr:rowOff>4762</xdr:rowOff>
    </xdr:from>
    <xdr:to>
      <xdr:col>14</xdr:col>
      <xdr:colOff>57149</xdr:colOff>
      <xdr:row>46</xdr:row>
      <xdr:rowOff>23812</xdr:rowOff>
    </xdr:to>
    <xdr:graphicFrame macro="">
      <xdr:nvGraphicFramePr>
        <xdr:cNvPr id="13" name="Gráfico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14</xdr:col>
      <xdr:colOff>123825</xdr:colOff>
      <xdr:row>33</xdr:row>
      <xdr:rowOff>95250</xdr:rowOff>
    </xdr:from>
    <xdr:to>
      <xdr:col>14</xdr:col>
      <xdr:colOff>483870</xdr:colOff>
      <xdr:row>37</xdr:row>
      <xdr:rowOff>170180</xdr:rowOff>
    </xdr:to>
    <xdr:pic>
      <xdr:nvPicPr>
        <xdr:cNvPr id="22" name="Imagen 21"/>
        <xdr:cNvPicPr/>
      </xdr:nvPicPr>
      <xdr:blipFill>
        <a:blip xmlns:r="http://schemas.openxmlformats.org/officeDocument/2006/relationships" r:embed="rId3" cstate="print">
          <a:duotone>
            <a:srgbClr val="4F81BD">
              <a:shade val="45000"/>
              <a:satMod val="135000"/>
            </a:srgb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525" y="7134225"/>
          <a:ext cx="360045" cy="8369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227330</xdr:colOff>
      <xdr:row>34</xdr:row>
      <xdr:rowOff>66675</xdr:rowOff>
    </xdr:from>
    <xdr:to>
      <xdr:col>15</xdr:col>
      <xdr:colOff>542925</xdr:colOff>
      <xdr:row>37</xdr:row>
      <xdr:rowOff>160655</xdr:rowOff>
    </xdr:to>
    <xdr:pic>
      <xdr:nvPicPr>
        <xdr:cNvPr id="23" name="Imagen 22"/>
        <xdr:cNvPicPr/>
      </xdr:nvPicPr>
      <xdr:blipFill>
        <a:blip xmlns:r="http://schemas.openxmlformats.org/officeDocument/2006/relationships" r:embed="rId4" cstate="print">
          <a:duotone>
            <a:srgbClr val="4F81BD">
              <a:shade val="45000"/>
              <a:satMod val="135000"/>
            </a:srgb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4630" y="7296150"/>
          <a:ext cx="315595" cy="6654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57150</xdr:colOff>
      <xdr:row>49</xdr:row>
      <xdr:rowOff>4761</xdr:rowOff>
    </xdr:from>
    <xdr:to>
      <xdr:col>15</xdr:col>
      <xdr:colOff>571500</xdr:colOff>
      <xdr:row>64</xdr:row>
      <xdr:rowOff>133349</xdr:rowOff>
    </xdr:to>
    <xdr:graphicFrame macro="">
      <xdr:nvGraphicFramePr>
        <xdr:cNvPr id="24" name="Gráfico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66674</xdr:colOff>
      <xdr:row>78</xdr:row>
      <xdr:rowOff>271462</xdr:rowOff>
    </xdr:from>
    <xdr:to>
      <xdr:col>13</xdr:col>
      <xdr:colOff>733425</xdr:colOff>
      <xdr:row>93</xdr:row>
      <xdr:rowOff>23812</xdr:rowOff>
    </xdr:to>
    <xdr:graphicFrame macro="">
      <xdr:nvGraphicFramePr>
        <xdr:cNvPr id="29" name="Gráfico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14</xdr:col>
      <xdr:colOff>133350</xdr:colOff>
      <xdr:row>80</xdr:row>
      <xdr:rowOff>76200</xdr:rowOff>
    </xdr:from>
    <xdr:ext cx="360045" cy="836930"/>
    <xdr:pic>
      <xdr:nvPicPr>
        <xdr:cNvPr id="30" name="Imagen 29"/>
        <xdr:cNvPicPr/>
      </xdr:nvPicPr>
      <xdr:blipFill>
        <a:blip xmlns:r="http://schemas.openxmlformats.org/officeDocument/2006/relationships" r:embed="rId3" cstate="print">
          <a:duotone>
            <a:srgbClr val="4F81BD">
              <a:shade val="45000"/>
              <a:satMod val="135000"/>
            </a:srgb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0" y="14697075"/>
          <a:ext cx="360045" cy="8369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227330</xdr:colOff>
      <xdr:row>81</xdr:row>
      <xdr:rowOff>57150</xdr:rowOff>
    </xdr:from>
    <xdr:ext cx="315595" cy="665480"/>
    <xdr:pic>
      <xdr:nvPicPr>
        <xdr:cNvPr id="31" name="Imagen 30"/>
        <xdr:cNvPicPr/>
      </xdr:nvPicPr>
      <xdr:blipFill>
        <a:blip xmlns:r="http://schemas.openxmlformats.org/officeDocument/2006/relationships" r:embed="rId4" cstate="print">
          <a:duotone>
            <a:srgbClr val="4F81BD">
              <a:shade val="45000"/>
              <a:satMod val="135000"/>
            </a:srgb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4630" y="14868525"/>
          <a:ext cx="315595" cy="66548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47626</xdr:colOff>
      <xdr:row>96</xdr:row>
      <xdr:rowOff>42862</xdr:rowOff>
    </xdr:from>
    <xdr:to>
      <xdr:col>15</xdr:col>
      <xdr:colOff>638175</xdr:colOff>
      <xdr:row>111</xdr:row>
      <xdr:rowOff>180975</xdr:rowOff>
    </xdr:to>
    <xdr:graphicFrame macro="">
      <xdr:nvGraphicFramePr>
        <xdr:cNvPr id="32" name="Gráfico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800099</xdr:colOff>
      <xdr:row>66</xdr:row>
      <xdr:rowOff>9523</xdr:rowOff>
    </xdr:from>
    <xdr:to>
      <xdr:col>12</xdr:col>
      <xdr:colOff>209549</xdr:colOff>
      <xdr:row>74</xdr:row>
      <xdr:rowOff>142874</xdr:rowOff>
    </xdr:to>
    <xdr:graphicFrame macro="">
      <xdr:nvGraphicFramePr>
        <xdr:cNvPr id="33" name="Gráfico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200025</xdr:colOff>
      <xdr:row>124</xdr:row>
      <xdr:rowOff>185737</xdr:rowOff>
    </xdr:from>
    <xdr:to>
      <xdr:col>13</xdr:col>
      <xdr:colOff>628650</xdr:colOff>
      <xdr:row>138</xdr:row>
      <xdr:rowOff>133350</xdr:rowOff>
    </xdr:to>
    <xdr:graphicFrame macro="">
      <xdr:nvGraphicFramePr>
        <xdr:cNvPr id="34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14</xdr:col>
      <xdr:colOff>133350</xdr:colOff>
      <xdr:row>126</xdr:row>
      <xdr:rowOff>76200</xdr:rowOff>
    </xdr:from>
    <xdr:ext cx="360045" cy="836930"/>
    <xdr:pic>
      <xdr:nvPicPr>
        <xdr:cNvPr id="35" name="Imagen 34"/>
        <xdr:cNvPicPr/>
      </xdr:nvPicPr>
      <xdr:blipFill>
        <a:blip xmlns:r="http://schemas.openxmlformats.org/officeDocument/2006/relationships" r:embed="rId3" cstate="print">
          <a:duotone>
            <a:srgbClr val="4F81BD">
              <a:shade val="45000"/>
              <a:satMod val="135000"/>
            </a:srgb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4875" y="15773400"/>
          <a:ext cx="360045" cy="8369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227330</xdr:colOff>
      <xdr:row>127</xdr:row>
      <xdr:rowOff>57150</xdr:rowOff>
    </xdr:from>
    <xdr:ext cx="315595" cy="665480"/>
    <xdr:pic>
      <xdr:nvPicPr>
        <xdr:cNvPr id="36" name="Imagen 35"/>
        <xdr:cNvPicPr/>
      </xdr:nvPicPr>
      <xdr:blipFill>
        <a:blip xmlns:r="http://schemas.openxmlformats.org/officeDocument/2006/relationships" r:embed="rId4" cstate="print">
          <a:duotone>
            <a:srgbClr val="4F81BD">
              <a:shade val="45000"/>
              <a:satMod val="135000"/>
            </a:srgb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1780" y="15944850"/>
          <a:ext cx="315595" cy="66548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76200</xdr:colOff>
      <xdr:row>141</xdr:row>
      <xdr:rowOff>180976</xdr:rowOff>
    </xdr:from>
    <xdr:to>
      <xdr:col>15</xdr:col>
      <xdr:colOff>619125</xdr:colOff>
      <xdr:row>158</xdr:row>
      <xdr:rowOff>9526</xdr:rowOff>
    </xdr:to>
    <xdr:graphicFrame macro="">
      <xdr:nvGraphicFramePr>
        <xdr:cNvPr id="37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800100</xdr:colOff>
      <xdr:row>191</xdr:row>
      <xdr:rowOff>19051</xdr:rowOff>
    </xdr:from>
    <xdr:to>
      <xdr:col>11</xdr:col>
      <xdr:colOff>533400</xdr:colOff>
      <xdr:row>202</xdr:row>
      <xdr:rowOff>152400</xdr:rowOff>
    </xdr:to>
    <xdr:graphicFrame macro="">
      <xdr:nvGraphicFramePr>
        <xdr:cNvPr id="2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183357</xdr:colOff>
      <xdr:row>207</xdr:row>
      <xdr:rowOff>33336</xdr:rowOff>
    </xdr:from>
    <xdr:to>
      <xdr:col>15</xdr:col>
      <xdr:colOff>156249</xdr:colOff>
      <xdr:row>232</xdr:row>
      <xdr:rowOff>83343</xdr:rowOff>
    </xdr:to>
    <xdr:graphicFrame macro="">
      <xdr:nvGraphicFramePr>
        <xdr:cNvPr id="21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58475</xdr:colOff>
      <xdr:row>160</xdr:row>
      <xdr:rowOff>173791</xdr:rowOff>
    </xdr:from>
    <xdr:to>
      <xdr:col>13</xdr:col>
      <xdr:colOff>509589</xdr:colOff>
      <xdr:row>186</xdr:row>
      <xdr:rowOff>168529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078150" y="30758566"/>
          <a:ext cx="3708664" cy="4700088"/>
        </a:xfrm>
        <a:prstGeom prst="rect">
          <a:avLst/>
        </a:prstGeom>
        <a:ln w="6350">
          <a:solidFill>
            <a:schemeClr val="tx2">
              <a:lumMod val="20000"/>
              <a:lumOff val="80000"/>
            </a:schemeClr>
          </a:solidFill>
        </a:ln>
      </xdr:spPr>
    </xdr:pic>
    <xdr:clientData/>
  </xdr:twoCellAnchor>
  <xdr:twoCellAnchor editAs="oneCell">
    <xdr:from>
      <xdr:col>8</xdr:col>
      <xdr:colOff>0</xdr:colOff>
      <xdr:row>15</xdr:row>
      <xdr:rowOff>9525</xdr:rowOff>
    </xdr:from>
    <xdr:to>
      <xdr:col>15</xdr:col>
      <xdr:colOff>629838</xdr:colOff>
      <xdr:row>28</xdr:row>
      <xdr:rowOff>152400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019675" y="3448050"/>
          <a:ext cx="5182788" cy="2581275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0.11344</cdr:x>
      <cdr:y>0.28535</cdr:y>
    </cdr:from>
    <cdr:to>
      <cdr:x>0.11344</cdr:x>
      <cdr:y>0.28535</cdr:y>
    </cdr:to>
    <cdr:pic>
      <cdr:nvPicPr>
        <cdr:cNvPr id="7169" name="Picture 1" descr="MASCULINO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80039" y="840142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0.70754</cdr:x>
      <cdr:y>0.53263</cdr:y>
    </cdr:from>
    <cdr:to>
      <cdr:x>0.70754</cdr:x>
      <cdr:y>0.53263</cdr:y>
    </cdr:to>
    <cdr:pic>
      <cdr:nvPicPr>
        <cdr:cNvPr id="7170" name="Picture 2" descr="FEMENINO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596168" y="16258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0.27486</cdr:x>
      <cdr:y>0.03038</cdr:y>
    </cdr:from>
    <cdr:to>
      <cdr:x>0.80395</cdr:x>
      <cdr:y>0.25182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243972" y="79287"/>
          <a:ext cx="2394577" cy="57793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s-PE" sz="1000" b="1" u="sng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Variación % (Ene - Mar)</a:t>
          </a:r>
        </a:p>
        <a:p xmlns:a="http://schemas.openxmlformats.org/drawingml/2006/main">
          <a:pPr algn="ctr"/>
          <a:endParaRPr lang="es-PE" sz="200" u="non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ctr"/>
          <a:r>
            <a:rPr lang="es-PE" sz="1000" b="1" u="none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2018</a:t>
          </a:r>
          <a:r>
            <a:rPr lang="es-PE" sz="1000" u="none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PE" sz="1000" u="none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/ </a:t>
          </a:r>
          <a:r>
            <a:rPr lang="es-PE" sz="1000" b="1" u="none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2017</a:t>
          </a:r>
        </a:p>
        <a:p xmlns:a="http://schemas.openxmlformats.org/drawingml/2006/main">
          <a:pPr algn="ctr"/>
          <a:r>
            <a:rPr lang="es-PE" sz="1000" b="1" u="none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-15%</a:t>
          </a:r>
        </a:p>
        <a:p xmlns:a="http://schemas.openxmlformats.org/drawingml/2006/main">
          <a:pPr algn="ctr"/>
          <a:endParaRPr lang="es-PE" sz="1000" u="non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8" tint="-0.499984740745262"/>
  </sheetPr>
  <dimension ref="B2:Q233"/>
  <sheetViews>
    <sheetView showGridLines="0" tabSelected="1" view="pageBreakPreview" zoomScaleNormal="100" zoomScaleSheetLayoutView="100" workbookViewId="0">
      <selection activeCell="T6" sqref="T6"/>
    </sheetView>
  </sheetViews>
  <sheetFormatPr baseColWidth="10" defaultRowHeight="15" x14ac:dyDescent="0.25"/>
  <cols>
    <col min="1" max="1" width="0.140625" style="5" customWidth="1"/>
    <col min="2" max="2" width="13" style="5" customWidth="1"/>
    <col min="3" max="3" width="8.140625" style="52" customWidth="1"/>
    <col min="4" max="4" width="9.28515625" style="52" customWidth="1"/>
    <col min="5" max="5" width="11.85546875" style="52" customWidth="1"/>
    <col min="6" max="6" width="12.28515625" style="52" customWidth="1"/>
    <col min="7" max="7" width="10.7109375" style="5" customWidth="1"/>
    <col min="8" max="8" width="9.85546875" style="5" customWidth="1"/>
    <col min="9" max="9" width="12.140625" style="5" customWidth="1"/>
    <col min="10" max="10" width="6.85546875" style="5" customWidth="1"/>
    <col min="11" max="11" width="10.42578125" style="5" customWidth="1"/>
    <col min="12" max="12" width="9.5703125" style="5" customWidth="1"/>
    <col min="13" max="13" width="9.85546875" style="5" customWidth="1"/>
    <col min="14" max="15" width="9.7109375" style="5" customWidth="1"/>
    <col min="16" max="16" width="10" style="5" customWidth="1"/>
    <col min="17" max="17" width="0.28515625" style="6" customWidth="1"/>
    <col min="18" max="16384" width="11.42578125" style="5"/>
  </cols>
  <sheetData>
    <row r="2" spans="2:17" ht="35.25" customHeight="1" x14ac:dyDescent="0.25"/>
    <row r="3" spans="2:17" customFormat="1" ht="33" customHeight="1" x14ac:dyDescent="0.35">
      <c r="B3" s="143" t="s">
        <v>77</v>
      </c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28"/>
    </row>
    <row r="4" spans="2:17" customFormat="1" ht="23.25" customHeight="1" x14ac:dyDescent="0.25">
      <c r="B4" s="144" t="s">
        <v>131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27"/>
    </row>
    <row r="5" spans="2:17" s="25" customFormat="1" ht="18" customHeight="1" x14ac:dyDescent="0.25">
      <c r="B5" s="1" t="s">
        <v>78</v>
      </c>
      <c r="C5" s="3"/>
      <c r="D5" s="3"/>
      <c r="E5" s="3"/>
      <c r="F5" s="3"/>
      <c r="G5" s="3"/>
      <c r="H5" s="3"/>
      <c r="I5" s="3"/>
      <c r="J5" s="3"/>
      <c r="K5" s="2"/>
      <c r="L5" s="2"/>
      <c r="M5" s="2"/>
      <c r="N5" s="2"/>
      <c r="O5" s="2"/>
      <c r="P5" s="2"/>
      <c r="Q5" s="26"/>
    </row>
    <row r="6" spans="2:17" s="7" customFormat="1" ht="3" customHeight="1" x14ac:dyDescent="0.2">
      <c r="C6" s="37"/>
      <c r="D6" s="37"/>
      <c r="E6" s="37"/>
      <c r="F6" s="37"/>
      <c r="G6" s="23"/>
      <c r="H6" s="22"/>
      <c r="Q6" s="8"/>
    </row>
    <row r="7" spans="2:17" s="7" customFormat="1" ht="15" customHeight="1" thickBot="1" x14ac:dyDescent="0.25">
      <c r="B7" s="145" t="s">
        <v>45</v>
      </c>
      <c r="C7" s="145"/>
      <c r="D7" s="145"/>
      <c r="E7" s="145"/>
      <c r="F7" s="145"/>
      <c r="G7" s="21"/>
      <c r="H7" s="24"/>
      <c r="I7" s="19" t="s">
        <v>58</v>
      </c>
      <c r="J7" s="19"/>
      <c r="K7" s="19"/>
      <c r="L7" s="19"/>
      <c r="M7" s="19"/>
      <c r="N7" s="19"/>
      <c r="O7" s="19"/>
      <c r="P7" s="24"/>
      <c r="Q7" s="8"/>
    </row>
    <row r="8" spans="2:17" s="7" customFormat="1" ht="15" customHeight="1" thickBot="1" x14ac:dyDescent="0.25">
      <c r="B8" s="141" t="s">
        <v>41</v>
      </c>
      <c r="C8" s="141" t="s">
        <v>50</v>
      </c>
      <c r="D8" s="146" t="s">
        <v>46</v>
      </c>
      <c r="E8" s="146"/>
      <c r="F8" s="146"/>
      <c r="G8" s="141" t="s">
        <v>49</v>
      </c>
      <c r="H8" s="36"/>
      <c r="I8" s="149" t="s">
        <v>51</v>
      </c>
      <c r="J8" s="149"/>
      <c r="K8" s="149"/>
      <c r="L8" s="149"/>
      <c r="M8" s="123"/>
      <c r="N8" s="147" t="s">
        <v>132</v>
      </c>
      <c r="O8" s="147" t="s">
        <v>133</v>
      </c>
      <c r="P8" s="122" t="s">
        <v>89</v>
      </c>
      <c r="Q8" s="8"/>
    </row>
    <row r="9" spans="2:17" s="7" customFormat="1" ht="23.25" customHeight="1" x14ac:dyDescent="0.2">
      <c r="B9" s="141"/>
      <c r="C9" s="141"/>
      <c r="D9" s="58" t="s">
        <v>47</v>
      </c>
      <c r="E9" s="58" t="s">
        <v>48</v>
      </c>
      <c r="F9" s="58" t="s">
        <v>44</v>
      </c>
      <c r="G9" s="141"/>
      <c r="H9" s="36"/>
      <c r="I9" s="150"/>
      <c r="J9" s="150"/>
      <c r="K9" s="150"/>
      <c r="L9" s="150"/>
      <c r="M9" s="125"/>
      <c r="N9" s="148"/>
      <c r="O9" s="148"/>
      <c r="P9" s="124"/>
      <c r="Q9" s="8"/>
    </row>
    <row r="10" spans="2:17" s="7" customFormat="1" ht="15" customHeight="1" thickBot="1" x14ac:dyDescent="0.25">
      <c r="B10" s="11" t="s">
        <v>1</v>
      </c>
      <c r="C10" s="40">
        <f>F10+G10</f>
        <v>142673</v>
      </c>
      <c r="D10" s="10">
        <v>4543</v>
      </c>
      <c r="E10" s="10">
        <v>118518</v>
      </c>
      <c r="F10" s="10">
        <f>D10+E10</f>
        <v>123061</v>
      </c>
      <c r="G10" s="10">
        <v>19612</v>
      </c>
      <c r="H10" s="36"/>
      <c r="I10" s="151"/>
      <c r="J10" s="151"/>
      <c r="K10" s="151"/>
      <c r="L10" s="151"/>
      <c r="M10" s="127"/>
      <c r="N10" s="148"/>
      <c r="O10" s="148"/>
      <c r="P10" s="124"/>
      <c r="Q10" s="8"/>
    </row>
    <row r="11" spans="2:17" s="7" customFormat="1" ht="15" customHeight="1" x14ac:dyDescent="0.2">
      <c r="B11" s="11" t="s">
        <v>39</v>
      </c>
      <c r="C11" s="40">
        <f>F11+G11</f>
        <v>127787</v>
      </c>
      <c r="D11" s="10">
        <v>4361</v>
      </c>
      <c r="E11" s="10">
        <v>102400</v>
      </c>
      <c r="F11" s="10">
        <v>106761</v>
      </c>
      <c r="G11" s="10">
        <v>21026</v>
      </c>
      <c r="H11" s="36"/>
      <c r="I11" s="122" t="s">
        <v>52</v>
      </c>
      <c r="J11" s="123"/>
      <c r="K11" s="132" t="s">
        <v>53</v>
      </c>
      <c r="L11" s="139" t="s">
        <v>54</v>
      </c>
      <c r="M11" s="140"/>
      <c r="N11" s="64">
        <v>16317</v>
      </c>
      <c r="O11" s="64">
        <v>13888</v>
      </c>
      <c r="P11" s="65">
        <f>(O11/N11)-1</f>
        <v>-0.14886314886314889</v>
      </c>
      <c r="Q11" s="8"/>
    </row>
    <row r="12" spans="2:17" s="7" customFormat="1" ht="15" customHeight="1" x14ac:dyDescent="0.2">
      <c r="B12" s="11" t="s">
        <v>38</v>
      </c>
      <c r="C12" s="40">
        <f>F12+G12</f>
        <v>129067</v>
      </c>
      <c r="D12" s="10">
        <v>4984</v>
      </c>
      <c r="E12" s="10">
        <v>105387</v>
      </c>
      <c r="F12" s="10">
        <v>110371</v>
      </c>
      <c r="G12" s="10">
        <v>18696</v>
      </c>
      <c r="H12" s="36"/>
      <c r="I12" s="124"/>
      <c r="J12" s="125"/>
      <c r="K12" s="133"/>
      <c r="L12" s="128" t="s">
        <v>55</v>
      </c>
      <c r="M12" s="129"/>
      <c r="N12" s="64">
        <v>526418</v>
      </c>
      <c r="O12" s="64">
        <v>326305</v>
      </c>
      <c r="P12" s="65">
        <f>(O12/N12)-1</f>
        <v>-0.38014087664175622</v>
      </c>
      <c r="Q12" s="8"/>
    </row>
    <row r="13" spans="2:17" s="7" customFormat="1" ht="15" customHeight="1" thickBot="1" x14ac:dyDescent="0.25">
      <c r="B13" s="11" t="s">
        <v>37</v>
      </c>
      <c r="C13" s="40">
        <f t="shared" ref="C13:C21" si="0">F13+G13</f>
        <v>0</v>
      </c>
      <c r="D13" s="10">
        <v>0</v>
      </c>
      <c r="E13" s="10">
        <v>0</v>
      </c>
      <c r="F13" s="10">
        <f t="shared" ref="F13:F21" si="1">D13+E13</f>
        <v>0</v>
      </c>
      <c r="G13" s="10">
        <v>0</v>
      </c>
      <c r="H13" s="36"/>
      <c r="I13" s="124"/>
      <c r="J13" s="125"/>
      <c r="K13" s="134"/>
      <c r="L13" s="130" t="s">
        <v>56</v>
      </c>
      <c r="M13" s="131"/>
      <c r="N13" s="78">
        <f>N12+N11</f>
        <v>542735</v>
      </c>
      <c r="O13" s="78">
        <f>O12+O11</f>
        <v>340193</v>
      </c>
      <c r="P13" s="77">
        <f>(O13/N13)-1</f>
        <v>-0.37318765143209853</v>
      </c>
      <c r="Q13" s="8"/>
    </row>
    <row r="14" spans="2:17" s="7" customFormat="1" ht="15" customHeight="1" thickBot="1" x14ac:dyDescent="0.25">
      <c r="B14" s="11" t="s">
        <v>36</v>
      </c>
      <c r="C14" s="40">
        <f t="shared" si="0"/>
        <v>0</v>
      </c>
      <c r="D14" s="10">
        <v>0</v>
      </c>
      <c r="E14" s="10">
        <v>0</v>
      </c>
      <c r="F14" s="10">
        <f t="shared" si="1"/>
        <v>0</v>
      </c>
      <c r="G14" s="10">
        <v>0</v>
      </c>
      <c r="H14" s="36"/>
      <c r="I14" s="124"/>
      <c r="J14" s="125"/>
      <c r="K14" s="135" t="s">
        <v>57</v>
      </c>
      <c r="L14" s="136"/>
      <c r="M14" s="136"/>
      <c r="N14" s="78">
        <v>88073</v>
      </c>
      <c r="O14" s="78">
        <v>59334</v>
      </c>
      <c r="P14" s="77">
        <f>(O14/N14)-1</f>
        <v>-0.32630885742509053</v>
      </c>
      <c r="Q14" s="8"/>
    </row>
    <row r="15" spans="2:17" s="7" customFormat="1" ht="15" customHeight="1" thickBot="1" x14ac:dyDescent="0.25">
      <c r="B15" s="11" t="s">
        <v>35</v>
      </c>
      <c r="C15" s="40">
        <f t="shared" si="0"/>
        <v>0</v>
      </c>
      <c r="D15" s="10">
        <v>0</v>
      </c>
      <c r="E15" s="10">
        <v>0</v>
      </c>
      <c r="F15" s="10">
        <f t="shared" si="1"/>
        <v>0</v>
      </c>
      <c r="G15" s="10">
        <v>0</v>
      </c>
      <c r="H15" s="36"/>
      <c r="I15" s="126"/>
      <c r="J15" s="127"/>
      <c r="K15" s="137" t="s">
        <v>23</v>
      </c>
      <c r="L15" s="138"/>
      <c r="M15" s="138"/>
      <c r="N15" s="79">
        <f>N13+N14</f>
        <v>630808</v>
      </c>
      <c r="O15" s="79">
        <f>O13+O14</f>
        <v>399527</v>
      </c>
      <c r="P15" s="80">
        <f>(O15/N15)-1</f>
        <v>-0.36664246490215724</v>
      </c>
      <c r="Q15" s="8"/>
    </row>
    <row r="16" spans="2:17" s="7" customFormat="1" ht="15" customHeight="1" x14ac:dyDescent="0.2">
      <c r="B16" s="11" t="s">
        <v>34</v>
      </c>
      <c r="C16" s="40">
        <f t="shared" si="0"/>
        <v>0</v>
      </c>
      <c r="D16" s="10">
        <v>0</v>
      </c>
      <c r="E16" s="10">
        <v>0</v>
      </c>
      <c r="F16" s="10">
        <f t="shared" si="1"/>
        <v>0</v>
      </c>
      <c r="G16" s="10">
        <v>0</v>
      </c>
      <c r="H16" s="36"/>
      <c r="I16" s="24"/>
      <c r="J16" s="24"/>
      <c r="K16" s="24"/>
      <c r="L16" s="24"/>
      <c r="M16" s="24"/>
      <c r="N16" s="24"/>
      <c r="O16" s="24"/>
      <c r="P16" s="24"/>
      <c r="Q16" s="8"/>
    </row>
    <row r="17" spans="2:17" s="7" customFormat="1" ht="15" customHeight="1" x14ac:dyDescent="0.2">
      <c r="B17" s="11" t="s">
        <v>33</v>
      </c>
      <c r="C17" s="40">
        <f t="shared" si="0"/>
        <v>0</v>
      </c>
      <c r="D17" s="10">
        <v>0</v>
      </c>
      <c r="E17" s="10">
        <v>0</v>
      </c>
      <c r="F17" s="10">
        <f t="shared" si="1"/>
        <v>0</v>
      </c>
      <c r="G17" s="10">
        <v>0</v>
      </c>
      <c r="H17" s="36"/>
      <c r="I17" s="24"/>
      <c r="J17" s="24"/>
      <c r="K17" s="24"/>
      <c r="L17" s="24"/>
      <c r="M17" s="24"/>
      <c r="N17" s="24"/>
      <c r="O17" s="24"/>
      <c r="P17" s="24"/>
      <c r="Q17" s="8"/>
    </row>
    <row r="18" spans="2:17" s="7" customFormat="1" ht="15" customHeight="1" x14ac:dyDescent="0.2">
      <c r="B18" s="11" t="s">
        <v>40</v>
      </c>
      <c r="C18" s="40">
        <f t="shared" si="0"/>
        <v>0</v>
      </c>
      <c r="D18" s="10">
        <v>0</v>
      </c>
      <c r="E18" s="10">
        <v>0</v>
      </c>
      <c r="F18" s="10">
        <f t="shared" si="1"/>
        <v>0</v>
      </c>
      <c r="G18" s="10">
        <v>0</v>
      </c>
      <c r="H18" s="36"/>
      <c r="I18" s="24"/>
      <c r="J18" s="24"/>
      <c r="K18" s="24"/>
      <c r="L18" s="24"/>
      <c r="M18" s="24"/>
      <c r="N18" s="38"/>
      <c r="O18" s="24"/>
      <c r="P18" s="24"/>
      <c r="Q18" s="8"/>
    </row>
    <row r="19" spans="2:17" s="7" customFormat="1" ht="15" customHeight="1" x14ac:dyDescent="0.2">
      <c r="B19" s="11" t="s">
        <v>32</v>
      </c>
      <c r="C19" s="40">
        <f t="shared" si="0"/>
        <v>0</v>
      </c>
      <c r="D19" s="10">
        <v>0</v>
      </c>
      <c r="E19" s="10">
        <v>0</v>
      </c>
      <c r="F19" s="10">
        <f t="shared" si="1"/>
        <v>0</v>
      </c>
      <c r="G19" s="10">
        <v>0</v>
      </c>
      <c r="H19" s="36"/>
      <c r="I19" s="24"/>
      <c r="J19" s="24"/>
      <c r="K19" s="24"/>
      <c r="L19" s="24"/>
      <c r="M19" s="24"/>
      <c r="N19" s="24"/>
      <c r="O19" s="38"/>
      <c r="P19" s="24"/>
      <c r="Q19" s="8"/>
    </row>
    <row r="20" spans="2:17" s="7" customFormat="1" ht="15" customHeight="1" x14ac:dyDescent="0.2">
      <c r="B20" s="11" t="s">
        <v>31</v>
      </c>
      <c r="C20" s="40">
        <f t="shared" si="0"/>
        <v>0</v>
      </c>
      <c r="D20" s="10">
        <v>0</v>
      </c>
      <c r="E20" s="10">
        <v>0</v>
      </c>
      <c r="F20" s="10">
        <f t="shared" si="1"/>
        <v>0</v>
      </c>
      <c r="G20" s="10">
        <v>0</v>
      </c>
      <c r="H20" s="36"/>
      <c r="I20" s="24"/>
      <c r="J20" s="24"/>
      <c r="K20" s="24"/>
      <c r="L20" s="24"/>
      <c r="M20" s="24"/>
      <c r="N20" s="24"/>
      <c r="O20" s="24"/>
      <c r="P20" s="24"/>
      <c r="Q20" s="8"/>
    </row>
    <row r="21" spans="2:17" s="7" customFormat="1" ht="15" customHeight="1" thickBot="1" x14ac:dyDescent="0.25">
      <c r="B21" s="11" t="s">
        <v>30</v>
      </c>
      <c r="C21" s="40">
        <f t="shared" si="0"/>
        <v>0</v>
      </c>
      <c r="D21" s="10">
        <v>0</v>
      </c>
      <c r="E21" s="10">
        <v>0</v>
      </c>
      <c r="F21" s="10">
        <f t="shared" si="1"/>
        <v>0</v>
      </c>
      <c r="G21" s="10">
        <v>0</v>
      </c>
      <c r="H21" s="36"/>
      <c r="I21" s="24"/>
      <c r="J21" s="24"/>
      <c r="K21" s="24"/>
      <c r="L21" s="24"/>
      <c r="M21" s="24"/>
      <c r="N21" s="24"/>
      <c r="O21" s="24"/>
      <c r="P21" s="24"/>
      <c r="Q21" s="8"/>
    </row>
    <row r="22" spans="2:17" s="7" customFormat="1" ht="15" customHeight="1" x14ac:dyDescent="0.2">
      <c r="B22" s="62" t="s">
        <v>23</v>
      </c>
      <c r="C22" s="63">
        <f>SUM(C10:C21)</f>
        <v>399527</v>
      </c>
      <c r="D22" s="59">
        <f>SUM(D10:D21)</f>
        <v>13888</v>
      </c>
      <c r="E22" s="60">
        <f>SUM(E10:E21)</f>
        <v>326305</v>
      </c>
      <c r="F22" s="61">
        <f>SUM(F10:F21)</f>
        <v>340193</v>
      </c>
      <c r="G22" s="63">
        <f>SUM(G10:G21)</f>
        <v>59334</v>
      </c>
      <c r="H22" s="36"/>
      <c r="I22" s="24"/>
      <c r="J22" s="24"/>
      <c r="K22" s="24"/>
      <c r="L22" s="24"/>
      <c r="M22" s="24"/>
      <c r="N22" s="24"/>
      <c r="O22" s="24"/>
      <c r="P22" s="24"/>
      <c r="Q22" s="8"/>
    </row>
    <row r="23" spans="2:17" s="7" customFormat="1" ht="15" customHeight="1" thickBot="1" x14ac:dyDescent="0.25">
      <c r="B23" s="68" t="s">
        <v>29</v>
      </c>
      <c r="C23" s="69">
        <f>SUM(F23+G23)</f>
        <v>1</v>
      </c>
      <c r="D23" s="70">
        <f>D22/F22</f>
        <v>4.0823885265128909E-2</v>
      </c>
      <c r="E23" s="71">
        <f>E22/F22</f>
        <v>0.95917611473487108</v>
      </c>
      <c r="F23" s="72">
        <f>F22/C22</f>
        <v>0.85148938619918058</v>
      </c>
      <c r="G23" s="73">
        <f>G22/C22</f>
        <v>0.14851061380081948</v>
      </c>
      <c r="H23" s="36"/>
      <c r="I23" s="24"/>
      <c r="J23" s="24"/>
      <c r="K23" s="24"/>
      <c r="L23" s="24"/>
      <c r="M23" s="24"/>
      <c r="N23" s="24"/>
      <c r="O23" s="24"/>
      <c r="P23" s="24"/>
      <c r="Q23" s="8"/>
    </row>
    <row r="24" spans="2:17" s="7" customFormat="1" ht="15" customHeight="1" x14ac:dyDescent="0.2">
      <c r="B24" s="15"/>
      <c r="C24" s="10"/>
      <c r="D24" s="32"/>
      <c r="E24" s="32"/>
      <c r="F24" s="20"/>
      <c r="G24" s="20"/>
      <c r="H24" s="36"/>
      <c r="I24" s="24"/>
      <c r="J24" s="24"/>
      <c r="K24" s="24"/>
      <c r="L24" s="24"/>
      <c r="M24" s="24"/>
      <c r="N24" s="24"/>
      <c r="O24" s="24"/>
      <c r="P24" s="24"/>
      <c r="Q24" s="8"/>
    </row>
    <row r="25" spans="2:17" s="7" customFormat="1" ht="15" customHeight="1" x14ac:dyDescent="0.2">
      <c r="B25" s="15"/>
      <c r="C25" s="10"/>
      <c r="D25" s="32"/>
      <c r="E25" s="32"/>
      <c r="F25" s="20"/>
      <c r="G25" s="20"/>
      <c r="H25" s="36"/>
      <c r="I25" s="24"/>
      <c r="J25" s="24"/>
      <c r="K25" s="24"/>
      <c r="L25" s="24"/>
      <c r="M25" s="24"/>
      <c r="N25" s="24"/>
      <c r="O25" s="24"/>
      <c r="P25" s="24"/>
      <c r="Q25" s="8"/>
    </row>
    <row r="26" spans="2:17" s="7" customFormat="1" ht="15" customHeight="1" x14ac:dyDescent="0.2">
      <c r="B26" s="15"/>
      <c r="C26" s="10"/>
      <c r="D26" s="32"/>
      <c r="E26" s="32"/>
      <c r="F26" s="20"/>
      <c r="G26" s="20"/>
      <c r="H26" s="36"/>
      <c r="I26" s="24"/>
      <c r="J26" s="24"/>
      <c r="K26" s="24"/>
      <c r="L26" s="24"/>
      <c r="M26" s="24"/>
      <c r="N26" s="24"/>
      <c r="O26" s="24"/>
      <c r="P26" s="24"/>
      <c r="Q26" s="8"/>
    </row>
    <row r="27" spans="2:17" s="7" customFormat="1" ht="13.5" customHeight="1" x14ac:dyDescent="0.2">
      <c r="C27" s="34"/>
      <c r="D27" s="34"/>
      <c r="E27" s="34"/>
      <c r="F27" s="34"/>
      <c r="Q27" s="8"/>
    </row>
    <row r="28" spans="2:17" s="7" customFormat="1" ht="13.5" customHeight="1" x14ac:dyDescent="0.2">
      <c r="C28" s="34"/>
      <c r="D28" s="34"/>
      <c r="E28" s="34"/>
      <c r="F28" s="34"/>
      <c r="Q28" s="8"/>
    </row>
    <row r="29" spans="2:17" s="7" customFormat="1" ht="13.5" customHeight="1" x14ac:dyDescent="0.2">
      <c r="C29" s="34"/>
      <c r="D29" s="34"/>
      <c r="E29" s="34"/>
      <c r="F29" s="34"/>
      <c r="Q29" s="8"/>
    </row>
    <row r="30" spans="2:17" s="25" customFormat="1" ht="18" customHeight="1" x14ac:dyDescent="0.25">
      <c r="B30" s="1" t="s">
        <v>79</v>
      </c>
      <c r="C30" s="3"/>
      <c r="D30" s="3"/>
      <c r="E30" s="3"/>
      <c r="F30" s="3"/>
      <c r="G30" s="3"/>
      <c r="H30" s="3"/>
      <c r="I30" s="3"/>
      <c r="J30" s="3"/>
      <c r="K30" s="2"/>
      <c r="L30" s="2"/>
      <c r="M30" s="2"/>
      <c r="N30" s="2"/>
      <c r="O30" s="2"/>
      <c r="P30" s="2"/>
      <c r="Q30" s="26"/>
    </row>
    <row r="31" spans="2:17" s="7" customFormat="1" ht="4.5" customHeight="1" x14ac:dyDescent="0.2">
      <c r="C31" s="34"/>
      <c r="D31" s="34"/>
      <c r="E31" s="34"/>
      <c r="F31" s="34"/>
      <c r="Q31" s="8"/>
    </row>
    <row r="32" spans="2:17" s="30" customFormat="1" ht="15" customHeight="1" x14ac:dyDescent="0.2">
      <c r="B32" s="142" t="s">
        <v>59</v>
      </c>
      <c r="C32" s="142"/>
      <c r="D32" s="142"/>
      <c r="E32" s="142"/>
      <c r="F32" s="142"/>
      <c r="G32" s="142"/>
      <c r="H32" s="51"/>
      <c r="I32" s="44"/>
      <c r="J32" s="44"/>
    </row>
    <row r="33" spans="2:16" s="30" customFormat="1" ht="15" customHeight="1" x14ac:dyDescent="0.2">
      <c r="B33" s="66" t="s">
        <v>41</v>
      </c>
      <c r="C33" s="66" t="s">
        <v>43</v>
      </c>
      <c r="D33" s="66" t="s">
        <v>42</v>
      </c>
      <c r="E33" s="76" t="s">
        <v>91</v>
      </c>
      <c r="F33" s="66" t="s">
        <v>23</v>
      </c>
      <c r="G33" s="66" t="s">
        <v>0</v>
      </c>
      <c r="H33" s="29"/>
    </row>
    <row r="34" spans="2:16" s="30" customFormat="1" ht="15" customHeight="1" x14ac:dyDescent="0.2">
      <c r="B34" s="11" t="s">
        <v>1</v>
      </c>
      <c r="C34" s="39">
        <v>3884</v>
      </c>
      <c r="D34" s="10">
        <v>659</v>
      </c>
      <c r="E34" s="10">
        <v>0</v>
      </c>
      <c r="F34" s="14">
        <f>C34+D34+E34</f>
        <v>4543</v>
      </c>
      <c r="G34" s="14" t="s">
        <v>90</v>
      </c>
      <c r="H34" s="20"/>
    </row>
    <row r="35" spans="2:16" s="30" customFormat="1" ht="15" customHeight="1" x14ac:dyDescent="0.2">
      <c r="B35" s="11" t="s">
        <v>39</v>
      </c>
      <c r="C35" s="40">
        <v>3053</v>
      </c>
      <c r="D35" s="10">
        <v>581</v>
      </c>
      <c r="E35" s="10">
        <v>727</v>
      </c>
      <c r="F35" s="14">
        <f>C35+D35+E35</f>
        <v>4361</v>
      </c>
      <c r="G35" s="55">
        <f>(F35/F34)-1</f>
        <v>-4.006163328197232E-2</v>
      </c>
      <c r="H35" s="20"/>
    </row>
    <row r="36" spans="2:16" s="30" customFormat="1" ht="15" customHeight="1" x14ac:dyDescent="0.2">
      <c r="B36" s="11" t="s">
        <v>38</v>
      </c>
      <c r="C36" s="40">
        <v>3531</v>
      </c>
      <c r="D36" s="10">
        <v>698</v>
      </c>
      <c r="E36" s="10">
        <v>755</v>
      </c>
      <c r="F36" s="14">
        <f>C36+D36+E36</f>
        <v>4984</v>
      </c>
      <c r="G36" s="55">
        <f>(F36/F35)-1</f>
        <v>0.14285714285714279</v>
      </c>
      <c r="H36" s="20"/>
    </row>
    <row r="37" spans="2:16" s="30" customFormat="1" ht="15" customHeight="1" x14ac:dyDescent="0.2">
      <c r="B37" s="11" t="s">
        <v>37</v>
      </c>
      <c r="C37" s="40"/>
      <c r="D37" s="10"/>
      <c r="E37" s="10"/>
      <c r="F37" s="14"/>
      <c r="G37" s="14"/>
      <c r="H37" s="20"/>
    </row>
    <row r="38" spans="2:16" s="30" customFormat="1" ht="15" customHeight="1" x14ac:dyDescent="0.2">
      <c r="B38" s="11" t="s">
        <v>36</v>
      </c>
      <c r="C38" s="40"/>
      <c r="D38" s="10"/>
      <c r="E38" s="10"/>
      <c r="F38" s="14"/>
      <c r="G38" s="14"/>
      <c r="H38" s="20"/>
    </row>
    <row r="39" spans="2:16" s="30" customFormat="1" ht="15" customHeight="1" x14ac:dyDescent="0.2">
      <c r="B39" s="11" t="s">
        <v>35</v>
      </c>
      <c r="C39" s="40"/>
      <c r="D39" s="10"/>
      <c r="E39" s="10"/>
      <c r="F39" s="14"/>
      <c r="G39" s="14"/>
      <c r="H39" s="20"/>
      <c r="O39" s="56" t="s">
        <v>43</v>
      </c>
      <c r="P39" s="56" t="s">
        <v>42</v>
      </c>
    </row>
    <row r="40" spans="2:16" s="30" customFormat="1" ht="15" customHeight="1" x14ac:dyDescent="0.2">
      <c r="B40" s="11" t="s">
        <v>34</v>
      </c>
      <c r="C40" s="40"/>
      <c r="D40" s="10"/>
      <c r="E40" s="10"/>
      <c r="F40" s="14"/>
      <c r="G40" s="14"/>
      <c r="H40" s="20"/>
      <c r="O40" s="120">
        <f>C47</f>
        <v>0.75374423963133641</v>
      </c>
      <c r="P40" s="120">
        <f>D47</f>
        <v>0.13954493087557604</v>
      </c>
    </row>
    <row r="41" spans="2:16" s="30" customFormat="1" ht="15" customHeight="1" x14ac:dyDescent="0.2">
      <c r="B41" s="11" t="s">
        <v>33</v>
      </c>
      <c r="C41" s="40"/>
      <c r="D41" s="10"/>
      <c r="E41" s="10"/>
      <c r="F41" s="14"/>
      <c r="G41" s="14"/>
      <c r="H41" s="20"/>
      <c r="O41" s="120"/>
      <c r="P41" s="121"/>
    </row>
    <row r="42" spans="2:16" s="30" customFormat="1" ht="15" customHeight="1" x14ac:dyDescent="0.2">
      <c r="B42" s="11" t="s">
        <v>40</v>
      </c>
      <c r="C42" s="40"/>
      <c r="D42" s="10"/>
      <c r="E42" s="10"/>
      <c r="F42" s="14"/>
      <c r="G42" s="14"/>
      <c r="H42" s="20"/>
    </row>
    <row r="43" spans="2:16" s="30" customFormat="1" ht="15" customHeight="1" x14ac:dyDescent="0.2">
      <c r="B43" s="11" t="s">
        <v>32</v>
      </c>
      <c r="C43" s="40"/>
      <c r="D43" s="10"/>
      <c r="E43" s="10"/>
      <c r="F43" s="14"/>
      <c r="G43" s="14"/>
      <c r="H43" s="20"/>
    </row>
    <row r="44" spans="2:16" s="30" customFormat="1" ht="15" customHeight="1" x14ac:dyDescent="0.2">
      <c r="B44" s="11" t="s">
        <v>31</v>
      </c>
      <c r="C44" s="40"/>
      <c r="D44" s="10"/>
      <c r="E44" s="10"/>
      <c r="F44" s="14"/>
      <c r="G44" s="14"/>
      <c r="H44" s="45"/>
    </row>
    <row r="45" spans="2:16" s="30" customFormat="1" ht="15" customHeight="1" x14ac:dyDescent="0.2">
      <c r="B45" s="11" t="s">
        <v>30</v>
      </c>
      <c r="C45" s="40"/>
      <c r="D45" s="10"/>
      <c r="E45" s="10"/>
      <c r="F45" s="14"/>
      <c r="G45" s="14"/>
    </row>
    <row r="46" spans="2:16" s="30" customFormat="1" ht="15" customHeight="1" x14ac:dyDescent="0.2">
      <c r="B46" s="62" t="s">
        <v>23</v>
      </c>
      <c r="C46" s="63">
        <f>SUM(C34:C45)</f>
        <v>10468</v>
      </c>
      <c r="D46" s="63">
        <f>SUM(D34:D45)</f>
        <v>1938</v>
      </c>
      <c r="E46" s="63">
        <f>SUM(E34:E45)</f>
        <v>1482</v>
      </c>
      <c r="F46" s="63">
        <f>SUM(F34:F45)</f>
        <v>13888</v>
      </c>
      <c r="G46" s="63">
        <f>SUM(G34:G45)</f>
        <v>0.10279550957517047</v>
      </c>
      <c r="H46" s="46"/>
      <c r="I46" s="46"/>
      <c r="J46" s="46"/>
      <c r="K46" s="46"/>
      <c r="L46" s="46"/>
    </row>
    <row r="47" spans="2:16" s="30" customFormat="1" ht="15" customHeight="1" x14ac:dyDescent="0.2">
      <c r="B47" s="68" t="s">
        <v>29</v>
      </c>
      <c r="C47" s="69">
        <f>C46/F46</f>
        <v>0.75374423963133641</v>
      </c>
      <c r="D47" s="69">
        <f>D46/F46</f>
        <v>0.13954493087557604</v>
      </c>
      <c r="E47" s="69">
        <f>E46/F46</f>
        <v>0.10671082949308756</v>
      </c>
      <c r="F47" s="69">
        <f>F46/F46</f>
        <v>1</v>
      </c>
      <c r="G47" s="55"/>
      <c r="H47" s="29"/>
      <c r="I47" s="29"/>
      <c r="J47" s="29"/>
      <c r="K47" s="29"/>
      <c r="L47" s="29"/>
    </row>
    <row r="48" spans="2:16" s="30" customFormat="1" ht="8.25" customHeight="1" x14ac:dyDescent="0.2">
      <c r="B48" s="11"/>
      <c r="C48" s="10"/>
      <c r="D48" s="10"/>
      <c r="E48" s="10"/>
      <c r="F48" s="10"/>
      <c r="G48" s="10"/>
      <c r="H48" s="10"/>
      <c r="I48" s="10"/>
      <c r="J48" s="10"/>
      <c r="K48" s="14"/>
      <c r="L48" s="14"/>
    </row>
    <row r="49" spans="2:17" s="30" customFormat="1" ht="15" customHeight="1" x14ac:dyDescent="0.2">
      <c r="B49" s="57" t="s">
        <v>60</v>
      </c>
      <c r="C49" s="57"/>
      <c r="D49" s="57"/>
      <c r="E49" s="57"/>
      <c r="F49" s="57"/>
      <c r="G49" s="10"/>
      <c r="H49" s="10"/>
      <c r="I49" s="10"/>
      <c r="J49" s="10"/>
      <c r="K49" s="14"/>
      <c r="L49" s="14"/>
    </row>
    <row r="50" spans="2:17" s="30" customFormat="1" ht="23.25" customHeight="1" x14ac:dyDescent="0.2">
      <c r="B50" s="141" t="s">
        <v>41</v>
      </c>
      <c r="C50" s="66" t="s">
        <v>92</v>
      </c>
      <c r="D50" s="66" t="s">
        <v>94</v>
      </c>
      <c r="E50" s="66" t="s">
        <v>96</v>
      </c>
      <c r="F50" s="66" t="s">
        <v>98</v>
      </c>
      <c r="G50" s="66" t="s">
        <v>100</v>
      </c>
      <c r="H50" s="66" t="s">
        <v>101</v>
      </c>
      <c r="I50" s="66" t="s">
        <v>103</v>
      </c>
      <c r="J50" s="141" t="s">
        <v>27</v>
      </c>
      <c r="K50" s="141" t="s">
        <v>23</v>
      </c>
      <c r="L50" s="29"/>
    </row>
    <row r="51" spans="2:17" s="30" customFormat="1" ht="13.5" customHeight="1" x14ac:dyDescent="0.2">
      <c r="B51" s="141"/>
      <c r="C51" s="82" t="s">
        <v>93</v>
      </c>
      <c r="D51" s="82" t="s">
        <v>95</v>
      </c>
      <c r="E51" s="82" t="s">
        <v>97</v>
      </c>
      <c r="F51" s="82" t="s">
        <v>99</v>
      </c>
      <c r="G51" s="82" t="s">
        <v>105</v>
      </c>
      <c r="H51" s="82" t="s">
        <v>102</v>
      </c>
      <c r="I51" s="82" t="s">
        <v>104</v>
      </c>
      <c r="J51" s="141"/>
      <c r="K51" s="141"/>
      <c r="L51" s="29"/>
    </row>
    <row r="52" spans="2:17" s="30" customFormat="1" ht="15" customHeight="1" x14ac:dyDescent="0.2">
      <c r="B52" s="11" t="s">
        <v>1</v>
      </c>
      <c r="C52" s="39">
        <v>0</v>
      </c>
      <c r="D52" s="10">
        <v>7</v>
      </c>
      <c r="E52" s="10">
        <v>25</v>
      </c>
      <c r="F52" s="10">
        <v>56</v>
      </c>
      <c r="G52" s="10">
        <v>1077</v>
      </c>
      <c r="H52" s="10">
        <v>2877</v>
      </c>
      <c r="I52" s="10">
        <v>157</v>
      </c>
      <c r="J52" s="10">
        <v>344</v>
      </c>
      <c r="K52" s="14">
        <f>SUM(C52:J52)</f>
        <v>4543</v>
      </c>
      <c r="L52" s="14"/>
    </row>
    <row r="53" spans="2:17" s="30" customFormat="1" ht="15" customHeight="1" x14ac:dyDescent="0.2">
      <c r="B53" s="11" t="s">
        <v>39</v>
      </c>
      <c r="C53" s="39">
        <v>0</v>
      </c>
      <c r="D53" s="10">
        <v>7</v>
      </c>
      <c r="E53" s="10">
        <v>23</v>
      </c>
      <c r="F53" s="10">
        <v>55</v>
      </c>
      <c r="G53" s="10">
        <v>912</v>
      </c>
      <c r="H53" s="10">
        <v>2300</v>
      </c>
      <c r="I53" s="10">
        <v>172</v>
      </c>
      <c r="J53" s="10">
        <v>892</v>
      </c>
      <c r="K53" s="14">
        <f>SUM(C53:J53)</f>
        <v>4361</v>
      </c>
      <c r="L53" s="14"/>
    </row>
    <row r="54" spans="2:17" s="30" customFormat="1" ht="15" customHeight="1" x14ac:dyDescent="0.2">
      <c r="B54" s="11" t="s">
        <v>38</v>
      </c>
      <c r="C54" s="39">
        <v>0</v>
      </c>
      <c r="D54" s="10">
        <v>9</v>
      </c>
      <c r="E54" s="10">
        <v>25</v>
      </c>
      <c r="F54" s="10">
        <v>81</v>
      </c>
      <c r="G54" s="10">
        <v>998</v>
      </c>
      <c r="H54" s="10">
        <v>2754</v>
      </c>
      <c r="I54" s="10">
        <v>162</v>
      </c>
      <c r="J54" s="10">
        <v>955</v>
      </c>
      <c r="K54" s="14">
        <f>SUM(C54:J54)</f>
        <v>4984</v>
      </c>
      <c r="L54" s="14"/>
    </row>
    <row r="55" spans="2:17" s="30" customFormat="1" ht="15" customHeight="1" x14ac:dyDescent="0.2">
      <c r="B55" s="11" t="s">
        <v>37</v>
      </c>
      <c r="C55" s="39"/>
      <c r="D55" s="10"/>
      <c r="E55" s="10"/>
      <c r="F55" s="10"/>
      <c r="G55" s="10"/>
      <c r="H55" s="10"/>
      <c r="I55" s="10"/>
      <c r="J55" s="10"/>
      <c r="K55" s="14">
        <f t="shared" ref="K55:K63" si="2">SUM(C55:I55)</f>
        <v>0</v>
      </c>
      <c r="L55" s="14"/>
    </row>
    <row r="56" spans="2:17" s="30" customFormat="1" ht="15" customHeight="1" x14ac:dyDescent="0.2">
      <c r="B56" s="11" t="s">
        <v>36</v>
      </c>
      <c r="C56" s="39"/>
      <c r="D56" s="10"/>
      <c r="E56" s="10"/>
      <c r="F56" s="10"/>
      <c r="G56" s="10"/>
      <c r="H56" s="10"/>
      <c r="I56" s="10"/>
      <c r="J56" s="10"/>
      <c r="K56" s="14">
        <f t="shared" si="2"/>
        <v>0</v>
      </c>
      <c r="L56" s="14"/>
    </row>
    <row r="57" spans="2:17" s="30" customFormat="1" ht="15" customHeight="1" x14ac:dyDescent="0.2">
      <c r="B57" s="11" t="s">
        <v>35</v>
      </c>
      <c r="C57" s="39"/>
      <c r="D57" s="10"/>
      <c r="E57" s="10"/>
      <c r="F57" s="10"/>
      <c r="G57" s="10"/>
      <c r="H57" s="10"/>
      <c r="I57" s="10"/>
      <c r="J57" s="10"/>
      <c r="K57" s="14">
        <f t="shared" si="2"/>
        <v>0</v>
      </c>
      <c r="L57" s="14"/>
    </row>
    <row r="58" spans="2:17" s="30" customFormat="1" ht="15" customHeight="1" x14ac:dyDescent="0.2">
      <c r="B58" s="11" t="s">
        <v>34</v>
      </c>
      <c r="C58" s="39"/>
      <c r="D58" s="10"/>
      <c r="E58" s="10"/>
      <c r="F58" s="10"/>
      <c r="G58" s="10"/>
      <c r="H58" s="10"/>
      <c r="I58" s="10"/>
      <c r="J58" s="10"/>
      <c r="K58" s="14">
        <f t="shared" si="2"/>
        <v>0</v>
      </c>
      <c r="L58" s="14"/>
    </row>
    <row r="59" spans="2:17" s="30" customFormat="1" ht="15" customHeight="1" x14ac:dyDescent="0.2">
      <c r="B59" s="11" t="s">
        <v>33</v>
      </c>
      <c r="C59" s="39"/>
      <c r="D59" s="10"/>
      <c r="E59" s="10"/>
      <c r="F59" s="10"/>
      <c r="G59" s="10"/>
      <c r="H59" s="10"/>
      <c r="I59" s="10"/>
      <c r="J59" s="10"/>
      <c r="K59" s="14">
        <f t="shared" si="2"/>
        <v>0</v>
      </c>
      <c r="L59" s="14"/>
    </row>
    <row r="60" spans="2:17" s="30" customFormat="1" ht="15" customHeight="1" x14ac:dyDescent="0.2">
      <c r="B60" s="11" t="s">
        <v>40</v>
      </c>
      <c r="C60" s="39"/>
      <c r="D60" s="10"/>
      <c r="E60" s="10"/>
      <c r="F60" s="10"/>
      <c r="G60" s="10"/>
      <c r="H60" s="10"/>
      <c r="I60" s="10"/>
      <c r="J60" s="10"/>
      <c r="K60" s="14">
        <f t="shared" si="2"/>
        <v>0</v>
      </c>
      <c r="L60" s="14"/>
    </row>
    <row r="61" spans="2:17" s="30" customFormat="1" ht="15" customHeight="1" x14ac:dyDescent="0.2">
      <c r="B61" s="11" t="s">
        <v>32</v>
      </c>
      <c r="C61" s="39"/>
      <c r="D61" s="10"/>
      <c r="E61" s="10"/>
      <c r="F61" s="10"/>
      <c r="G61" s="10"/>
      <c r="H61" s="10"/>
      <c r="I61" s="10"/>
      <c r="J61" s="10"/>
      <c r="K61" s="14">
        <f t="shared" si="2"/>
        <v>0</v>
      </c>
      <c r="L61" s="14"/>
    </row>
    <row r="62" spans="2:17" s="30" customFormat="1" ht="15" customHeight="1" x14ac:dyDescent="0.2">
      <c r="B62" s="11" t="s">
        <v>31</v>
      </c>
      <c r="C62" s="39"/>
      <c r="D62" s="10"/>
      <c r="E62" s="10"/>
      <c r="F62" s="10"/>
      <c r="G62" s="10"/>
      <c r="H62" s="10"/>
      <c r="I62" s="10"/>
      <c r="J62" s="10"/>
      <c r="K62" s="14">
        <f t="shared" si="2"/>
        <v>0</v>
      </c>
      <c r="L62" s="14"/>
    </row>
    <row r="63" spans="2:17" s="30" customFormat="1" ht="15" customHeight="1" x14ac:dyDescent="0.2">
      <c r="B63" s="11" t="s">
        <v>30</v>
      </c>
      <c r="C63" s="39"/>
      <c r="D63" s="10"/>
      <c r="E63" s="10"/>
      <c r="F63" s="10"/>
      <c r="G63" s="10"/>
      <c r="H63" s="10"/>
      <c r="I63" s="10"/>
      <c r="J63" s="10"/>
      <c r="K63" s="14">
        <f t="shared" si="2"/>
        <v>0</v>
      </c>
      <c r="L63" s="14"/>
    </row>
    <row r="64" spans="2:17" s="30" customFormat="1" ht="15" customHeight="1" x14ac:dyDescent="0.2">
      <c r="B64" s="62" t="s">
        <v>23</v>
      </c>
      <c r="C64" s="63">
        <f t="shared" ref="C64:K64" si="3">SUM(C52:C63)</f>
        <v>0</v>
      </c>
      <c r="D64" s="63">
        <f t="shared" si="3"/>
        <v>23</v>
      </c>
      <c r="E64" s="63">
        <f t="shared" si="3"/>
        <v>73</v>
      </c>
      <c r="F64" s="63">
        <f t="shared" si="3"/>
        <v>192</v>
      </c>
      <c r="G64" s="63">
        <f t="shared" si="3"/>
        <v>2987</v>
      </c>
      <c r="H64" s="63">
        <f t="shared" si="3"/>
        <v>7931</v>
      </c>
      <c r="I64" s="63">
        <f t="shared" si="3"/>
        <v>491</v>
      </c>
      <c r="J64" s="63">
        <f t="shared" si="3"/>
        <v>2191</v>
      </c>
      <c r="K64" s="63">
        <f t="shared" si="3"/>
        <v>13888</v>
      </c>
      <c r="L64" s="31"/>
      <c r="N64" s="42"/>
      <c r="O64" s="43"/>
      <c r="P64" s="18"/>
      <c r="Q64" s="17"/>
    </row>
    <row r="65" spans="2:17" s="30" customFormat="1" ht="15" customHeight="1" x14ac:dyDescent="0.2">
      <c r="B65" s="68" t="s">
        <v>29</v>
      </c>
      <c r="C65" s="74">
        <f>C64/$K$64</f>
        <v>0</v>
      </c>
      <c r="D65" s="74">
        <f t="shared" ref="D65:K65" si="4">D64/$K$64</f>
        <v>1.6561059907834101E-3</v>
      </c>
      <c r="E65" s="74">
        <f t="shared" si="4"/>
        <v>5.2563364055299537E-3</v>
      </c>
      <c r="F65" s="74">
        <f t="shared" si="4"/>
        <v>1.3824884792626729E-2</v>
      </c>
      <c r="G65" s="74">
        <f t="shared" si="4"/>
        <v>0.21507776497695852</v>
      </c>
      <c r="H65" s="74">
        <f t="shared" si="4"/>
        <v>0.57106854838709675</v>
      </c>
      <c r="I65" s="74">
        <f t="shared" si="4"/>
        <v>3.5354262672811061E-2</v>
      </c>
      <c r="J65" s="74">
        <f t="shared" si="4"/>
        <v>0.15776209677419356</v>
      </c>
      <c r="K65" s="74">
        <f t="shared" si="4"/>
        <v>1</v>
      </c>
      <c r="L65" s="32"/>
      <c r="N65" s="42"/>
      <c r="O65" s="43"/>
      <c r="P65" s="18"/>
      <c r="Q65" s="17"/>
    </row>
    <row r="66" spans="2:17" s="30" customFormat="1" ht="9" customHeight="1" x14ac:dyDescent="0.2">
      <c r="C66" s="33"/>
      <c r="D66" s="33"/>
      <c r="E66" s="33"/>
      <c r="F66" s="33"/>
      <c r="N66" s="42"/>
      <c r="O66" s="43"/>
      <c r="P66" s="18"/>
      <c r="Q66" s="17"/>
    </row>
    <row r="67" spans="2:17" s="30" customFormat="1" ht="15" customHeight="1" x14ac:dyDescent="0.2">
      <c r="B67" s="57" t="s">
        <v>65</v>
      </c>
      <c r="C67" s="57"/>
      <c r="D67" s="57"/>
      <c r="E67" s="57"/>
      <c r="F67" s="57"/>
      <c r="N67" s="42"/>
      <c r="O67" s="43"/>
      <c r="P67" s="18"/>
      <c r="Q67" s="17"/>
    </row>
    <row r="68" spans="2:17" s="30" customFormat="1" ht="15" customHeight="1" x14ac:dyDescent="0.2">
      <c r="B68" s="141" t="s">
        <v>61</v>
      </c>
      <c r="C68" s="141"/>
      <c r="D68" s="66" t="s">
        <v>25</v>
      </c>
      <c r="E68" s="66" t="s">
        <v>24</v>
      </c>
      <c r="N68" s="42"/>
      <c r="O68" s="43"/>
      <c r="P68" s="18"/>
      <c r="Q68" s="17"/>
    </row>
    <row r="69" spans="2:17" s="30" customFormat="1" ht="15" customHeight="1" x14ac:dyDescent="0.2">
      <c r="B69" s="11" t="s">
        <v>62</v>
      </c>
      <c r="C69" s="39"/>
      <c r="D69" s="10">
        <v>5472</v>
      </c>
      <c r="E69" s="55">
        <f t="shared" ref="E69:E74" si="5">D69/$D$75</f>
        <v>0.39400921658986177</v>
      </c>
      <c r="N69" s="42"/>
      <c r="O69" s="43"/>
      <c r="P69" s="18"/>
      <c r="Q69" s="17"/>
    </row>
    <row r="70" spans="2:17" s="30" customFormat="1" ht="15" customHeight="1" x14ac:dyDescent="0.2">
      <c r="B70" s="11" t="s">
        <v>80</v>
      </c>
      <c r="C70" s="40"/>
      <c r="D70" s="10">
        <v>1940</v>
      </c>
      <c r="E70" s="55">
        <f t="shared" si="5"/>
        <v>0.1396889400921659</v>
      </c>
      <c r="N70" s="42"/>
      <c r="O70" s="43"/>
      <c r="P70" s="18"/>
      <c r="Q70" s="17"/>
    </row>
    <row r="71" spans="2:17" s="30" customFormat="1" ht="15" customHeight="1" x14ac:dyDescent="0.2">
      <c r="B71" s="11" t="s">
        <v>63</v>
      </c>
      <c r="C71" s="40"/>
      <c r="D71" s="10">
        <v>1933</v>
      </c>
      <c r="E71" s="55">
        <f t="shared" si="5"/>
        <v>0.1391849078341014</v>
      </c>
      <c r="N71" s="42"/>
      <c r="O71" s="43"/>
      <c r="P71" s="18"/>
      <c r="Q71" s="17"/>
    </row>
    <row r="72" spans="2:17" s="30" customFormat="1" ht="15" customHeight="1" x14ac:dyDescent="0.2">
      <c r="B72" s="11" t="s">
        <v>28</v>
      </c>
      <c r="C72" s="40"/>
      <c r="D72" s="10">
        <v>2481</v>
      </c>
      <c r="E72" s="55">
        <f t="shared" si="5"/>
        <v>0.1786434331797235</v>
      </c>
      <c r="N72" s="42"/>
      <c r="O72" s="43"/>
      <c r="P72" s="18"/>
      <c r="Q72" s="17"/>
    </row>
    <row r="73" spans="2:17" s="30" customFormat="1" ht="15" customHeight="1" x14ac:dyDescent="0.2">
      <c r="B73" s="11" t="s">
        <v>64</v>
      </c>
      <c r="C73" s="40"/>
      <c r="D73" s="10">
        <v>1873</v>
      </c>
      <c r="E73" s="55">
        <f t="shared" si="5"/>
        <v>0.13486463133640553</v>
      </c>
      <c r="N73" s="41"/>
      <c r="O73" s="41"/>
      <c r="P73" s="47"/>
      <c r="Q73" s="17"/>
    </row>
    <row r="74" spans="2:17" s="30" customFormat="1" ht="15" customHeight="1" x14ac:dyDescent="0.2">
      <c r="B74" s="11" t="s">
        <v>81</v>
      </c>
      <c r="C74" s="40"/>
      <c r="D74" s="10">
        <v>189</v>
      </c>
      <c r="E74" s="55">
        <f t="shared" si="5"/>
        <v>1.3608870967741936E-2</v>
      </c>
      <c r="N74" s="48"/>
      <c r="O74" s="48"/>
      <c r="P74" s="48"/>
    </row>
    <row r="75" spans="2:17" s="30" customFormat="1" ht="12.75" x14ac:dyDescent="0.2">
      <c r="B75" s="62" t="s">
        <v>23</v>
      </c>
      <c r="C75" s="63">
        <f>SUM(C63:C74)</f>
        <v>0</v>
      </c>
      <c r="D75" s="63">
        <f>SUM(D69:D74)</f>
        <v>13888</v>
      </c>
      <c r="E75" s="67">
        <f>SUM(E69:E74)</f>
        <v>1.0000000000000002</v>
      </c>
      <c r="N75" s="48"/>
      <c r="O75" s="48"/>
      <c r="P75" s="48"/>
    </row>
    <row r="76" spans="2:17" s="49" customFormat="1" ht="4.5" customHeight="1" x14ac:dyDescent="0.2">
      <c r="C76" s="53"/>
      <c r="D76" s="53"/>
      <c r="E76" s="53"/>
      <c r="F76" s="53"/>
    </row>
    <row r="77" spans="2:17" s="30" customFormat="1" ht="18" customHeight="1" x14ac:dyDescent="0.25">
      <c r="B77" s="1" t="s">
        <v>82</v>
      </c>
      <c r="C77" s="3"/>
      <c r="D77" s="3"/>
      <c r="E77" s="3"/>
      <c r="F77" s="3"/>
      <c r="G77" s="3"/>
      <c r="H77" s="3"/>
      <c r="I77" s="3"/>
      <c r="J77" s="3"/>
      <c r="K77" s="2"/>
      <c r="L77" s="2"/>
      <c r="M77" s="2"/>
      <c r="N77" s="2"/>
      <c r="O77" s="2"/>
      <c r="P77" s="2"/>
      <c r="Q77" s="16"/>
    </row>
    <row r="78" spans="2:17" s="30" customFormat="1" ht="5.25" customHeight="1" x14ac:dyDescent="0.2">
      <c r="B78" s="7"/>
      <c r="C78" s="34"/>
      <c r="D78" s="34"/>
      <c r="E78" s="34"/>
      <c r="F78" s="34"/>
      <c r="G78" s="7"/>
      <c r="H78" s="7"/>
      <c r="I78" s="7"/>
      <c r="J78" s="7"/>
      <c r="K78" s="7"/>
      <c r="L78" s="7"/>
      <c r="M78" s="7"/>
      <c r="N78" s="7"/>
      <c r="O78" s="7"/>
      <c r="P78" s="7"/>
    </row>
    <row r="79" spans="2:17" s="30" customFormat="1" ht="27.75" customHeight="1" x14ac:dyDescent="0.2">
      <c r="B79" s="142" t="s">
        <v>66</v>
      </c>
      <c r="C79" s="142"/>
      <c r="D79" s="142"/>
      <c r="E79" s="142"/>
      <c r="F79" s="142"/>
      <c r="G79" s="51"/>
      <c r="H79" s="51"/>
      <c r="I79" s="44"/>
      <c r="J79" s="44"/>
    </row>
    <row r="80" spans="2:17" s="30" customFormat="1" ht="15" customHeight="1" x14ac:dyDescent="0.2">
      <c r="B80" s="66" t="s">
        <v>41</v>
      </c>
      <c r="C80" s="66" t="s">
        <v>43</v>
      </c>
      <c r="D80" s="66" t="s">
        <v>42</v>
      </c>
      <c r="E80" s="66" t="s">
        <v>23</v>
      </c>
      <c r="F80" s="66" t="s">
        <v>0</v>
      </c>
      <c r="G80" s="29"/>
      <c r="H80" s="29"/>
    </row>
    <row r="81" spans="2:16" s="30" customFormat="1" ht="15" customHeight="1" x14ac:dyDescent="0.2">
      <c r="B81" s="11" t="s">
        <v>1</v>
      </c>
      <c r="C81" s="39">
        <v>3492</v>
      </c>
      <c r="D81" s="10">
        <v>1051</v>
      </c>
      <c r="E81" s="14">
        <f>C81+D81</f>
        <v>4543</v>
      </c>
      <c r="F81" s="14"/>
      <c r="G81" s="14"/>
      <c r="H81" s="20"/>
    </row>
    <row r="82" spans="2:16" s="30" customFormat="1" ht="15" customHeight="1" x14ac:dyDescent="0.2">
      <c r="B82" s="11" t="s">
        <v>39</v>
      </c>
      <c r="C82" s="39">
        <v>3344</v>
      </c>
      <c r="D82" s="10">
        <v>1017</v>
      </c>
      <c r="E82" s="14">
        <f>C82+D82</f>
        <v>4361</v>
      </c>
      <c r="F82" s="55">
        <f>E82/E81-1</f>
        <v>-4.006163328197232E-2</v>
      </c>
      <c r="G82" s="14"/>
      <c r="H82" s="20"/>
    </row>
    <row r="83" spans="2:16" s="30" customFormat="1" ht="15" customHeight="1" x14ac:dyDescent="0.2">
      <c r="B83" s="11" t="s">
        <v>38</v>
      </c>
      <c r="C83" s="39">
        <v>3816</v>
      </c>
      <c r="D83" s="10">
        <v>1168</v>
      </c>
      <c r="E83" s="14">
        <f>C83+D83</f>
        <v>4984</v>
      </c>
      <c r="F83" s="55">
        <f>E83/E82-1</f>
        <v>0.14285714285714279</v>
      </c>
      <c r="G83" s="14"/>
      <c r="H83" s="20"/>
    </row>
    <row r="84" spans="2:16" s="30" customFormat="1" ht="15" customHeight="1" x14ac:dyDescent="0.2">
      <c r="B84" s="11" t="s">
        <v>37</v>
      </c>
      <c r="C84" s="39"/>
      <c r="D84" s="10"/>
      <c r="E84" s="14"/>
      <c r="F84" s="14"/>
      <c r="G84" s="14"/>
      <c r="H84" s="20"/>
    </row>
    <row r="85" spans="2:16" s="30" customFormat="1" ht="15" customHeight="1" x14ac:dyDescent="0.2">
      <c r="B85" s="11" t="s">
        <v>36</v>
      </c>
      <c r="C85" s="39"/>
      <c r="D85" s="10"/>
      <c r="E85" s="14"/>
      <c r="F85" s="14"/>
      <c r="G85" s="14"/>
      <c r="H85" s="20"/>
    </row>
    <row r="86" spans="2:16" s="30" customFormat="1" ht="15" customHeight="1" x14ac:dyDescent="0.2">
      <c r="B86" s="11" t="s">
        <v>35</v>
      </c>
      <c r="C86" s="39"/>
      <c r="D86" s="10"/>
      <c r="E86" s="14"/>
      <c r="F86" s="14"/>
      <c r="G86" s="14"/>
      <c r="H86" s="20"/>
      <c r="O86" s="56" t="s">
        <v>43</v>
      </c>
      <c r="P86" s="56" t="s">
        <v>42</v>
      </c>
    </row>
    <row r="87" spans="2:16" s="30" customFormat="1" ht="15" customHeight="1" x14ac:dyDescent="0.2">
      <c r="B87" s="11" t="s">
        <v>34</v>
      </c>
      <c r="C87" s="39"/>
      <c r="D87" s="10"/>
      <c r="E87" s="14"/>
      <c r="F87" s="14"/>
      <c r="G87" s="14"/>
      <c r="H87" s="20"/>
      <c r="O87" s="120">
        <f>C94</f>
        <v>0.76699308755760365</v>
      </c>
      <c r="P87" s="120">
        <f>D94</f>
        <v>0.23300691244239632</v>
      </c>
    </row>
    <row r="88" spans="2:16" s="30" customFormat="1" ht="15" customHeight="1" x14ac:dyDescent="0.2">
      <c r="B88" s="11" t="s">
        <v>33</v>
      </c>
      <c r="C88" s="39"/>
      <c r="D88" s="10"/>
      <c r="E88" s="14"/>
      <c r="F88" s="14"/>
      <c r="G88" s="14"/>
      <c r="H88" s="20"/>
      <c r="O88" s="120"/>
      <c r="P88" s="121"/>
    </row>
    <row r="89" spans="2:16" s="30" customFormat="1" ht="15" customHeight="1" x14ac:dyDescent="0.2">
      <c r="B89" s="11" t="s">
        <v>40</v>
      </c>
      <c r="C89" s="39"/>
      <c r="D89" s="10"/>
      <c r="E89" s="14"/>
      <c r="F89" s="14"/>
      <c r="G89" s="14"/>
      <c r="H89" s="20"/>
    </row>
    <row r="90" spans="2:16" s="30" customFormat="1" ht="15" customHeight="1" x14ac:dyDescent="0.2">
      <c r="B90" s="11" t="s">
        <v>32</v>
      </c>
      <c r="C90" s="39"/>
      <c r="D90" s="10"/>
      <c r="E90" s="14"/>
      <c r="F90" s="14"/>
      <c r="G90" s="14"/>
      <c r="H90" s="20"/>
    </row>
    <row r="91" spans="2:16" s="30" customFormat="1" ht="15" customHeight="1" x14ac:dyDescent="0.2">
      <c r="B91" s="11" t="s">
        <v>31</v>
      </c>
      <c r="C91" s="39"/>
      <c r="D91" s="10"/>
      <c r="E91" s="14"/>
      <c r="F91" s="14"/>
      <c r="G91" s="31"/>
      <c r="H91" s="45"/>
    </row>
    <row r="92" spans="2:16" s="30" customFormat="1" ht="15" customHeight="1" x14ac:dyDescent="0.2">
      <c r="B92" s="11" t="s">
        <v>30</v>
      </c>
      <c r="C92" s="39"/>
      <c r="D92" s="10"/>
      <c r="E92" s="14"/>
      <c r="F92" s="14"/>
    </row>
    <row r="93" spans="2:16" s="30" customFormat="1" ht="15" customHeight="1" x14ac:dyDescent="0.2">
      <c r="B93" s="62" t="s">
        <v>23</v>
      </c>
      <c r="C93" s="63">
        <f>SUM(C81:C92)</f>
        <v>10652</v>
      </c>
      <c r="D93" s="63">
        <f>SUM(D81:D92)</f>
        <v>3236</v>
      </c>
      <c r="E93" s="63">
        <f>SUM(E81:E92)</f>
        <v>13888</v>
      </c>
      <c r="F93" s="63">
        <f>SUM(F81:F92)</f>
        <v>0.10279550957517047</v>
      </c>
      <c r="G93" s="4"/>
      <c r="H93" s="46"/>
      <c r="I93" s="46"/>
      <c r="J93" s="46"/>
      <c r="K93" s="46"/>
      <c r="L93" s="46"/>
    </row>
    <row r="94" spans="2:16" s="30" customFormat="1" ht="15" customHeight="1" x14ac:dyDescent="0.2">
      <c r="B94" s="68" t="s">
        <v>29</v>
      </c>
      <c r="C94" s="69">
        <f>C93/E93</f>
        <v>0.76699308755760365</v>
      </c>
      <c r="D94" s="69">
        <f>D93/E93</f>
        <v>0.23300691244239632</v>
      </c>
      <c r="E94" s="69">
        <f>E93/E93</f>
        <v>1</v>
      </c>
      <c r="F94" s="55"/>
      <c r="G94" s="29"/>
      <c r="H94" s="29"/>
      <c r="I94" s="29"/>
      <c r="J94" s="29"/>
      <c r="K94" s="29"/>
      <c r="L94" s="29"/>
    </row>
    <row r="95" spans="2:16" s="30" customFormat="1" ht="9" customHeight="1" x14ac:dyDescent="0.2">
      <c r="B95" s="11"/>
      <c r="C95" s="10"/>
      <c r="D95" s="10"/>
      <c r="E95" s="10"/>
      <c r="F95" s="10"/>
      <c r="G95" s="10"/>
      <c r="H95" s="10"/>
      <c r="I95" s="10"/>
      <c r="J95" s="10"/>
      <c r="K95" s="14"/>
      <c r="L95" s="14"/>
    </row>
    <row r="96" spans="2:16" s="30" customFormat="1" ht="15" customHeight="1" x14ac:dyDescent="0.2">
      <c r="B96" s="57" t="s">
        <v>67</v>
      </c>
      <c r="C96" s="57"/>
      <c r="D96" s="57"/>
      <c r="E96" s="57"/>
      <c r="F96" s="57"/>
      <c r="G96" s="10"/>
      <c r="H96" s="10"/>
      <c r="I96" s="10"/>
      <c r="J96" s="10"/>
      <c r="K96" s="14"/>
      <c r="L96" s="14"/>
    </row>
    <row r="97" spans="2:16" s="30" customFormat="1" ht="24" x14ac:dyDescent="0.2">
      <c r="B97" s="141" t="s">
        <v>41</v>
      </c>
      <c r="C97" s="81" t="s">
        <v>92</v>
      </c>
      <c r="D97" s="81" t="s">
        <v>94</v>
      </c>
      <c r="E97" s="81" t="s">
        <v>96</v>
      </c>
      <c r="F97" s="81" t="s">
        <v>98</v>
      </c>
      <c r="G97" s="81" t="s">
        <v>100</v>
      </c>
      <c r="H97" s="81" t="s">
        <v>101</v>
      </c>
      <c r="I97" s="81" t="s">
        <v>103</v>
      </c>
      <c r="J97" s="141" t="s">
        <v>27</v>
      </c>
      <c r="K97" s="141" t="s">
        <v>23</v>
      </c>
      <c r="L97" s="29"/>
    </row>
    <row r="98" spans="2:16" s="30" customFormat="1" ht="12" customHeight="1" x14ac:dyDescent="0.2">
      <c r="B98" s="141"/>
      <c r="C98" s="82" t="s">
        <v>93</v>
      </c>
      <c r="D98" s="82" t="s">
        <v>95</v>
      </c>
      <c r="E98" s="82" t="s">
        <v>97</v>
      </c>
      <c r="F98" s="82" t="s">
        <v>99</v>
      </c>
      <c r="G98" s="82" t="s">
        <v>105</v>
      </c>
      <c r="H98" s="82" t="s">
        <v>102</v>
      </c>
      <c r="I98" s="82" t="s">
        <v>104</v>
      </c>
      <c r="J98" s="141"/>
      <c r="K98" s="141"/>
      <c r="L98" s="29"/>
    </row>
    <row r="99" spans="2:16" s="30" customFormat="1" ht="15" customHeight="1" x14ac:dyDescent="0.2">
      <c r="B99" s="11" t="s">
        <v>1</v>
      </c>
      <c r="C99" s="39">
        <v>638</v>
      </c>
      <c r="D99" s="10">
        <v>727</v>
      </c>
      <c r="E99" s="10">
        <v>340</v>
      </c>
      <c r="F99" s="10">
        <v>232</v>
      </c>
      <c r="G99" s="10">
        <v>888</v>
      </c>
      <c r="H99" s="10">
        <v>1492</v>
      </c>
      <c r="I99" s="10">
        <v>216</v>
      </c>
      <c r="J99" s="10">
        <v>10</v>
      </c>
      <c r="K99" s="14">
        <f>SUM(C99:J99)</f>
        <v>4543</v>
      </c>
      <c r="L99" s="14"/>
    </row>
    <row r="100" spans="2:16" s="30" customFormat="1" ht="15" customHeight="1" x14ac:dyDescent="0.2">
      <c r="B100" s="11" t="s">
        <v>39</v>
      </c>
      <c r="C100" s="39">
        <v>647</v>
      </c>
      <c r="D100" s="10">
        <v>658</v>
      </c>
      <c r="E100" s="10">
        <v>355</v>
      </c>
      <c r="F100" s="10">
        <v>270</v>
      </c>
      <c r="G100" s="10">
        <v>821</v>
      </c>
      <c r="H100" s="10">
        <v>1333</v>
      </c>
      <c r="I100" s="10">
        <v>230</v>
      </c>
      <c r="J100" s="10">
        <v>47</v>
      </c>
      <c r="K100" s="14">
        <f>SUM(C100:J100)</f>
        <v>4361</v>
      </c>
      <c r="L100" s="14"/>
    </row>
    <row r="101" spans="2:16" s="30" customFormat="1" ht="15" customHeight="1" x14ac:dyDescent="0.2">
      <c r="B101" s="11" t="s">
        <v>38</v>
      </c>
      <c r="C101" s="39">
        <v>594</v>
      </c>
      <c r="D101" s="10">
        <v>785</v>
      </c>
      <c r="E101" s="10">
        <v>393</v>
      </c>
      <c r="F101" s="10">
        <v>301</v>
      </c>
      <c r="G101" s="10">
        <v>932</v>
      </c>
      <c r="H101" s="10">
        <v>1670</v>
      </c>
      <c r="I101" s="10">
        <v>258</v>
      </c>
      <c r="J101" s="10">
        <v>51</v>
      </c>
      <c r="K101" s="14">
        <f>SUM(C101:J101)</f>
        <v>4984</v>
      </c>
      <c r="L101" s="14"/>
    </row>
    <row r="102" spans="2:16" s="30" customFormat="1" ht="15" customHeight="1" x14ac:dyDescent="0.2">
      <c r="B102" s="11" t="s">
        <v>37</v>
      </c>
      <c r="C102" s="39"/>
      <c r="D102" s="10"/>
      <c r="E102" s="10"/>
      <c r="F102" s="10"/>
      <c r="G102" s="10"/>
      <c r="H102" s="10"/>
      <c r="I102" s="10"/>
      <c r="J102" s="10"/>
      <c r="K102" s="14">
        <f t="shared" ref="K102:K110" si="6">SUM(C102:I102)</f>
        <v>0</v>
      </c>
      <c r="L102" s="14"/>
    </row>
    <row r="103" spans="2:16" s="30" customFormat="1" ht="15" customHeight="1" x14ac:dyDescent="0.2">
      <c r="B103" s="11" t="s">
        <v>36</v>
      </c>
      <c r="C103" s="39"/>
      <c r="D103" s="10"/>
      <c r="E103" s="10"/>
      <c r="F103" s="10"/>
      <c r="G103" s="10"/>
      <c r="H103" s="10"/>
      <c r="I103" s="10"/>
      <c r="J103" s="10"/>
      <c r="K103" s="14">
        <f t="shared" si="6"/>
        <v>0</v>
      </c>
      <c r="L103" s="14"/>
    </row>
    <row r="104" spans="2:16" s="30" customFormat="1" ht="15" customHeight="1" x14ac:dyDescent="0.2">
      <c r="B104" s="11" t="s">
        <v>35</v>
      </c>
      <c r="C104" s="39"/>
      <c r="D104" s="10"/>
      <c r="E104" s="10"/>
      <c r="F104" s="10"/>
      <c r="G104" s="10"/>
      <c r="H104" s="10"/>
      <c r="I104" s="10"/>
      <c r="J104" s="10"/>
      <c r="K104" s="14">
        <f t="shared" si="6"/>
        <v>0</v>
      </c>
      <c r="L104" s="14"/>
    </row>
    <row r="105" spans="2:16" s="30" customFormat="1" ht="15" customHeight="1" x14ac:dyDescent="0.2">
      <c r="B105" s="11" t="s">
        <v>34</v>
      </c>
      <c r="C105" s="39"/>
      <c r="D105" s="10"/>
      <c r="E105" s="10"/>
      <c r="F105" s="10"/>
      <c r="G105" s="10"/>
      <c r="H105" s="10"/>
      <c r="I105" s="10"/>
      <c r="J105" s="10"/>
      <c r="K105" s="14">
        <f t="shared" si="6"/>
        <v>0</v>
      </c>
      <c r="L105" s="14"/>
    </row>
    <row r="106" spans="2:16" s="30" customFormat="1" ht="15" customHeight="1" x14ac:dyDescent="0.2">
      <c r="B106" s="11" t="s">
        <v>33</v>
      </c>
      <c r="C106" s="39"/>
      <c r="D106" s="10"/>
      <c r="E106" s="10"/>
      <c r="F106" s="10"/>
      <c r="G106" s="10"/>
      <c r="H106" s="10"/>
      <c r="I106" s="10"/>
      <c r="J106" s="10"/>
      <c r="K106" s="14">
        <f t="shared" si="6"/>
        <v>0</v>
      </c>
      <c r="L106" s="14"/>
    </row>
    <row r="107" spans="2:16" s="30" customFormat="1" ht="15" customHeight="1" x14ac:dyDescent="0.2">
      <c r="B107" s="11" t="s">
        <v>40</v>
      </c>
      <c r="C107" s="39"/>
      <c r="D107" s="10"/>
      <c r="E107" s="10"/>
      <c r="F107" s="10"/>
      <c r="G107" s="10"/>
      <c r="H107" s="10"/>
      <c r="I107" s="10"/>
      <c r="J107" s="10"/>
      <c r="K107" s="14">
        <f t="shared" si="6"/>
        <v>0</v>
      </c>
      <c r="L107" s="14"/>
    </row>
    <row r="108" spans="2:16" s="30" customFormat="1" ht="15" customHeight="1" x14ac:dyDescent="0.2">
      <c r="B108" s="11" t="s">
        <v>32</v>
      </c>
      <c r="C108" s="39"/>
      <c r="D108" s="10"/>
      <c r="E108" s="10"/>
      <c r="F108" s="10"/>
      <c r="G108" s="10"/>
      <c r="H108" s="10"/>
      <c r="I108" s="10"/>
      <c r="J108" s="10"/>
      <c r="K108" s="14">
        <f t="shared" si="6"/>
        <v>0</v>
      </c>
      <c r="L108" s="14"/>
    </row>
    <row r="109" spans="2:16" s="30" customFormat="1" ht="15" customHeight="1" x14ac:dyDescent="0.2">
      <c r="B109" s="11" t="s">
        <v>31</v>
      </c>
      <c r="C109" s="39"/>
      <c r="D109" s="10"/>
      <c r="E109" s="10"/>
      <c r="F109" s="10"/>
      <c r="G109" s="10"/>
      <c r="H109" s="10"/>
      <c r="I109" s="10"/>
      <c r="J109" s="10"/>
      <c r="K109" s="14">
        <f t="shared" si="6"/>
        <v>0</v>
      </c>
      <c r="L109" s="14"/>
    </row>
    <row r="110" spans="2:16" s="30" customFormat="1" ht="15" customHeight="1" x14ac:dyDescent="0.2">
      <c r="B110" s="11" t="s">
        <v>30</v>
      </c>
      <c r="C110" s="39"/>
      <c r="D110" s="10"/>
      <c r="E110" s="10"/>
      <c r="F110" s="10"/>
      <c r="G110" s="10"/>
      <c r="H110" s="10"/>
      <c r="I110" s="10"/>
      <c r="J110" s="10"/>
      <c r="K110" s="14">
        <f t="shared" si="6"/>
        <v>0</v>
      </c>
      <c r="L110" s="14"/>
    </row>
    <row r="111" spans="2:16" s="30" customFormat="1" ht="15" customHeight="1" x14ac:dyDescent="0.2">
      <c r="B111" s="62" t="s">
        <v>23</v>
      </c>
      <c r="C111" s="63">
        <f t="shared" ref="C111:K111" si="7">SUM(C99:C110)</f>
        <v>1879</v>
      </c>
      <c r="D111" s="63">
        <f t="shared" si="7"/>
        <v>2170</v>
      </c>
      <c r="E111" s="63">
        <f t="shared" si="7"/>
        <v>1088</v>
      </c>
      <c r="F111" s="63">
        <f t="shared" si="7"/>
        <v>803</v>
      </c>
      <c r="G111" s="63">
        <f t="shared" si="7"/>
        <v>2641</v>
      </c>
      <c r="H111" s="63">
        <f t="shared" si="7"/>
        <v>4495</v>
      </c>
      <c r="I111" s="63">
        <f t="shared" si="7"/>
        <v>704</v>
      </c>
      <c r="J111" s="63">
        <f t="shared" si="7"/>
        <v>108</v>
      </c>
      <c r="K111" s="63">
        <f t="shared" si="7"/>
        <v>13888</v>
      </c>
      <c r="L111" s="31"/>
      <c r="N111" s="42"/>
      <c r="O111" s="43"/>
      <c r="P111" s="18"/>
    </row>
    <row r="112" spans="2:16" s="30" customFormat="1" ht="15" customHeight="1" x14ac:dyDescent="0.2">
      <c r="B112" s="68" t="s">
        <v>29</v>
      </c>
      <c r="C112" s="74">
        <f t="shared" ref="C112:K112" si="8">C111/$K$64</f>
        <v>0.13529665898617513</v>
      </c>
      <c r="D112" s="74">
        <f t="shared" si="8"/>
        <v>0.15625</v>
      </c>
      <c r="E112" s="74">
        <f t="shared" si="8"/>
        <v>7.8341013824884786E-2</v>
      </c>
      <c r="F112" s="74">
        <f t="shared" si="8"/>
        <v>5.7819700460829494E-2</v>
      </c>
      <c r="G112" s="74">
        <f t="shared" si="8"/>
        <v>0.19016417050691245</v>
      </c>
      <c r="H112" s="74">
        <f t="shared" si="8"/>
        <v>0.3236607142857143</v>
      </c>
      <c r="I112" s="74">
        <f t="shared" si="8"/>
        <v>5.0691244239631339E-2</v>
      </c>
      <c r="J112" s="74">
        <f t="shared" si="8"/>
        <v>7.7764976958525347E-3</v>
      </c>
      <c r="K112" s="74">
        <f t="shared" si="8"/>
        <v>1</v>
      </c>
      <c r="L112" s="32"/>
      <c r="N112" s="42"/>
      <c r="O112" s="43"/>
      <c r="P112" s="18"/>
    </row>
    <row r="113" spans="2:17" s="30" customFormat="1" ht="15" customHeight="1" x14ac:dyDescent="0.2">
      <c r="B113" s="15"/>
      <c r="C113" s="35"/>
      <c r="D113" s="35"/>
      <c r="E113" s="20"/>
      <c r="F113" s="20"/>
      <c r="G113" s="20"/>
      <c r="H113" s="20"/>
    </row>
    <row r="114" spans="2:17" s="30" customFormat="1" ht="15" customHeight="1" x14ac:dyDescent="0.2">
      <c r="B114" s="57" t="s">
        <v>71</v>
      </c>
      <c r="C114" s="35"/>
      <c r="D114" s="35"/>
      <c r="E114" s="20"/>
      <c r="F114" s="20"/>
      <c r="G114" s="20"/>
      <c r="H114" s="20"/>
    </row>
    <row r="115" spans="2:17" s="30" customFormat="1" ht="15" customHeight="1" x14ac:dyDescent="0.2">
      <c r="B115" s="66" t="s">
        <v>26</v>
      </c>
      <c r="C115" s="66" t="s">
        <v>1</v>
      </c>
      <c r="D115" s="66" t="s">
        <v>39</v>
      </c>
      <c r="E115" s="66" t="s">
        <v>38</v>
      </c>
      <c r="F115" s="66" t="s">
        <v>37</v>
      </c>
      <c r="G115" s="66" t="s">
        <v>36</v>
      </c>
      <c r="H115" s="66" t="s">
        <v>35</v>
      </c>
      <c r="I115" s="66" t="s">
        <v>34</v>
      </c>
      <c r="J115" s="66" t="s">
        <v>33</v>
      </c>
      <c r="K115" s="66" t="s">
        <v>40</v>
      </c>
      <c r="L115" s="66" t="s">
        <v>32</v>
      </c>
      <c r="M115" s="66" t="s">
        <v>31</v>
      </c>
      <c r="N115" s="66" t="s">
        <v>30</v>
      </c>
      <c r="O115" s="66" t="s">
        <v>23</v>
      </c>
      <c r="P115" s="66" t="s">
        <v>24</v>
      </c>
    </row>
    <row r="116" spans="2:17" s="30" customFormat="1" ht="15" customHeight="1" x14ac:dyDescent="0.2">
      <c r="B116" s="11" t="s">
        <v>83</v>
      </c>
      <c r="C116" s="39">
        <v>1256</v>
      </c>
      <c r="D116" s="10">
        <v>1170</v>
      </c>
      <c r="E116" s="10">
        <v>1392</v>
      </c>
      <c r="F116" s="10"/>
      <c r="G116" s="10"/>
      <c r="H116" s="10"/>
      <c r="I116" s="10"/>
      <c r="J116" s="10"/>
      <c r="M116" s="13"/>
      <c r="N116" s="13"/>
      <c r="O116" s="40">
        <f>SUM(C116:N116)</f>
        <v>3818</v>
      </c>
      <c r="P116" s="20">
        <f t="shared" ref="P116:P121" si="9">O116/$O$121</f>
        <v>0.2749135944700461</v>
      </c>
      <c r="Q116" s="12"/>
    </row>
    <row r="117" spans="2:17" s="30" customFormat="1" ht="15" customHeight="1" x14ac:dyDescent="0.2">
      <c r="B117" s="11" t="s">
        <v>84</v>
      </c>
      <c r="C117" s="39">
        <v>2563</v>
      </c>
      <c r="D117" s="10">
        <v>2372</v>
      </c>
      <c r="E117" s="10">
        <v>2560</v>
      </c>
      <c r="F117" s="10"/>
      <c r="G117" s="10"/>
      <c r="H117" s="10"/>
      <c r="I117" s="10"/>
      <c r="J117" s="10"/>
      <c r="M117" s="13"/>
      <c r="N117" s="13"/>
      <c r="O117" s="40">
        <f>SUM(C117:N117)</f>
        <v>7495</v>
      </c>
      <c r="P117" s="20">
        <f t="shared" si="9"/>
        <v>0.5396745391705069</v>
      </c>
      <c r="Q117" s="12"/>
    </row>
    <row r="118" spans="2:17" s="30" customFormat="1" ht="15" customHeight="1" x14ac:dyDescent="0.2">
      <c r="B118" s="11" t="s">
        <v>68</v>
      </c>
      <c r="C118" s="39">
        <v>430</v>
      </c>
      <c r="D118" s="10">
        <v>492</v>
      </c>
      <c r="E118" s="10">
        <v>449</v>
      </c>
      <c r="F118" s="10"/>
      <c r="G118" s="10"/>
      <c r="H118" s="10"/>
      <c r="I118" s="10"/>
      <c r="J118" s="10"/>
      <c r="O118" s="40">
        <f>SUM(C118:N118)</f>
        <v>1371</v>
      </c>
      <c r="P118" s="20">
        <f t="shared" si="9"/>
        <v>9.8718317972350228E-2</v>
      </c>
    </row>
    <row r="119" spans="2:17" s="30" customFormat="1" ht="15" customHeight="1" x14ac:dyDescent="0.2">
      <c r="B119" s="11" t="s">
        <v>69</v>
      </c>
      <c r="C119" s="39">
        <v>12</v>
      </c>
      <c r="D119" s="10">
        <v>27</v>
      </c>
      <c r="E119" s="10">
        <v>18</v>
      </c>
      <c r="F119" s="10"/>
      <c r="G119" s="10"/>
      <c r="H119" s="10"/>
      <c r="I119" s="10"/>
      <c r="J119" s="10"/>
      <c r="O119" s="40">
        <f>SUM(C119:N119)</f>
        <v>57</v>
      </c>
      <c r="P119" s="20">
        <f t="shared" si="9"/>
        <v>4.1042626728110595E-3</v>
      </c>
    </row>
    <row r="120" spans="2:17" s="30" customFormat="1" ht="15" customHeight="1" x14ac:dyDescent="0.2">
      <c r="B120" s="11" t="s">
        <v>70</v>
      </c>
      <c r="C120" s="39">
        <v>282</v>
      </c>
      <c r="D120" s="10">
        <v>300</v>
      </c>
      <c r="E120" s="10">
        <v>565</v>
      </c>
      <c r="F120" s="10"/>
      <c r="G120" s="10"/>
      <c r="H120" s="10"/>
      <c r="I120" s="10"/>
      <c r="J120" s="10"/>
      <c r="O120" s="40">
        <f>SUM(C120:N120)</f>
        <v>1147</v>
      </c>
      <c r="P120" s="20">
        <f t="shared" si="9"/>
        <v>8.2589285714285712E-2</v>
      </c>
    </row>
    <row r="121" spans="2:17" s="30" customFormat="1" ht="15" customHeight="1" x14ac:dyDescent="0.2">
      <c r="B121" s="62" t="s">
        <v>23</v>
      </c>
      <c r="C121" s="63">
        <f>SUM(C116:C120)</f>
        <v>4543</v>
      </c>
      <c r="D121" s="63">
        <f>SUM(D116:D120)</f>
        <v>4361</v>
      </c>
      <c r="E121" s="63">
        <f>SUM(E116:E120)</f>
        <v>4984</v>
      </c>
      <c r="F121" s="63">
        <f t="shared" ref="F121:O121" si="10">SUM(F116:F120)</f>
        <v>0</v>
      </c>
      <c r="G121" s="63">
        <f t="shared" si="10"/>
        <v>0</v>
      </c>
      <c r="H121" s="63">
        <f t="shared" si="10"/>
        <v>0</v>
      </c>
      <c r="I121" s="63">
        <f t="shared" si="10"/>
        <v>0</v>
      </c>
      <c r="J121" s="63">
        <f t="shared" si="10"/>
        <v>0</v>
      </c>
      <c r="K121" s="63">
        <f t="shared" si="10"/>
        <v>0</v>
      </c>
      <c r="L121" s="63"/>
      <c r="M121" s="63">
        <f t="shared" si="10"/>
        <v>0</v>
      </c>
      <c r="N121" s="63">
        <f t="shared" si="10"/>
        <v>0</v>
      </c>
      <c r="O121" s="63">
        <f t="shared" si="10"/>
        <v>13888</v>
      </c>
      <c r="P121" s="75">
        <f t="shared" si="9"/>
        <v>1</v>
      </c>
    </row>
    <row r="122" spans="2:17" s="30" customFormat="1" ht="14.25" customHeight="1" x14ac:dyDescent="0.2">
      <c r="B122" s="11"/>
      <c r="C122" s="10"/>
      <c r="D122" s="10"/>
      <c r="E122" s="10"/>
      <c r="F122" s="9"/>
    </row>
    <row r="123" spans="2:17" s="30" customFormat="1" ht="18" customHeight="1" x14ac:dyDescent="0.25">
      <c r="B123" s="1" t="s">
        <v>85</v>
      </c>
      <c r="C123" s="3"/>
      <c r="D123" s="3"/>
      <c r="E123" s="3"/>
      <c r="F123" s="3"/>
      <c r="G123" s="3"/>
      <c r="H123" s="3"/>
      <c r="I123" s="3"/>
      <c r="J123" s="3"/>
      <c r="K123" s="2"/>
      <c r="L123" s="2"/>
      <c r="M123" s="2"/>
      <c r="N123" s="2"/>
      <c r="O123" s="2"/>
      <c r="P123" s="2"/>
    </row>
    <row r="124" spans="2:17" s="30" customFormat="1" ht="3" customHeight="1" x14ac:dyDescent="0.2">
      <c r="B124" s="7"/>
      <c r="C124" s="34"/>
      <c r="D124" s="34"/>
      <c r="E124" s="34"/>
      <c r="F124" s="34"/>
      <c r="G124" s="7"/>
      <c r="H124" s="7"/>
      <c r="I124" s="7"/>
      <c r="J124" s="7"/>
      <c r="K124" s="7"/>
      <c r="L124" s="7"/>
      <c r="M124" s="7"/>
      <c r="N124" s="7"/>
      <c r="O124" s="7"/>
      <c r="P124" s="7"/>
    </row>
    <row r="125" spans="2:17" s="30" customFormat="1" ht="15" customHeight="1" x14ac:dyDescent="0.2">
      <c r="B125" s="57" t="s">
        <v>72</v>
      </c>
      <c r="C125" s="57"/>
      <c r="D125" s="57"/>
      <c r="E125" s="57"/>
      <c r="F125" s="57"/>
      <c r="G125" s="51"/>
      <c r="H125" s="51"/>
      <c r="I125" s="44"/>
      <c r="J125" s="44"/>
    </row>
    <row r="126" spans="2:17" s="50" customFormat="1" ht="15" customHeight="1" x14ac:dyDescent="0.25">
      <c r="B126" s="66" t="s">
        <v>41</v>
      </c>
      <c r="C126" s="66" t="s">
        <v>43</v>
      </c>
      <c r="D126" s="66" t="s">
        <v>42</v>
      </c>
      <c r="E126" s="83" t="s">
        <v>91</v>
      </c>
      <c r="F126" s="66" t="s">
        <v>23</v>
      </c>
      <c r="G126" s="66" t="s">
        <v>0</v>
      </c>
      <c r="H126" s="29"/>
      <c r="I126" s="30"/>
      <c r="J126" s="30"/>
      <c r="K126" s="30"/>
      <c r="L126" s="30"/>
      <c r="M126" s="30"/>
      <c r="N126" s="30"/>
      <c r="O126" s="30"/>
      <c r="P126" s="30"/>
    </row>
    <row r="127" spans="2:17" s="50" customFormat="1" ht="15" customHeight="1" x14ac:dyDescent="0.25">
      <c r="B127" s="11" t="s">
        <v>1</v>
      </c>
      <c r="C127" s="39">
        <v>977</v>
      </c>
      <c r="D127" s="10">
        <v>3566</v>
      </c>
      <c r="E127" s="10">
        <v>0</v>
      </c>
      <c r="F127" s="14">
        <f>C127+D127+E127</f>
        <v>4543</v>
      </c>
      <c r="G127" s="14"/>
      <c r="H127" s="20"/>
      <c r="I127" s="30"/>
      <c r="J127" s="30"/>
      <c r="K127" s="30"/>
      <c r="L127" s="30"/>
      <c r="M127" s="30"/>
      <c r="N127" s="30"/>
      <c r="O127" s="30"/>
      <c r="P127" s="30"/>
    </row>
    <row r="128" spans="2:17" s="50" customFormat="1" ht="15" customHeight="1" x14ac:dyDescent="0.25">
      <c r="B128" s="11" t="s">
        <v>39</v>
      </c>
      <c r="C128" s="39">
        <v>861</v>
      </c>
      <c r="D128" s="10">
        <v>2442</v>
      </c>
      <c r="E128" s="10">
        <v>1058</v>
      </c>
      <c r="F128" s="14">
        <f>C128+D128+E128</f>
        <v>4361</v>
      </c>
      <c r="G128" s="55">
        <f>F128/F127-1</f>
        <v>-4.006163328197232E-2</v>
      </c>
      <c r="H128" s="20"/>
      <c r="I128" s="30"/>
      <c r="J128" s="30"/>
      <c r="K128" s="30"/>
      <c r="L128" s="30"/>
      <c r="M128" s="30"/>
      <c r="N128" s="30"/>
      <c r="O128" s="30"/>
      <c r="P128" s="30"/>
    </row>
    <row r="129" spans="2:16" s="50" customFormat="1" ht="15" customHeight="1" x14ac:dyDescent="0.25">
      <c r="B129" s="11" t="s">
        <v>38</v>
      </c>
      <c r="C129" s="39">
        <v>1156</v>
      </c>
      <c r="D129" s="10">
        <v>2836</v>
      </c>
      <c r="E129" s="10">
        <v>992</v>
      </c>
      <c r="F129" s="14">
        <f>C129+D129+E129</f>
        <v>4984</v>
      </c>
      <c r="G129" s="55">
        <f>F129/F128-1</f>
        <v>0.14285714285714279</v>
      </c>
      <c r="H129" s="20"/>
      <c r="I129" s="30"/>
      <c r="J129" s="30"/>
      <c r="K129" s="30"/>
      <c r="L129" s="30"/>
      <c r="M129" s="30"/>
      <c r="N129" s="30"/>
      <c r="O129" s="30"/>
      <c r="P129" s="30"/>
    </row>
    <row r="130" spans="2:16" s="50" customFormat="1" ht="15" customHeight="1" x14ac:dyDescent="0.25">
      <c r="B130" s="11" t="s">
        <v>37</v>
      </c>
      <c r="C130" s="40"/>
      <c r="D130" s="10"/>
      <c r="E130" s="10"/>
      <c r="F130" s="14"/>
      <c r="G130" s="14"/>
      <c r="H130" s="20"/>
      <c r="I130" s="30"/>
      <c r="J130" s="30"/>
      <c r="K130" s="30"/>
      <c r="L130" s="30"/>
      <c r="M130" s="30"/>
      <c r="N130" s="30"/>
      <c r="O130" s="30"/>
      <c r="P130" s="30"/>
    </row>
    <row r="131" spans="2:16" s="50" customFormat="1" ht="15" customHeight="1" x14ac:dyDescent="0.25">
      <c r="B131" s="11" t="s">
        <v>36</v>
      </c>
      <c r="C131" s="40"/>
      <c r="D131" s="10"/>
      <c r="E131" s="10"/>
      <c r="F131" s="14"/>
      <c r="G131" s="14"/>
      <c r="H131" s="20"/>
      <c r="I131" s="30"/>
      <c r="J131" s="30"/>
      <c r="K131" s="30"/>
      <c r="L131" s="30"/>
      <c r="M131" s="30"/>
      <c r="N131" s="30"/>
      <c r="O131" s="30"/>
      <c r="P131" s="30"/>
    </row>
    <row r="132" spans="2:16" s="50" customFormat="1" ht="15" customHeight="1" x14ac:dyDescent="0.25">
      <c r="B132" s="11" t="s">
        <v>35</v>
      </c>
      <c r="C132" s="40"/>
      <c r="D132" s="10"/>
      <c r="E132" s="10"/>
      <c r="F132" s="14"/>
      <c r="G132" s="14"/>
      <c r="H132" s="20"/>
      <c r="I132" s="30"/>
      <c r="J132" s="30"/>
      <c r="K132" s="30"/>
      <c r="L132" s="30"/>
      <c r="M132" s="30"/>
      <c r="N132" s="30"/>
      <c r="O132" s="56" t="s">
        <v>43</v>
      </c>
      <c r="P132" s="56" t="s">
        <v>42</v>
      </c>
    </row>
    <row r="133" spans="2:16" s="50" customFormat="1" ht="15" customHeight="1" x14ac:dyDescent="0.25">
      <c r="B133" s="11" t="s">
        <v>34</v>
      </c>
      <c r="C133" s="40"/>
      <c r="D133" s="10"/>
      <c r="E133" s="10"/>
      <c r="F133" s="14"/>
      <c r="G133" s="14"/>
      <c r="H133" s="20"/>
      <c r="I133" s="30"/>
      <c r="J133" s="30"/>
      <c r="K133" s="30"/>
      <c r="L133" s="30"/>
      <c r="M133" s="30"/>
      <c r="N133" s="30"/>
      <c r="O133" s="120">
        <f>C140</f>
        <v>0.21558179723502305</v>
      </c>
      <c r="P133" s="120">
        <f>D140</f>
        <v>0.63680875576036866</v>
      </c>
    </row>
    <row r="134" spans="2:16" s="50" customFormat="1" ht="15" customHeight="1" x14ac:dyDescent="0.25">
      <c r="B134" s="11" t="s">
        <v>33</v>
      </c>
      <c r="C134" s="40"/>
      <c r="D134" s="10"/>
      <c r="E134" s="10"/>
      <c r="F134" s="14"/>
      <c r="G134" s="14"/>
      <c r="H134" s="20"/>
      <c r="I134" s="30"/>
      <c r="J134" s="30"/>
      <c r="K134" s="30"/>
      <c r="L134" s="30"/>
      <c r="M134" s="30"/>
      <c r="N134" s="30"/>
      <c r="O134" s="120"/>
      <c r="P134" s="121"/>
    </row>
    <row r="135" spans="2:16" s="50" customFormat="1" ht="15" customHeight="1" x14ac:dyDescent="0.25">
      <c r="B135" s="11" t="s">
        <v>40</v>
      </c>
      <c r="C135" s="40"/>
      <c r="D135" s="10"/>
      <c r="E135" s="10"/>
      <c r="F135" s="14"/>
      <c r="G135" s="14"/>
      <c r="H135" s="20"/>
      <c r="I135" s="30"/>
      <c r="J135" s="30"/>
      <c r="K135" s="30"/>
      <c r="L135" s="30"/>
      <c r="M135" s="30"/>
      <c r="N135" s="30"/>
      <c r="O135" s="30"/>
      <c r="P135" s="30"/>
    </row>
    <row r="136" spans="2:16" s="50" customFormat="1" ht="15" customHeight="1" x14ac:dyDescent="0.25">
      <c r="B136" s="11" t="s">
        <v>32</v>
      </c>
      <c r="C136" s="40"/>
      <c r="D136" s="10"/>
      <c r="E136" s="10"/>
      <c r="F136" s="14"/>
      <c r="G136" s="14"/>
      <c r="H136" s="20"/>
      <c r="I136" s="30"/>
      <c r="J136" s="30"/>
      <c r="K136" s="30"/>
      <c r="L136" s="30"/>
      <c r="M136" s="30"/>
      <c r="N136" s="30"/>
      <c r="O136" s="30"/>
      <c r="P136" s="30"/>
    </row>
    <row r="137" spans="2:16" s="50" customFormat="1" ht="15" customHeight="1" x14ac:dyDescent="0.25">
      <c r="B137" s="11" t="s">
        <v>31</v>
      </c>
      <c r="C137" s="40"/>
      <c r="D137" s="10"/>
      <c r="E137" s="10"/>
      <c r="F137" s="14"/>
      <c r="G137" s="14"/>
      <c r="H137" s="45"/>
      <c r="I137" s="30"/>
      <c r="J137" s="30"/>
      <c r="K137" s="30"/>
      <c r="L137" s="30"/>
      <c r="M137" s="30"/>
      <c r="N137" s="30"/>
      <c r="O137" s="30"/>
      <c r="P137" s="30"/>
    </row>
    <row r="138" spans="2:16" s="50" customFormat="1" ht="15" customHeight="1" x14ac:dyDescent="0.25">
      <c r="B138" s="11" t="s">
        <v>30</v>
      </c>
      <c r="C138" s="40"/>
      <c r="D138" s="10"/>
      <c r="E138" s="10"/>
      <c r="F138" s="14"/>
      <c r="G138" s="14"/>
      <c r="H138" s="30"/>
      <c r="I138" s="30"/>
      <c r="J138" s="30"/>
      <c r="K138" s="30"/>
      <c r="L138" s="30"/>
      <c r="M138" s="30"/>
      <c r="N138" s="30"/>
      <c r="O138" s="30"/>
      <c r="P138" s="30"/>
    </row>
    <row r="139" spans="2:16" s="50" customFormat="1" x14ac:dyDescent="0.25">
      <c r="B139" s="62" t="s">
        <v>23</v>
      </c>
      <c r="C139" s="63">
        <f>SUM(C127:C138)</f>
        <v>2994</v>
      </c>
      <c r="D139" s="63">
        <f>SUM(D127:D138)</f>
        <v>8844</v>
      </c>
      <c r="E139" s="63">
        <f>SUM(E127:E138)</f>
        <v>2050</v>
      </c>
      <c r="F139" s="63">
        <f>SUM(F127:F138)</f>
        <v>13888</v>
      </c>
      <c r="G139" s="63">
        <f>SUM(G127:G138)</f>
        <v>0.10279550957517047</v>
      </c>
      <c r="H139" s="46"/>
      <c r="I139" s="46"/>
      <c r="J139" s="46"/>
      <c r="K139" s="46"/>
      <c r="L139" s="46"/>
      <c r="M139" s="30"/>
      <c r="N139" s="30"/>
      <c r="O139" s="30"/>
      <c r="P139" s="30"/>
    </row>
    <row r="140" spans="2:16" s="50" customFormat="1" x14ac:dyDescent="0.25">
      <c r="B140" s="68" t="s">
        <v>29</v>
      </c>
      <c r="C140" s="69">
        <f>C139/F139</f>
        <v>0.21558179723502305</v>
      </c>
      <c r="D140" s="69">
        <f>D139/F139</f>
        <v>0.63680875576036866</v>
      </c>
      <c r="E140" s="69">
        <f>E139/F139</f>
        <v>0.14760944700460829</v>
      </c>
      <c r="F140" s="69">
        <f>F139/F139</f>
        <v>1</v>
      </c>
      <c r="G140" s="55"/>
      <c r="H140" s="29"/>
      <c r="I140" s="29"/>
      <c r="J140" s="29"/>
      <c r="K140" s="29"/>
      <c r="L140" s="29"/>
      <c r="M140" s="30"/>
      <c r="N140" s="30"/>
      <c r="O140" s="30"/>
      <c r="P140" s="30"/>
    </row>
    <row r="141" spans="2:16" s="50" customFormat="1" x14ac:dyDescent="0.25">
      <c r="B141" s="11"/>
      <c r="C141" s="10"/>
      <c r="D141" s="10"/>
      <c r="E141" s="10"/>
      <c r="F141" s="10"/>
      <c r="G141" s="10"/>
      <c r="H141" s="10"/>
      <c r="I141" s="10"/>
      <c r="J141" s="10"/>
      <c r="K141" s="14"/>
      <c r="L141" s="14"/>
      <c r="M141" s="30"/>
      <c r="N141" s="30"/>
      <c r="O141" s="30"/>
      <c r="P141" s="30"/>
    </row>
    <row r="142" spans="2:16" s="50" customFormat="1" x14ac:dyDescent="0.25">
      <c r="B142" s="57" t="s">
        <v>73</v>
      </c>
      <c r="C142" s="57"/>
      <c r="D142" s="57"/>
      <c r="E142" s="57"/>
      <c r="F142" s="57"/>
      <c r="G142" s="10"/>
      <c r="H142" s="10"/>
      <c r="I142" s="10"/>
      <c r="J142" s="10"/>
      <c r="K142" s="14"/>
      <c r="L142" s="14"/>
      <c r="M142" s="30"/>
      <c r="N142" s="30"/>
      <c r="O142" s="30"/>
      <c r="P142" s="30"/>
    </row>
    <row r="143" spans="2:16" s="50" customFormat="1" ht="24" x14ac:dyDescent="0.25">
      <c r="B143" s="141" t="s">
        <v>41</v>
      </c>
      <c r="C143" s="83" t="s">
        <v>92</v>
      </c>
      <c r="D143" s="83" t="s">
        <v>94</v>
      </c>
      <c r="E143" s="83" t="s">
        <v>96</v>
      </c>
      <c r="F143" s="83" t="s">
        <v>98</v>
      </c>
      <c r="G143" s="83" t="s">
        <v>100</v>
      </c>
      <c r="H143" s="83" t="s">
        <v>101</v>
      </c>
      <c r="I143" s="83" t="s">
        <v>103</v>
      </c>
      <c r="J143" s="141" t="s">
        <v>27</v>
      </c>
      <c r="K143" s="141" t="s">
        <v>23</v>
      </c>
      <c r="L143" s="29"/>
      <c r="M143" s="30"/>
      <c r="N143" s="30"/>
      <c r="O143" s="30"/>
      <c r="P143" s="30"/>
    </row>
    <row r="144" spans="2:16" s="50" customFormat="1" ht="13.5" customHeight="1" x14ac:dyDescent="0.25">
      <c r="B144" s="141"/>
      <c r="C144" s="82" t="s">
        <v>93</v>
      </c>
      <c r="D144" s="82" t="s">
        <v>95</v>
      </c>
      <c r="E144" s="82" t="s">
        <v>97</v>
      </c>
      <c r="F144" s="82" t="s">
        <v>99</v>
      </c>
      <c r="G144" s="82" t="s">
        <v>105</v>
      </c>
      <c r="H144" s="82" t="s">
        <v>102</v>
      </c>
      <c r="I144" s="82" t="s">
        <v>104</v>
      </c>
      <c r="J144" s="141"/>
      <c r="K144" s="141"/>
      <c r="L144" s="29"/>
      <c r="M144" s="30"/>
      <c r="N144" s="30"/>
      <c r="O144" s="30"/>
      <c r="P144" s="30"/>
    </row>
    <row r="145" spans="2:16" s="50" customFormat="1" ht="14.25" customHeight="1" x14ac:dyDescent="0.25">
      <c r="B145" s="11" t="s">
        <v>1</v>
      </c>
      <c r="C145" s="39">
        <v>0</v>
      </c>
      <c r="D145" s="10">
        <v>12</v>
      </c>
      <c r="E145" s="10">
        <v>15</v>
      </c>
      <c r="F145" s="10">
        <v>36</v>
      </c>
      <c r="G145" s="10">
        <v>928</v>
      </c>
      <c r="H145" s="10">
        <v>2702</v>
      </c>
      <c r="I145" s="10">
        <v>185</v>
      </c>
      <c r="J145" s="10">
        <v>665</v>
      </c>
      <c r="K145" s="14">
        <f>SUM(C145:J145)</f>
        <v>4543</v>
      </c>
      <c r="L145" s="14"/>
      <c r="M145" s="30"/>
      <c r="N145" s="30"/>
      <c r="O145" s="30"/>
      <c r="P145" s="30"/>
    </row>
    <row r="146" spans="2:16" s="50" customFormat="1" ht="14.25" customHeight="1" x14ac:dyDescent="0.25">
      <c r="B146" s="11" t="s">
        <v>39</v>
      </c>
      <c r="C146" s="39">
        <v>0</v>
      </c>
      <c r="D146" s="10">
        <v>1</v>
      </c>
      <c r="E146" s="10">
        <v>17</v>
      </c>
      <c r="F146" s="10">
        <v>37</v>
      </c>
      <c r="G146" s="10">
        <v>770</v>
      </c>
      <c r="H146" s="10">
        <v>2214</v>
      </c>
      <c r="I146" s="10">
        <v>175</v>
      </c>
      <c r="J146" s="10">
        <v>1147</v>
      </c>
      <c r="K146" s="14">
        <f>SUM(C146:J146)</f>
        <v>4361</v>
      </c>
      <c r="L146" s="14"/>
      <c r="M146" s="30"/>
      <c r="N146" s="30"/>
      <c r="O146" s="30"/>
      <c r="P146" s="30"/>
    </row>
    <row r="147" spans="2:16" s="50" customFormat="1" ht="14.25" customHeight="1" x14ac:dyDescent="0.25">
      <c r="B147" s="11" t="s">
        <v>38</v>
      </c>
      <c r="C147" s="39">
        <v>0</v>
      </c>
      <c r="D147" s="10">
        <v>14</v>
      </c>
      <c r="E147" s="10">
        <v>14</v>
      </c>
      <c r="F147" s="10">
        <v>35</v>
      </c>
      <c r="G147" s="10">
        <v>934</v>
      </c>
      <c r="H147" s="10">
        <v>2760</v>
      </c>
      <c r="I147" s="10">
        <v>138</v>
      </c>
      <c r="J147" s="10">
        <v>1089</v>
      </c>
      <c r="K147" s="14">
        <f>SUM(C147:J147)</f>
        <v>4984</v>
      </c>
      <c r="L147" s="14"/>
      <c r="M147" s="30"/>
      <c r="N147" s="30"/>
      <c r="O147" s="30"/>
      <c r="P147" s="30"/>
    </row>
    <row r="148" spans="2:16" s="50" customFormat="1" ht="14.25" customHeight="1" x14ac:dyDescent="0.25">
      <c r="B148" s="11" t="s">
        <v>37</v>
      </c>
      <c r="C148" s="39"/>
      <c r="D148" s="10"/>
      <c r="E148" s="10"/>
      <c r="F148" s="10"/>
      <c r="G148" s="10"/>
      <c r="H148" s="10"/>
      <c r="I148" s="10"/>
      <c r="J148" s="10"/>
      <c r="K148" s="14">
        <f t="shared" ref="K148:K156" si="11">SUM(C148:I148)</f>
        <v>0</v>
      </c>
      <c r="L148" s="14"/>
      <c r="M148" s="30"/>
      <c r="N148" s="30"/>
      <c r="O148" s="30"/>
      <c r="P148" s="30"/>
    </row>
    <row r="149" spans="2:16" s="50" customFormat="1" ht="14.25" customHeight="1" x14ac:dyDescent="0.25">
      <c r="B149" s="11" t="s">
        <v>36</v>
      </c>
      <c r="C149" s="39"/>
      <c r="D149" s="10"/>
      <c r="E149" s="10"/>
      <c r="F149" s="10"/>
      <c r="G149" s="10"/>
      <c r="H149" s="10"/>
      <c r="I149" s="10"/>
      <c r="J149" s="10"/>
      <c r="K149" s="14">
        <f t="shared" si="11"/>
        <v>0</v>
      </c>
      <c r="L149" s="14"/>
      <c r="M149" s="30"/>
      <c r="N149" s="30"/>
      <c r="O149" s="30"/>
      <c r="P149" s="30"/>
    </row>
    <row r="150" spans="2:16" s="50" customFormat="1" ht="14.25" customHeight="1" x14ac:dyDescent="0.25">
      <c r="B150" s="11" t="s">
        <v>35</v>
      </c>
      <c r="C150" s="39"/>
      <c r="D150" s="10"/>
      <c r="E150" s="10"/>
      <c r="F150" s="10"/>
      <c r="G150" s="10"/>
      <c r="H150" s="10"/>
      <c r="I150" s="10"/>
      <c r="J150" s="10"/>
      <c r="K150" s="14">
        <f t="shared" si="11"/>
        <v>0</v>
      </c>
      <c r="L150" s="14"/>
      <c r="M150" s="30"/>
      <c r="N150" s="30"/>
      <c r="O150" s="30"/>
      <c r="P150" s="30"/>
    </row>
    <row r="151" spans="2:16" s="50" customFormat="1" ht="14.25" customHeight="1" x14ac:dyDescent="0.25">
      <c r="B151" s="11" t="s">
        <v>34</v>
      </c>
      <c r="C151" s="39"/>
      <c r="D151" s="10"/>
      <c r="E151" s="10"/>
      <c r="F151" s="10"/>
      <c r="G151" s="10"/>
      <c r="H151" s="10"/>
      <c r="I151" s="10"/>
      <c r="J151" s="10"/>
      <c r="K151" s="14">
        <f t="shared" si="11"/>
        <v>0</v>
      </c>
      <c r="L151" s="14"/>
      <c r="M151" s="30"/>
      <c r="N151" s="30"/>
      <c r="O151" s="30"/>
      <c r="P151" s="30"/>
    </row>
    <row r="152" spans="2:16" s="50" customFormat="1" ht="14.25" customHeight="1" x14ac:dyDescent="0.25">
      <c r="B152" s="11" t="s">
        <v>33</v>
      </c>
      <c r="C152" s="39"/>
      <c r="D152" s="10"/>
      <c r="E152" s="10"/>
      <c r="F152" s="10"/>
      <c r="G152" s="10"/>
      <c r="H152" s="10"/>
      <c r="I152" s="10"/>
      <c r="J152" s="10"/>
      <c r="K152" s="14">
        <f t="shared" si="11"/>
        <v>0</v>
      </c>
      <c r="L152" s="14"/>
      <c r="M152" s="30"/>
      <c r="N152" s="30"/>
      <c r="O152" s="30"/>
      <c r="P152" s="30"/>
    </row>
    <row r="153" spans="2:16" s="50" customFormat="1" ht="14.25" customHeight="1" x14ac:dyDescent="0.25">
      <c r="B153" s="11" t="s">
        <v>40</v>
      </c>
      <c r="C153" s="39"/>
      <c r="D153" s="10"/>
      <c r="E153" s="10"/>
      <c r="F153" s="10"/>
      <c r="G153" s="10"/>
      <c r="H153" s="10"/>
      <c r="I153" s="10"/>
      <c r="J153" s="10"/>
      <c r="K153" s="14">
        <f t="shared" si="11"/>
        <v>0</v>
      </c>
      <c r="L153" s="14"/>
      <c r="M153" s="30"/>
      <c r="N153" s="30"/>
      <c r="O153" s="30"/>
      <c r="P153" s="30"/>
    </row>
    <row r="154" spans="2:16" s="50" customFormat="1" ht="14.25" customHeight="1" x14ac:dyDescent="0.25">
      <c r="B154" s="11" t="s">
        <v>32</v>
      </c>
      <c r="C154" s="39"/>
      <c r="D154" s="10"/>
      <c r="E154" s="10"/>
      <c r="F154" s="10"/>
      <c r="G154" s="10"/>
      <c r="H154" s="10"/>
      <c r="I154" s="10"/>
      <c r="J154" s="10"/>
      <c r="K154" s="14">
        <f t="shared" si="11"/>
        <v>0</v>
      </c>
      <c r="L154" s="14"/>
      <c r="M154" s="30"/>
      <c r="N154" s="30"/>
      <c r="O154" s="30"/>
      <c r="P154" s="30"/>
    </row>
    <row r="155" spans="2:16" s="50" customFormat="1" ht="14.25" customHeight="1" x14ac:dyDescent="0.25">
      <c r="B155" s="11" t="s">
        <v>31</v>
      </c>
      <c r="C155" s="39"/>
      <c r="D155" s="10"/>
      <c r="E155" s="10"/>
      <c r="F155" s="10"/>
      <c r="G155" s="10"/>
      <c r="H155" s="10"/>
      <c r="I155" s="10"/>
      <c r="J155" s="10"/>
      <c r="K155" s="14">
        <f t="shared" si="11"/>
        <v>0</v>
      </c>
      <c r="L155" s="14"/>
      <c r="M155" s="30"/>
      <c r="N155" s="30"/>
      <c r="O155" s="30"/>
      <c r="P155" s="30"/>
    </row>
    <row r="156" spans="2:16" s="50" customFormat="1" ht="14.25" customHeight="1" x14ac:dyDescent="0.25">
      <c r="B156" s="11" t="s">
        <v>30</v>
      </c>
      <c r="C156" s="39"/>
      <c r="D156" s="10"/>
      <c r="E156" s="10"/>
      <c r="F156" s="10"/>
      <c r="G156" s="10"/>
      <c r="H156" s="10"/>
      <c r="I156" s="10"/>
      <c r="J156" s="10"/>
      <c r="K156" s="14">
        <f t="shared" si="11"/>
        <v>0</v>
      </c>
      <c r="L156" s="14"/>
      <c r="M156" s="30"/>
      <c r="N156" s="30"/>
      <c r="O156" s="30"/>
      <c r="P156" s="30"/>
    </row>
    <row r="157" spans="2:16" s="50" customFormat="1" ht="14.25" customHeight="1" x14ac:dyDescent="0.25">
      <c r="B157" s="62" t="s">
        <v>23</v>
      </c>
      <c r="C157" s="63">
        <f t="shared" ref="C157:K157" si="12">SUM(C145:C156)</f>
        <v>0</v>
      </c>
      <c r="D157" s="63">
        <f t="shared" si="12"/>
        <v>27</v>
      </c>
      <c r="E157" s="63">
        <f t="shared" si="12"/>
        <v>46</v>
      </c>
      <c r="F157" s="63">
        <f t="shared" si="12"/>
        <v>108</v>
      </c>
      <c r="G157" s="63">
        <f t="shared" si="12"/>
        <v>2632</v>
      </c>
      <c r="H157" s="63">
        <f t="shared" si="12"/>
        <v>7676</v>
      </c>
      <c r="I157" s="63">
        <f t="shared" si="12"/>
        <v>498</v>
      </c>
      <c r="J157" s="63">
        <f t="shared" si="12"/>
        <v>2901</v>
      </c>
      <c r="K157" s="63">
        <f t="shared" si="12"/>
        <v>13888</v>
      </c>
      <c r="L157" s="31"/>
      <c r="M157" s="30"/>
      <c r="N157" s="42"/>
      <c r="O157" s="43"/>
      <c r="P157" s="18"/>
    </row>
    <row r="158" spans="2:16" s="50" customFormat="1" ht="14.25" customHeight="1" x14ac:dyDescent="0.25">
      <c r="B158" s="68" t="s">
        <v>29</v>
      </c>
      <c r="C158" s="74">
        <f t="shared" ref="C158:K158" si="13">C157/$K$64</f>
        <v>0</v>
      </c>
      <c r="D158" s="74">
        <f t="shared" si="13"/>
        <v>1.9441244239631337E-3</v>
      </c>
      <c r="E158" s="74">
        <f t="shared" si="13"/>
        <v>3.3122119815668202E-3</v>
      </c>
      <c r="F158" s="74">
        <f t="shared" si="13"/>
        <v>7.7764976958525347E-3</v>
      </c>
      <c r="G158" s="74">
        <f t="shared" si="13"/>
        <v>0.18951612903225806</v>
      </c>
      <c r="H158" s="74">
        <f t="shared" si="13"/>
        <v>0.55270737327188935</v>
      </c>
      <c r="I158" s="74">
        <f t="shared" si="13"/>
        <v>3.5858294930875577E-2</v>
      </c>
      <c r="J158" s="74">
        <f t="shared" si="13"/>
        <v>0.20888536866359447</v>
      </c>
      <c r="K158" s="74">
        <f t="shared" si="13"/>
        <v>1</v>
      </c>
      <c r="L158" s="32"/>
      <c r="M158" s="30"/>
      <c r="N158" s="42"/>
      <c r="O158" s="43"/>
      <c r="P158" s="18"/>
    </row>
    <row r="159" spans="2:16" s="50" customFormat="1" x14ac:dyDescent="0.25">
      <c r="C159" s="54"/>
      <c r="D159" s="54"/>
      <c r="E159" s="54"/>
      <c r="F159" s="54"/>
    </row>
    <row r="160" spans="2:16" s="50" customFormat="1" x14ac:dyDescent="0.25">
      <c r="B160" s="50" t="s">
        <v>76</v>
      </c>
      <c r="C160" s="54"/>
      <c r="D160" s="54"/>
      <c r="E160" s="54"/>
      <c r="F160" s="54"/>
      <c r="I160" s="57" t="s">
        <v>106</v>
      </c>
    </row>
    <row r="161" spans="2:14" s="50" customFormat="1" ht="14.25" customHeight="1" x14ac:dyDescent="0.25">
      <c r="B161" s="66" t="s">
        <v>22</v>
      </c>
      <c r="C161" s="66" t="s">
        <v>1</v>
      </c>
      <c r="D161" s="66" t="s">
        <v>39</v>
      </c>
      <c r="E161" s="119" t="s">
        <v>38</v>
      </c>
      <c r="F161" s="66" t="s">
        <v>23</v>
      </c>
      <c r="G161" s="66" t="s">
        <v>24</v>
      </c>
      <c r="I161" s="57" t="s">
        <v>134</v>
      </c>
      <c r="K161" s="57"/>
      <c r="L161" s="57"/>
      <c r="M161" s="57"/>
      <c r="N161" s="36"/>
    </row>
    <row r="162" spans="2:14" s="50" customFormat="1" ht="14.25" customHeight="1" x14ac:dyDescent="0.25">
      <c r="B162" s="11" t="s">
        <v>75</v>
      </c>
      <c r="C162" s="39">
        <v>2502</v>
      </c>
      <c r="D162" s="10">
        <v>2423</v>
      </c>
      <c r="E162" s="10">
        <v>2789</v>
      </c>
      <c r="F162" s="40">
        <f t="shared" ref="F162:F186" si="14">SUM(C162:E162)</f>
        <v>7714</v>
      </c>
      <c r="G162" s="20">
        <f>F162/$F$187</f>
        <v>0.55544354838709675</v>
      </c>
      <c r="I162" s="51"/>
      <c r="J162" s="51"/>
      <c r="K162" s="51"/>
      <c r="L162" s="51"/>
      <c r="M162" s="51"/>
      <c r="N162" s="36"/>
    </row>
    <row r="163" spans="2:14" s="50" customFormat="1" ht="14.25" customHeight="1" x14ac:dyDescent="0.25">
      <c r="B163" s="11" t="s">
        <v>7</v>
      </c>
      <c r="C163" s="39">
        <v>240</v>
      </c>
      <c r="D163" s="10">
        <v>222</v>
      </c>
      <c r="E163" s="10">
        <v>259</v>
      </c>
      <c r="F163" s="40">
        <f t="shared" si="14"/>
        <v>721</v>
      </c>
      <c r="G163" s="20">
        <f t="shared" ref="G163:G186" si="15">F163/$F$187</f>
        <v>5.1915322580645164E-2</v>
      </c>
      <c r="H163" s="36"/>
      <c r="I163" s="36"/>
      <c r="J163" s="36"/>
      <c r="K163" s="36"/>
      <c r="L163" s="36"/>
      <c r="M163" s="36"/>
      <c r="N163" s="36"/>
    </row>
    <row r="164" spans="2:14" s="50" customFormat="1" ht="14.25" customHeight="1" x14ac:dyDescent="0.25">
      <c r="B164" s="11" t="s">
        <v>16</v>
      </c>
      <c r="C164" s="39">
        <v>239</v>
      </c>
      <c r="D164" s="10">
        <v>179</v>
      </c>
      <c r="E164" s="10">
        <v>232</v>
      </c>
      <c r="F164" s="40">
        <f t="shared" si="14"/>
        <v>650</v>
      </c>
      <c r="G164" s="20">
        <f t="shared" si="15"/>
        <v>4.6802995391705071E-2</v>
      </c>
      <c r="H164" s="36"/>
      <c r="I164" s="36"/>
      <c r="J164" s="36"/>
      <c r="K164" s="36"/>
      <c r="L164" s="36"/>
      <c r="M164" s="36"/>
      <c r="N164" s="36"/>
    </row>
    <row r="165" spans="2:14" s="50" customFormat="1" ht="14.25" customHeight="1" x14ac:dyDescent="0.25">
      <c r="B165" s="11" t="s">
        <v>11</v>
      </c>
      <c r="C165" s="39">
        <v>196</v>
      </c>
      <c r="D165" s="10">
        <v>177</v>
      </c>
      <c r="E165" s="10">
        <v>231</v>
      </c>
      <c r="F165" s="40">
        <f t="shared" si="14"/>
        <v>604</v>
      </c>
      <c r="G165" s="20">
        <f t="shared" si="15"/>
        <v>4.3490783410138248E-2</v>
      </c>
      <c r="H165" s="36"/>
      <c r="I165" s="36"/>
      <c r="J165" s="36"/>
      <c r="K165" s="36"/>
      <c r="L165" s="36"/>
      <c r="M165" s="36"/>
      <c r="N165" s="36"/>
    </row>
    <row r="166" spans="2:14" s="50" customFormat="1" ht="14.25" customHeight="1" x14ac:dyDescent="0.25">
      <c r="B166" s="11" t="s">
        <v>4</v>
      </c>
      <c r="C166" s="39">
        <v>152</v>
      </c>
      <c r="D166" s="10">
        <v>147</v>
      </c>
      <c r="E166" s="10">
        <v>195</v>
      </c>
      <c r="F166" s="40">
        <f t="shared" si="14"/>
        <v>494</v>
      </c>
      <c r="G166" s="20">
        <f t="shared" si="15"/>
        <v>3.5570276497695855E-2</v>
      </c>
      <c r="H166" s="36"/>
      <c r="I166" s="36"/>
      <c r="J166" s="36"/>
      <c r="K166" s="36"/>
      <c r="L166" s="36"/>
      <c r="M166" s="36"/>
      <c r="N166" s="36"/>
    </row>
    <row r="167" spans="2:14" s="50" customFormat="1" ht="14.25" customHeight="1" x14ac:dyDescent="0.25">
      <c r="B167" s="11" t="s">
        <v>88</v>
      </c>
      <c r="C167" s="39">
        <v>151</v>
      </c>
      <c r="D167" s="10">
        <v>122</v>
      </c>
      <c r="E167" s="10">
        <v>143</v>
      </c>
      <c r="F167" s="40">
        <f t="shared" si="14"/>
        <v>416</v>
      </c>
      <c r="G167" s="20">
        <f t="shared" si="15"/>
        <v>2.9953917050691243E-2</v>
      </c>
      <c r="H167" s="36"/>
      <c r="I167" s="36"/>
      <c r="J167" s="36"/>
      <c r="K167" s="36"/>
      <c r="L167" s="36"/>
      <c r="M167" s="36"/>
      <c r="N167" s="36"/>
    </row>
    <row r="168" spans="2:14" s="50" customFormat="1" ht="14.25" customHeight="1" x14ac:dyDescent="0.25">
      <c r="B168" s="11" t="s">
        <v>10</v>
      </c>
      <c r="C168" s="39">
        <v>137</v>
      </c>
      <c r="D168" s="10">
        <v>93</v>
      </c>
      <c r="E168" s="10">
        <v>110</v>
      </c>
      <c r="F168" s="40">
        <f t="shared" si="14"/>
        <v>340</v>
      </c>
      <c r="G168" s="20">
        <f t="shared" si="15"/>
        <v>2.4481566820276499E-2</v>
      </c>
      <c r="H168" s="36"/>
      <c r="I168" s="36"/>
      <c r="J168" s="36"/>
      <c r="K168" s="36"/>
      <c r="L168" s="36"/>
      <c r="M168" s="36"/>
      <c r="N168" s="36"/>
    </row>
    <row r="169" spans="2:14" s="50" customFormat="1" ht="14.25" customHeight="1" x14ac:dyDescent="0.25">
      <c r="B169" s="11" t="s">
        <v>17</v>
      </c>
      <c r="C169" s="39">
        <v>115</v>
      </c>
      <c r="D169" s="10">
        <v>93</v>
      </c>
      <c r="E169" s="10">
        <v>130</v>
      </c>
      <c r="F169" s="40">
        <f t="shared" si="14"/>
        <v>338</v>
      </c>
      <c r="G169" s="20">
        <f t="shared" si="15"/>
        <v>2.4337557603686635E-2</v>
      </c>
      <c r="H169" s="36"/>
      <c r="I169" s="36"/>
      <c r="J169" s="36"/>
      <c r="K169" s="36"/>
      <c r="L169" s="36"/>
      <c r="M169" s="36"/>
      <c r="N169" s="36"/>
    </row>
    <row r="170" spans="2:14" s="50" customFormat="1" ht="14.25" customHeight="1" x14ac:dyDescent="0.25">
      <c r="B170" s="11" t="s">
        <v>8</v>
      </c>
      <c r="C170" s="39">
        <v>81</v>
      </c>
      <c r="D170" s="10">
        <v>123</v>
      </c>
      <c r="E170" s="10">
        <v>123</v>
      </c>
      <c r="F170" s="40">
        <f t="shared" si="14"/>
        <v>327</v>
      </c>
      <c r="G170" s="20">
        <f t="shared" si="15"/>
        <v>2.3545506912442397E-2</v>
      </c>
      <c r="H170" s="36"/>
      <c r="I170" s="36"/>
      <c r="J170" s="36"/>
      <c r="K170" s="36"/>
      <c r="L170" s="36"/>
      <c r="M170" s="36"/>
      <c r="N170" s="36"/>
    </row>
    <row r="171" spans="2:14" s="50" customFormat="1" ht="14.25" customHeight="1" x14ac:dyDescent="0.25">
      <c r="B171" s="11" t="s">
        <v>6</v>
      </c>
      <c r="C171" s="39">
        <v>106</v>
      </c>
      <c r="D171" s="10">
        <v>101</v>
      </c>
      <c r="E171" s="10">
        <v>119</v>
      </c>
      <c r="F171" s="40">
        <f t="shared" si="14"/>
        <v>326</v>
      </c>
      <c r="G171" s="20">
        <f t="shared" si="15"/>
        <v>2.3473502304147464E-2</v>
      </c>
      <c r="H171" s="36"/>
      <c r="I171" s="36"/>
      <c r="J171" s="36"/>
      <c r="K171" s="36"/>
      <c r="L171" s="36"/>
      <c r="M171" s="36"/>
      <c r="N171" s="36"/>
    </row>
    <row r="172" spans="2:14" s="50" customFormat="1" ht="14.25" customHeight="1" x14ac:dyDescent="0.25">
      <c r="B172" s="11" t="s">
        <v>18</v>
      </c>
      <c r="C172" s="39">
        <v>123</v>
      </c>
      <c r="D172" s="10">
        <v>87</v>
      </c>
      <c r="E172" s="10">
        <v>102</v>
      </c>
      <c r="F172" s="40">
        <f t="shared" si="14"/>
        <v>312</v>
      </c>
      <c r="G172" s="20">
        <f t="shared" si="15"/>
        <v>2.2465437788018433E-2</v>
      </c>
      <c r="H172" s="36"/>
      <c r="I172" s="36"/>
      <c r="J172" s="36"/>
      <c r="K172" s="36"/>
      <c r="L172" s="36"/>
      <c r="M172" s="36"/>
      <c r="N172" s="36"/>
    </row>
    <row r="173" spans="2:14" s="50" customFormat="1" ht="14.25" customHeight="1" x14ac:dyDescent="0.25">
      <c r="B173" s="11" t="s">
        <v>12</v>
      </c>
      <c r="C173" s="39">
        <v>82</v>
      </c>
      <c r="D173" s="10">
        <v>103</v>
      </c>
      <c r="E173" s="10">
        <v>84</v>
      </c>
      <c r="F173" s="40">
        <f t="shared" si="14"/>
        <v>269</v>
      </c>
      <c r="G173" s="20">
        <f t="shared" si="15"/>
        <v>1.9369239631336407E-2</v>
      </c>
      <c r="H173" s="36"/>
      <c r="I173" s="36"/>
      <c r="J173" s="36"/>
      <c r="K173" s="36"/>
      <c r="L173" s="36"/>
      <c r="M173" s="36"/>
      <c r="N173" s="36"/>
    </row>
    <row r="174" spans="2:14" s="50" customFormat="1" ht="14.25" customHeight="1" x14ac:dyDescent="0.25">
      <c r="B174" s="11" t="s">
        <v>87</v>
      </c>
      <c r="C174" s="39">
        <v>79</v>
      </c>
      <c r="D174" s="10">
        <v>80</v>
      </c>
      <c r="E174" s="10">
        <v>64</v>
      </c>
      <c r="F174" s="40">
        <f t="shared" si="14"/>
        <v>223</v>
      </c>
      <c r="G174" s="20">
        <f t="shared" si="15"/>
        <v>1.6057027649769587E-2</v>
      </c>
      <c r="H174" s="36"/>
      <c r="I174" s="36"/>
      <c r="J174" s="36"/>
      <c r="K174" s="36"/>
      <c r="L174" s="36"/>
      <c r="M174" s="36"/>
      <c r="N174" s="36"/>
    </row>
    <row r="175" spans="2:14" s="50" customFormat="1" ht="14.25" customHeight="1" x14ac:dyDescent="0.25">
      <c r="B175" s="11" t="s">
        <v>3</v>
      </c>
      <c r="C175" s="39">
        <v>64</v>
      </c>
      <c r="D175" s="10">
        <v>75</v>
      </c>
      <c r="E175" s="10">
        <v>54</v>
      </c>
      <c r="F175" s="40">
        <f t="shared" si="14"/>
        <v>193</v>
      </c>
      <c r="G175" s="20">
        <f t="shared" si="15"/>
        <v>1.389688940092166E-2</v>
      </c>
      <c r="H175" s="36"/>
      <c r="I175" s="36"/>
      <c r="J175" s="36"/>
      <c r="K175" s="36"/>
      <c r="L175" s="36"/>
      <c r="M175" s="36"/>
      <c r="N175" s="36"/>
    </row>
    <row r="176" spans="2:14" s="50" customFormat="1" ht="14.25" customHeight="1" x14ac:dyDescent="0.25">
      <c r="B176" s="11" t="s">
        <v>5</v>
      </c>
      <c r="C176" s="39">
        <v>47</v>
      </c>
      <c r="D176" s="10">
        <v>79</v>
      </c>
      <c r="E176" s="10">
        <v>66</v>
      </c>
      <c r="F176" s="40">
        <f t="shared" si="14"/>
        <v>192</v>
      </c>
      <c r="G176" s="20">
        <f t="shared" si="15"/>
        <v>1.3824884792626729E-2</v>
      </c>
      <c r="H176" s="36"/>
      <c r="I176" s="36"/>
      <c r="J176" s="36"/>
      <c r="K176" s="36"/>
      <c r="L176" s="36"/>
      <c r="M176" s="36"/>
      <c r="N176" s="36"/>
    </row>
    <row r="177" spans="2:17" s="50" customFormat="1" ht="14.25" customHeight="1" x14ac:dyDescent="0.25">
      <c r="B177" s="11" t="s">
        <v>13</v>
      </c>
      <c r="C177" s="39">
        <v>40</v>
      </c>
      <c r="D177" s="10">
        <v>60</v>
      </c>
      <c r="E177" s="10">
        <v>51</v>
      </c>
      <c r="F177" s="40">
        <f t="shared" si="14"/>
        <v>151</v>
      </c>
      <c r="G177" s="20">
        <f t="shared" si="15"/>
        <v>1.0872695852534562E-2</v>
      </c>
      <c r="H177" s="36"/>
      <c r="I177" s="36"/>
      <c r="J177" s="36"/>
      <c r="K177" s="36"/>
      <c r="L177" s="36"/>
      <c r="M177" s="36"/>
      <c r="N177" s="36"/>
    </row>
    <row r="178" spans="2:17" s="50" customFormat="1" ht="14.25" customHeight="1" x14ac:dyDescent="0.25">
      <c r="B178" s="11" t="s">
        <v>19</v>
      </c>
      <c r="C178" s="39">
        <v>33</v>
      </c>
      <c r="D178" s="10">
        <v>41</v>
      </c>
      <c r="E178" s="10">
        <v>38</v>
      </c>
      <c r="F178" s="40">
        <f t="shared" si="14"/>
        <v>112</v>
      </c>
      <c r="G178" s="20">
        <f t="shared" si="15"/>
        <v>8.0645161290322578E-3</v>
      </c>
      <c r="H178" s="36"/>
      <c r="I178" s="36"/>
      <c r="J178" s="36"/>
      <c r="K178" s="36"/>
      <c r="L178" s="36"/>
      <c r="M178" s="36"/>
      <c r="N178" s="36"/>
    </row>
    <row r="179" spans="2:17" s="50" customFormat="1" ht="14.25" customHeight="1" x14ac:dyDescent="0.25">
      <c r="B179" s="11" t="s">
        <v>21</v>
      </c>
      <c r="C179" s="39">
        <v>27</v>
      </c>
      <c r="D179" s="10">
        <v>29</v>
      </c>
      <c r="E179" s="10">
        <v>35</v>
      </c>
      <c r="F179" s="40">
        <f t="shared" si="14"/>
        <v>91</v>
      </c>
      <c r="G179" s="20">
        <f t="shared" si="15"/>
        <v>6.5524193548387099E-3</v>
      </c>
      <c r="H179" s="36"/>
      <c r="I179" s="36"/>
      <c r="J179" s="36"/>
      <c r="K179" s="36"/>
      <c r="L179" s="36"/>
      <c r="M179" s="36"/>
      <c r="N179" s="36"/>
    </row>
    <row r="180" spans="2:17" s="50" customFormat="1" ht="14.25" customHeight="1" x14ac:dyDescent="0.25">
      <c r="B180" s="11" t="s">
        <v>86</v>
      </c>
      <c r="C180" s="39">
        <v>35</v>
      </c>
      <c r="D180" s="10">
        <v>29</v>
      </c>
      <c r="E180" s="10">
        <v>26</v>
      </c>
      <c r="F180" s="40">
        <f t="shared" si="14"/>
        <v>90</v>
      </c>
      <c r="G180" s="20">
        <f t="shared" si="15"/>
        <v>6.4804147465437785E-3</v>
      </c>
      <c r="H180" s="36"/>
      <c r="I180" s="36"/>
      <c r="J180" s="36"/>
      <c r="K180" s="36"/>
      <c r="L180" s="36"/>
      <c r="M180" s="36"/>
      <c r="N180" s="36"/>
    </row>
    <row r="181" spans="2:17" s="50" customFormat="1" ht="14.25" customHeight="1" x14ac:dyDescent="0.25">
      <c r="B181" s="11" t="s">
        <v>2</v>
      </c>
      <c r="C181" s="39">
        <v>32</v>
      </c>
      <c r="D181" s="10">
        <v>21</v>
      </c>
      <c r="E181" s="10">
        <v>28</v>
      </c>
      <c r="F181" s="40">
        <f t="shared" si="14"/>
        <v>81</v>
      </c>
      <c r="G181" s="20">
        <f t="shared" si="15"/>
        <v>5.8323732718894008E-3</v>
      </c>
      <c r="H181" s="36"/>
      <c r="I181" s="36"/>
      <c r="J181" s="36"/>
      <c r="K181" s="36"/>
      <c r="L181" s="36"/>
      <c r="M181" s="36"/>
      <c r="N181" s="36"/>
    </row>
    <row r="182" spans="2:17" s="50" customFormat="1" ht="14.25" customHeight="1" x14ac:dyDescent="0.25">
      <c r="B182" s="11" t="s">
        <v>74</v>
      </c>
      <c r="C182" s="39">
        <v>13</v>
      </c>
      <c r="D182" s="10">
        <v>16</v>
      </c>
      <c r="E182" s="10">
        <v>31</v>
      </c>
      <c r="F182" s="40">
        <f t="shared" si="14"/>
        <v>60</v>
      </c>
      <c r="G182" s="20">
        <f t="shared" si="15"/>
        <v>4.3202764976958529E-3</v>
      </c>
      <c r="H182" s="36"/>
      <c r="I182" s="36"/>
      <c r="J182" s="36"/>
      <c r="K182" s="36"/>
      <c r="L182" s="36"/>
      <c r="M182" s="36"/>
      <c r="N182" s="36"/>
    </row>
    <row r="183" spans="2:17" s="50" customFormat="1" ht="14.25" customHeight="1" x14ac:dyDescent="0.25">
      <c r="B183" s="11" t="s">
        <v>14</v>
      </c>
      <c r="C183" s="39">
        <v>13</v>
      </c>
      <c r="D183" s="10">
        <v>18</v>
      </c>
      <c r="E183" s="10">
        <v>24</v>
      </c>
      <c r="F183" s="40">
        <f t="shared" si="14"/>
        <v>55</v>
      </c>
      <c r="G183" s="20">
        <f t="shared" si="15"/>
        <v>3.9602534562211984E-3</v>
      </c>
      <c r="H183" s="36"/>
      <c r="I183" s="36"/>
      <c r="J183" s="36"/>
      <c r="K183" s="36"/>
      <c r="L183" s="36"/>
      <c r="M183" s="36"/>
      <c r="N183" s="36"/>
    </row>
    <row r="184" spans="2:17" s="50" customFormat="1" ht="14.25" customHeight="1" x14ac:dyDescent="0.25">
      <c r="B184" s="11" t="s">
        <v>20</v>
      </c>
      <c r="C184" s="39">
        <v>16</v>
      </c>
      <c r="D184" s="10">
        <v>18</v>
      </c>
      <c r="E184" s="10">
        <v>18</v>
      </c>
      <c r="F184" s="40">
        <f t="shared" si="14"/>
        <v>52</v>
      </c>
      <c r="G184" s="20">
        <f t="shared" si="15"/>
        <v>3.7442396313364054E-3</v>
      </c>
      <c r="H184" s="36"/>
      <c r="I184" s="36"/>
      <c r="J184" s="36"/>
      <c r="K184" s="36"/>
      <c r="L184" s="36"/>
      <c r="M184" s="36"/>
      <c r="N184" s="36"/>
    </row>
    <row r="185" spans="2:17" s="50" customFormat="1" ht="14.25" customHeight="1" x14ac:dyDescent="0.25">
      <c r="B185" s="11" t="s">
        <v>9</v>
      </c>
      <c r="C185" s="39">
        <v>12</v>
      </c>
      <c r="D185" s="10">
        <v>14</v>
      </c>
      <c r="E185" s="10">
        <v>20</v>
      </c>
      <c r="F185" s="40">
        <f t="shared" si="14"/>
        <v>46</v>
      </c>
      <c r="G185" s="20">
        <f t="shared" si="15"/>
        <v>3.3122119815668202E-3</v>
      </c>
      <c r="H185" s="36"/>
      <c r="I185" s="36"/>
      <c r="J185" s="36"/>
      <c r="K185" s="36"/>
      <c r="L185" s="36"/>
      <c r="M185" s="36"/>
      <c r="N185" s="36"/>
    </row>
    <row r="186" spans="2:17" s="50" customFormat="1" ht="14.25" customHeight="1" x14ac:dyDescent="0.25">
      <c r="B186" s="11" t="s">
        <v>15</v>
      </c>
      <c r="C186" s="39">
        <v>8</v>
      </c>
      <c r="D186" s="10">
        <v>11</v>
      </c>
      <c r="E186" s="10">
        <v>12</v>
      </c>
      <c r="F186" s="40">
        <f t="shared" si="14"/>
        <v>31</v>
      </c>
      <c r="G186" s="20">
        <f t="shared" si="15"/>
        <v>2.232142857142857E-3</v>
      </c>
      <c r="H186" s="36"/>
      <c r="I186" s="36"/>
      <c r="J186" s="36"/>
      <c r="K186" s="36"/>
      <c r="L186" s="36"/>
      <c r="M186" s="36"/>
      <c r="N186" s="36"/>
    </row>
    <row r="187" spans="2:17" s="50" customFormat="1" ht="14.25" customHeight="1" x14ac:dyDescent="0.25">
      <c r="B187" s="62" t="s">
        <v>23</v>
      </c>
      <c r="C187" s="63">
        <f>SUM(C162:C186)</f>
        <v>4543</v>
      </c>
      <c r="D187" s="63">
        <f>SUM(D162:D186)</f>
        <v>4361</v>
      </c>
      <c r="E187" s="63">
        <f>SUM(E162:E186)</f>
        <v>4984</v>
      </c>
      <c r="F187" s="63">
        <f>SUM(F162:F186)</f>
        <v>13888</v>
      </c>
      <c r="G187" s="75">
        <f>SUM(G162:G186)</f>
        <v>1</v>
      </c>
      <c r="H187" s="36"/>
      <c r="I187" s="36"/>
      <c r="J187" s="36"/>
      <c r="K187" s="36"/>
      <c r="L187" s="36"/>
      <c r="M187" s="36"/>
      <c r="N187" s="36"/>
    </row>
    <row r="188" spans="2:17" ht="5.25" customHeight="1" thickBot="1" x14ac:dyDescent="0.3"/>
    <row r="189" spans="2:17" ht="16.5" customHeight="1" thickTop="1" x14ac:dyDescent="0.25">
      <c r="B189" s="109" t="s">
        <v>107</v>
      </c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84"/>
    </row>
    <row r="190" spans="2:17" s="6" customFormat="1" ht="3" customHeight="1" x14ac:dyDescent="0.25">
      <c r="B190" s="10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</row>
    <row r="191" spans="2:17" x14ac:dyDescent="0.25">
      <c r="B191" s="116" t="s">
        <v>129</v>
      </c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</row>
    <row r="192" spans="2:17" ht="14.25" customHeight="1" x14ac:dyDescent="0.25">
      <c r="B192" s="157" t="s">
        <v>41</v>
      </c>
      <c r="C192" s="157"/>
      <c r="D192" s="86" t="s">
        <v>23</v>
      </c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</row>
    <row r="193" spans="2:17" ht="14.25" customHeight="1" x14ac:dyDescent="0.25">
      <c r="B193" s="111" t="s">
        <v>1</v>
      </c>
      <c r="C193" s="112"/>
      <c r="D193" s="113">
        <v>2639</v>
      </c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</row>
    <row r="194" spans="2:17" ht="14.25" customHeight="1" x14ac:dyDescent="0.25">
      <c r="B194" s="111" t="s">
        <v>39</v>
      </c>
      <c r="C194" s="112"/>
      <c r="D194" s="113">
        <v>2461</v>
      </c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</row>
    <row r="195" spans="2:17" ht="14.25" customHeight="1" x14ac:dyDescent="0.25">
      <c r="B195" s="111" t="s">
        <v>38</v>
      </c>
      <c r="C195" s="112"/>
      <c r="D195" s="113">
        <v>2126</v>
      </c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</row>
    <row r="196" spans="2:17" ht="14.25" customHeight="1" x14ac:dyDescent="0.25">
      <c r="B196" s="111" t="s">
        <v>37</v>
      </c>
      <c r="C196" s="112"/>
      <c r="D196" s="113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</row>
    <row r="197" spans="2:17" ht="14.25" customHeight="1" x14ac:dyDescent="0.25">
      <c r="B197" s="111" t="s">
        <v>36</v>
      </c>
      <c r="C197" s="112"/>
      <c r="D197" s="113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</row>
    <row r="198" spans="2:17" ht="14.25" customHeight="1" x14ac:dyDescent="0.25">
      <c r="B198" s="111" t="s">
        <v>35</v>
      </c>
      <c r="C198" s="112"/>
      <c r="D198" s="113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</row>
    <row r="199" spans="2:17" ht="14.25" customHeight="1" x14ac:dyDescent="0.25">
      <c r="B199" s="114" t="s">
        <v>34</v>
      </c>
      <c r="C199" s="113"/>
      <c r="D199" s="113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</row>
    <row r="200" spans="2:17" ht="14.25" customHeight="1" x14ac:dyDescent="0.25">
      <c r="B200" s="114" t="s">
        <v>33</v>
      </c>
      <c r="C200" s="113"/>
      <c r="D200" s="113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</row>
    <row r="201" spans="2:17" ht="14.25" customHeight="1" x14ac:dyDescent="0.25">
      <c r="B201" s="158" t="s">
        <v>40</v>
      </c>
      <c r="C201" s="158"/>
      <c r="D201" s="113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</row>
    <row r="202" spans="2:17" ht="14.25" customHeight="1" x14ac:dyDescent="0.25">
      <c r="B202" s="158" t="s">
        <v>32</v>
      </c>
      <c r="C202" s="158"/>
      <c r="D202" s="113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</row>
    <row r="203" spans="2:17" ht="14.25" customHeight="1" x14ac:dyDescent="0.25">
      <c r="B203" s="110" t="s">
        <v>31</v>
      </c>
      <c r="C203" s="113"/>
      <c r="D203" s="113"/>
      <c r="E203" s="89" t="s">
        <v>108</v>
      </c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</row>
    <row r="204" spans="2:17" ht="14.25" customHeight="1" thickBot="1" x14ac:dyDescent="0.3">
      <c r="B204" s="110" t="s">
        <v>30</v>
      </c>
      <c r="C204" s="113"/>
      <c r="D204" s="113"/>
      <c r="E204" s="89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</row>
    <row r="205" spans="2:17" ht="14.25" customHeight="1" x14ac:dyDescent="0.25">
      <c r="B205" s="159" t="s">
        <v>23</v>
      </c>
      <c r="C205" s="159"/>
      <c r="D205" s="115">
        <f>SUM(D193:D204)</f>
        <v>7226</v>
      </c>
      <c r="E205" s="90">
        <f>F187-D205</f>
        <v>6662</v>
      </c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</row>
    <row r="206" spans="2:17" ht="8.25" customHeight="1" thickBot="1" x14ac:dyDescent="0.3">
      <c r="B206" s="91"/>
      <c r="C206" s="84"/>
      <c r="D206" s="92" t="s">
        <v>109</v>
      </c>
      <c r="E206" s="92" t="s">
        <v>110</v>
      </c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</row>
    <row r="207" spans="2:17" ht="18.75" customHeight="1" thickTop="1" x14ac:dyDescent="0.25">
      <c r="B207" s="109" t="s">
        <v>128</v>
      </c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84"/>
    </row>
    <row r="208" spans="2:17" ht="3" customHeight="1" x14ac:dyDescent="0.25"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</row>
    <row r="209" spans="2:17" x14ac:dyDescent="0.25">
      <c r="B209" s="117" t="s">
        <v>130</v>
      </c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</row>
    <row r="210" spans="2:17" ht="1.5" customHeight="1" thickBot="1" x14ac:dyDescent="0.3">
      <c r="B210" s="118"/>
      <c r="C210" s="85"/>
      <c r="D210" s="85"/>
      <c r="E210" s="85"/>
      <c r="F210" s="93"/>
      <c r="G210" s="93"/>
      <c r="H210" s="84"/>
      <c r="I210" s="84"/>
      <c r="J210" s="84"/>
      <c r="K210" s="84"/>
      <c r="L210" s="84"/>
      <c r="M210" s="84"/>
      <c r="N210" s="84"/>
      <c r="O210" s="84"/>
      <c r="P210" s="84"/>
      <c r="Q210" s="84"/>
    </row>
    <row r="211" spans="2:17" ht="3.75" hidden="1" customHeight="1" thickBot="1" x14ac:dyDescent="0.3">
      <c r="B211" s="85"/>
      <c r="C211" s="85"/>
      <c r="D211" s="85"/>
      <c r="E211" s="85"/>
      <c r="F211" s="93"/>
      <c r="G211" s="93"/>
      <c r="H211" s="84"/>
      <c r="I211" s="84"/>
      <c r="J211" s="84"/>
      <c r="K211" s="84"/>
      <c r="L211" s="84"/>
      <c r="M211" s="84"/>
      <c r="N211" s="84"/>
      <c r="O211" s="84"/>
      <c r="P211" s="84"/>
      <c r="Q211" s="84"/>
    </row>
    <row r="212" spans="2:17" x14ac:dyDescent="0.25">
      <c r="B212" s="152" t="s">
        <v>111</v>
      </c>
      <c r="C212" s="153" t="s">
        <v>112</v>
      </c>
      <c r="D212" s="154"/>
      <c r="E212" s="155" t="s">
        <v>113</v>
      </c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</row>
    <row r="213" spans="2:17" x14ac:dyDescent="0.25">
      <c r="B213" s="152"/>
      <c r="C213" s="94">
        <v>2017</v>
      </c>
      <c r="D213" s="95">
        <v>2018</v>
      </c>
      <c r="E213" s="156"/>
      <c r="F213" s="84"/>
      <c r="G213" s="96"/>
      <c r="H213" s="84"/>
      <c r="I213" s="84"/>
      <c r="J213" s="84"/>
      <c r="K213" s="84"/>
      <c r="L213" s="84"/>
      <c r="M213" s="84"/>
      <c r="N213" s="84"/>
      <c r="O213" s="84"/>
      <c r="P213" s="84"/>
      <c r="Q213" s="84"/>
    </row>
    <row r="214" spans="2:17" ht="14.25" customHeight="1" x14ac:dyDescent="0.25">
      <c r="B214" s="97" t="s">
        <v>114</v>
      </c>
      <c r="C214" s="98">
        <v>5742</v>
      </c>
      <c r="D214" s="99">
        <f>F34</f>
        <v>4543</v>
      </c>
      <c r="E214" s="100">
        <f>(D214/C214)-1</f>
        <v>-0.20881226053639845</v>
      </c>
      <c r="F214" s="84"/>
      <c r="G214" s="96"/>
      <c r="H214" s="84"/>
      <c r="I214" s="84"/>
      <c r="J214" s="84"/>
      <c r="K214" s="84"/>
      <c r="L214" s="84"/>
      <c r="M214" s="84"/>
      <c r="N214" s="84"/>
      <c r="O214" s="84"/>
      <c r="P214" s="84"/>
      <c r="Q214" s="84"/>
    </row>
    <row r="215" spans="2:17" ht="14.25" customHeight="1" x14ac:dyDescent="0.25">
      <c r="B215" s="101" t="s">
        <v>115</v>
      </c>
      <c r="C215" s="102">
        <v>5109</v>
      </c>
      <c r="D215" s="99">
        <f>F35</f>
        <v>4361</v>
      </c>
      <c r="E215" s="103">
        <f>(D215/C215)-1</f>
        <v>-0.14640829908005482</v>
      </c>
      <c r="F215" s="84"/>
      <c r="G215" s="96"/>
      <c r="H215" s="84"/>
      <c r="I215" s="84"/>
      <c r="J215" s="84"/>
      <c r="K215" s="84"/>
      <c r="L215" s="84"/>
      <c r="M215" s="84"/>
      <c r="N215" s="84"/>
      <c r="O215" s="84"/>
      <c r="P215" s="84"/>
      <c r="Q215" s="84"/>
    </row>
    <row r="216" spans="2:17" ht="14.25" customHeight="1" x14ac:dyDescent="0.25">
      <c r="B216" s="101" t="s">
        <v>116</v>
      </c>
      <c r="C216" s="102">
        <v>5466</v>
      </c>
      <c r="D216" s="99">
        <v>4984</v>
      </c>
      <c r="E216" s="103">
        <f>(D216/C216)-1</f>
        <v>-8.8181485547017879E-2</v>
      </c>
      <c r="F216" s="84"/>
      <c r="G216" s="96"/>
      <c r="H216" s="84"/>
      <c r="I216" s="84"/>
      <c r="J216" s="84"/>
      <c r="K216" s="84"/>
      <c r="L216" s="84"/>
      <c r="M216" s="84"/>
      <c r="N216" s="84"/>
      <c r="O216" s="84"/>
      <c r="P216" s="84"/>
      <c r="Q216" s="84"/>
    </row>
    <row r="217" spans="2:17" ht="14.25" hidden="1" customHeight="1" x14ac:dyDescent="0.25">
      <c r="B217" s="101" t="s">
        <v>117</v>
      </c>
      <c r="C217" s="102"/>
      <c r="D217" s="99"/>
      <c r="E217" s="103"/>
      <c r="F217" s="84"/>
      <c r="G217" s="96"/>
      <c r="H217" s="84"/>
      <c r="I217" s="84"/>
      <c r="J217" s="84"/>
      <c r="K217" s="84"/>
      <c r="L217" s="84"/>
      <c r="M217" s="84"/>
      <c r="N217" s="84"/>
      <c r="O217" s="84"/>
      <c r="P217" s="84"/>
      <c r="Q217" s="84"/>
    </row>
    <row r="218" spans="2:17" ht="14.25" hidden="1" customHeight="1" x14ac:dyDescent="0.25">
      <c r="B218" s="101" t="s">
        <v>118</v>
      </c>
      <c r="C218" s="102"/>
      <c r="D218" s="99"/>
      <c r="E218" s="103"/>
      <c r="F218" s="84"/>
      <c r="G218" s="96"/>
      <c r="H218" s="84"/>
      <c r="I218" s="84"/>
      <c r="J218" s="84"/>
      <c r="K218" s="84"/>
      <c r="L218" s="84"/>
      <c r="M218" s="84"/>
      <c r="N218" s="84"/>
      <c r="O218" s="84"/>
      <c r="P218" s="84"/>
      <c r="Q218" s="84"/>
    </row>
    <row r="219" spans="2:17" ht="14.25" hidden="1" customHeight="1" x14ac:dyDescent="0.25">
      <c r="B219" s="101" t="s">
        <v>119</v>
      </c>
      <c r="C219" s="102"/>
      <c r="D219" s="99"/>
      <c r="E219" s="103"/>
      <c r="F219" s="84"/>
      <c r="G219" s="96"/>
      <c r="H219" s="84"/>
      <c r="I219" s="84"/>
      <c r="J219" s="84"/>
      <c r="K219" s="84"/>
      <c r="L219" s="84"/>
      <c r="M219" s="84"/>
      <c r="N219" s="84"/>
      <c r="O219" s="84"/>
      <c r="P219" s="84"/>
      <c r="Q219" s="84"/>
    </row>
    <row r="220" spans="2:17" ht="14.25" hidden="1" customHeight="1" x14ac:dyDescent="0.25">
      <c r="B220" s="101" t="s">
        <v>120</v>
      </c>
      <c r="C220" s="102"/>
      <c r="D220" s="99"/>
      <c r="E220" s="103"/>
      <c r="F220" s="84"/>
      <c r="G220" s="96"/>
      <c r="H220" s="84"/>
      <c r="I220" s="84"/>
      <c r="J220" s="84"/>
      <c r="K220" s="84"/>
      <c r="L220" s="84"/>
      <c r="M220" s="84"/>
      <c r="N220" s="84"/>
      <c r="O220" s="84"/>
      <c r="P220" s="84"/>
      <c r="Q220" s="84"/>
    </row>
    <row r="221" spans="2:17" ht="14.25" hidden="1" customHeight="1" x14ac:dyDescent="0.25">
      <c r="B221" s="101" t="s">
        <v>121</v>
      </c>
      <c r="C221" s="102"/>
      <c r="D221" s="99"/>
      <c r="E221" s="103"/>
      <c r="F221" s="84"/>
      <c r="G221" s="96"/>
      <c r="H221" s="84"/>
      <c r="I221" s="84"/>
      <c r="J221" s="84"/>
      <c r="K221" s="84"/>
      <c r="L221" s="84"/>
      <c r="M221" s="84"/>
      <c r="N221" s="84"/>
      <c r="O221" s="84"/>
      <c r="P221" s="84"/>
      <c r="Q221" s="84"/>
    </row>
    <row r="222" spans="2:17" ht="14.25" hidden="1" customHeight="1" x14ac:dyDescent="0.25">
      <c r="B222" s="101" t="s">
        <v>122</v>
      </c>
      <c r="C222" s="102"/>
      <c r="D222" s="99"/>
      <c r="E222" s="103"/>
      <c r="F222" s="84"/>
      <c r="G222" s="96"/>
      <c r="H222" s="84"/>
      <c r="I222" s="84"/>
      <c r="J222" s="84"/>
      <c r="K222" s="84"/>
      <c r="L222" s="84"/>
      <c r="M222" s="84"/>
      <c r="N222" s="84"/>
      <c r="O222" s="84"/>
      <c r="P222" s="84"/>
      <c r="Q222" s="84"/>
    </row>
    <row r="223" spans="2:17" ht="14.25" hidden="1" customHeight="1" x14ac:dyDescent="0.25">
      <c r="B223" s="101" t="s">
        <v>123</v>
      </c>
      <c r="C223" s="102"/>
      <c r="D223" s="99"/>
      <c r="E223" s="104"/>
      <c r="F223" s="84"/>
      <c r="G223" s="96"/>
      <c r="H223" s="84"/>
      <c r="I223" s="84"/>
      <c r="J223" s="84"/>
      <c r="K223" s="84"/>
      <c r="L223" s="84"/>
      <c r="M223" s="84"/>
      <c r="N223" s="84"/>
      <c r="O223" s="84"/>
      <c r="P223" s="84"/>
      <c r="Q223" s="84"/>
    </row>
    <row r="224" spans="2:17" ht="14.25" hidden="1" customHeight="1" x14ac:dyDescent="0.25">
      <c r="B224" s="101" t="s">
        <v>124</v>
      </c>
      <c r="C224" s="102"/>
      <c r="D224" s="99"/>
      <c r="E224" s="104"/>
      <c r="F224" s="84"/>
      <c r="G224" s="96"/>
      <c r="H224" s="84"/>
      <c r="I224" s="84"/>
      <c r="J224" s="84"/>
      <c r="K224" s="84"/>
      <c r="L224" s="84"/>
      <c r="M224" s="84"/>
      <c r="N224" s="84"/>
      <c r="O224" s="84"/>
      <c r="P224" s="84"/>
      <c r="Q224" s="84"/>
    </row>
    <row r="225" spans="2:17" ht="14.25" hidden="1" customHeight="1" x14ac:dyDescent="0.25">
      <c r="B225" s="101" t="s">
        <v>125</v>
      </c>
      <c r="C225" s="102"/>
      <c r="D225" s="99"/>
      <c r="E225" s="104"/>
      <c r="F225" s="96"/>
      <c r="G225" s="96"/>
      <c r="H225" s="96"/>
      <c r="I225" s="96"/>
      <c r="J225" s="84"/>
      <c r="K225" s="84"/>
      <c r="L225" s="84"/>
      <c r="M225" s="84"/>
      <c r="N225" s="84"/>
      <c r="O225" s="84"/>
      <c r="P225" s="84"/>
      <c r="Q225" s="84"/>
    </row>
    <row r="226" spans="2:17" ht="14.25" customHeight="1" thickBot="1" x14ac:dyDescent="0.3">
      <c r="B226" s="105" t="s">
        <v>23</v>
      </c>
      <c r="C226" s="106">
        <f>C214+C215+C216</f>
        <v>16317</v>
      </c>
      <c r="D226" s="106">
        <f>D214+D215+D216</f>
        <v>13888</v>
      </c>
      <c r="E226" s="107">
        <f>(D226/C226)-1</f>
        <v>-0.14886314886314889</v>
      </c>
      <c r="F226" s="96"/>
      <c r="G226" s="96"/>
      <c r="H226" s="96"/>
      <c r="I226" s="96"/>
      <c r="J226" s="84"/>
      <c r="K226" s="84"/>
      <c r="L226" s="84"/>
      <c r="M226" s="84"/>
      <c r="N226" s="84"/>
      <c r="O226" s="84"/>
      <c r="P226" s="84"/>
      <c r="Q226" s="84"/>
    </row>
    <row r="227" spans="2:17" ht="5.25" customHeight="1" x14ac:dyDescent="0.25">
      <c r="B227" s="84"/>
      <c r="C227" s="84"/>
      <c r="D227" s="84"/>
      <c r="E227" s="84"/>
      <c r="F227" s="96"/>
      <c r="G227" s="96"/>
      <c r="H227" s="96"/>
      <c r="I227" s="96"/>
      <c r="J227" s="84"/>
      <c r="K227" s="84"/>
      <c r="L227" s="84"/>
      <c r="M227" s="84"/>
      <c r="N227" s="84"/>
      <c r="O227" s="84"/>
      <c r="P227" s="84"/>
      <c r="Q227" s="84"/>
    </row>
    <row r="228" spans="2:17" x14ac:dyDescent="0.25">
      <c r="C228" s="84"/>
      <c r="D228" s="84"/>
      <c r="E228" s="84"/>
      <c r="F228" s="96"/>
      <c r="G228" s="96"/>
      <c r="H228" s="96"/>
      <c r="I228" s="96"/>
      <c r="J228" s="84"/>
      <c r="K228" s="84"/>
      <c r="L228" s="84"/>
      <c r="M228" s="84"/>
      <c r="N228" s="84"/>
      <c r="O228" s="84"/>
      <c r="P228" s="84"/>
      <c r="Q228" s="84"/>
    </row>
    <row r="229" spans="2:17" x14ac:dyDescent="0.25"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</row>
    <row r="230" spans="2:17" x14ac:dyDescent="0.25"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</row>
    <row r="231" spans="2:17" ht="27" customHeight="1" x14ac:dyDescent="0.25"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</row>
    <row r="232" spans="2:17" x14ac:dyDescent="0.25">
      <c r="B232" s="84" t="s">
        <v>126</v>
      </c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</row>
    <row r="233" spans="2:17" x14ac:dyDescent="0.25">
      <c r="B233" s="84" t="s">
        <v>127</v>
      </c>
    </row>
  </sheetData>
  <sortState ref="B162:G187">
    <sortCondition descending="1" ref="F161"/>
  </sortState>
  <mergeCells count="43">
    <mergeCell ref="B212:B213"/>
    <mergeCell ref="C212:D212"/>
    <mergeCell ref="E212:E213"/>
    <mergeCell ref="B192:C192"/>
    <mergeCell ref="B201:C201"/>
    <mergeCell ref="B202:C202"/>
    <mergeCell ref="B205:C205"/>
    <mergeCell ref="B97:B98"/>
    <mergeCell ref="J97:J98"/>
    <mergeCell ref="K97:K98"/>
    <mergeCell ref="B143:B144"/>
    <mergeCell ref="J143:J144"/>
    <mergeCell ref="K143:K144"/>
    <mergeCell ref="B50:B51"/>
    <mergeCell ref="B68:C68"/>
    <mergeCell ref="B79:F79"/>
    <mergeCell ref="B32:G32"/>
    <mergeCell ref="B3:P3"/>
    <mergeCell ref="B4:P4"/>
    <mergeCell ref="B7:F7"/>
    <mergeCell ref="B8:B9"/>
    <mergeCell ref="C8:C9"/>
    <mergeCell ref="D8:F8"/>
    <mergeCell ref="G8:G9"/>
    <mergeCell ref="N8:N10"/>
    <mergeCell ref="O8:O10"/>
    <mergeCell ref="P8:P10"/>
    <mergeCell ref="I8:M10"/>
    <mergeCell ref="P133:P134"/>
    <mergeCell ref="O40:O41"/>
    <mergeCell ref="P40:P41"/>
    <mergeCell ref="I11:J15"/>
    <mergeCell ref="L12:M12"/>
    <mergeCell ref="L13:M13"/>
    <mergeCell ref="K11:K13"/>
    <mergeCell ref="K14:M14"/>
    <mergeCell ref="K15:M15"/>
    <mergeCell ref="O87:O88"/>
    <mergeCell ref="P87:P88"/>
    <mergeCell ref="L11:M11"/>
    <mergeCell ref="J50:J51"/>
    <mergeCell ref="K50:K51"/>
    <mergeCell ref="O133:O134"/>
  </mergeCells>
  <pageMargins left="0.15748031496062992" right="7.874015748031496E-2" top="0.11811023622047245" bottom="0.11811023622047245" header="7.874015748031496E-2" footer="7.874015748031496E-2"/>
  <pageSetup paperSize="9" scale="65" orientation="portrait" r:id="rId1"/>
  <rowBreaks count="2" manualBreakCount="2">
    <brk id="75" max="16" man="1"/>
    <brk id="141" max="1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LINEA100</vt:lpstr>
      <vt:lpstr>LINEA100!Área_de_impresión</vt:lpstr>
      <vt:lpstr>LINEA100!Títulos_a_imprimir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oangulo</dc:creator>
  <cp:lastModifiedBy>garaujo</cp:lastModifiedBy>
  <cp:lastPrinted>2018-03-07T18:17:28Z</cp:lastPrinted>
  <dcterms:created xsi:type="dcterms:W3CDTF">2018-02-05T13:27:31Z</dcterms:created>
  <dcterms:modified xsi:type="dcterms:W3CDTF">2018-04-12T13:43:34Z</dcterms:modified>
</cp:coreProperties>
</file>