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2018\AGOSTO\LINEA 100\"/>
    </mc:Choice>
  </mc:AlternateContent>
  <bookViews>
    <workbookView xWindow="0" yWindow="0" windowWidth="28800" windowHeight="11835"/>
  </bookViews>
  <sheets>
    <sheet name="Linea 100" sheetId="1" r:id="rId1"/>
  </sheets>
  <definedNames>
    <definedName name="_xlnm.Print_Area" localSheetId="0">'Linea 100'!$A$1:$Q$231</definedName>
    <definedName name="_xlnm.Print_Titles" localSheetId="0">'Linea 100'!$1:$4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N13" i="1" l="1"/>
  <c r="E221" i="1" l="1"/>
  <c r="D226" i="1"/>
  <c r="C226" i="1"/>
  <c r="J187" i="1"/>
  <c r="K175" i="1"/>
  <c r="K178" i="1"/>
  <c r="K166" i="1"/>
  <c r="K176" i="1"/>
  <c r="K171" i="1"/>
  <c r="K163" i="1"/>
  <c r="K168" i="1"/>
  <c r="K182" i="1"/>
  <c r="K174" i="1"/>
  <c r="K170" i="1"/>
  <c r="K167" i="1"/>
  <c r="K164" i="1"/>
  <c r="K173" i="1"/>
  <c r="K162" i="1"/>
  <c r="K177" i="1"/>
  <c r="K183" i="1"/>
  <c r="K184" i="1"/>
  <c r="K186" i="1"/>
  <c r="K165" i="1"/>
  <c r="K169" i="1"/>
  <c r="K172" i="1"/>
  <c r="K179" i="1"/>
  <c r="K185" i="1"/>
  <c r="K180" i="1"/>
  <c r="K181" i="1"/>
  <c r="K152" i="1"/>
  <c r="F134" i="1"/>
  <c r="K106" i="1"/>
  <c r="E88" i="1"/>
  <c r="K59" i="1"/>
  <c r="F41" i="1"/>
  <c r="N15" i="1" l="1"/>
  <c r="O13" i="1"/>
  <c r="E220" i="1" l="1"/>
  <c r="I187" i="1"/>
  <c r="K151" i="1" l="1"/>
  <c r="F133" i="1"/>
  <c r="G134" i="1" s="1"/>
  <c r="L121" i="1" l="1"/>
  <c r="K105" i="1"/>
  <c r="E87" i="1"/>
  <c r="F88" i="1" s="1"/>
  <c r="F40" i="1"/>
  <c r="G41" i="1" s="1"/>
  <c r="K58" i="1"/>
  <c r="F15" i="1" l="1"/>
  <c r="E219" i="1" l="1"/>
  <c r="H187" i="1"/>
  <c r="K150" i="1"/>
  <c r="F132" i="1"/>
  <c r="G133" i="1" s="1"/>
  <c r="K104" i="1"/>
  <c r="E86" i="1"/>
  <c r="F87" i="1" s="1"/>
  <c r="K57" i="1"/>
  <c r="F39" i="1"/>
  <c r="G40" i="1" s="1"/>
  <c r="E218" i="1" l="1"/>
  <c r="E217" i="1"/>
  <c r="E216" i="1"/>
  <c r="D205" i="1"/>
  <c r="G187" i="1"/>
  <c r="F187" i="1"/>
  <c r="E187" i="1"/>
  <c r="D187" i="1"/>
  <c r="C187" i="1"/>
  <c r="J157" i="1"/>
  <c r="I157" i="1"/>
  <c r="H157" i="1"/>
  <c r="G157" i="1"/>
  <c r="F157" i="1"/>
  <c r="E157" i="1"/>
  <c r="D157" i="1"/>
  <c r="C157" i="1"/>
  <c r="K156" i="1"/>
  <c r="K155" i="1"/>
  <c r="K154" i="1"/>
  <c r="K153" i="1"/>
  <c r="K149" i="1"/>
  <c r="K148" i="1"/>
  <c r="K147" i="1"/>
  <c r="K146" i="1"/>
  <c r="K145" i="1"/>
  <c r="E139" i="1"/>
  <c r="D139" i="1"/>
  <c r="C139" i="1"/>
  <c r="F131" i="1"/>
  <c r="F130" i="1"/>
  <c r="F129" i="1"/>
  <c r="F128" i="1"/>
  <c r="F127" i="1"/>
  <c r="N121" i="1"/>
  <c r="M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J111" i="1"/>
  <c r="I111" i="1"/>
  <c r="H111" i="1"/>
  <c r="G111" i="1"/>
  <c r="F111" i="1"/>
  <c r="E111" i="1"/>
  <c r="D111" i="1"/>
  <c r="C111" i="1"/>
  <c r="K110" i="1"/>
  <c r="K109" i="1"/>
  <c r="K108" i="1"/>
  <c r="K107" i="1"/>
  <c r="K103" i="1"/>
  <c r="K102" i="1"/>
  <c r="K101" i="1"/>
  <c r="K100" i="1"/>
  <c r="K99" i="1"/>
  <c r="D93" i="1"/>
  <c r="C93" i="1"/>
  <c r="E85" i="1"/>
  <c r="F86" i="1" s="1"/>
  <c r="E84" i="1"/>
  <c r="E83" i="1"/>
  <c r="E82" i="1"/>
  <c r="E81" i="1"/>
  <c r="D75" i="1"/>
  <c r="E74" i="1" s="1"/>
  <c r="J64" i="1"/>
  <c r="I64" i="1"/>
  <c r="H64" i="1"/>
  <c r="G64" i="1"/>
  <c r="F64" i="1"/>
  <c r="E64" i="1"/>
  <c r="D64" i="1"/>
  <c r="C64" i="1"/>
  <c r="K63" i="1"/>
  <c r="K62" i="1"/>
  <c r="K61" i="1"/>
  <c r="K60" i="1"/>
  <c r="K56" i="1"/>
  <c r="K55" i="1"/>
  <c r="K54" i="1"/>
  <c r="K53" i="1"/>
  <c r="K52" i="1"/>
  <c r="E46" i="1"/>
  <c r="D46" i="1"/>
  <c r="C46" i="1"/>
  <c r="F38" i="1"/>
  <c r="F37" i="1"/>
  <c r="F36" i="1"/>
  <c r="F35" i="1"/>
  <c r="D215" i="1" s="1"/>
  <c r="E215" i="1" s="1"/>
  <c r="F34" i="1"/>
  <c r="D214" i="1" s="1"/>
  <c r="G22" i="1"/>
  <c r="E22" i="1"/>
  <c r="D22" i="1"/>
  <c r="F21" i="1"/>
  <c r="C21" i="1" s="1"/>
  <c r="F20" i="1"/>
  <c r="C20" i="1" s="1"/>
  <c r="F19" i="1"/>
  <c r="C19" i="1" s="1"/>
  <c r="F18" i="1"/>
  <c r="C18" i="1" s="1"/>
  <c r="C17" i="1"/>
  <c r="F16" i="1"/>
  <c r="C16" i="1" s="1"/>
  <c r="C15" i="1"/>
  <c r="P14" i="1"/>
  <c r="F14" i="1"/>
  <c r="C14" i="1" s="1"/>
  <c r="O15" i="1"/>
  <c r="F13" i="1"/>
  <c r="C13" i="1" s="1"/>
  <c r="P12" i="1"/>
  <c r="C12" i="1"/>
  <c r="P11" i="1"/>
  <c r="C11" i="1"/>
  <c r="F10" i="1"/>
  <c r="C10" i="1" s="1"/>
  <c r="E226" i="1" l="1"/>
  <c r="G128" i="1"/>
  <c r="G130" i="1"/>
  <c r="E70" i="1"/>
  <c r="E214" i="1"/>
  <c r="F84" i="1"/>
  <c r="F83" i="1"/>
  <c r="F85" i="1"/>
  <c r="E93" i="1"/>
  <c r="D94" i="1" s="1"/>
  <c r="P87" i="1" s="1"/>
  <c r="F82" i="1"/>
  <c r="G131" i="1"/>
  <c r="G38" i="1"/>
  <c r="P13" i="1"/>
  <c r="O121" i="1"/>
  <c r="P117" i="1" s="1"/>
  <c r="G132" i="1"/>
  <c r="K64" i="1"/>
  <c r="H112" i="1" s="1"/>
  <c r="F46" i="1"/>
  <c r="C47" i="1" s="1"/>
  <c r="O40" i="1" s="1"/>
  <c r="G37" i="1"/>
  <c r="K157" i="1"/>
  <c r="G39" i="1"/>
  <c r="F139" i="1"/>
  <c r="D140" i="1" s="1"/>
  <c r="P133" i="1" s="1"/>
  <c r="K111" i="1"/>
  <c r="E69" i="1"/>
  <c r="C22" i="1"/>
  <c r="G23" i="1" s="1"/>
  <c r="P15" i="1"/>
  <c r="G35" i="1"/>
  <c r="E71" i="1"/>
  <c r="G36" i="1"/>
  <c r="E72" i="1"/>
  <c r="G129" i="1"/>
  <c r="E73" i="1"/>
  <c r="F22" i="1"/>
  <c r="D23" i="1" s="1"/>
  <c r="K187" i="1"/>
  <c r="L162" i="1" s="1"/>
  <c r="I112" i="1" l="1"/>
  <c r="L171" i="1"/>
  <c r="J158" i="1"/>
  <c r="F158" i="1"/>
  <c r="E205" i="1"/>
  <c r="L185" i="1"/>
  <c r="K65" i="1"/>
  <c r="D47" i="1"/>
  <c r="P40" i="1" s="1"/>
  <c r="D158" i="1"/>
  <c r="P121" i="1"/>
  <c r="P116" i="1"/>
  <c r="I65" i="1"/>
  <c r="I158" i="1"/>
  <c r="H158" i="1"/>
  <c r="K112" i="1"/>
  <c r="J112" i="1"/>
  <c r="G112" i="1"/>
  <c r="F112" i="1"/>
  <c r="E65" i="1"/>
  <c r="G65" i="1"/>
  <c r="G158" i="1"/>
  <c r="K158" i="1"/>
  <c r="J65" i="1"/>
  <c r="C158" i="1"/>
  <c r="E94" i="1"/>
  <c r="D65" i="1"/>
  <c r="F47" i="1"/>
  <c r="C94" i="1"/>
  <c r="O87" i="1" s="1"/>
  <c r="D112" i="1"/>
  <c r="C65" i="1"/>
  <c r="E47" i="1"/>
  <c r="L168" i="1"/>
  <c r="E112" i="1"/>
  <c r="C112" i="1"/>
  <c r="F65" i="1"/>
  <c r="E158" i="1"/>
  <c r="H65" i="1"/>
  <c r="E23" i="1"/>
  <c r="L163" i="1"/>
  <c r="L179" i="1"/>
  <c r="P119" i="1"/>
  <c r="L186" i="1"/>
  <c r="P120" i="1"/>
  <c r="F23" i="1"/>
  <c r="C23" i="1" s="1"/>
  <c r="P118" i="1"/>
  <c r="L165" i="1"/>
  <c r="E140" i="1"/>
  <c r="F140" i="1"/>
  <c r="C140" i="1"/>
  <c r="O133" i="1" s="1"/>
  <c r="E75" i="1"/>
  <c r="L175" i="1"/>
  <c r="L167" i="1"/>
  <c r="L182" i="1"/>
  <c r="L181" i="1"/>
  <c r="L177" i="1"/>
  <c r="L173" i="1"/>
  <c r="L169" i="1"/>
  <c r="L164" i="1"/>
  <c r="L176" i="1"/>
  <c r="L170" i="1"/>
  <c r="L183" i="1"/>
  <c r="L178" i="1"/>
  <c r="L174" i="1"/>
  <c r="L172" i="1"/>
  <c r="L184" i="1"/>
  <c r="L166" i="1"/>
  <c r="L180" i="1"/>
  <c r="L187" i="1" l="1"/>
</calcChain>
</file>

<file path=xl/sharedStrings.xml><?xml version="1.0" encoding="utf-8"?>
<sst xmlns="http://schemas.openxmlformats.org/spreadsheetml/2006/main" count="319" uniqueCount="134">
  <si>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</si>
  <si>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</si>
  <si>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</si>
  <si>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</si>
  <si>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</si>
  <si>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</si>
  <si>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</si>
  <si>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</si>
  <si>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</si>
  <si>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</si>
  <si>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</si>
  <si>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</si>
  <si>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</si>
  <si>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</si>
  <si>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</si>
  <si>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</si>
  <si>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</si>
  <si>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</si>
  <si>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</si>
  <si>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</si>
  <si>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</si>
  <si>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</si>
  <si>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</si>
  <si>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</si>
  <si>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</si>
  <si>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</si>
  <si>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</si>
  <si>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</si>
  <si>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</si>
  <si>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</si>
  <si>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</si>
  <si>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</si>
  <si>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</si>
  <si>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</si>
  <si>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</si>
  <si>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</si>
  <si>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</si>
  <si>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</si>
  <si>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</si>
  <si>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</si>
  <si>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</si>
  <si>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</si>
  <si>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</si>
  <si>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</si>
  <si>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</si>
  <si>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</si>
  <si>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</si>
  <si>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</si>
  <si>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</si>
  <si>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</si>
  <si>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</si>
  <si>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</si>
  <si>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</si>
  <si>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</si>
  <si>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</si>
  <si>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</si>
  <si>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</si>
  <si>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</si>
  <si>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</si>
  <si>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</si>
  <si>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</si>
  <si>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</si>
  <si>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</si>
  <si>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</si>
  <si>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</si>
  <si>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</si>
  <si>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</si>
  <si>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</si>
  <si>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</si>
  <si>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</si>
  <si>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</si>
  <si>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</si>
  <si>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</si>
  <si>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</si>
  <si>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</si>
  <si>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</si>
  <si>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</si>
  <si>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</si>
  <si>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</si>
  <si>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</si>
  <si>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</si>
  <si>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Lima</t>
  </si>
  <si>
    <t>Callao</t>
  </si>
  <si>
    <t>Piura</t>
  </si>
  <si>
    <t>La Libertad</t>
  </si>
  <si>
    <t>Arequipa</t>
  </si>
  <si>
    <t>Junín</t>
  </si>
  <si>
    <t>Ica</t>
  </si>
  <si>
    <t>Puno</t>
  </si>
  <si>
    <t>Cusco</t>
  </si>
  <si>
    <t>Cajamarca</t>
  </si>
  <si>
    <t>San Martin</t>
  </si>
  <si>
    <t>Lambayeque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</si>
  <si>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</si>
  <si>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</si>
  <si>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</si>
  <si>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</si>
  <si>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</si>
  <si>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</si>
  <si>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</si>
  <si>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</si>
  <si>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Madre De Dios</t>
  </si>
  <si>
    <t>Moquegua</t>
  </si>
  <si>
    <t>Tumbes</t>
  </si>
  <si>
    <t>Huancavelica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</si>
  <si>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</si>
  <si>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</si>
  <si>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</si>
  <si>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</si>
  <si>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</si>
  <si>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</si>
  <si>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</si>
  <si>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</si>
  <si>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</si>
  <si>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</si>
  <si>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</si>
  <si>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</si>
  <si>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</si>
  <si>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</si>
  <si>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</si>
  <si>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</si>
  <si>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</si>
  <si>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</si>
  <si>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</si>
  <si>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</si>
  <si>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</si>
  <si>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</si>
  <si>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</si>
  <si>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</si>
  <si>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</si>
  <si>
    <t>Fuente: CISCO</t>
  </si>
  <si>
    <t>Periodo:  Enero - Agosto  2018</t>
  </si>
  <si>
    <t>2017
(ene - ago)</t>
  </si>
  <si>
    <t>2018
(ene - 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</si>
</sst>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>
      <alignment vertical="center"/>
    </xf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3" fontId="29" fillId="5" borderId="31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35" xfId="2" applyFont="1" applyFill="1" applyBorder="1" applyAlignment="1">
      <alignment horizontal="center" vertical="center"/>
    </xf>
    <xf numFmtId="0" fontId="29" fillId="5" borderId="36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4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4" fillId="13" borderId="42" xfId="3" applyFont="1" applyFill="1" applyBorder="1" applyAlignment="1">
      <alignment horizontal="center" vertical="center"/>
    </xf>
    <xf numFmtId="9" fontId="24" fillId="13" borderId="43" xfId="3" applyFont="1" applyFill="1" applyBorder="1" applyAlignment="1">
      <alignment horizontal="center" vertical="center"/>
    </xf>
    <xf numFmtId="0" fontId="29" fillId="5" borderId="44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5" xfId="3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164" fontId="19" fillId="0" borderId="27" xfId="1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>
      <alignment horizontal="left" vertical="center"/>
    </xf>
    <xf numFmtId="0" fontId="31" fillId="0" borderId="0" xfId="2" applyFont="1" applyFill="1" applyBorder="1" applyAlignment="1">
      <alignment vertical="center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9" fontId="14" fillId="0" borderId="0" xfId="1" applyFont="1" applyFill="1" applyBorder="1" applyAlignment="1">
      <alignment horizontal="right" vertical="center" indent="1"/>
    </xf>
    <xf numFmtId="165" fontId="0" fillId="0" borderId="0" xfId="0" applyNumberForma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9" fontId="24" fillId="13" borderId="42" xfId="3" applyFont="1" applyFill="1" applyBorder="1" applyAlignment="1">
      <alignment horizontal="center" vertical="center"/>
    </xf>
    <xf numFmtId="3" fontId="7" fillId="2" borderId="0" xfId="0" applyNumberFormat="1" applyFont="1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0" fontId="29" fillId="5" borderId="0" xfId="2" applyFont="1" applyFill="1" applyBorder="1" applyAlignment="1">
      <alignment horizontal="center" vertical="center" wrapText="1"/>
    </xf>
    <xf numFmtId="0" fontId="29" fillId="12" borderId="34" xfId="2" applyFont="1" applyFill="1" applyBorder="1" applyAlignment="1">
      <alignment horizontal="center" vertical="center" wrapText="1"/>
    </xf>
    <xf numFmtId="0" fontId="29" fillId="12" borderId="37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 wrapText="1"/>
    </xf>
    <xf numFmtId="0" fontId="29" fillId="5" borderId="31" xfId="2" applyFont="1" applyFill="1" applyBorder="1" applyAlignment="1">
      <alignment horizontal="center" vertical="center"/>
    </xf>
    <xf numFmtId="0" fontId="29" fillId="5" borderId="0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5" borderId="33" xfId="2" applyFont="1" applyFill="1" applyBorder="1" applyAlignment="1">
      <alignment horizontal="center" vertical="center"/>
    </xf>
  </cellXfs>
  <cellStyles count="13">
    <cellStyle name="Normal" xfId="0" builtinId="0"/>
    <cellStyle name="Normal 2" xfId="2"/>
    <cellStyle name="Normal 2 2" xfId="4"/>
    <cellStyle name="Normal 2 2 3" xfId="5"/>
    <cellStyle name="Normal 2 3" xfId="6"/>
    <cellStyle name="Normal 2 3 2" xfId="7"/>
    <cellStyle name="Normal 3 2" xfId="8"/>
    <cellStyle name="Porcentaje" xfId="1" builtinId="5"/>
    <cellStyle name="Porcentaje 10" xfId="9"/>
    <cellStyle name="Porcentaje 2" xfId="3"/>
    <cellStyle name="Porcentaje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</c:numCache>
            </c:numRef>
          </c:val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</c:numCache>
            </c:numRef>
          </c:val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85</c:v>
                </c:pt>
                <c:pt idx="2">
                  <c:v>255</c:v>
                </c:pt>
                <c:pt idx="3">
                  <c:v>668</c:v>
                </c:pt>
                <c:pt idx="4">
                  <c:v>9409</c:v>
                </c:pt>
                <c:pt idx="5">
                  <c:v>26349</c:v>
                </c:pt>
                <c:pt idx="6">
                  <c:v>1645</c:v>
                </c:pt>
                <c:pt idx="7">
                  <c:v>8433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</c:numCache>
            </c:numRef>
          </c:val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5526</c:v>
                </c:pt>
                <c:pt idx="1">
                  <c:v>7194</c:v>
                </c:pt>
                <c:pt idx="2">
                  <c:v>3828</c:v>
                </c:pt>
                <c:pt idx="3">
                  <c:v>2915</c:v>
                </c:pt>
                <c:pt idx="4">
                  <c:v>9055</c:v>
                </c:pt>
                <c:pt idx="5">
                  <c:v>15639</c:v>
                </c:pt>
                <c:pt idx="6">
                  <c:v>2275</c:v>
                </c:pt>
                <c:pt idx="7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0.40137477585176329</c:v>
                </c:pt>
                <c:pt idx="1">
                  <c:v>0.13918538126547692</c:v>
                </c:pt>
                <c:pt idx="2">
                  <c:v>0.13634617026727008</c:v>
                </c:pt>
                <c:pt idx="3">
                  <c:v>0.1735120826573307</c:v>
                </c:pt>
                <c:pt idx="4">
                  <c:v>0.13877977969430449</c:v>
                </c:pt>
                <c:pt idx="5">
                  <c:v>1.0801810263854496E-2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</c:numCache>
            </c:numRef>
          </c:val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</c:numCache>
            </c:numRef>
          </c:val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3</c:v>
                </c:pt>
                <c:pt idx="1">
                  <c:v>73</c:v>
                </c:pt>
                <c:pt idx="2">
                  <c:v>157</c:v>
                </c:pt>
                <c:pt idx="3">
                  <c:v>367</c:v>
                </c:pt>
                <c:pt idx="4">
                  <c:v>8286</c:v>
                </c:pt>
                <c:pt idx="5">
                  <c:v>25331</c:v>
                </c:pt>
                <c:pt idx="6">
                  <c:v>1558</c:v>
                </c:pt>
                <c:pt idx="7">
                  <c:v>11069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20453</c:v>
                </c:pt>
                <c:pt idx="1">
                  <c:v>26391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'Linea 100'!$D$214:$D$221</c:f>
              <c:numCache>
                <c:formatCode>#,##0</c:formatCode>
                <c:ptCount val="8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'Linea 100'!$C$214:$C$221</c:f>
              <c:numCache>
                <c:formatCode>#,##0</c:formatCode>
                <c:ptCount val="8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571812</xdr:colOff>
      <xdr:row>15</xdr:row>
      <xdr:rowOff>28575</xdr:rowOff>
    </xdr:from>
    <xdr:to>
      <xdr:col>16</xdr:col>
      <xdr:colOff>0</xdr:colOff>
      <xdr:row>28</xdr:row>
      <xdr:rowOff>133350</xdr:rowOff>
    </xdr:to>
    <xdr:pic>
      <xdr:nvPicPr>
        <xdr:cNvPr id="23" name="Imagen 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13"/>
        <a:stretch/>
      </xdr:blipFill>
      <xdr:spPr bwMode="auto">
        <a:xfrm>
          <a:off x="5077137" y="3467100"/>
          <a:ext cx="5305113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Ago)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V231"/>
  <sheetViews>
    <sheetView showGridLines="0" tabSelected="1" view="pageBreakPreview" zoomScaleNormal="100" zoomScaleSheetLayoutView="100" workbookViewId="0">
      <selection activeCell="D193" sqref="D193:D200"/>
    </sheetView>
  </sheetViews>
  <sheetFormatPr baseColWidth="10" defaultRowHeight="15" x14ac:dyDescent="0.25"/>
  <cols>
    <col min="1" max="1" width="0.140625" style="1" customWidth="1"/>
    <col min="2" max="2" width="13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3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130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4"/>
    </row>
    <row r="4" spans="2:18" customFormat="1" ht="23.25" customHeight="1" x14ac:dyDescent="0.25">
      <c r="B4" s="131" t="s">
        <v>131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5"/>
    </row>
    <row r="5" spans="2:18" s="10" customFormat="1" ht="18" customHeight="1" x14ac:dyDescent="0.25">
      <c r="B5" s="6" t="s">
        <v>1</v>
      </c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9"/>
    </row>
    <row r="6" spans="2:18" s="11" customFormat="1" ht="3" customHeight="1" x14ac:dyDescent="0.2">
      <c r="C6" s="12"/>
      <c r="D6" s="12"/>
      <c r="E6" s="12"/>
      <c r="F6" s="12"/>
      <c r="G6" s="13"/>
      <c r="H6" s="14"/>
      <c r="Q6" s="15"/>
    </row>
    <row r="7" spans="2:18" s="11" customFormat="1" ht="15" customHeight="1" thickBot="1" x14ac:dyDescent="0.25">
      <c r="B7" s="132" t="s">
        <v>2</v>
      </c>
      <c r="C7" s="132"/>
      <c r="D7" s="132"/>
      <c r="E7" s="132"/>
      <c r="F7" s="132"/>
      <c r="G7" s="16"/>
      <c r="H7" s="17"/>
      <c r="I7" s="18" t="s">
        <v>3</v>
      </c>
      <c r="J7" s="18"/>
      <c r="K7" s="18"/>
      <c r="L7" s="18"/>
      <c r="M7" s="18"/>
      <c r="N7" s="18"/>
      <c r="O7" s="18"/>
      <c r="P7" s="17"/>
      <c r="Q7" s="15"/>
    </row>
    <row r="8" spans="2:18" s="11" customFormat="1" ht="15" customHeight="1" thickBot="1" x14ac:dyDescent="0.25">
      <c r="B8" s="133" t="s">
        <v>4</v>
      </c>
      <c r="C8" s="133" t="s">
        <v>5</v>
      </c>
      <c r="D8" s="134" t="s">
        <v>6</v>
      </c>
      <c r="E8" s="134"/>
      <c r="F8" s="134"/>
      <c r="G8" s="133" t="s">
        <v>7</v>
      </c>
      <c r="H8" s="19"/>
      <c r="I8" s="135" t="s">
        <v>8</v>
      </c>
      <c r="J8" s="135"/>
      <c r="K8" s="135"/>
      <c r="L8" s="135"/>
      <c r="M8" s="136"/>
      <c r="N8" s="141" t="s">
        <v>132</v>
      </c>
      <c r="O8" s="141" t="s">
        <v>133</v>
      </c>
      <c r="P8" s="143" t="s">
        <v>9</v>
      </c>
      <c r="Q8" s="15"/>
    </row>
    <row r="9" spans="2:18" s="11" customFormat="1" ht="23.25" customHeight="1" x14ac:dyDescent="0.2">
      <c r="B9" s="133"/>
      <c r="C9" s="133"/>
      <c r="D9" s="20" t="s">
        <v>10</v>
      </c>
      <c r="E9" s="20" t="s">
        <v>11</v>
      </c>
      <c r="F9" s="20" t="s">
        <v>12</v>
      </c>
      <c r="G9" s="133"/>
      <c r="H9" s="19"/>
      <c r="I9" s="137"/>
      <c r="J9" s="137"/>
      <c r="K9" s="137"/>
      <c r="L9" s="137"/>
      <c r="M9" s="138"/>
      <c r="N9" s="142"/>
      <c r="O9" s="142"/>
      <c r="P9" s="144"/>
      <c r="Q9" s="15"/>
    </row>
    <row r="10" spans="2:18" s="11" customFormat="1" ht="15" customHeight="1" thickBot="1" x14ac:dyDescent="0.25">
      <c r="B10" s="21" t="s">
        <v>13</v>
      </c>
      <c r="C10" s="22">
        <f>F10+G10</f>
        <v>142673</v>
      </c>
      <c r="D10" s="23">
        <v>4543</v>
      </c>
      <c r="E10" s="23">
        <v>118518</v>
      </c>
      <c r="F10" s="23">
        <f>D10+E10</f>
        <v>123061</v>
      </c>
      <c r="G10" s="23">
        <v>19612</v>
      </c>
      <c r="H10" s="19"/>
      <c r="I10" s="139"/>
      <c r="J10" s="139"/>
      <c r="K10" s="139"/>
      <c r="L10" s="139"/>
      <c r="M10" s="140"/>
      <c r="N10" s="142"/>
      <c r="O10" s="142"/>
      <c r="P10" s="144"/>
      <c r="Q10" s="15"/>
    </row>
    <row r="11" spans="2:18" s="11" customFormat="1" ht="15" customHeight="1" x14ac:dyDescent="0.2">
      <c r="B11" s="21" t="s">
        <v>14</v>
      </c>
      <c r="C11" s="22">
        <f>F11+G11</f>
        <v>127787</v>
      </c>
      <c r="D11" s="23">
        <v>4361</v>
      </c>
      <c r="E11" s="23">
        <v>102400</v>
      </c>
      <c r="F11" s="23">
        <v>106761</v>
      </c>
      <c r="G11" s="23">
        <v>21026</v>
      </c>
      <c r="H11" s="19"/>
      <c r="I11" s="143" t="s">
        <v>15</v>
      </c>
      <c r="J11" s="136"/>
      <c r="K11" s="146" t="s">
        <v>16</v>
      </c>
      <c r="L11" s="149" t="s">
        <v>17</v>
      </c>
      <c r="M11" s="150"/>
      <c r="N11" s="24">
        <v>43246</v>
      </c>
      <c r="O11" s="24">
        <v>46844</v>
      </c>
      <c r="P11" s="25">
        <f>(O11/N11)-1</f>
        <v>8.319844609906113E-2</v>
      </c>
      <c r="Q11" s="15"/>
    </row>
    <row r="12" spans="2:18" s="11" customFormat="1" ht="15" customHeight="1" x14ac:dyDescent="0.2">
      <c r="B12" s="21" t="s">
        <v>18</v>
      </c>
      <c r="C12" s="22">
        <f>F12+G12</f>
        <v>129067</v>
      </c>
      <c r="D12" s="23">
        <v>4984</v>
      </c>
      <c r="E12" s="23">
        <v>105387</v>
      </c>
      <c r="F12" s="23">
        <v>110371</v>
      </c>
      <c r="G12" s="23">
        <v>18696</v>
      </c>
      <c r="H12" s="19"/>
      <c r="I12" s="144"/>
      <c r="J12" s="138"/>
      <c r="K12" s="147"/>
      <c r="L12" s="151" t="s">
        <v>19</v>
      </c>
      <c r="M12" s="152"/>
      <c r="N12" s="24">
        <v>1129562</v>
      </c>
      <c r="O12" s="24">
        <v>705900</v>
      </c>
      <c r="P12" s="25">
        <f>(O12/N12)-1</f>
        <v>-0.37506750404138944</v>
      </c>
      <c r="Q12" s="15"/>
      <c r="R12" s="129"/>
    </row>
    <row r="13" spans="2:18" s="11" customFormat="1" ht="15" customHeight="1" thickBot="1" x14ac:dyDescent="0.25">
      <c r="B13" s="21" t="s">
        <v>20</v>
      </c>
      <c r="C13" s="22">
        <f t="shared" ref="C13:C21" si="0">F13+G13</f>
        <v>120175</v>
      </c>
      <c r="D13" s="23">
        <v>5235</v>
      </c>
      <c r="E13" s="23">
        <v>94505</v>
      </c>
      <c r="F13" s="23">
        <f t="shared" ref="F13:F21" si="1">D13+E13</f>
        <v>99740</v>
      </c>
      <c r="G13" s="23">
        <v>20435</v>
      </c>
      <c r="H13" s="19"/>
      <c r="I13" s="144"/>
      <c r="J13" s="138"/>
      <c r="K13" s="148"/>
      <c r="L13" s="153" t="s">
        <v>21</v>
      </c>
      <c r="M13" s="154"/>
      <c r="N13" s="26">
        <f>N12+N11</f>
        <v>1172808</v>
      </c>
      <c r="O13" s="26">
        <f>O12+O11</f>
        <v>752744</v>
      </c>
      <c r="P13" s="27">
        <f>(O13/N13)-1</f>
        <v>-0.35816945314152016</v>
      </c>
      <c r="Q13" s="15"/>
      <c r="R13" s="129"/>
    </row>
    <row r="14" spans="2:18" s="11" customFormat="1" ht="15" customHeight="1" thickBot="1" x14ac:dyDescent="0.25">
      <c r="B14" s="21" t="s">
        <v>22</v>
      </c>
      <c r="C14" s="22">
        <f t="shared" si="0"/>
        <v>114891</v>
      </c>
      <c r="D14" s="23">
        <v>7234</v>
      </c>
      <c r="E14" s="23">
        <v>92087</v>
      </c>
      <c r="F14" s="23">
        <f t="shared" si="1"/>
        <v>99321</v>
      </c>
      <c r="G14" s="23">
        <v>15570</v>
      </c>
      <c r="H14" s="19"/>
      <c r="I14" s="144"/>
      <c r="J14" s="138"/>
      <c r="K14" s="155" t="s">
        <v>23</v>
      </c>
      <c r="L14" s="156"/>
      <c r="M14" s="156"/>
      <c r="N14" s="26">
        <v>177414</v>
      </c>
      <c r="O14" s="26">
        <v>127317</v>
      </c>
      <c r="P14" s="27">
        <f>(O14/N14)-1</f>
        <v>-0.28237343163448203</v>
      </c>
      <c r="Q14" s="15"/>
    </row>
    <row r="15" spans="2:18" s="11" customFormat="1" ht="15" customHeight="1" thickBot="1" x14ac:dyDescent="0.25">
      <c r="B15" s="21" t="s">
        <v>24</v>
      </c>
      <c r="C15" s="22">
        <f t="shared" si="0"/>
        <v>81486</v>
      </c>
      <c r="D15" s="23">
        <v>7262</v>
      </c>
      <c r="E15" s="23">
        <v>63459</v>
      </c>
      <c r="F15" s="23">
        <f t="shared" si="1"/>
        <v>70721</v>
      </c>
      <c r="G15" s="23">
        <v>10765</v>
      </c>
      <c r="H15" s="19"/>
      <c r="I15" s="145"/>
      <c r="J15" s="140"/>
      <c r="K15" s="157" t="s">
        <v>25</v>
      </c>
      <c r="L15" s="158"/>
      <c r="M15" s="158"/>
      <c r="N15" s="28">
        <f>N13+N14</f>
        <v>1350222</v>
      </c>
      <c r="O15" s="28">
        <f>O13+O14</f>
        <v>880061</v>
      </c>
      <c r="P15" s="29">
        <f>(O15/N15)-1</f>
        <v>-0.34821014618336832</v>
      </c>
      <c r="Q15" s="15"/>
    </row>
    <row r="16" spans="2:18" s="11" customFormat="1" ht="15" customHeight="1" x14ac:dyDescent="0.2">
      <c r="B16" s="21" t="s">
        <v>26</v>
      </c>
      <c r="C16" s="22">
        <f t="shared" si="0"/>
        <v>82650</v>
      </c>
      <c r="D16" s="23">
        <v>6835</v>
      </c>
      <c r="E16" s="23">
        <v>64615</v>
      </c>
      <c r="F16" s="23">
        <f t="shared" si="1"/>
        <v>71450</v>
      </c>
      <c r="G16" s="23">
        <v>11200</v>
      </c>
      <c r="H16" s="19"/>
      <c r="I16" s="17"/>
      <c r="J16" s="17"/>
      <c r="K16" s="17"/>
      <c r="L16" s="17"/>
      <c r="M16" s="17"/>
      <c r="N16" s="17"/>
      <c r="O16" s="17"/>
      <c r="P16" s="17"/>
      <c r="Q16" s="15"/>
    </row>
    <row r="17" spans="2:22" s="11" customFormat="1" ht="15" customHeight="1" x14ac:dyDescent="0.2">
      <c r="B17" s="21" t="s">
        <v>27</v>
      </c>
      <c r="C17" s="22">
        <f t="shared" si="0"/>
        <v>81332</v>
      </c>
      <c r="D17" s="23">
        <v>6390</v>
      </c>
      <c r="E17" s="23">
        <v>64929</v>
      </c>
      <c r="F17" s="23">
        <f t="shared" si="1"/>
        <v>71319</v>
      </c>
      <c r="G17" s="23">
        <v>10013</v>
      </c>
      <c r="H17" s="19"/>
      <c r="I17" s="17"/>
      <c r="J17" s="17"/>
      <c r="K17" s="17"/>
      <c r="L17" s="17"/>
      <c r="M17" s="17"/>
      <c r="N17" s="17"/>
      <c r="O17" s="17"/>
      <c r="P17" s="17"/>
      <c r="Q17" s="15"/>
      <c r="V17" s="129"/>
    </row>
    <row r="18" spans="2:22" s="11" customFormat="1" ht="15" customHeight="1" x14ac:dyDescent="0.2">
      <c r="B18" s="21" t="s">
        <v>28</v>
      </c>
      <c r="C18" s="22">
        <f t="shared" si="0"/>
        <v>0</v>
      </c>
      <c r="D18" s="23">
        <v>0</v>
      </c>
      <c r="E18" s="23">
        <v>0</v>
      </c>
      <c r="F18" s="23">
        <f t="shared" si="1"/>
        <v>0</v>
      </c>
      <c r="G18" s="23">
        <v>0</v>
      </c>
      <c r="H18" s="19"/>
      <c r="I18" s="17"/>
      <c r="J18" s="17"/>
      <c r="K18" s="17"/>
      <c r="L18" s="17"/>
      <c r="M18" s="17"/>
      <c r="N18" s="30"/>
      <c r="O18" s="17"/>
      <c r="P18" s="17"/>
      <c r="Q18" s="15"/>
    </row>
    <row r="19" spans="2:22" s="11" customFormat="1" ht="15" customHeight="1" x14ac:dyDescent="0.2">
      <c r="B19" s="21" t="s">
        <v>29</v>
      </c>
      <c r="C19" s="22">
        <f t="shared" si="0"/>
        <v>0</v>
      </c>
      <c r="D19" s="23">
        <v>0</v>
      </c>
      <c r="E19" s="23">
        <v>0</v>
      </c>
      <c r="F19" s="23">
        <f t="shared" si="1"/>
        <v>0</v>
      </c>
      <c r="G19" s="23">
        <v>0</v>
      </c>
      <c r="H19" s="19"/>
      <c r="I19" s="17"/>
      <c r="J19" s="17"/>
      <c r="K19" s="17"/>
      <c r="L19" s="17"/>
      <c r="M19" s="17"/>
      <c r="N19" s="17"/>
      <c r="O19" s="30"/>
      <c r="P19" s="17"/>
      <c r="Q19" s="15"/>
    </row>
    <row r="20" spans="2:22" s="11" customFormat="1" ht="15" customHeight="1" x14ac:dyDescent="0.2">
      <c r="B20" s="21" t="s">
        <v>30</v>
      </c>
      <c r="C20" s="22">
        <f t="shared" si="0"/>
        <v>0</v>
      </c>
      <c r="D20" s="23">
        <v>0</v>
      </c>
      <c r="E20" s="23">
        <v>0</v>
      </c>
      <c r="F20" s="23">
        <f t="shared" si="1"/>
        <v>0</v>
      </c>
      <c r="G20" s="23">
        <v>0</v>
      </c>
      <c r="H20" s="19"/>
      <c r="I20" s="17"/>
      <c r="J20" s="17"/>
      <c r="K20" s="17"/>
      <c r="L20" s="17"/>
      <c r="M20" s="17"/>
      <c r="N20" s="17"/>
      <c r="O20" s="17"/>
      <c r="P20" s="17"/>
      <c r="Q20" s="15"/>
    </row>
    <row r="21" spans="2:22" s="11" customFormat="1" ht="15" customHeight="1" thickBot="1" x14ac:dyDescent="0.25">
      <c r="B21" s="21" t="s">
        <v>31</v>
      </c>
      <c r="C21" s="22">
        <f t="shared" si="0"/>
        <v>0</v>
      </c>
      <c r="D21" s="23">
        <v>0</v>
      </c>
      <c r="E21" s="23">
        <v>0</v>
      </c>
      <c r="F21" s="23">
        <f t="shared" si="1"/>
        <v>0</v>
      </c>
      <c r="G21" s="23">
        <v>0</v>
      </c>
      <c r="H21" s="19"/>
      <c r="I21" s="17"/>
      <c r="J21" s="17"/>
      <c r="K21" s="17"/>
      <c r="L21" s="17"/>
      <c r="M21" s="17"/>
      <c r="N21" s="17"/>
      <c r="O21" s="17"/>
      <c r="P21" s="17"/>
      <c r="Q21" s="15"/>
    </row>
    <row r="22" spans="2:22" s="11" customFormat="1" ht="15" customHeight="1" x14ac:dyDescent="0.2">
      <c r="B22" s="31" t="s">
        <v>25</v>
      </c>
      <c r="C22" s="32">
        <f>SUM(C10:C21)</f>
        <v>880061</v>
      </c>
      <c r="D22" s="33">
        <f>SUM(D10:D21)</f>
        <v>46844</v>
      </c>
      <c r="E22" s="34">
        <f>SUM(E10:E21)</f>
        <v>705900</v>
      </c>
      <c r="F22" s="35">
        <f>SUM(F10:F21)</f>
        <v>752744</v>
      </c>
      <c r="G22" s="32">
        <f>SUM(G10:G21)</f>
        <v>127317</v>
      </c>
      <c r="H22" s="19"/>
      <c r="I22" s="17"/>
      <c r="J22" s="17"/>
      <c r="K22" s="17"/>
      <c r="L22" s="17"/>
      <c r="M22" s="17"/>
      <c r="N22" s="17"/>
      <c r="O22" s="17"/>
      <c r="P22" s="17"/>
      <c r="Q22" s="15"/>
    </row>
    <row r="23" spans="2:22" s="11" customFormat="1" ht="15" customHeight="1" thickBot="1" x14ac:dyDescent="0.25">
      <c r="B23" s="36" t="s">
        <v>32</v>
      </c>
      <c r="C23" s="37">
        <f>SUM(F23+G23)</f>
        <v>1</v>
      </c>
      <c r="D23" s="38">
        <f>D22/F22</f>
        <v>6.2230984238997589E-2</v>
      </c>
      <c r="E23" s="39">
        <f>E22/F22</f>
        <v>0.93776901576100247</v>
      </c>
      <c r="F23" s="40">
        <f>F22/C22</f>
        <v>0.85533161905822441</v>
      </c>
      <c r="G23" s="41">
        <f>G22/C22</f>
        <v>0.14466838094177562</v>
      </c>
      <c r="H23" s="19"/>
      <c r="I23" s="17"/>
      <c r="J23" s="17"/>
      <c r="K23" s="17"/>
      <c r="L23" s="17"/>
      <c r="M23" s="17"/>
      <c r="N23" s="17"/>
      <c r="O23" s="17"/>
      <c r="P23" s="17"/>
      <c r="Q23" s="15"/>
    </row>
    <row r="24" spans="2:22" s="11" customFormat="1" ht="15" customHeight="1" x14ac:dyDescent="0.2">
      <c r="B24" s="42"/>
      <c r="C24" s="23"/>
      <c r="D24" s="43"/>
      <c r="E24" s="43"/>
      <c r="F24" s="44"/>
      <c r="G24" s="44"/>
      <c r="H24" s="19"/>
      <c r="I24" s="17"/>
      <c r="J24" s="17"/>
      <c r="K24" s="17"/>
      <c r="L24" s="17"/>
      <c r="M24" s="17"/>
      <c r="N24" s="17"/>
      <c r="O24" s="17"/>
      <c r="P24" s="17"/>
      <c r="Q24" s="15"/>
    </row>
    <row r="25" spans="2:22" s="11" customFormat="1" ht="15" customHeight="1" x14ac:dyDescent="0.2">
      <c r="B25" s="42"/>
      <c r="C25" s="23"/>
      <c r="D25" s="43"/>
      <c r="E25" s="43"/>
      <c r="F25" s="44"/>
      <c r="G25" s="44"/>
      <c r="H25" s="19"/>
      <c r="I25" s="17"/>
      <c r="J25" s="17"/>
      <c r="K25" s="17"/>
      <c r="L25" s="17"/>
      <c r="M25" s="17"/>
      <c r="N25" s="17"/>
      <c r="O25" s="17"/>
      <c r="P25" s="17"/>
      <c r="Q25" s="15"/>
    </row>
    <row r="26" spans="2:22" s="11" customFormat="1" ht="15" customHeight="1" x14ac:dyDescent="0.2">
      <c r="B26" s="42"/>
      <c r="C26" s="23"/>
      <c r="D26" s="43"/>
      <c r="E26" s="43"/>
      <c r="F26" s="44"/>
      <c r="G26" s="44"/>
      <c r="H26" s="19"/>
      <c r="I26" s="17"/>
      <c r="J26" s="17"/>
      <c r="K26" s="17"/>
      <c r="L26" s="17"/>
      <c r="M26" s="17"/>
      <c r="N26" s="17"/>
      <c r="O26" s="17"/>
      <c r="P26" s="17"/>
      <c r="Q26" s="15"/>
    </row>
    <row r="27" spans="2:22" s="11" customFormat="1" ht="13.5" customHeight="1" x14ac:dyDescent="0.2">
      <c r="C27" s="45"/>
      <c r="D27" s="45"/>
      <c r="E27" s="45"/>
      <c r="F27" s="45"/>
      <c r="Q27" s="15"/>
    </row>
    <row r="28" spans="2:22" s="11" customFormat="1" ht="13.5" customHeight="1" x14ac:dyDescent="0.2">
      <c r="B28" s="86" t="s">
        <v>130</v>
      </c>
      <c r="C28" s="45"/>
      <c r="D28" s="45"/>
      <c r="E28" s="45"/>
      <c r="F28" s="45"/>
      <c r="Q28" s="15"/>
    </row>
    <row r="29" spans="2:22" s="11" customFormat="1" ht="13.5" customHeight="1" x14ac:dyDescent="0.2">
      <c r="C29" s="45"/>
      <c r="D29" s="45"/>
      <c r="E29" s="45"/>
      <c r="F29" s="45"/>
      <c r="Q29" s="15"/>
    </row>
    <row r="30" spans="2:22" s="10" customFormat="1" ht="18.75" customHeight="1" x14ac:dyDescent="0.25">
      <c r="B30" s="6" t="s">
        <v>33</v>
      </c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  <c r="N30" s="8"/>
      <c r="O30" s="8"/>
      <c r="P30" s="8"/>
      <c r="Q30" s="9"/>
    </row>
    <row r="31" spans="2:22" s="11" customFormat="1" ht="4.5" customHeight="1" x14ac:dyDescent="0.2">
      <c r="C31" s="45"/>
      <c r="D31" s="45"/>
      <c r="E31" s="45"/>
      <c r="F31" s="45"/>
      <c r="Q31" s="15"/>
    </row>
    <row r="32" spans="2:22" s="48" customFormat="1" ht="15" customHeight="1" thickBot="1" x14ac:dyDescent="0.25">
      <c r="B32" s="161" t="s">
        <v>34</v>
      </c>
      <c r="C32" s="161"/>
      <c r="D32" s="161"/>
      <c r="E32" s="161"/>
      <c r="F32" s="161"/>
      <c r="G32" s="161"/>
      <c r="H32" s="46"/>
      <c r="I32" s="47"/>
      <c r="J32" s="47"/>
    </row>
    <row r="33" spans="2:16" s="48" customFormat="1" ht="15" customHeight="1" thickTop="1" x14ac:dyDescent="0.2">
      <c r="B33" s="49" t="s">
        <v>4</v>
      </c>
      <c r="C33" s="49" t="s">
        <v>35</v>
      </c>
      <c r="D33" s="49" t="s">
        <v>36</v>
      </c>
      <c r="E33" s="49" t="s">
        <v>37</v>
      </c>
      <c r="F33" s="49" t="s">
        <v>25</v>
      </c>
      <c r="G33" s="50" t="s">
        <v>38</v>
      </c>
      <c r="H33" s="51"/>
    </row>
    <row r="34" spans="2:16" s="48" customFormat="1" ht="15" customHeight="1" x14ac:dyDescent="0.2">
      <c r="B34" s="21" t="s">
        <v>13</v>
      </c>
      <c r="C34" s="52">
        <v>3884</v>
      </c>
      <c r="D34" s="23">
        <v>659</v>
      </c>
      <c r="E34" s="23">
        <v>0</v>
      </c>
      <c r="F34" s="53">
        <f t="shared" ref="F34:F39" si="2">C34+D34+E34</f>
        <v>4543</v>
      </c>
      <c r="G34" s="54" t="s">
        <v>39</v>
      </c>
      <c r="H34" s="44"/>
    </row>
    <row r="35" spans="2:16" s="48" customFormat="1" ht="15" customHeight="1" x14ac:dyDescent="0.2">
      <c r="B35" s="21" t="s">
        <v>14</v>
      </c>
      <c r="C35" s="52">
        <v>3053</v>
      </c>
      <c r="D35" s="23">
        <v>581</v>
      </c>
      <c r="E35" s="23">
        <v>727</v>
      </c>
      <c r="F35" s="53">
        <f t="shared" si="2"/>
        <v>4361</v>
      </c>
      <c r="G35" s="121">
        <f t="shared" ref="G35:G41" si="3">(F35/F34)-1</f>
        <v>-4.006163328197232E-2</v>
      </c>
      <c r="H35" s="44"/>
    </row>
    <row r="36" spans="2:16" s="48" customFormat="1" ht="15" customHeight="1" x14ac:dyDescent="0.2">
      <c r="B36" s="21" t="s">
        <v>18</v>
      </c>
      <c r="C36" s="52">
        <v>3531</v>
      </c>
      <c r="D36" s="23">
        <v>698</v>
      </c>
      <c r="E36" s="23">
        <v>755</v>
      </c>
      <c r="F36" s="53">
        <f t="shared" si="2"/>
        <v>4984</v>
      </c>
      <c r="G36" s="121">
        <f t="shared" si="3"/>
        <v>0.14285714285714279</v>
      </c>
      <c r="H36" s="44"/>
    </row>
    <row r="37" spans="2:16" s="48" customFormat="1" ht="15" customHeight="1" x14ac:dyDescent="0.2">
      <c r="B37" s="21" t="s">
        <v>20</v>
      </c>
      <c r="C37" s="52">
        <v>3587</v>
      </c>
      <c r="D37" s="23">
        <v>690</v>
      </c>
      <c r="E37" s="23">
        <v>958</v>
      </c>
      <c r="F37" s="53">
        <f t="shared" si="2"/>
        <v>5235</v>
      </c>
      <c r="G37" s="121">
        <f t="shared" si="3"/>
        <v>5.0361155698234406E-2</v>
      </c>
      <c r="H37" s="44"/>
    </row>
    <row r="38" spans="2:16" s="48" customFormat="1" ht="15" customHeight="1" x14ac:dyDescent="0.2">
      <c r="B38" s="21" t="s">
        <v>22</v>
      </c>
      <c r="C38" s="52">
        <v>5103</v>
      </c>
      <c r="D38" s="23">
        <v>1087</v>
      </c>
      <c r="E38" s="23">
        <v>1044</v>
      </c>
      <c r="F38" s="53">
        <f t="shared" si="2"/>
        <v>7234</v>
      </c>
      <c r="G38" s="121">
        <f t="shared" si="3"/>
        <v>0.3818529130850048</v>
      </c>
      <c r="H38" s="44"/>
    </row>
    <row r="39" spans="2:16" s="48" customFormat="1" ht="15" customHeight="1" x14ac:dyDescent="0.2">
      <c r="B39" s="21" t="s">
        <v>24</v>
      </c>
      <c r="C39" s="23">
        <v>5353</v>
      </c>
      <c r="D39" s="23">
        <v>1080</v>
      </c>
      <c r="E39" s="23">
        <v>829</v>
      </c>
      <c r="F39" s="53">
        <f t="shared" si="2"/>
        <v>7262</v>
      </c>
      <c r="G39" s="121">
        <f t="shared" si="3"/>
        <v>3.8706110035942043E-3</v>
      </c>
      <c r="H39" s="44"/>
      <c r="O39" s="55" t="s">
        <v>35</v>
      </c>
      <c r="P39" s="55" t="s">
        <v>36</v>
      </c>
    </row>
    <row r="40" spans="2:16" s="48" customFormat="1" ht="15" customHeight="1" x14ac:dyDescent="0.2">
      <c r="B40" s="21" t="s">
        <v>26</v>
      </c>
      <c r="C40" s="23">
        <v>4831</v>
      </c>
      <c r="D40" s="23">
        <v>1002</v>
      </c>
      <c r="E40" s="23">
        <v>1002</v>
      </c>
      <c r="F40" s="53">
        <f t="shared" ref="F40:F41" si="4">C40+D40+E40</f>
        <v>6835</v>
      </c>
      <c r="G40" s="121">
        <f t="shared" si="3"/>
        <v>-5.8799228862572273E-2</v>
      </c>
      <c r="H40" s="44"/>
      <c r="O40" s="159">
        <f>C47</f>
        <v>0.72235505080693363</v>
      </c>
      <c r="P40" s="159">
        <f>D47</f>
        <v>0.14358295619503031</v>
      </c>
    </row>
    <row r="41" spans="2:16" s="48" customFormat="1" ht="15" customHeight="1" x14ac:dyDescent="0.2">
      <c r="B41" s="21" t="s">
        <v>27</v>
      </c>
      <c r="C41" s="23">
        <v>4496</v>
      </c>
      <c r="D41" s="23">
        <v>929</v>
      </c>
      <c r="E41" s="23">
        <v>965</v>
      </c>
      <c r="F41" s="53">
        <f t="shared" si="4"/>
        <v>6390</v>
      </c>
      <c r="G41" s="121">
        <f t="shared" si="3"/>
        <v>-6.5106071689831735E-2</v>
      </c>
      <c r="H41" s="44"/>
      <c r="O41" s="159"/>
      <c r="P41" s="160"/>
    </row>
    <row r="42" spans="2:16" s="48" customFormat="1" ht="15" customHeight="1" x14ac:dyDescent="0.2">
      <c r="B42" s="21" t="s">
        <v>28</v>
      </c>
      <c r="C42" s="22"/>
      <c r="D42" s="23"/>
      <c r="E42" s="23"/>
      <c r="F42" s="53"/>
      <c r="G42" s="54"/>
      <c r="H42" s="44"/>
    </row>
    <row r="43" spans="2:16" s="48" customFormat="1" ht="15" customHeight="1" x14ac:dyDescent="0.2">
      <c r="B43" s="21" t="s">
        <v>29</v>
      </c>
      <c r="C43" s="22"/>
      <c r="D43" s="23"/>
      <c r="E43" s="23"/>
      <c r="F43" s="53"/>
      <c r="G43" s="54"/>
      <c r="H43" s="44"/>
    </row>
    <row r="44" spans="2:16" s="48" customFormat="1" ht="15" customHeight="1" x14ac:dyDescent="0.2">
      <c r="B44" s="21" t="s">
        <v>30</v>
      </c>
      <c r="C44" s="22"/>
      <c r="D44" s="23"/>
      <c r="E44" s="23"/>
      <c r="F44" s="53"/>
      <c r="G44" s="54"/>
      <c r="H44" s="56"/>
    </row>
    <row r="45" spans="2:16" s="48" customFormat="1" ht="15" customHeight="1" thickBot="1" x14ac:dyDescent="0.25">
      <c r="B45" s="21" t="s">
        <v>31</v>
      </c>
      <c r="C45" s="22"/>
      <c r="D45" s="23"/>
      <c r="E45" s="23"/>
      <c r="F45" s="53"/>
      <c r="G45" s="57"/>
    </row>
    <row r="46" spans="2:16" s="48" customFormat="1" ht="15" customHeight="1" thickTop="1" x14ac:dyDescent="0.2">
      <c r="B46" s="31" t="s">
        <v>25</v>
      </c>
      <c r="C46" s="32">
        <f>SUM(C34:C45)</f>
        <v>33838</v>
      </c>
      <c r="D46" s="32">
        <f>SUM(D34:D45)</f>
        <v>6726</v>
      </c>
      <c r="E46" s="32">
        <f>SUM(E34:E45)</f>
        <v>6280</v>
      </c>
      <c r="F46" s="32">
        <f>SUM(F34:F45)</f>
        <v>46844</v>
      </c>
      <c r="G46" s="58"/>
      <c r="H46" s="59"/>
      <c r="I46" s="59"/>
      <c r="J46" s="59"/>
      <c r="K46" s="59"/>
      <c r="L46" s="59"/>
    </row>
    <row r="47" spans="2:16" s="48" customFormat="1" ht="15" customHeight="1" x14ac:dyDescent="0.2">
      <c r="B47" s="36" t="s">
        <v>32</v>
      </c>
      <c r="C47" s="37">
        <f>C46/F46</f>
        <v>0.72235505080693363</v>
      </c>
      <c r="D47" s="37">
        <f>D46/F46</f>
        <v>0.14358295619503031</v>
      </c>
      <c r="E47" s="37">
        <f>E46/F46</f>
        <v>0.13406199299803603</v>
      </c>
      <c r="F47" s="37">
        <f>F46/F46</f>
        <v>1</v>
      </c>
      <c r="G47" s="60"/>
      <c r="H47" s="51"/>
      <c r="I47" s="51"/>
      <c r="J47" s="51"/>
      <c r="K47" s="51"/>
      <c r="L47" s="51"/>
    </row>
    <row r="48" spans="2:16" s="48" customFormat="1" ht="8.25" customHeight="1" x14ac:dyDescent="0.2">
      <c r="B48" s="21"/>
      <c r="C48" s="23"/>
      <c r="D48" s="23"/>
      <c r="E48" s="23"/>
      <c r="F48" s="23"/>
      <c r="G48" s="23"/>
      <c r="H48" s="23"/>
      <c r="I48" s="23"/>
      <c r="J48" s="23"/>
      <c r="K48" s="53"/>
      <c r="L48" s="53"/>
    </row>
    <row r="49" spans="2:17" s="48" customFormat="1" ht="15" customHeight="1" x14ac:dyDescent="0.2">
      <c r="B49" s="61" t="s">
        <v>40</v>
      </c>
      <c r="C49" s="61"/>
      <c r="D49" s="61"/>
      <c r="E49" s="61"/>
      <c r="F49" s="61"/>
      <c r="G49" s="23"/>
      <c r="H49" s="23"/>
      <c r="I49" s="23"/>
      <c r="J49" s="23"/>
      <c r="K49" s="53"/>
      <c r="L49" s="53"/>
    </row>
    <row r="50" spans="2:17" s="48" customFormat="1" ht="23.25" customHeight="1" x14ac:dyDescent="0.2">
      <c r="B50" s="133" t="s">
        <v>4</v>
      </c>
      <c r="C50" s="49" t="s">
        <v>41</v>
      </c>
      <c r="D50" s="49" t="s">
        <v>42</v>
      </c>
      <c r="E50" s="49" t="s">
        <v>43</v>
      </c>
      <c r="F50" s="49" t="s">
        <v>44</v>
      </c>
      <c r="G50" s="49" t="s">
        <v>45</v>
      </c>
      <c r="H50" s="49" t="s">
        <v>46</v>
      </c>
      <c r="I50" s="49" t="s">
        <v>47</v>
      </c>
      <c r="J50" s="133" t="s">
        <v>48</v>
      </c>
      <c r="K50" s="133" t="s">
        <v>25</v>
      </c>
      <c r="L50" s="51"/>
    </row>
    <row r="51" spans="2:17" s="48" customFormat="1" ht="13.5" customHeight="1" x14ac:dyDescent="0.2">
      <c r="B51" s="133"/>
      <c r="C51" s="62" t="s">
        <v>49</v>
      </c>
      <c r="D51" s="62" t="s">
        <v>50</v>
      </c>
      <c r="E51" s="62" t="s">
        <v>51</v>
      </c>
      <c r="F51" s="62" t="s">
        <v>52</v>
      </c>
      <c r="G51" s="62" t="s">
        <v>53</v>
      </c>
      <c r="H51" s="62" t="s">
        <v>54</v>
      </c>
      <c r="I51" s="62" t="s">
        <v>55</v>
      </c>
      <c r="J51" s="133"/>
      <c r="K51" s="133"/>
      <c r="L51" s="51"/>
    </row>
    <row r="52" spans="2:17" s="48" customFormat="1" ht="15" customHeight="1" x14ac:dyDescent="0.2">
      <c r="B52" s="21" t="s">
        <v>13</v>
      </c>
      <c r="C52" s="52">
        <v>0</v>
      </c>
      <c r="D52" s="23">
        <v>7</v>
      </c>
      <c r="E52" s="23">
        <v>25</v>
      </c>
      <c r="F52" s="23">
        <v>56</v>
      </c>
      <c r="G52" s="23">
        <v>1077</v>
      </c>
      <c r="H52" s="23">
        <v>2877</v>
      </c>
      <c r="I52" s="23">
        <v>157</v>
      </c>
      <c r="J52" s="23">
        <v>344</v>
      </c>
      <c r="K52" s="53">
        <f t="shared" ref="K52:K59" si="5">SUM(C52:J52)</f>
        <v>4543</v>
      </c>
      <c r="L52" s="53"/>
    </row>
    <row r="53" spans="2:17" s="48" customFormat="1" ht="15" customHeight="1" x14ac:dyDescent="0.2">
      <c r="B53" s="21" t="s">
        <v>14</v>
      </c>
      <c r="C53" s="52">
        <v>0</v>
      </c>
      <c r="D53" s="23">
        <v>7</v>
      </c>
      <c r="E53" s="23">
        <v>23</v>
      </c>
      <c r="F53" s="23">
        <v>55</v>
      </c>
      <c r="G53" s="23">
        <v>912</v>
      </c>
      <c r="H53" s="23">
        <v>2300</v>
      </c>
      <c r="I53" s="23">
        <v>172</v>
      </c>
      <c r="J53" s="23">
        <v>892</v>
      </c>
      <c r="K53" s="53">
        <f t="shared" si="5"/>
        <v>4361</v>
      </c>
      <c r="L53" s="53"/>
    </row>
    <row r="54" spans="2:17" s="48" customFormat="1" ht="15" customHeight="1" x14ac:dyDescent="0.2">
      <c r="B54" s="21" t="s">
        <v>18</v>
      </c>
      <c r="C54" s="52">
        <v>0</v>
      </c>
      <c r="D54" s="23">
        <v>9</v>
      </c>
      <c r="E54" s="23">
        <v>25</v>
      </c>
      <c r="F54" s="23">
        <v>81</v>
      </c>
      <c r="G54" s="23">
        <v>998</v>
      </c>
      <c r="H54" s="23">
        <v>2754</v>
      </c>
      <c r="I54" s="23">
        <v>162</v>
      </c>
      <c r="J54" s="23">
        <v>955</v>
      </c>
      <c r="K54" s="53">
        <f t="shared" si="5"/>
        <v>4984</v>
      </c>
      <c r="L54" s="53"/>
    </row>
    <row r="55" spans="2:17" s="48" customFormat="1" ht="15" customHeight="1" x14ac:dyDescent="0.2">
      <c r="B55" s="21" t="s">
        <v>20</v>
      </c>
      <c r="C55" s="52">
        <v>0</v>
      </c>
      <c r="D55" s="23">
        <v>14</v>
      </c>
      <c r="E55" s="23">
        <v>30</v>
      </c>
      <c r="F55" s="23">
        <v>82</v>
      </c>
      <c r="G55" s="23">
        <v>999</v>
      </c>
      <c r="H55" s="23">
        <v>2793</v>
      </c>
      <c r="I55" s="23">
        <v>198</v>
      </c>
      <c r="J55" s="23">
        <v>1119</v>
      </c>
      <c r="K55" s="53">
        <f t="shared" si="5"/>
        <v>5235</v>
      </c>
      <c r="L55" s="53"/>
    </row>
    <row r="56" spans="2:17" s="48" customFormat="1" ht="15" customHeight="1" x14ac:dyDescent="0.2">
      <c r="B56" s="21" t="s">
        <v>22</v>
      </c>
      <c r="C56" s="52">
        <v>0</v>
      </c>
      <c r="D56" s="23">
        <v>18</v>
      </c>
      <c r="E56" s="23">
        <v>34</v>
      </c>
      <c r="F56" s="23">
        <v>87</v>
      </c>
      <c r="G56" s="23">
        <v>1343</v>
      </c>
      <c r="H56" s="23">
        <v>4137</v>
      </c>
      <c r="I56" s="23">
        <v>213</v>
      </c>
      <c r="J56" s="23">
        <v>1402</v>
      </c>
      <c r="K56" s="53">
        <f t="shared" si="5"/>
        <v>7234</v>
      </c>
      <c r="L56" s="53"/>
    </row>
    <row r="57" spans="2:17" s="48" customFormat="1" ht="15" customHeight="1" x14ac:dyDescent="0.2">
      <c r="B57" s="21" t="s">
        <v>24</v>
      </c>
      <c r="C57" s="52">
        <v>0</v>
      </c>
      <c r="D57" s="23">
        <v>7</v>
      </c>
      <c r="E57" s="23">
        <v>42</v>
      </c>
      <c r="F57" s="23">
        <v>99</v>
      </c>
      <c r="G57" s="23">
        <v>1465</v>
      </c>
      <c r="H57" s="23">
        <v>3974</v>
      </c>
      <c r="I57" s="23">
        <v>304</v>
      </c>
      <c r="J57" s="23">
        <v>1371</v>
      </c>
      <c r="K57" s="53">
        <f t="shared" si="5"/>
        <v>7262</v>
      </c>
      <c r="L57" s="53"/>
    </row>
    <row r="58" spans="2:17" s="48" customFormat="1" ht="15" customHeight="1" x14ac:dyDescent="0.2">
      <c r="B58" s="21" t="s">
        <v>26</v>
      </c>
      <c r="C58" s="52">
        <v>0</v>
      </c>
      <c r="D58" s="23">
        <v>10</v>
      </c>
      <c r="E58" s="23">
        <v>35</v>
      </c>
      <c r="F58" s="23">
        <v>115</v>
      </c>
      <c r="G58" s="23">
        <v>1326</v>
      </c>
      <c r="H58" s="23">
        <v>3894</v>
      </c>
      <c r="I58" s="23">
        <v>234</v>
      </c>
      <c r="J58" s="23">
        <v>1221</v>
      </c>
      <c r="K58" s="53">
        <f t="shared" si="5"/>
        <v>6835</v>
      </c>
      <c r="L58" s="53"/>
    </row>
    <row r="59" spans="2:17" s="48" customFormat="1" ht="15" customHeight="1" x14ac:dyDescent="0.2">
      <c r="B59" s="21" t="s">
        <v>27</v>
      </c>
      <c r="C59" s="52">
        <v>0</v>
      </c>
      <c r="D59" s="23">
        <v>13</v>
      </c>
      <c r="E59" s="23">
        <v>41</v>
      </c>
      <c r="F59" s="23">
        <v>93</v>
      </c>
      <c r="G59" s="23">
        <v>1289</v>
      </c>
      <c r="H59" s="23">
        <v>3620</v>
      </c>
      <c r="I59" s="23">
        <v>205</v>
      </c>
      <c r="J59" s="23">
        <v>1129</v>
      </c>
      <c r="K59" s="53">
        <f t="shared" si="5"/>
        <v>6390</v>
      </c>
      <c r="L59" s="53"/>
    </row>
    <row r="60" spans="2:17" s="48" customFormat="1" ht="15" customHeight="1" x14ac:dyDescent="0.2">
      <c r="B60" s="21" t="s">
        <v>28</v>
      </c>
      <c r="C60" s="52"/>
      <c r="D60" s="23"/>
      <c r="E60" s="23"/>
      <c r="F60" s="23"/>
      <c r="G60" s="23"/>
      <c r="H60" s="23"/>
      <c r="I60" s="23"/>
      <c r="J60" s="23"/>
      <c r="K60" s="53">
        <f t="shared" ref="K60:K63" si="6">SUM(C60:I60)</f>
        <v>0</v>
      </c>
      <c r="L60" s="53"/>
    </row>
    <row r="61" spans="2:17" s="48" customFormat="1" ht="15" customHeight="1" x14ac:dyDescent="0.2">
      <c r="B61" s="21" t="s">
        <v>29</v>
      </c>
      <c r="C61" s="52"/>
      <c r="D61" s="23"/>
      <c r="E61" s="23"/>
      <c r="F61" s="23"/>
      <c r="G61" s="23"/>
      <c r="H61" s="23"/>
      <c r="I61" s="23"/>
      <c r="J61" s="23"/>
      <c r="K61" s="53">
        <f t="shared" si="6"/>
        <v>0</v>
      </c>
      <c r="L61" s="53"/>
    </row>
    <row r="62" spans="2:17" s="48" customFormat="1" ht="15" customHeight="1" x14ac:dyDescent="0.2">
      <c r="B62" s="21" t="s">
        <v>30</v>
      </c>
      <c r="C62" s="52"/>
      <c r="D62" s="23"/>
      <c r="E62" s="23"/>
      <c r="F62" s="23"/>
      <c r="G62" s="23"/>
      <c r="H62" s="23"/>
      <c r="I62" s="23"/>
      <c r="J62" s="23"/>
      <c r="K62" s="53">
        <f t="shared" si="6"/>
        <v>0</v>
      </c>
      <c r="L62" s="53"/>
    </row>
    <row r="63" spans="2:17" s="48" customFormat="1" ht="15" customHeight="1" x14ac:dyDescent="0.2">
      <c r="B63" s="21" t="s">
        <v>31</v>
      </c>
      <c r="C63" s="52"/>
      <c r="D63" s="23"/>
      <c r="E63" s="23"/>
      <c r="F63" s="23"/>
      <c r="G63" s="23"/>
      <c r="H63" s="23"/>
      <c r="I63" s="23"/>
      <c r="J63" s="23"/>
      <c r="K63" s="53">
        <f t="shared" si="6"/>
        <v>0</v>
      </c>
      <c r="L63" s="53"/>
    </row>
    <row r="64" spans="2:17" s="48" customFormat="1" ht="15" customHeight="1" x14ac:dyDescent="0.2">
      <c r="B64" s="31" t="s">
        <v>25</v>
      </c>
      <c r="C64" s="32">
        <f t="shared" ref="C64:K64" si="7">SUM(C52:C63)</f>
        <v>0</v>
      </c>
      <c r="D64" s="32">
        <f t="shared" si="7"/>
        <v>85</v>
      </c>
      <c r="E64" s="32">
        <f t="shared" si="7"/>
        <v>255</v>
      </c>
      <c r="F64" s="32">
        <f t="shared" si="7"/>
        <v>668</v>
      </c>
      <c r="G64" s="32">
        <f t="shared" si="7"/>
        <v>9409</v>
      </c>
      <c r="H64" s="32">
        <f t="shared" si="7"/>
        <v>26349</v>
      </c>
      <c r="I64" s="32">
        <f t="shared" si="7"/>
        <v>1645</v>
      </c>
      <c r="J64" s="32">
        <f t="shared" si="7"/>
        <v>8433</v>
      </c>
      <c r="K64" s="32">
        <f t="shared" si="7"/>
        <v>46844</v>
      </c>
      <c r="L64" s="58"/>
      <c r="N64" s="63"/>
      <c r="O64" s="64"/>
      <c r="P64" s="65"/>
      <c r="Q64" s="66"/>
    </row>
    <row r="65" spans="2:17" s="48" customFormat="1" ht="15" customHeight="1" x14ac:dyDescent="0.2">
      <c r="B65" s="36" t="s">
        <v>32</v>
      </c>
      <c r="C65" s="67">
        <f>C64/$K$64</f>
        <v>0</v>
      </c>
      <c r="D65" s="67">
        <f t="shared" ref="D65:K65" si="8">D64/$K$64</f>
        <v>1.8145333447186407E-3</v>
      </c>
      <c r="E65" s="67">
        <f t="shared" si="8"/>
        <v>5.4436000341559218E-3</v>
      </c>
      <c r="F65" s="67">
        <f t="shared" si="8"/>
        <v>1.4260097344377082E-2</v>
      </c>
      <c r="G65" s="67">
        <f t="shared" si="8"/>
        <v>0.20085816753479635</v>
      </c>
      <c r="H65" s="67">
        <f t="shared" si="8"/>
        <v>0.56248398941166422</v>
      </c>
      <c r="I65" s="67">
        <f t="shared" si="8"/>
        <v>3.5116557083084282E-2</v>
      </c>
      <c r="J65" s="67">
        <f t="shared" si="8"/>
        <v>0.1800230552472035</v>
      </c>
      <c r="K65" s="67">
        <f t="shared" si="8"/>
        <v>1</v>
      </c>
      <c r="L65" s="43"/>
      <c r="N65" s="63"/>
      <c r="O65" s="64"/>
      <c r="P65" s="65"/>
      <c r="Q65" s="66"/>
    </row>
    <row r="66" spans="2:17" s="48" customFormat="1" ht="9" customHeight="1" x14ac:dyDescent="0.2">
      <c r="C66" s="68"/>
      <c r="D66" s="68"/>
      <c r="E66" s="68"/>
      <c r="F66" s="68"/>
      <c r="N66" s="63"/>
      <c r="O66" s="64"/>
      <c r="P66" s="65"/>
      <c r="Q66" s="66"/>
    </row>
    <row r="67" spans="2:17" s="48" customFormat="1" ht="15" customHeight="1" x14ac:dyDescent="0.2">
      <c r="B67" s="61" t="s">
        <v>56</v>
      </c>
      <c r="C67" s="61"/>
      <c r="D67" s="61"/>
      <c r="E67" s="61"/>
      <c r="F67" s="61"/>
      <c r="N67" s="63"/>
      <c r="O67" s="64"/>
      <c r="P67" s="65"/>
      <c r="Q67" s="66"/>
    </row>
    <row r="68" spans="2:17" s="48" customFormat="1" ht="15" customHeight="1" x14ac:dyDescent="0.2">
      <c r="B68" s="133" t="s">
        <v>57</v>
      </c>
      <c r="C68" s="133"/>
      <c r="D68" s="49" t="s">
        <v>58</v>
      </c>
      <c r="E68" s="49" t="s">
        <v>59</v>
      </c>
      <c r="O68" s="64"/>
      <c r="P68" s="65"/>
      <c r="Q68" s="66"/>
    </row>
    <row r="69" spans="2:17" s="48" customFormat="1" ht="15" customHeight="1" x14ac:dyDescent="0.25">
      <c r="B69" s="21" t="s">
        <v>60</v>
      </c>
      <c r="C69" s="52"/>
      <c r="D69" s="23">
        <v>18802</v>
      </c>
      <c r="E69" s="60">
        <f t="shared" ref="E69:E74" si="9">D69/$D$75</f>
        <v>0.40137477585176329</v>
      </c>
      <c r="F69" s="69"/>
      <c r="G69" s="70"/>
      <c r="N69" s="63"/>
      <c r="O69" s="122"/>
      <c r="P69" s="65"/>
      <c r="Q69" s="66"/>
    </row>
    <row r="70" spans="2:17" s="48" customFormat="1" ht="15" customHeight="1" x14ac:dyDescent="0.25">
      <c r="B70" s="21" t="s">
        <v>61</v>
      </c>
      <c r="C70" s="22"/>
      <c r="D70" s="23">
        <v>6520</v>
      </c>
      <c r="E70" s="60">
        <f t="shared" si="9"/>
        <v>0.13918538126547692</v>
      </c>
      <c r="F70" s="69"/>
      <c r="G70" s="70"/>
      <c r="N70" s="63"/>
      <c r="O70" s="122"/>
      <c r="P70" s="65"/>
      <c r="Q70" s="66"/>
    </row>
    <row r="71" spans="2:17" s="48" customFormat="1" ht="15" customHeight="1" x14ac:dyDescent="0.25">
      <c r="B71" s="21" t="s">
        <v>62</v>
      </c>
      <c r="C71" s="22"/>
      <c r="D71" s="23">
        <v>6387</v>
      </c>
      <c r="E71" s="60">
        <f t="shared" si="9"/>
        <v>0.13634617026727008</v>
      </c>
      <c r="F71" s="69"/>
      <c r="G71" s="70"/>
      <c r="N71" s="63"/>
      <c r="O71" s="122"/>
      <c r="P71" s="65"/>
      <c r="Q71" s="66"/>
    </row>
    <row r="72" spans="2:17" s="48" customFormat="1" ht="15" customHeight="1" x14ac:dyDescent="0.25">
      <c r="B72" s="21" t="s">
        <v>63</v>
      </c>
      <c r="C72" s="22"/>
      <c r="D72" s="23">
        <v>8128</v>
      </c>
      <c r="E72" s="60">
        <f t="shared" si="9"/>
        <v>0.1735120826573307</v>
      </c>
      <c r="F72" s="69"/>
      <c r="G72" s="70"/>
      <c r="N72" s="63"/>
      <c r="O72" s="122"/>
      <c r="P72" s="65"/>
      <c r="Q72" s="66"/>
    </row>
    <row r="73" spans="2:17" s="48" customFormat="1" ht="15" customHeight="1" x14ac:dyDescent="0.25">
      <c r="B73" s="21" t="s">
        <v>64</v>
      </c>
      <c r="C73" s="22"/>
      <c r="D73" s="23">
        <v>6501</v>
      </c>
      <c r="E73" s="60">
        <f t="shared" si="9"/>
        <v>0.13877977969430449</v>
      </c>
      <c r="F73" s="69"/>
      <c r="G73" s="70"/>
      <c r="N73" s="63"/>
      <c r="O73" s="122"/>
      <c r="P73" s="71"/>
      <c r="Q73" s="66"/>
    </row>
    <row r="74" spans="2:17" s="48" customFormat="1" ht="15" customHeight="1" x14ac:dyDescent="0.25">
      <c r="B74" s="21" t="s">
        <v>65</v>
      </c>
      <c r="C74" s="22"/>
      <c r="D74" s="23">
        <v>506</v>
      </c>
      <c r="E74" s="60">
        <f t="shared" si="9"/>
        <v>1.0801810263854496E-2</v>
      </c>
      <c r="F74" s="69"/>
      <c r="G74" s="70"/>
      <c r="N74" s="63"/>
      <c r="O74" s="122"/>
      <c r="P74" s="72"/>
    </row>
    <row r="75" spans="2:17" s="48" customFormat="1" ht="12.75" x14ac:dyDescent="0.2">
      <c r="B75" s="162" t="s">
        <v>25</v>
      </c>
      <c r="C75" s="162"/>
      <c r="D75" s="32">
        <f>SUM(D69:D74)</f>
        <v>46844</v>
      </c>
      <c r="E75" s="73">
        <f>SUM(E69:E74)</f>
        <v>1</v>
      </c>
      <c r="N75" s="72"/>
      <c r="O75" s="72"/>
      <c r="P75" s="72"/>
    </row>
    <row r="76" spans="2:17" s="74" customFormat="1" ht="4.5" customHeight="1" x14ac:dyDescent="0.2">
      <c r="C76" s="75"/>
      <c r="D76" s="75"/>
      <c r="E76" s="75"/>
      <c r="F76" s="75"/>
    </row>
    <row r="77" spans="2:17" s="48" customFormat="1" ht="18" customHeight="1" x14ac:dyDescent="0.25">
      <c r="B77" s="6" t="s">
        <v>66</v>
      </c>
      <c r="C77" s="7"/>
      <c r="D77" s="7"/>
      <c r="E77" s="7"/>
      <c r="F77" s="7"/>
      <c r="G77" s="7"/>
      <c r="H77" s="7"/>
      <c r="I77" s="7"/>
      <c r="J77" s="7"/>
      <c r="K77" s="8"/>
      <c r="L77" s="8"/>
      <c r="M77" s="8"/>
      <c r="N77" s="8"/>
      <c r="O77" s="8"/>
      <c r="P77" s="8"/>
      <c r="Q77" s="76"/>
    </row>
    <row r="78" spans="2:17" s="48" customFormat="1" ht="5.25" customHeight="1" x14ac:dyDescent="0.2">
      <c r="B78" s="11"/>
      <c r="C78" s="45"/>
      <c r="D78" s="45"/>
      <c r="E78" s="45"/>
      <c r="F78" s="45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7" s="48" customFormat="1" ht="27.75" customHeight="1" thickBot="1" x14ac:dyDescent="0.25">
      <c r="B79" s="161" t="s">
        <v>67</v>
      </c>
      <c r="C79" s="161"/>
      <c r="D79" s="161"/>
      <c r="E79" s="161"/>
      <c r="F79" s="161"/>
      <c r="G79" s="46"/>
      <c r="H79" s="46"/>
      <c r="I79" s="47"/>
      <c r="J79" s="47"/>
    </row>
    <row r="80" spans="2:17" s="48" customFormat="1" ht="15" customHeight="1" thickTop="1" x14ac:dyDescent="0.2">
      <c r="B80" s="49" t="s">
        <v>4</v>
      </c>
      <c r="C80" s="49" t="s">
        <v>35</v>
      </c>
      <c r="D80" s="49" t="s">
        <v>36</v>
      </c>
      <c r="E80" s="49" t="s">
        <v>25</v>
      </c>
      <c r="F80" s="50" t="s">
        <v>38</v>
      </c>
      <c r="G80" s="51"/>
      <c r="H80" s="51"/>
    </row>
    <row r="81" spans="2:16" s="48" customFormat="1" ht="15" customHeight="1" x14ac:dyDescent="0.2">
      <c r="B81" s="21" t="s">
        <v>13</v>
      </c>
      <c r="C81" s="52">
        <v>3492</v>
      </c>
      <c r="D81" s="23">
        <v>1051</v>
      </c>
      <c r="E81" s="53">
        <f t="shared" ref="E81:E86" si="10">C81+D81</f>
        <v>4543</v>
      </c>
      <c r="F81" s="54" t="s">
        <v>39</v>
      </c>
      <c r="G81" s="53"/>
      <c r="H81" s="44"/>
    </row>
    <row r="82" spans="2:16" s="48" customFormat="1" ht="15" customHeight="1" x14ac:dyDescent="0.2">
      <c r="B82" s="21" t="s">
        <v>14</v>
      </c>
      <c r="C82" s="52">
        <v>3344</v>
      </c>
      <c r="D82" s="23">
        <v>1017</v>
      </c>
      <c r="E82" s="53">
        <f t="shared" si="10"/>
        <v>4361</v>
      </c>
      <c r="F82" s="121">
        <f t="shared" ref="F82:F88" si="11">E82/E81-1</f>
        <v>-4.006163328197232E-2</v>
      </c>
      <c r="G82" s="53"/>
      <c r="H82" s="44"/>
    </row>
    <row r="83" spans="2:16" s="48" customFormat="1" ht="15" customHeight="1" x14ac:dyDescent="0.2">
      <c r="B83" s="21" t="s">
        <v>18</v>
      </c>
      <c r="C83" s="52">
        <v>3816</v>
      </c>
      <c r="D83" s="23">
        <v>1168</v>
      </c>
      <c r="E83" s="53">
        <f t="shared" si="10"/>
        <v>4984</v>
      </c>
      <c r="F83" s="121">
        <f t="shared" si="11"/>
        <v>0.14285714285714279</v>
      </c>
      <c r="G83" s="53"/>
      <c r="H83" s="44"/>
    </row>
    <row r="84" spans="2:16" s="48" customFormat="1" ht="15" customHeight="1" x14ac:dyDescent="0.2">
      <c r="B84" s="21" t="s">
        <v>20</v>
      </c>
      <c r="C84" s="52">
        <v>4002</v>
      </c>
      <c r="D84" s="23">
        <v>1233</v>
      </c>
      <c r="E84" s="53">
        <f t="shared" si="10"/>
        <v>5235</v>
      </c>
      <c r="F84" s="121">
        <f t="shared" si="11"/>
        <v>5.0361155698234406E-2</v>
      </c>
      <c r="G84" s="53"/>
      <c r="H84" s="44"/>
    </row>
    <row r="85" spans="2:16" s="48" customFormat="1" ht="15" customHeight="1" x14ac:dyDescent="0.2">
      <c r="B85" s="21" t="s">
        <v>22</v>
      </c>
      <c r="C85" s="52">
        <v>5568</v>
      </c>
      <c r="D85" s="23">
        <v>1666</v>
      </c>
      <c r="E85" s="53">
        <f t="shared" si="10"/>
        <v>7234</v>
      </c>
      <c r="F85" s="121">
        <f t="shared" si="11"/>
        <v>0.3818529130850048</v>
      </c>
      <c r="G85" s="53"/>
      <c r="H85" s="44"/>
    </row>
    <row r="86" spans="2:16" s="48" customFormat="1" ht="15" customHeight="1" x14ac:dyDescent="0.2">
      <c r="B86" s="21" t="s">
        <v>24</v>
      </c>
      <c r="C86" s="23">
        <v>5558</v>
      </c>
      <c r="D86" s="52">
        <v>1704</v>
      </c>
      <c r="E86" s="53">
        <f t="shared" si="10"/>
        <v>7262</v>
      </c>
      <c r="F86" s="121">
        <f t="shared" si="11"/>
        <v>3.8706110035942043E-3</v>
      </c>
      <c r="G86" s="53"/>
      <c r="H86" s="44"/>
      <c r="O86" s="55" t="s">
        <v>35</v>
      </c>
      <c r="P86" s="55" t="s">
        <v>36</v>
      </c>
    </row>
    <row r="87" spans="2:16" s="48" customFormat="1" ht="15" customHeight="1" x14ac:dyDescent="0.2">
      <c r="B87" s="21" t="s">
        <v>26</v>
      </c>
      <c r="C87" s="23">
        <v>5256</v>
      </c>
      <c r="D87" s="52">
        <v>1579</v>
      </c>
      <c r="E87" s="53">
        <f t="shared" ref="E87:E88" si="12">C87+D87</f>
        <v>6835</v>
      </c>
      <c r="F87" s="121">
        <f t="shared" si="11"/>
        <v>-5.8799228862572273E-2</v>
      </c>
      <c r="G87" s="53"/>
      <c r="H87" s="44"/>
      <c r="O87" s="159">
        <f>C94</f>
        <v>0.76756895226709931</v>
      </c>
      <c r="P87" s="159">
        <f>D94</f>
        <v>0.23243104773290069</v>
      </c>
    </row>
    <row r="88" spans="2:16" s="48" customFormat="1" ht="15" customHeight="1" x14ac:dyDescent="0.2">
      <c r="B88" s="21" t="s">
        <v>27</v>
      </c>
      <c r="C88" s="52">
        <v>4920</v>
      </c>
      <c r="D88" s="23">
        <v>1470</v>
      </c>
      <c r="E88" s="53">
        <f t="shared" si="12"/>
        <v>6390</v>
      </c>
      <c r="F88" s="121">
        <f t="shared" si="11"/>
        <v>-6.5106071689831735E-2</v>
      </c>
      <c r="G88" s="53"/>
      <c r="H88" s="44"/>
      <c r="O88" s="159"/>
      <c r="P88" s="160"/>
    </row>
    <row r="89" spans="2:16" s="48" customFormat="1" ht="15" customHeight="1" x14ac:dyDescent="0.2">
      <c r="B89" s="21" t="s">
        <v>28</v>
      </c>
      <c r="C89" s="52"/>
      <c r="D89" s="23"/>
      <c r="E89" s="53"/>
      <c r="F89" s="54"/>
      <c r="G89" s="53"/>
      <c r="H89" s="44"/>
    </row>
    <row r="90" spans="2:16" s="48" customFormat="1" ht="15" customHeight="1" x14ac:dyDescent="0.2">
      <c r="B90" s="21" t="s">
        <v>29</v>
      </c>
      <c r="C90" s="52"/>
      <c r="D90" s="23"/>
      <c r="E90" s="53"/>
      <c r="F90" s="54"/>
      <c r="G90" s="53"/>
      <c r="H90" s="44"/>
    </row>
    <row r="91" spans="2:16" s="48" customFormat="1" ht="15" customHeight="1" x14ac:dyDescent="0.2">
      <c r="B91" s="21" t="s">
        <v>30</v>
      </c>
      <c r="C91" s="52"/>
      <c r="D91" s="23"/>
      <c r="E91" s="53"/>
      <c r="F91" s="54"/>
      <c r="G91" s="58"/>
      <c r="H91" s="56"/>
    </row>
    <row r="92" spans="2:16" s="48" customFormat="1" ht="15" customHeight="1" thickBot="1" x14ac:dyDescent="0.25">
      <c r="B92" s="21" t="s">
        <v>31</v>
      </c>
      <c r="C92" s="52"/>
      <c r="D92" s="23"/>
      <c r="E92" s="53"/>
      <c r="F92" s="57"/>
    </row>
    <row r="93" spans="2:16" s="48" customFormat="1" ht="15" customHeight="1" thickTop="1" x14ac:dyDescent="0.2">
      <c r="B93" s="31" t="s">
        <v>25</v>
      </c>
      <c r="C93" s="32">
        <f>SUM(C81:C92)</f>
        <v>35956</v>
      </c>
      <c r="D93" s="32">
        <f>SUM(D81:D92)</f>
        <v>10888</v>
      </c>
      <c r="E93" s="32">
        <f>SUM(E81:E92)</f>
        <v>46844</v>
      </c>
      <c r="F93" s="58"/>
      <c r="G93" s="77"/>
      <c r="H93" s="59"/>
      <c r="I93" s="59"/>
      <c r="J93" s="59"/>
      <c r="K93" s="59"/>
      <c r="L93" s="59"/>
    </row>
    <row r="94" spans="2:16" s="48" customFormat="1" ht="15" customHeight="1" x14ac:dyDescent="0.2">
      <c r="B94" s="36" t="s">
        <v>32</v>
      </c>
      <c r="C94" s="37">
        <f>C93/E93</f>
        <v>0.76756895226709931</v>
      </c>
      <c r="D94" s="37">
        <f>D93/E93</f>
        <v>0.23243104773290069</v>
      </c>
      <c r="E94" s="37">
        <f>E93/E93</f>
        <v>1</v>
      </c>
      <c r="F94" s="60"/>
      <c r="G94" s="51"/>
      <c r="H94" s="51"/>
      <c r="I94" s="51"/>
      <c r="J94" s="51"/>
      <c r="K94" s="51"/>
      <c r="L94" s="51"/>
    </row>
    <row r="95" spans="2:16" s="48" customFormat="1" ht="9" customHeight="1" x14ac:dyDescent="0.2">
      <c r="B95" s="21"/>
      <c r="C95" s="23"/>
      <c r="D95" s="23"/>
      <c r="E95" s="23"/>
      <c r="F95" s="23"/>
      <c r="G95" s="23"/>
      <c r="H95" s="23"/>
      <c r="I95" s="23"/>
      <c r="J95" s="23"/>
      <c r="K95" s="53"/>
      <c r="L95" s="53"/>
    </row>
    <row r="96" spans="2:16" s="48" customFormat="1" ht="15" customHeight="1" x14ac:dyDescent="0.2">
      <c r="B96" s="61" t="s">
        <v>68</v>
      </c>
      <c r="C96" s="61"/>
      <c r="D96" s="61"/>
      <c r="E96" s="61"/>
      <c r="F96" s="61"/>
      <c r="G96" s="23"/>
      <c r="H96" s="23"/>
      <c r="I96" s="23"/>
      <c r="J96" s="23"/>
      <c r="K96" s="53"/>
      <c r="L96" s="53"/>
    </row>
    <row r="97" spans="2:16" s="48" customFormat="1" ht="24" customHeight="1" x14ac:dyDescent="0.2">
      <c r="B97" s="133" t="s">
        <v>4</v>
      </c>
      <c r="C97" s="49" t="s">
        <v>41</v>
      </c>
      <c r="D97" s="49" t="s">
        <v>42</v>
      </c>
      <c r="E97" s="49" t="s">
        <v>43</v>
      </c>
      <c r="F97" s="49" t="s">
        <v>44</v>
      </c>
      <c r="G97" s="49" t="s">
        <v>45</v>
      </c>
      <c r="H97" s="49" t="s">
        <v>46</v>
      </c>
      <c r="I97" s="49" t="s">
        <v>47</v>
      </c>
      <c r="J97" s="133" t="s">
        <v>48</v>
      </c>
      <c r="K97" s="133" t="s">
        <v>25</v>
      </c>
      <c r="L97" s="51"/>
    </row>
    <row r="98" spans="2:16" s="48" customFormat="1" ht="12" customHeight="1" x14ac:dyDescent="0.2">
      <c r="B98" s="133"/>
      <c r="C98" s="62" t="s">
        <v>49</v>
      </c>
      <c r="D98" s="62" t="s">
        <v>50</v>
      </c>
      <c r="E98" s="62" t="s">
        <v>51</v>
      </c>
      <c r="F98" s="62" t="s">
        <v>52</v>
      </c>
      <c r="G98" s="62" t="s">
        <v>53</v>
      </c>
      <c r="H98" s="62" t="s">
        <v>54</v>
      </c>
      <c r="I98" s="62" t="s">
        <v>55</v>
      </c>
      <c r="J98" s="133"/>
      <c r="K98" s="133"/>
      <c r="L98" s="51"/>
    </row>
    <row r="99" spans="2:16" s="48" customFormat="1" ht="15" customHeight="1" x14ac:dyDescent="0.2">
      <c r="B99" s="21" t="s">
        <v>13</v>
      </c>
      <c r="C99" s="52">
        <v>638</v>
      </c>
      <c r="D99" s="23">
        <v>727</v>
      </c>
      <c r="E99" s="23">
        <v>340</v>
      </c>
      <c r="F99" s="23">
        <v>232</v>
      </c>
      <c r="G99" s="23">
        <v>888</v>
      </c>
      <c r="H99" s="23">
        <v>1492</v>
      </c>
      <c r="I99" s="23">
        <v>216</v>
      </c>
      <c r="J99" s="23">
        <v>10</v>
      </c>
      <c r="K99" s="53">
        <f t="shared" ref="K99:K106" si="13">SUM(C99:J99)</f>
        <v>4543</v>
      </c>
      <c r="L99" s="53"/>
    </row>
    <row r="100" spans="2:16" s="48" customFormat="1" ht="15" customHeight="1" x14ac:dyDescent="0.2">
      <c r="B100" s="21" t="s">
        <v>14</v>
      </c>
      <c r="C100" s="52">
        <v>647</v>
      </c>
      <c r="D100" s="23">
        <v>658</v>
      </c>
      <c r="E100" s="23">
        <v>355</v>
      </c>
      <c r="F100" s="23">
        <v>270</v>
      </c>
      <c r="G100" s="23">
        <v>821</v>
      </c>
      <c r="H100" s="23">
        <v>1333</v>
      </c>
      <c r="I100" s="23">
        <v>230</v>
      </c>
      <c r="J100" s="23">
        <v>47</v>
      </c>
      <c r="K100" s="53">
        <f t="shared" si="13"/>
        <v>4361</v>
      </c>
      <c r="L100" s="53"/>
    </row>
    <row r="101" spans="2:16" s="48" customFormat="1" ht="15" customHeight="1" x14ac:dyDescent="0.2">
      <c r="B101" s="21" t="s">
        <v>18</v>
      </c>
      <c r="C101" s="52">
        <v>594</v>
      </c>
      <c r="D101" s="23">
        <v>785</v>
      </c>
      <c r="E101" s="23">
        <v>393</v>
      </c>
      <c r="F101" s="23">
        <v>301</v>
      </c>
      <c r="G101" s="23">
        <v>932</v>
      </c>
      <c r="H101" s="23">
        <v>1670</v>
      </c>
      <c r="I101" s="23">
        <v>258</v>
      </c>
      <c r="J101" s="23">
        <v>51</v>
      </c>
      <c r="K101" s="53">
        <f t="shared" si="13"/>
        <v>4984</v>
      </c>
      <c r="L101" s="53"/>
    </row>
    <row r="102" spans="2:16" s="48" customFormat="1" ht="15" customHeight="1" x14ac:dyDescent="0.2">
      <c r="B102" s="21" t="s">
        <v>20</v>
      </c>
      <c r="C102" s="52">
        <v>643</v>
      </c>
      <c r="D102" s="23">
        <v>917</v>
      </c>
      <c r="E102" s="23">
        <v>461</v>
      </c>
      <c r="F102" s="23">
        <v>364</v>
      </c>
      <c r="G102" s="23">
        <v>945</v>
      </c>
      <c r="H102" s="23">
        <v>1623</v>
      </c>
      <c r="I102" s="23">
        <v>238</v>
      </c>
      <c r="J102" s="23">
        <v>44</v>
      </c>
      <c r="K102" s="53">
        <f t="shared" si="13"/>
        <v>5235</v>
      </c>
      <c r="L102" s="53"/>
    </row>
    <row r="103" spans="2:16" s="48" customFormat="1" ht="15" customHeight="1" x14ac:dyDescent="0.2">
      <c r="B103" s="21" t="s">
        <v>22</v>
      </c>
      <c r="C103" s="52">
        <v>819</v>
      </c>
      <c r="D103" s="23">
        <v>1069</v>
      </c>
      <c r="E103" s="23">
        <v>581</v>
      </c>
      <c r="F103" s="23">
        <v>481</v>
      </c>
      <c r="G103" s="23">
        <v>1399</v>
      </c>
      <c r="H103" s="23">
        <v>2490</v>
      </c>
      <c r="I103" s="23">
        <v>310</v>
      </c>
      <c r="J103" s="23">
        <v>85</v>
      </c>
      <c r="K103" s="53">
        <f t="shared" si="13"/>
        <v>7234</v>
      </c>
      <c r="L103" s="53"/>
    </row>
    <row r="104" spans="2:16" s="48" customFormat="1" ht="15" customHeight="1" x14ac:dyDescent="0.2">
      <c r="B104" s="21" t="s">
        <v>24</v>
      </c>
      <c r="C104" s="52">
        <v>863</v>
      </c>
      <c r="D104" s="23">
        <v>1051</v>
      </c>
      <c r="E104" s="23">
        <v>580</v>
      </c>
      <c r="F104" s="23">
        <v>466</v>
      </c>
      <c r="G104" s="23">
        <v>1456</v>
      </c>
      <c r="H104" s="23">
        <v>2428</v>
      </c>
      <c r="I104" s="23">
        <v>369</v>
      </c>
      <c r="J104" s="23">
        <v>49</v>
      </c>
      <c r="K104" s="53">
        <f t="shared" si="13"/>
        <v>7262</v>
      </c>
      <c r="L104" s="53"/>
    </row>
    <row r="105" spans="2:16" s="48" customFormat="1" ht="15" customHeight="1" x14ac:dyDescent="0.2">
      <c r="B105" s="21" t="s">
        <v>26</v>
      </c>
      <c r="C105" s="52">
        <v>628</v>
      </c>
      <c r="D105" s="23">
        <v>995</v>
      </c>
      <c r="E105" s="23">
        <v>550</v>
      </c>
      <c r="F105" s="23">
        <v>450</v>
      </c>
      <c r="G105" s="23">
        <v>1361</v>
      </c>
      <c r="H105" s="23">
        <v>2414</v>
      </c>
      <c r="I105" s="23">
        <v>366</v>
      </c>
      <c r="J105" s="23">
        <v>71</v>
      </c>
      <c r="K105" s="53">
        <f t="shared" si="13"/>
        <v>6835</v>
      </c>
      <c r="L105" s="53"/>
    </row>
    <row r="106" spans="2:16" s="48" customFormat="1" ht="15" customHeight="1" x14ac:dyDescent="0.2">
      <c r="B106" s="21" t="s">
        <v>27</v>
      </c>
      <c r="C106" s="52">
        <v>694</v>
      </c>
      <c r="D106" s="23">
        <v>992</v>
      </c>
      <c r="E106" s="23">
        <v>568</v>
      </c>
      <c r="F106" s="23">
        <v>351</v>
      </c>
      <c r="G106" s="23">
        <v>1253</v>
      </c>
      <c r="H106" s="23">
        <v>2189</v>
      </c>
      <c r="I106" s="23">
        <v>288</v>
      </c>
      <c r="J106" s="23">
        <v>55</v>
      </c>
      <c r="K106" s="53">
        <f t="shared" si="13"/>
        <v>6390</v>
      </c>
      <c r="L106" s="53"/>
    </row>
    <row r="107" spans="2:16" s="48" customFormat="1" ht="15" customHeight="1" x14ac:dyDescent="0.2">
      <c r="B107" s="21" t="s">
        <v>28</v>
      </c>
      <c r="C107" s="52"/>
      <c r="D107" s="23"/>
      <c r="E107" s="23"/>
      <c r="F107" s="23"/>
      <c r="G107" s="23"/>
      <c r="H107" s="23"/>
      <c r="I107" s="23"/>
      <c r="J107" s="23"/>
      <c r="K107" s="53">
        <f t="shared" ref="K107:K110" si="14">SUM(C107:I107)</f>
        <v>0</v>
      </c>
      <c r="L107" s="53"/>
    </row>
    <row r="108" spans="2:16" s="48" customFormat="1" ht="15" customHeight="1" x14ac:dyDescent="0.2">
      <c r="B108" s="21" t="s">
        <v>29</v>
      </c>
      <c r="C108" s="52"/>
      <c r="D108" s="23"/>
      <c r="E108" s="23"/>
      <c r="F108" s="23"/>
      <c r="G108" s="23"/>
      <c r="H108" s="23"/>
      <c r="I108" s="23"/>
      <c r="J108" s="23"/>
      <c r="K108" s="53">
        <f t="shared" si="14"/>
        <v>0</v>
      </c>
      <c r="L108" s="53"/>
    </row>
    <row r="109" spans="2:16" s="48" customFormat="1" ht="15" customHeight="1" x14ac:dyDescent="0.2">
      <c r="B109" s="21" t="s">
        <v>30</v>
      </c>
      <c r="C109" s="52"/>
      <c r="D109" s="23"/>
      <c r="E109" s="23"/>
      <c r="F109" s="23"/>
      <c r="G109" s="23"/>
      <c r="H109" s="23"/>
      <c r="I109" s="23"/>
      <c r="J109" s="23"/>
      <c r="K109" s="53">
        <f t="shared" si="14"/>
        <v>0</v>
      </c>
      <c r="L109" s="53"/>
    </row>
    <row r="110" spans="2:16" s="48" customFormat="1" ht="15" customHeight="1" x14ac:dyDescent="0.2">
      <c r="B110" s="21" t="s">
        <v>31</v>
      </c>
      <c r="C110" s="52"/>
      <c r="D110" s="23"/>
      <c r="E110" s="23"/>
      <c r="F110" s="23"/>
      <c r="G110" s="23"/>
      <c r="H110" s="23"/>
      <c r="I110" s="23"/>
      <c r="J110" s="23"/>
      <c r="K110" s="53">
        <f t="shared" si="14"/>
        <v>0</v>
      </c>
      <c r="L110" s="53"/>
    </row>
    <row r="111" spans="2:16" s="48" customFormat="1" ht="15" customHeight="1" x14ac:dyDescent="0.2">
      <c r="B111" s="31" t="s">
        <v>25</v>
      </c>
      <c r="C111" s="32">
        <f t="shared" ref="C111:K111" si="15">SUM(C99:C110)</f>
        <v>5526</v>
      </c>
      <c r="D111" s="32">
        <f t="shared" si="15"/>
        <v>7194</v>
      </c>
      <c r="E111" s="32">
        <f t="shared" si="15"/>
        <v>3828</v>
      </c>
      <c r="F111" s="32">
        <f t="shared" si="15"/>
        <v>2915</v>
      </c>
      <c r="G111" s="32">
        <f t="shared" si="15"/>
        <v>9055</v>
      </c>
      <c r="H111" s="32">
        <f t="shared" si="15"/>
        <v>15639</v>
      </c>
      <c r="I111" s="32">
        <f t="shared" si="15"/>
        <v>2275</v>
      </c>
      <c r="J111" s="32">
        <f t="shared" si="15"/>
        <v>412</v>
      </c>
      <c r="K111" s="32">
        <f t="shared" si="15"/>
        <v>46844</v>
      </c>
      <c r="L111" s="58"/>
      <c r="N111" s="63"/>
      <c r="O111" s="64"/>
      <c r="P111" s="65"/>
    </row>
    <row r="112" spans="2:16" s="48" customFormat="1" ht="15" customHeight="1" x14ac:dyDescent="0.2">
      <c r="B112" s="36" t="s">
        <v>32</v>
      </c>
      <c r="C112" s="67">
        <f t="shared" ref="C112:K112" si="16">C111/$K$64</f>
        <v>0.11796601485782597</v>
      </c>
      <c r="D112" s="67">
        <f t="shared" si="16"/>
        <v>0.15357356331654001</v>
      </c>
      <c r="E112" s="67">
        <f t="shared" si="16"/>
        <v>8.1718042865681836E-2</v>
      </c>
      <c r="F112" s="67">
        <f t="shared" si="16"/>
        <v>6.2227819998292203E-2</v>
      </c>
      <c r="G112" s="67">
        <f t="shared" si="16"/>
        <v>0.19330116984032106</v>
      </c>
      <c r="H112" s="67">
        <f t="shared" si="16"/>
        <v>0.33385278797711554</v>
      </c>
      <c r="I112" s="67">
        <f t="shared" si="16"/>
        <v>4.8565451285116558E-2</v>
      </c>
      <c r="J112" s="67">
        <f t="shared" si="16"/>
        <v>8.7951498591068225E-3</v>
      </c>
      <c r="K112" s="67">
        <f t="shared" si="16"/>
        <v>1</v>
      </c>
      <c r="L112" s="43"/>
      <c r="N112" s="63"/>
      <c r="O112" s="64"/>
      <c r="P112" s="65"/>
    </row>
    <row r="113" spans="2:17" s="48" customFormat="1" ht="15" customHeight="1" x14ac:dyDescent="0.2">
      <c r="B113" s="42"/>
      <c r="C113" s="78"/>
      <c r="D113" s="78"/>
      <c r="E113" s="44"/>
      <c r="F113" s="44"/>
      <c r="G113" s="44"/>
      <c r="H113" s="44"/>
    </row>
    <row r="114" spans="2:17" s="48" customFormat="1" ht="15" customHeight="1" x14ac:dyDescent="0.2">
      <c r="B114" s="61" t="s">
        <v>69</v>
      </c>
      <c r="C114" s="78"/>
      <c r="D114" s="78"/>
      <c r="E114" s="44"/>
      <c r="F114" s="44"/>
      <c r="G114" s="44"/>
      <c r="H114" s="44"/>
    </row>
    <row r="115" spans="2:17" s="48" customFormat="1" ht="15" customHeight="1" x14ac:dyDescent="0.2">
      <c r="B115" s="49" t="s">
        <v>70</v>
      </c>
      <c r="C115" s="49" t="s">
        <v>13</v>
      </c>
      <c r="D115" s="49" t="s">
        <v>14</v>
      </c>
      <c r="E115" s="49" t="s">
        <v>18</v>
      </c>
      <c r="F115" s="49" t="s">
        <v>20</v>
      </c>
      <c r="G115" s="49" t="s">
        <v>22</v>
      </c>
      <c r="H115" s="49" t="s">
        <v>24</v>
      </c>
      <c r="I115" s="49" t="s">
        <v>26</v>
      </c>
      <c r="J115" s="49" t="s">
        <v>27</v>
      </c>
      <c r="K115" s="49" t="s">
        <v>28</v>
      </c>
      <c r="L115" s="49" t="s">
        <v>29</v>
      </c>
      <c r="M115" s="49" t="s">
        <v>30</v>
      </c>
      <c r="N115" s="49" t="s">
        <v>31</v>
      </c>
      <c r="O115" s="49" t="s">
        <v>25</v>
      </c>
      <c r="P115" s="49" t="s">
        <v>59</v>
      </c>
    </row>
    <row r="116" spans="2:17" s="48" customFormat="1" ht="15" customHeight="1" x14ac:dyDescent="0.2">
      <c r="B116" s="21" t="s">
        <v>71</v>
      </c>
      <c r="C116" s="52">
        <v>1256</v>
      </c>
      <c r="D116" s="23">
        <v>1170</v>
      </c>
      <c r="E116" s="23">
        <v>1392</v>
      </c>
      <c r="F116" s="23">
        <v>1377</v>
      </c>
      <c r="G116" s="23">
        <v>1948</v>
      </c>
      <c r="H116" s="23">
        <v>1933</v>
      </c>
      <c r="I116" s="23">
        <v>1715</v>
      </c>
      <c r="J116" s="23">
        <v>1516</v>
      </c>
      <c r="M116" s="79"/>
      <c r="N116" s="79"/>
      <c r="O116" s="22">
        <f>SUM(C116:N116)</f>
        <v>12307</v>
      </c>
      <c r="P116" s="44">
        <f t="shared" ref="P116:P121" si="17">O116/$O$121</f>
        <v>0.26272308086414481</v>
      </c>
      <c r="Q116" s="80"/>
    </row>
    <row r="117" spans="2:17" s="48" customFormat="1" ht="15" customHeight="1" x14ac:dyDescent="0.2">
      <c r="B117" s="21" t="s">
        <v>72</v>
      </c>
      <c r="C117" s="52">
        <v>2563</v>
      </c>
      <c r="D117" s="23">
        <v>2372</v>
      </c>
      <c r="E117" s="23">
        <v>2560</v>
      </c>
      <c r="F117" s="23">
        <v>2696</v>
      </c>
      <c r="G117" s="23">
        <v>3298</v>
      </c>
      <c r="H117" s="23">
        <v>3341</v>
      </c>
      <c r="I117" s="23">
        <v>2996</v>
      </c>
      <c r="J117" s="23">
        <v>3033</v>
      </c>
      <c r="M117" s="79"/>
      <c r="N117" s="79"/>
      <c r="O117" s="22">
        <f>SUM(C117:N117)</f>
        <v>22859</v>
      </c>
      <c r="P117" s="44">
        <f t="shared" si="17"/>
        <v>0.48798138502262828</v>
      </c>
      <c r="Q117" s="80"/>
    </row>
    <row r="118" spans="2:17" s="48" customFormat="1" ht="15" customHeight="1" x14ac:dyDescent="0.2">
      <c r="B118" s="21" t="s">
        <v>73</v>
      </c>
      <c r="C118" s="52">
        <v>430</v>
      </c>
      <c r="D118" s="23">
        <v>492</v>
      </c>
      <c r="E118" s="23">
        <v>449</v>
      </c>
      <c r="F118" s="23">
        <v>554</v>
      </c>
      <c r="G118" s="23">
        <v>677</v>
      </c>
      <c r="H118" s="23">
        <v>687</v>
      </c>
      <c r="I118" s="23">
        <v>625</v>
      </c>
      <c r="J118" s="23">
        <v>527</v>
      </c>
      <c r="O118" s="22">
        <f>SUM(C118:N118)</f>
        <v>4441</v>
      </c>
      <c r="P118" s="44">
        <f t="shared" si="17"/>
        <v>9.4804030398770389E-2</v>
      </c>
    </row>
    <row r="119" spans="2:17" s="48" customFormat="1" ht="15" customHeight="1" x14ac:dyDescent="0.2">
      <c r="B119" s="21" t="s">
        <v>74</v>
      </c>
      <c r="C119" s="52">
        <v>12</v>
      </c>
      <c r="D119" s="23">
        <v>27</v>
      </c>
      <c r="E119" s="23">
        <v>18</v>
      </c>
      <c r="F119" s="23">
        <v>11</v>
      </c>
      <c r="G119" s="23">
        <v>32</v>
      </c>
      <c r="H119" s="23">
        <v>15</v>
      </c>
      <c r="I119" s="23">
        <v>13</v>
      </c>
      <c r="J119" s="23">
        <v>22</v>
      </c>
      <c r="O119" s="22">
        <f>SUM(C119:N119)</f>
        <v>150</v>
      </c>
      <c r="P119" s="44">
        <f t="shared" si="17"/>
        <v>3.2021176671505423E-3</v>
      </c>
    </row>
    <row r="120" spans="2:17" s="48" customFormat="1" ht="15" customHeight="1" x14ac:dyDescent="0.2">
      <c r="B120" s="21" t="s">
        <v>75</v>
      </c>
      <c r="C120" s="52">
        <v>282</v>
      </c>
      <c r="D120" s="23">
        <v>300</v>
      </c>
      <c r="E120" s="23">
        <v>565</v>
      </c>
      <c r="F120" s="23">
        <v>597</v>
      </c>
      <c r="G120" s="23">
        <v>1279</v>
      </c>
      <c r="H120" s="23">
        <v>1286</v>
      </c>
      <c r="I120" s="23">
        <v>1486</v>
      </c>
      <c r="J120" s="23">
        <v>1292</v>
      </c>
      <c r="O120" s="22">
        <f>SUM(C120:N120)</f>
        <v>7087</v>
      </c>
      <c r="P120" s="44">
        <f t="shared" si="17"/>
        <v>0.15128938604730596</v>
      </c>
    </row>
    <row r="121" spans="2:17" s="48" customFormat="1" ht="15" customHeight="1" x14ac:dyDescent="0.2">
      <c r="B121" s="31" t="s">
        <v>25</v>
      </c>
      <c r="C121" s="32">
        <f>SUM(C116:C120)</f>
        <v>4543</v>
      </c>
      <c r="D121" s="32">
        <f>SUM(D116:D120)</f>
        <v>4361</v>
      </c>
      <c r="E121" s="32">
        <f>SUM(E116:E120)</f>
        <v>4984</v>
      </c>
      <c r="F121" s="32">
        <f t="shared" ref="F121:O121" si="18">SUM(F116:F120)</f>
        <v>5235</v>
      </c>
      <c r="G121" s="32">
        <f t="shared" si="18"/>
        <v>7234</v>
      </c>
      <c r="H121" s="32">
        <f t="shared" si="18"/>
        <v>7262</v>
      </c>
      <c r="I121" s="32">
        <f t="shared" si="18"/>
        <v>6835</v>
      </c>
      <c r="J121" s="32">
        <f t="shared" si="18"/>
        <v>6390</v>
      </c>
      <c r="K121" s="32">
        <f t="shared" si="18"/>
        <v>0</v>
      </c>
      <c r="L121" s="32">
        <f t="shared" si="18"/>
        <v>0</v>
      </c>
      <c r="M121" s="32">
        <f t="shared" si="18"/>
        <v>0</v>
      </c>
      <c r="N121" s="32">
        <f t="shared" si="18"/>
        <v>0</v>
      </c>
      <c r="O121" s="32">
        <f t="shared" si="18"/>
        <v>46844</v>
      </c>
      <c r="P121" s="81">
        <f t="shared" si="17"/>
        <v>1</v>
      </c>
    </row>
    <row r="122" spans="2:17" s="48" customFormat="1" ht="14.25" customHeight="1" x14ac:dyDescent="0.2">
      <c r="B122" s="21"/>
      <c r="C122" s="23"/>
      <c r="D122" s="23"/>
      <c r="E122" s="23"/>
      <c r="F122" s="82"/>
    </row>
    <row r="123" spans="2:17" s="48" customFormat="1" ht="18" customHeight="1" x14ac:dyDescent="0.25">
      <c r="B123" s="6" t="s">
        <v>76</v>
      </c>
      <c r="C123" s="7"/>
      <c r="D123" s="7"/>
      <c r="E123" s="7"/>
      <c r="F123" s="7"/>
      <c r="G123" s="7"/>
      <c r="H123" s="7"/>
      <c r="I123" s="7"/>
      <c r="J123" s="7"/>
      <c r="K123" s="8"/>
      <c r="L123" s="8"/>
      <c r="M123" s="8"/>
      <c r="N123" s="8"/>
      <c r="O123" s="8"/>
      <c r="P123" s="8"/>
    </row>
    <row r="124" spans="2:17" s="48" customFormat="1" ht="3" customHeight="1" x14ac:dyDescent="0.2">
      <c r="B124" s="11"/>
      <c r="C124" s="45"/>
      <c r="D124" s="45"/>
      <c r="E124" s="45"/>
      <c r="F124" s="45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7" s="48" customFormat="1" ht="15" customHeight="1" thickBot="1" x14ac:dyDescent="0.25">
      <c r="B125" s="61" t="s">
        <v>77</v>
      </c>
      <c r="C125" s="61"/>
      <c r="D125" s="61"/>
      <c r="E125" s="61"/>
      <c r="F125" s="61"/>
      <c r="G125" s="46"/>
      <c r="H125" s="46"/>
      <c r="I125" s="47"/>
      <c r="J125" s="47"/>
    </row>
    <row r="126" spans="2:17" s="83" customFormat="1" ht="15" customHeight="1" thickTop="1" x14ac:dyDescent="0.25">
      <c r="B126" s="49" t="s">
        <v>4</v>
      </c>
      <c r="C126" s="49" t="s">
        <v>35</v>
      </c>
      <c r="D126" s="49" t="s">
        <v>36</v>
      </c>
      <c r="E126" s="49" t="s">
        <v>37</v>
      </c>
      <c r="F126" s="49" t="s">
        <v>25</v>
      </c>
      <c r="G126" s="50" t="s">
        <v>38</v>
      </c>
      <c r="H126" s="51"/>
      <c r="I126" s="48"/>
      <c r="J126" s="48"/>
      <c r="K126" s="48"/>
      <c r="L126" s="48"/>
      <c r="M126" s="48"/>
      <c r="N126" s="48"/>
      <c r="O126" s="48"/>
      <c r="P126" s="48"/>
    </row>
    <row r="127" spans="2:17" s="83" customFormat="1" ht="15" customHeight="1" x14ac:dyDescent="0.25">
      <c r="B127" s="21" t="s">
        <v>13</v>
      </c>
      <c r="C127" s="52">
        <v>977</v>
      </c>
      <c r="D127" s="23">
        <v>3566</v>
      </c>
      <c r="E127" s="23">
        <v>0</v>
      </c>
      <c r="F127" s="53">
        <f t="shared" ref="F127:F132" si="19">C127+D127+E127</f>
        <v>4543</v>
      </c>
      <c r="G127" s="54" t="s">
        <v>39</v>
      </c>
      <c r="H127" s="44"/>
      <c r="I127" s="48"/>
      <c r="J127" s="48"/>
      <c r="K127" s="48"/>
      <c r="L127" s="48"/>
      <c r="M127" s="48"/>
      <c r="N127" s="48"/>
      <c r="O127" s="48"/>
      <c r="P127" s="48"/>
    </row>
    <row r="128" spans="2:17" s="83" customFormat="1" ht="15" customHeight="1" x14ac:dyDescent="0.25">
      <c r="B128" s="21" t="s">
        <v>14</v>
      </c>
      <c r="C128" s="52">
        <v>861</v>
      </c>
      <c r="D128" s="23">
        <v>2442</v>
      </c>
      <c r="E128" s="23">
        <v>1058</v>
      </c>
      <c r="F128" s="53">
        <f t="shared" si="19"/>
        <v>4361</v>
      </c>
      <c r="G128" s="121">
        <f t="shared" ref="G128:G133" si="20">F128/F127-1</f>
        <v>-4.006163328197232E-2</v>
      </c>
      <c r="H128" s="44"/>
      <c r="I128" s="48"/>
      <c r="J128" s="48"/>
      <c r="K128" s="48"/>
      <c r="L128" s="48"/>
      <c r="M128" s="48"/>
      <c r="N128" s="48"/>
      <c r="O128" s="48"/>
      <c r="P128" s="48"/>
    </row>
    <row r="129" spans="2:16" s="83" customFormat="1" ht="15" customHeight="1" x14ac:dyDescent="0.25">
      <c r="B129" s="21" t="s">
        <v>18</v>
      </c>
      <c r="C129" s="52">
        <v>1156</v>
      </c>
      <c r="D129" s="23">
        <v>2836</v>
      </c>
      <c r="E129" s="23">
        <v>992</v>
      </c>
      <c r="F129" s="53">
        <f t="shared" si="19"/>
        <v>4984</v>
      </c>
      <c r="G129" s="121">
        <f t="shared" si="20"/>
        <v>0.14285714285714279</v>
      </c>
      <c r="H129" s="44"/>
      <c r="I129" s="48"/>
      <c r="J129" s="48"/>
      <c r="K129" s="48"/>
      <c r="L129" s="48"/>
      <c r="M129" s="48"/>
      <c r="N129" s="48"/>
      <c r="O129" s="48"/>
      <c r="P129" s="48"/>
    </row>
    <row r="130" spans="2:16" s="83" customFormat="1" ht="15" customHeight="1" x14ac:dyDescent="0.25">
      <c r="B130" s="21" t="s">
        <v>20</v>
      </c>
      <c r="C130" s="52">
        <v>1289</v>
      </c>
      <c r="D130" s="23">
        <v>2987</v>
      </c>
      <c r="E130" s="23">
        <v>959</v>
      </c>
      <c r="F130" s="53">
        <f t="shared" si="19"/>
        <v>5235</v>
      </c>
      <c r="G130" s="121">
        <f t="shared" si="20"/>
        <v>5.0361155698234406E-2</v>
      </c>
      <c r="H130" s="44"/>
      <c r="I130" s="48"/>
      <c r="J130" s="48"/>
      <c r="K130" s="48"/>
      <c r="L130" s="48"/>
      <c r="M130" s="48"/>
      <c r="N130" s="48"/>
      <c r="O130" s="48"/>
      <c r="P130" s="48"/>
    </row>
    <row r="131" spans="2:16" s="83" customFormat="1" ht="15" customHeight="1" x14ac:dyDescent="0.25">
      <c r="B131" s="21" t="s">
        <v>22</v>
      </c>
      <c r="C131" s="52">
        <v>1656</v>
      </c>
      <c r="D131" s="23">
        <v>3967</v>
      </c>
      <c r="E131" s="23">
        <v>1611</v>
      </c>
      <c r="F131" s="53">
        <f t="shared" si="19"/>
        <v>7234</v>
      </c>
      <c r="G131" s="121">
        <f t="shared" si="20"/>
        <v>0.3818529130850048</v>
      </c>
      <c r="H131" s="44"/>
      <c r="I131" s="48"/>
      <c r="J131" s="48"/>
      <c r="K131" s="48"/>
      <c r="L131" s="48"/>
      <c r="M131" s="48"/>
      <c r="N131" s="48"/>
      <c r="O131" s="48"/>
      <c r="P131" s="48"/>
    </row>
    <row r="132" spans="2:16" s="83" customFormat="1" ht="15" customHeight="1" x14ac:dyDescent="0.25">
      <c r="B132" s="21" t="s">
        <v>24</v>
      </c>
      <c r="C132" s="52">
        <v>1492</v>
      </c>
      <c r="D132" s="23">
        <v>4201</v>
      </c>
      <c r="E132" s="23">
        <v>1569</v>
      </c>
      <c r="F132" s="53">
        <f t="shared" si="19"/>
        <v>7262</v>
      </c>
      <c r="G132" s="121">
        <f t="shared" si="20"/>
        <v>3.8706110035942043E-3</v>
      </c>
      <c r="H132" s="44"/>
      <c r="I132" s="48"/>
      <c r="J132" s="48"/>
      <c r="K132" s="48"/>
      <c r="L132" s="48"/>
      <c r="M132" s="48"/>
      <c r="N132" s="48"/>
      <c r="O132" s="55" t="s">
        <v>35</v>
      </c>
      <c r="P132" s="55" t="s">
        <v>36</v>
      </c>
    </row>
    <row r="133" spans="2:16" s="83" customFormat="1" ht="15" customHeight="1" x14ac:dyDescent="0.25">
      <c r="B133" s="21" t="s">
        <v>26</v>
      </c>
      <c r="C133" s="52">
        <v>1364</v>
      </c>
      <c r="D133" s="23">
        <v>3730</v>
      </c>
      <c r="E133" s="23">
        <v>1741</v>
      </c>
      <c r="F133" s="53">
        <f t="shared" ref="F133" si="21">C133+D133+E133</f>
        <v>6835</v>
      </c>
      <c r="G133" s="121">
        <f t="shared" si="20"/>
        <v>-5.8799228862572273E-2</v>
      </c>
      <c r="H133" s="44"/>
      <c r="I133" s="48"/>
      <c r="J133" s="48"/>
      <c r="K133" s="48"/>
      <c r="L133" s="48"/>
      <c r="M133" s="48"/>
      <c r="N133" s="48"/>
      <c r="O133" s="159">
        <f>C140</f>
        <v>0.2169541456750064</v>
      </c>
      <c r="P133" s="159">
        <f>D140</f>
        <v>0.58122705149005205</v>
      </c>
    </row>
    <row r="134" spans="2:16" s="83" customFormat="1" ht="15" customHeight="1" x14ac:dyDescent="0.25">
      <c r="B134" s="21" t="s">
        <v>27</v>
      </c>
      <c r="C134" s="52">
        <v>1368</v>
      </c>
      <c r="D134" s="23">
        <v>3498</v>
      </c>
      <c r="E134" s="23">
        <v>1524</v>
      </c>
      <c r="F134" s="53">
        <f t="shared" ref="F134" si="22">C134+D134+E134</f>
        <v>6390</v>
      </c>
      <c r="G134" s="121">
        <f t="shared" ref="G134" si="23">F134/F133-1</f>
        <v>-6.5106071689831735E-2</v>
      </c>
      <c r="H134" s="44"/>
      <c r="I134" s="48"/>
      <c r="J134" s="48"/>
      <c r="K134" s="48"/>
      <c r="L134" s="48"/>
      <c r="M134" s="48"/>
      <c r="N134" s="48"/>
      <c r="O134" s="159"/>
      <c r="P134" s="160"/>
    </row>
    <row r="135" spans="2:16" s="83" customFormat="1" ht="15" customHeight="1" x14ac:dyDescent="0.25">
      <c r="B135" s="21" t="s">
        <v>28</v>
      </c>
      <c r="C135" s="22"/>
      <c r="D135" s="23"/>
      <c r="E135" s="23"/>
      <c r="F135" s="53"/>
      <c r="G135" s="54"/>
      <c r="H135" s="44"/>
      <c r="I135" s="48"/>
      <c r="J135" s="48"/>
      <c r="K135" s="48"/>
      <c r="L135" s="48"/>
      <c r="M135" s="48"/>
      <c r="N135" s="48"/>
      <c r="O135" s="48"/>
      <c r="P135" s="48"/>
    </row>
    <row r="136" spans="2:16" s="83" customFormat="1" ht="15" customHeight="1" x14ac:dyDescent="0.25">
      <c r="B136" s="21" t="s">
        <v>29</v>
      </c>
      <c r="C136" s="22"/>
      <c r="D136" s="23"/>
      <c r="E136" s="23"/>
      <c r="F136" s="53"/>
      <c r="G136" s="54"/>
      <c r="H136" s="44"/>
      <c r="I136" s="48"/>
      <c r="J136" s="48"/>
      <c r="K136" s="48"/>
      <c r="L136" s="48"/>
      <c r="M136" s="48"/>
      <c r="N136" s="48"/>
      <c r="O136" s="48"/>
      <c r="P136" s="48"/>
    </row>
    <row r="137" spans="2:16" s="83" customFormat="1" ht="15" customHeight="1" x14ac:dyDescent="0.25">
      <c r="B137" s="21" t="s">
        <v>30</v>
      </c>
      <c r="C137" s="22"/>
      <c r="D137" s="23"/>
      <c r="E137" s="23"/>
      <c r="F137" s="53"/>
      <c r="G137" s="54"/>
      <c r="H137" s="56"/>
      <c r="I137" s="48"/>
      <c r="J137" s="48"/>
      <c r="K137" s="48"/>
      <c r="L137" s="48"/>
      <c r="M137" s="48"/>
      <c r="N137" s="48"/>
      <c r="O137" s="48"/>
      <c r="P137" s="48"/>
    </row>
    <row r="138" spans="2:16" s="83" customFormat="1" ht="15" customHeight="1" thickBot="1" x14ac:dyDescent="0.3">
      <c r="B138" s="21" t="s">
        <v>31</v>
      </c>
      <c r="C138" s="22"/>
      <c r="D138" s="23"/>
      <c r="E138" s="23"/>
      <c r="F138" s="53"/>
      <c r="G138" s="57"/>
      <c r="H138" s="48"/>
      <c r="I138" s="48"/>
      <c r="J138" s="48"/>
      <c r="K138" s="48"/>
      <c r="L138" s="48"/>
      <c r="M138" s="48"/>
      <c r="N138" s="48"/>
      <c r="O138" s="48"/>
      <c r="P138" s="48"/>
    </row>
    <row r="139" spans="2:16" s="83" customFormat="1" ht="15.75" thickTop="1" x14ac:dyDescent="0.25">
      <c r="B139" s="31" t="s">
        <v>25</v>
      </c>
      <c r="C139" s="32">
        <f>SUM(C127:C138)</f>
        <v>10163</v>
      </c>
      <c r="D139" s="32">
        <f>SUM(D127:D138)</f>
        <v>27227</v>
      </c>
      <c r="E139" s="32">
        <f>SUM(E127:E138)</f>
        <v>9454</v>
      </c>
      <c r="F139" s="32">
        <f>SUM(F127:F138)</f>
        <v>46844</v>
      </c>
      <c r="G139" s="58"/>
      <c r="H139" s="59"/>
      <c r="I139" s="59"/>
      <c r="J139" s="59"/>
      <c r="K139" s="59"/>
      <c r="L139" s="59"/>
      <c r="M139" s="48"/>
      <c r="N139" s="48"/>
      <c r="O139" s="48"/>
      <c r="P139" s="48"/>
    </row>
    <row r="140" spans="2:16" s="83" customFormat="1" x14ac:dyDescent="0.25">
      <c r="B140" s="36" t="s">
        <v>32</v>
      </c>
      <c r="C140" s="37">
        <f>C139/F139</f>
        <v>0.2169541456750064</v>
      </c>
      <c r="D140" s="37">
        <f>D139/F139</f>
        <v>0.58122705149005205</v>
      </c>
      <c r="E140" s="37">
        <f>E139/F139</f>
        <v>0.2018188028349415</v>
      </c>
      <c r="F140" s="37">
        <f>F139/F139</f>
        <v>1</v>
      </c>
      <c r="G140" s="60"/>
      <c r="H140" s="51"/>
      <c r="I140" s="51"/>
      <c r="J140" s="51"/>
      <c r="K140" s="51"/>
      <c r="L140" s="51"/>
      <c r="M140" s="48"/>
      <c r="N140" s="48"/>
      <c r="O140" s="48"/>
      <c r="P140" s="48"/>
    </row>
    <row r="141" spans="2:16" s="83" customFormat="1" x14ac:dyDescent="0.25">
      <c r="B141" s="21"/>
      <c r="C141" s="23"/>
      <c r="D141" s="23"/>
      <c r="E141" s="23"/>
      <c r="F141" s="23"/>
      <c r="G141" s="23"/>
      <c r="H141" s="23"/>
      <c r="I141" s="23"/>
      <c r="J141" s="23"/>
      <c r="K141" s="53"/>
      <c r="L141" s="53"/>
      <c r="M141" s="48"/>
      <c r="N141" s="48"/>
      <c r="O141" s="48"/>
      <c r="P141" s="48"/>
    </row>
    <row r="142" spans="2:16" s="83" customFormat="1" x14ac:dyDescent="0.25">
      <c r="B142" s="61" t="s">
        <v>78</v>
      </c>
      <c r="C142" s="61"/>
      <c r="D142" s="61"/>
      <c r="E142" s="61"/>
      <c r="F142" s="61"/>
      <c r="G142" s="23"/>
      <c r="H142" s="23"/>
      <c r="I142" s="23"/>
      <c r="J142" s="23"/>
      <c r="K142" s="53"/>
      <c r="L142" s="53"/>
      <c r="M142" s="48"/>
      <c r="N142" s="48"/>
      <c r="O142" s="48"/>
      <c r="P142" s="48"/>
    </row>
    <row r="143" spans="2:16" s="83" customFormat="1" ht="25.5" customHeight="1" x14ac:dyDescent="0.25">
      <c r="B143" s="133" t="s">
        <v>4</v>
      </c>
      <c r="C143" s="49" t="s">
        <v>41</v>
      </c>
      <c r="D143" s="49" t="s">
        <v>42</v>
      </c>
      <c r="E143" s="49" t="s">
        <v>43</v>
      </c>
      <c r="F143" s="49" t="s">
        <v>44</v>
      </c>
      <c r="G143" s="49" t="s">
        <v>45</v>
      </c>
      <c r="H143" s="49" t="s">
        <v>46</v>
      </c>
      <c r="I143" s="49" t="s">
        <v>47</v>
      </c>
      <c r="J143" s="133" t="s">
        <v>48</v>
      </c>
      <c r="K143" s="133" t="s">
        <v>25</v>
      </c>
      <c r="L143" s="51"/>
      <c r="M143" s="48"/>
      <c r="N143" s="48"/>
      <c r="O143" s="48"/>
      <c r="P143" s="48"/>
    </row>
    <row r="144" spans="2:16" s="83" customFormat="1" ht="13.5" customHeight="1" x14ac:dyDescent="0.25">
      <c r="B144" s="133"/>
      <c r="C144" s="62" t="s">
        <v>49</v>
      </c>
      <c r="D144" s="62" t="s">
        <v>50</v>
      </c>
      <c r="E144" s="62" t="s">
        <v>51</v>
      </c>
      <c r="F144" s="62" t="s">
        <v>52</v>
      </c>
      <c r="G144" s="62" t="s">
        <v>53</v>
      </c>
      <c r="H144" s="62" t="s">
        <v>54</v>
      </c>
      <c r="I144" s="62" t="s">
        <v>55</v>
      </c>
      <c r="J144" s="133"/>
      <c r="K144" s="133"/>
      <c r="L144" s="51"/>
      <c r="M144" s="48"/>
      <c r="N144" s="48"/>
      <c r="O144" s="48"/>
      <c r="P144" s="48"/>
    </row>
    <row r="145" spans="2:16" s="83" customFormat="1" ht="14.25" customHeight="1" x14ac:dyDescent="0.25">
      <c r="B145" s="21" t="s">
        <v>13</v>
      </c>
      <c r="C145" s="52">
        <v>0</v>
      </c>
      <c r="D145" s="23">
        <v>11</v>
      </c>
      <c r="E145" s="23">
        <v>15</v>
      </c>
      <c r="F145" s="23">
        <v>36</v>
      </c>
      <c r="G145" s="23">
        <v>928</v>
      </c>
      <c r="H145" s="23">
        <v>2702</v>
      </c>
      <c r="I145" s="23">
        <v>185</v>
      </c>
      <c r="J145" s="23">
        <v>666</v>
      </c>
      <c r="K145" s="53">
        <f t="shared" ref="K145:K152" si="24">SUM(C145:J145)</f>
        <v>4543</v>
      </c>
      <c r="L145" s="53"/>
      <c r="M145" s="48"/>
      <c r="N145" s="48"/>
      <c r="O145" s="48"/>
      <c r="P145" s="48"/>
    </row>
    <row r="146" spans="2:16" s="83" customFormat="1" ht="14.25" customHeight="1" x14ac:dyDescent="0.25">
      <c r="B146" s="21" t="s">
        <v>14</v>
      </c>
      <c r="C146" s="52">
        <v>0</v>
      </c>
      <c r="D146" s="23">
        <v>1</v>
      </c>
      <c r="E146" s="23">
        <v>17</v>
      </c>
      <c r="F146" s="23">
        <v>37</v>
      </c>
      <c r="G146" s="23">
        <v>771</v>
      </c>
      <c r="H146" s="23">
        <v>2214</v>
      </c>
      <c r="I146" s="23">
        <v>174</v>
      </c>
      <c r="J146" s="23">
        <v>1147</v>
      </c>
      <c r="K146" s="53">
        <f t="shared" si="24"/>
        <v>4361</v>
      </c>
      <c r="L146" s="53"/>
      <c r="M146" s="48"/>
      <c r="N146" s="48"/>
      <c r="O146" s="48"/>
      <c r="P146" s="48"/>
    </row>
    <row r="147" spans="2:16" s="83" customFormat="1" ht="14.25" customHeight="1" x14ac:dyDescent="0.25">
      <c r="B147" s="21" t="s">
        <v>18</v>
      </c>
      <c r="C147" s="52">
        <v>0</v>
      </c>
      <c r="D147" s="23">
        <v>14</v>
      </c>
      <c r="E147" s="23">
        <v>14</v>
      </c>
      <c r="F147" s="23">
        <v>35</v>
      </c>
      <c r="G147" s="23">
        <v>935</v>
      </c>
      <c r="H147" s="23">
        <v>2760</v>
      </c>
      <c r="I147" s="23">
        <v>137</v>
      </c>
      <c r="J147" s="23">
        <v>1089</v>
      </c>
      <c r="K147" s="53">
        <f t="shared" si="24"/>
        <v>4984</v>
      </c>
      <c r="L147" s="53"/>
      <c r="M147" s="48"/>
      <c r="N147" s="48"/>
      <c r="O147" s="48"/>
      <c r="P147" s="48"/>
    </row>
    <row r="148" spans="2:16" s="83" customFormat="1" ht="14.25" customHeight="1" x14ac:dyDescent="0.25">
      <c r="B148" s="21" t="s">
        <v>20</v>
      </c>
      <c r="C148" s="52">
        <v>0</v>
      </c>
      <c r="D148" s="23">
        <v>6</v>
      </c>
      <c r="E148" s="23">
        <v>14</v>
      </c>
      <c r="F148" s="23">
        <v>50</v>
      </c>
      <c r="G148" s="23">
        <v>951</v>
      </c>
      <c r="H148" s="23">
        <v>2918</v>
      </c>
      <c r="I148" s="23">
        <v>156</v>
      </c>
      <c r="J148" s="23">
        <v>1140</v>
      </c>
      <c r="K148" s="53">
        <f t="shared" si="24"/>
        <v>5235</v>
      </c>
      <c r="L148" s="53"/>
      <c r="M148" s="48"/>
      <c r="N148" s="48"/>
      <c r="O148" s="48"/>
      <c r="P148" s="48"/>
    </row>
    <row r="149" spans="2:16" s="83" customFormat="1" ht="14.25" customHeight="1" x14ac:dyDescent="0.25">
      <c r="B149" s="21" t="s">
        <v>22</v>
      </c>
      <c r="C149" s="52">
        <v>0</v>
      </c>
      <c r="D149" s="23">
        <v>19</v>
      </c>
      <c r="E149" s="23">
        <v>24</v>
      </c>
      <c r="F149" s="23">
        <v>63</v>
      </c>
      <c r="G149" s="23">
        <v>1218</v>
      </c>
      <c r="H149" s="23">
        <v>3850</v>
      </c>
      <c r="I149" s="23">
        <v>237</v>
      </c>
      <c r="J149" s="23">
        <v>1823</v>
      </c>
      <c r="K149" s="53">
        <f t="shared" si="24"/>
        <v>7234</v>
      </c>
      <c r="L149" s="53"/>
      <c r="M149" s="48"/>
      <c r="N149" s="48"/>
      <c r="O149" s="48"/>
      <c r="P149" s="48"/>
    </row>
    <row r="150" spans="2:16" s="83" customFormat="1" ht="14.25" customHeight="1" x14ac:dyDescent="0.25">
      <c r="B150" s="21" t="s">
        <v>24</v>
      </c>
      <c r="C150" s="52">
        <v>0</v>
      </c>
      <c r="D150" s="23">
        <v>11</v>
      </c>
      <c r="E150" s="23">
        <v>25</v>
      </c>
      <c r="F150" s="23">
        <v>56</v>
      </c>
      <c r="G150" s="23">
        <v>1210</v>
      </c>
      <c r="H150" s="23">
        <v>4012</v>
      </c>
      <c r="I150" s="23">
        <v>243</v>
      </c>
      <c r="J150" s="23">
        <v>1705</v>
      </c>
      <c r="K150" s="53">
        <f t="shared" si="24"/>
        <v>7262</v>
      </c>
      <c r="L150" s="53"/>
      <c r="M150" s="48"/>
      <c r="N150" s="48"/>
      <c r="O150" s="48"/>
      <c r="P150" s="48"/>
    </row>
    <row r="151" spans="2:16" s="83" customFormat="1" ht="14.25" customHeight="1" x14ac:dyDescent="0.25">
      <c r="B151" s="21" t="s">
        <v>26</v>
      </c>
      <c r="C151" s="52">
        <v>3</v>
      </c>
      <c r="D151" s="23">
        <v>7</v>
      </c>
      <c r="E151" s="23">
        <v>18</v>
      </c>
      <c r="F151" s="23">
        <v>51</v>
      </c>
      <c r="G151" s="23">
        <v>1173</v>
      </c>
      <c r="H151" s="23">
        <v>3529</v>
      </c>
      <c r="I151" s="23">
        <v>214</v>
      </c>
      <c r="J151" s="23">
        <v>1840</v>
      </c>
      <c r="K151" s="53">
        <f t="shared" si="24"/>
        <v>6835</v>
      </c>
      <c r="L151" s="53"/>
      <c r="M151" s="48"/>
      <c r="N151" s="48"/>
      <c r="O151" s="48"/>
      <c r="P151" s="48"/>
    </row>
    <row r="152" spans="2:16" s="83" customFormat="1" ht="14.25" customHeight="1" x14ac:dyDescent="0.25">
      <c r="B152" s="21" t="s">
        <v>27</v>
      </c>
      <c r="C152" s="52">
        <v>0</v>
      </c>
      <c r="D152" s="23">
        <v>4</v>
      </c>
      <c r="E152" s="23">
        <v>30</v>
      </c>
      <c r="F152" s="23">
        <v>39</v>
      </c>
      <c r="G152" s="23">
        <v>1100</v>
      </c>
      <c r="H152" s="23">
        <v>3346</v>
      </c>
      <c r="I152" s="23">
        <v>212</v>
      </c>
      <c r="J152" s="23">
        <v>1659</v>
      </c>
      <c r="K152" s="53">
        <f t="shared" si="24"/>
        <v>6390</v>
      </c>
      <c r="L152" s="53"/>
      <c r="M152" s="48"/>
      <c r="N152" s="48"/>
      <c r="O152" s="48"/>
      <c r="P152" s="48"/>
    </row>
    <row r="153" spans="2:16" s="83" customFormat="1" ht="14.25" customHeight="1" x14ac:dyDescent="0.25">
      <c r="B153" s="21" t="s">
        <v>28</v>
      </c>
      <c r="C153" s="52"/>
      <c r="D153" s="23"/>
      <c r="E153" s="23"/>
      <c r="F153" s="23"/>
      <c r="G153" s="23"/>
      <c r="H153" s="23"/>
      <c r="I153" s="23"/>
      <c r="J153" s="23"/>
      <c r="K153" s="53">
        <f t="shared" ref="K153:K156" si="25">SUM(C153:I153)</f>
        <v>0</v>
      </c>
      <c r="L153" s="53"/>
      <c r="M153" s="48"/>
      <c r="N153" s="48"/>
      <c r="O153" s="48"/>
      <c r="P153" s="48"/>
    </row>
    <row r="154" spans="2:16" s="83" customFormat="1" ht="14.25" customHeight="1" x14ac:dyDescent="0.25">
      <c r="B154" s="21" t="s">
        <v>29</v>
      </c>
      <c r="C154" s="52"/>
      <c r="D154" s="23"/>
      <c r="E154" s="23"/>
      <c r="F154" s="23"/>
      <c r="G154" s="23"/>
      <c r="H154" s="23"/>
      <c r="I154" s="23"/>
      <c r="J154" s="23"/>
      <c r="K154" s="53">
        <f t="shared" si="25"/>
        <v>0</v>
      </c>
      <c r="L154" s="53"/>
      <c r="M154" s="48"/>
      <c r="N154" s="48"/>
      <c r="O154" s="48"/>
      <c r="P154" s="48"/>
    </row>
    <row r="155" spans="2:16" s="83" customFormat="1" ht="14.25" customHeight="1" x14ac:dyDescent="0.25">
      <c r="B155" s="21" t="s">
        <v>30</v>
      </c>
      <c r="C155" s="52"/>
      <c r="D155" s="23"/>
      <c r="E155" s="23"/>
      <c r="F155" s="23"/>
      <c r="G155" s="23"/>
      <c r="H155" s="23"/>
      <c r="I155" s="23"/>
      <c r="J155" s="23"/>
      <c r="K155" s="53">
        <f t="shared" si="25"/>
        <v>0</v>
      </c>
      <c r="L155" s="53"/>
      <c r="M155" s="48"/>
      <c r="N155" s="48"/>
      <c r="O155" s="48"/>
      <c r="P155" s="48"/>
    </row>
    <row r="156" spans="2:16" s="83" customFormat="1" ht="14.25" customHeight="1" x14ac:dyDescent="0.25">
      <c r="B156" s="21" t="s">
        <v>31</v>
      </c>
      <c r="C156" s="52"/>
      <c r="D156" s="23"/>
      <c r="E156" s="23"/>
      <c r="F156" s="23"/>
      <c r="G156" s="23"/>
      <c r="H156" s="23"/>
      <c r="I156" s="23"/>
      <c r="J156" s="23"/>
      <c r="K156" s="53">
        <f t="shared" si="25"/>
        <v>0</v>
      </c>
      <c r="L156" s="53"/>
      <c r="M156" s="48"/>
      <c r="N156" s="48"/>
      <c r="O156" s="48"/>
      <c r="P156" s="48"/>
    </row>
    <row r="157" spans="2:16" s="83" customFormat="1" ht="14.25" customHeight="1" x14ac:dyDescent="0.25">
      <c r="B157" s="31" t="s">
        <v>25</v>
      </c>
      <c r="C157" s="32">
        <f t="shared" ref="C157:K157" si="26">SUM(C145:C156)</f>
        <v>3</v>
      </c>
      <c r="D157" s="32">
        <f t="shared" si="26"/>
        <v>73</v>
      </c>
      <c r="E157" s="32">
        <f t="shared" si="26"/>
        <v>157</v>
      </c>
      <c r="F157" s="32">
        <f t="shared" si="26"/>
        <v>367</v>
      </c>
      <c r="G157" s="32">
        <f t="shared" si="26"/>
        <v>8286</v>
      </c>
      <c r="H157" s="32">
        <f t="shared" si="26"/>
        <v>25331</v>
      </c>
      <c r="I157" s="32">
        <f t="shared" si="26"/>
        <v>1558</v>
      </c>
      <c r="J157" s="32">
        <f t="shared" si="26"/>
        <v>11069</v>
      </c>
      <c r="K157" s="32">
        <f t="shared" si="26"/>
        <v>46844</v>
      </c>
      <c r="L157" s="58"/>
      <c r="M157" s="48"/>
      <c r="N157" s="63"/>
      <c r="O157" s="64"/>
      <c r="P157" s="65"/>
    </row>
    <row r="158" spans="2:16" s="83" customFormat="1" ht="14.25" customHeight="1" x14ac:dyDescent="0.25">
      <c r="B158" s="36" t="s">
        <v>32</v>
      </c>
      <c r="C158" s="67">
        <f t="shared" ref="C158:K158" si="27">C157/$K$64</f>
        <v>6.4042353343010851E-5</v>
      </c>
      <c r="D158" s="67">
        <f t="shared" si="27"/>
        <v>1.5583639313465972E-3</v>
      </c>
      <c r="E158" s="67">
        <f t="shared" si="27"/>
        <v>3.3515498249509007E-3</v>
      </c>
      <c r="F158" s="67">
        <f t="shared" si="27"/>
        <v>7.8345145589616607E-3</v>
      </c>
      <c r="G158" s="67">
        <f t="shared" si="27"/>
        <v>0.17688497993339594</v>
      </c>
      <c r="H158" s="67">
        <f t="shared" si="27"/>
        <v>0.54075228417726928</v>
      </c>
      <c r="I158" s="67">
        <f t="shared" si="27"/>
        <v>3.3259328836136963E-2</v>
      </c>
      <c r="J158" s="67">
        <f t="shared" si="27"/>
        <v>0.23629493638459567</v>
      </c>
      <c r="K158" s="67">
        <f t="shared" si="27"/>
        <v>1</v>
      </c>
      <c r="L158" s="43"/>
      <c r="M158" s="48"/>
      <c r="N158" s="63"/>
      <c r="O158" s="64"/>
      <c r="P158" s="65"/>
    </row>
    <row r="159" spans="2:16" s="83" customFormat="1" x14ac:dyDescent="0.25">
      <c r="C159" s="84"/>
      <c r="D159" s="84"/>
      <c r="E159" s="84"/>
      <c r="F159" s="84"/>
    </row>
    <row r="160" spans="2:16" s="83" customFormat="1" x14ac:dyDescent="0.25">
      <c r="B160" s="83" t="s">
        <v>79</v>
      </c>
      <c r="C160" s="84"/>
      <c r="D160" s="84"/>
      <c r="E160" s="84"/>
      <c r="F160" s="84"/>
      <c r="J160" s="61"/>
    </row>
    <row r="161" spans="2:18" s="83" customFormat="1" ht="14.25" customHeight="1" x14ac:dyDescent="0.25">
      <c r="B161" s="49" t="s">
        <v>80</v>
      </c>
      <c r="C161" s="49" t="s">
        <v>13</v>
      </c>
      <c r="D161" s="49" t="s">
        <v>14</v>
      </c>
      <c r="E161" s="49" t="s">
        <v>18</v>
      </c>
      <c r="F161" s="49" t="s">
        <v>20</v>
      </c>
      <c r="G161" s="49" t="s">
        <v>22</v>
      </c>
      <c r="H161" s="120" t="s">
        <v>24</v>
      </c>
      <c r="I161" s="124" t="s">
        <v>26</v>
      </c>
      <c r="J161" s="127" t="s">
        <v>27</v>
      </c>
      <c r="K161" s="49" t="s">
        <v>25</v>
      </c>
      <c r="L161" s="49" t="s">
        <v>59</v>
      </c>
      <c r="M161" s="61"/>
      <c r="N161" s="61"/>
      <c r="O161" s="61"/>
      <c r="P161" s="61"/>
      <c r="Q161" s="19"/>
    </row>
    <row r="162" spans="2:18" s="83" customFormat="1" ht="14.25" customHeight="1" x14ac:dyDescent="0.25">
      <c r="B162" s="21" t="s">
        <v>81</v>
      </c>
      <c r="C162" s="52">
        <v>2502</v>
      </c>
      <c r="D162" s="23">
        <v>2423</v>
      </c>
      <c r="E162" s="23">
        <v>2789</v>
      </c>
      <c r="F162" s="23">
        <v>2813</v>
      </c>
      <c r="G162" s="23">
        <v>3969</v>
      </c>
      <c r="H162" s="23">
        <v>3738</v>
      </c>
      <c r="I162" s="23">
        <v>4109</v>
      </c>
      <c r="J162" s="23">
        <v>3189</v>
      </c>
      <c r="K162" s="22">
        <f t="shared" ref="K162:K186" si="28">SUM(C162:J162)</f>
        <v>25532</v>
      </c>
      <c r="L162" s="44">
        <f t="shared" ref="L162:L186" si="29">K162/$K$187</f>
        <v>0.54504312185125092</v>
      </c>
      <c r="M162" s="46"/>
      <c r="N162" s="46"/>
      <c r="O162" s="46"/>
      <c r="P162" s="46"/>
      <c r="Q162" s="19"/>
      <c r="R162" s="126"/>
    </row>
    <row r="163" spans="2:18" s="83" customFormat="1" ht="14.25" customHeight="1" x14ac:dyDescent="0.25">
      <c r="B163" s="21" t="s">
        <v>82</v>
      </c>
      <c r="C163" s="52">
        <v>240</v>
      </c>
      <c r="D163" s="23">
        <v>222</v>
      </c>
      <c r="E163" s="23">
        <v>259</v>
      </c>
      <c r="F163" s="23">
        <v>290</v>
      </c>
      <c r="G163" s="23">
        <v>376</v>
      </c>
      <c r="H163" s="23">
        <v>367</v>
      </c>
      <c r="I163" s="23">
        <v>303</v>
      </c>
      <c r="J163" s="23">
        <v>318</v>
      </c>
      <c r="K163" s="22">
        <f t="shared" si="28"/>
        <v>2375</v>
      </c>
      <c r="L163" s="44">
        <f t="shared" si="29"/>
        <v>5.0700196396550254E-2</v>
      </c>
      <c r="M163" s="19"/>
      <c r="N163" s="19"/>
      <c r="O163" s="19"/>
      <c r="P163" s="19"/>
      <c r="Q163" s="19"/>
    </row>
    <row r="164" spans="2:18" s="83" customFormat="1" ht="14.25" customHeight="1" x14ac:dyDescent="0.25">
      <c r="B164" s="21" t="s">
        <v>84</v>
      </c>
      <c r="C164" s="52">
        <v>196</v>
      </c>
      <c r="D164" s="23">
        <v>177</v>
      </c>
      <c r="E164" s="23">
        <v>231</v>
      </c>
      <c r="F164" s="23">
        <v>208</v>
      </c>
      <c r="G164" s="23">
        <v>299</v>
      </c>
      <c r="H164" s="23">
        <v>321</v>
      </c>
      <c r="I164" s="23">
        <v>228</v>
      </c>
      <c r="J164" s="23">
        <v>291</v>
      </c>
      <c r="K164" s="22">
        <f t="shared" si="28"/>
        <v>1951</v>
      </c>
      <c r="L164" s="44">
        <f t="shared" si="29"/>
        <v>4.1648877124071386E-2</v>
      </c>
      <c r="M164" s="19"/>
      <c r="N164" s="19"/>
      <c r="O164" s="19"/>
      <c r="P164" s="19"/>
      <c r="Q164" s="19"/>
    </row>
    <row r="165" spans="2:18" s="83" customFormat="1" ht="14.25" customHeight="1" x14ac:dyDescent="0.25">
      <c r="B165" s="21" t="s">
        <v>83</v>
      </c>
      <c r="C165" s="52">
        <v>239</v>
      </c>
      <c r="D165" s="23">
        <v>179</v>
      </c>
      <c r="E165" s="23">
        <v>232</v>
      </c>
      <c r="F165" s="23">
        <v>237</v>
      </c>
      <c r="G165" s="23">
        <v>251</v>
      </c>
      <c r="H165" s="23">
        <v>272</v>
      </c>
      <c r="I165" s="23">
        <v>205</v>
      </c>
      <c r="J165" s="23">
        <v>236</v>
      </c>
      <c r="K165" s="22">
        <f t="shared" si="28"/>
        <v>1851</v>
      </c>
      <c r="L165" s="44">
        <f t="shared" si="29"/>
        <v>3.951413201263769E-2</v>
      </c>
      <c r="M165" s="19"/>
      <c r="N165" s="19"/>
      <c r="O165" s="19"/>
      <c r="P165" s="19"/>
      <c r="Q165" s="19"/>
    </row>
    <row r="166" spans="2:18" s="83" customFormat="1" ht="14.25" customHeight="1" x14ac:dyDescent="0.25">
      <c r="B166" s="21" t="s">
        <v>85</v>
      </c>
      <c r="C166" s="52">
        <v>152</v>
      </c>
      <c r="D166" s="23">
        <v>147</v>
      </c>
      <c r="E166" s="23">
        <v>195</v>
      </c>
      <c r="F166" s="23">
        <v>207</v>
      </c>
      <c r="G166" s="23">
        <v>287</v>
      </c>
      <c r="H166" s="23">
        <v>313</v>
      </c>
      <c r="I166" s="23">
        <v>251</v>
      </c>
      <c r="J166" s="23">
        <v>288</v>
      </c>
      <c r="K166" s="22">
        <f t="shared" si="28"/>
        <v>1840</v>
      </c>
      <c r="L166" s="44">
        <f t="shared" si="29"/>
        <v>3.9279310050379983E-2</v>
      </c>
      <c r="M166" s="19"/>
      <c r="N166" s="19"/>
      <c r="O166" s="19"/>
      <c r="P166" s="19"/>
      <c r="Q166" s="19"/>
    </row>
    <row r="167" spans="2:18" s="83" customFormat="1" ht="14.25" customHeight="1" x14ac:dyDescent="0.25">
      <c r="B167" s="21" t="s">
        <v>86</v>
      </c>
      <c r="C167" s="52">
        <v>151</v>
      </c>
      <c r="D167" s="23">
        <v>122</v>
      </c>
      <c r="E167" s="23">
        <v>143</v>
      </c>
      <c r="F167" s="23">
        <v>156</v>
      </c>
      <c r="G167" s="23">
        <v>234</v>
      </c>
      <c r="H167" s="23">
        <v>216</v>
      </c>
      <c r="I167" s="23">
        <v>164</v>
      </c>
      <c r="J167" s="23">
        <v>186</v>
      </c>
      <c r="K167" s="22">
        <f t="shared" si="28"/>
        <v>1372</v>
      </c>
      <c r="L167" s="44">
        <f t="shared" si="29"/>
        <v>2.9288702928870293E-2</v>
      </c>
      <c r="M167" s="19"/>
      <c r="N167" s="19"/>
      <c r="O167" s="19"/>
      <c r="P167" s="19"/>
      <c r="Q167" s="19"/>
    </row>
    <row r="168" spans="2:18" s="83" customFormat="1" ht="14.25" customHeight="1" x14ac:dyDescent="0.25">
      <c r="B168" s="21" t="s">
        <v>89</v>
      </c>
      <c r="C168" s="52">
        <v>81</v>
      </c>
      <c r="D168" s="23">
        <v>123</v>
      </c>
      <c r="E168" s="23">
        <v>123</v>
      </c>
      <c r="F168" s="23">
        <v>137</v>
      </c>
      <c r="G168" s="23">
        <v>187</v>
      </c>
      <c r="H168" s="23">
        <v>233</v>
      </c>
      <c r="I168" s="23">
        <v>171</v>
      </c>
      <c r="J168" s="23">
        <v>187</v>
      </c>
      <c r="K168" s="22">
        <f t="shared" si="28"/>
        <v>1242</v>
      </c>
      <c r="L168" s="44">
        <f t="shared" si="29"/>
        <v>2.651353428400649E-2</v>
      </c>
      <c r="M168" s="19"/>
      <c r="N168" s="19"/>
      <c r="O168" s="19"/>
      <c r="P168" s="19"/>
      <c r="Q168" s="19"/>
    </row>
    <row r="169" spans="2:18" s="83" customFormat="1" ht="14.25" customHeight="1" x14ac:dyDescent="0.25">
      <c r="B169" s="21" t="s">
        <v>88</v>
      </c>
      <c r="C169" s="52">
        <v>115</v>
      </c>
      <c r="D169" s="23">
        <v>93</v>
      </c>
      <c r="E169" s="23">
        <v>130</v>
      </c>
      <c r="F169" s="23">
        <v>133</v>
      </c>
      <c r="G169" s="23">
        <v>166</v>
      </c>
      <c r="H169" s="23">
        <v>182</v>
      </c>
      <c r="I169" s="23">
        <v>161</v>
      </c>
      <c r="J169" s="23">
        <v>202</v>
      </c>
      <c r="K169" s="22">
        <f t="shared" si="28"/>
        <v>1182</v>
      </c>
      <c r="L169" s="44">
        <f t="shared" si="29"/>
        <v>2.5232687217146273E-2</v>
      </c>
      <c r="M169" s="19"/>
      <c r="N169" s="19"/>
      <c r="O169" s="19"/>
      <c r="P169" s="19"/>
      <c r="Q169" s="19"/>
    </row>
    <row r="170" spans="2:18" s="83" customFormat="1" ht="14.25" customHeight="1" x14ac:dyDescent="0.25">
      <c r="B170" s="21" t="s">
        <v>87</v>
      </c>
      <c r="C170" s="52">
        <v>137</v>
      </c>
      <c r="D170" s="23">
        <v>93</v>
      </c>
      <c r="E170" s="23">
        <v>110</v>
      </c>
      <c r="F170" s="23">
        <v>123</v>
      </c>
      <c r="G170" s="23">
        <v>194</v>
      </c>
      <c r="H170" s="23">
        <v>186</v>
      </c>
      <c r="I170" s="23">
        <v>148</v>
      </c>
      <c r="J170" s="23">
        <v>160</v>
      </c>
      <c r="K170" s="22">
        <f t="shared" si="28"/>
        <v>1151</v>
      </c>
      <c r="L170" s="44">
        <f t="shared" si="29"/>
        <v>2.4570916232601828E-2</v>
      </c>
      <c r="M170" s="19"/>
      <c r="N170" s="19"/>
      <c r="O170" s="19"/>
      <c r="P170" s="19"/>
      <c r="Q170" s="19"/>
    </row>
    <row r="171" spans="2:18" s="83" customFormat="1" ht="14.25" customHeight="1" x14ac:dyDescent="0.25">
      <c r="B171" s="21" t="s">
        <v>90</v>
      </c>
      <c r="C171" s="52">
        <v>106</v>
      </c>
      <c r="D171" s="23">
        <v>101</v>
      </c>
      <c r="E171" s="23">
        <v>119</v>
      </c>
      <c r="F171" s="23">
        <v>128</v>
      </c>
      <c r="G171" s="23">
        <v>156</v>
      </c>
      <c r="H171" s="23">
        <v>182</v>
      </c>
      <c r="I171" s="23">
        <v>160</v>
      </c>
      <c r="J171" s="23">
        <v>198</v>
      </c>
      <c r="K171" s="22">
        <f t="shared" si="28"/>
        <v>1150</v>
      </c>
      <c r="L171" s="44">
        <f t="shared" si="29"/>
        <v>2.454956878148749E-2</v>
      </c>
      <c r="M171" s="19"/>
      <c r="N171" s="19"/>
      <c r="O171" s="19"/>
      <c r="P171" s="19"/>
      <c r="Q171" s="19"/>
    </row>
    <row r="172" spans="2:18" s="83" customFormat="1" ht="14.25" customHeight="1" x14ac:dyDescent="0.25">
      <c r="B172" s="21" t="s">
        <v>91</v>
      </c>
      <c r="C172" s="52">
        <v>123</v>
      </c>
      <c r="D172" s="23">
        <v>87</v>
      </c>
      <c r="E172" s="23">
        <v>102</v>
      </c>
      <c r="F172" s="23">
        <v>118</v>
      </c>
      <c r="G172" s="23">
        <v>141</v>
      </c>
      <c r="H172" s="23">
        <v>179</v>
      </c>
      <c r="I172" s="23">
        <v>135</v>
      </c>
      <c r="J172" s="23">
        <v>128</v>
      </c>
      <c r="K172" s="22">
        <f t="shared" si="28"/>
        <v>1013</v>
      </c>
      <c r="L172" s="44">
        <f t="shared" si="29"/>
        <v>2.162496797882333E-2</v>
      </c>
      <c r="M172" s="19"/>
      <c r="N172" s="19"/>
      <c r="O172" s="19"/>
      <c r="P172" s="19"/>
      <c r="Q172" s="19"/>
    </row>
    <row r="173" spans="2:18" s="83" customFormat="1" ht="14.25" customHeight="1" x14ac:dyDescent="0.25">
      <c r="B173" s="21" t="s">
        <v>92</v>
      </c>
      <c r="C173" s="52">
        <v>82</v>
      </c>
      <c r="D173" s="23">
        <v>103</v>
      </c>
      <c r="E173" s="23">
        <v>84</v>
      </c>
      <c r="F173" s="23">
        <v>90</v>
      </c>
      <c r="G173" s="23">
        <v>134</v>
      </c>
      <c r="H173" s="23">
        <v>165</v>
      </c>
      <c r="I173" s="23">
        <v>103</v>
      </c>
      <c r="J173" s="23">
        <v>129</v>
      </c>
      <c r="K173" s="22">
        <f t="shared" si="28"/>
        <v>890</v>
      </c>
      <c r="L173" s="44">
        <f t="shared" si="29"/>
        <v>1.8999231491759885E-2</v>
      </c>
      <c r="M173" s="19"/>
      <c r="N173" s="19"/>
      <c r="O173" s="19"/>
      <c r="P173" s="19"/>
      <c r="Q173" s="19"/>
    </row>
    <row r="174" spans="2:18" s="83" customFormat="1" ht="14.25" customHeight="1" x14ac:dyDescent="0.25">
      <c r="B174" s="21" t="s">
        <v>93</v>
      </c>
      <c r="C174" s="52">
        <v>79</v>
      </c>
      <c r="D174" s="23">
        <v>80</v>
      </c>
      <c r="E174" s="23">
        <v>64</v>
      </c>
      <c r="F174" s="23">
        <v>72</v>
      </c>
      <c r="G174" s="23">
        <v>109</v>
      </c>
      <c r="H174" s="23">
        <v>151</v>
      </c>
      <c r="I174" s="23">
        <v>124</v>
      </c>
      <c r="J174" s="23">
        <v>118</v>
      </c>
      <c r="K174" s="22">
        <f t="shared" si="28"/>
        <v>797</v>
      </c>
      <c r="L174" s="44">
        <f t="shared" si="29"/>
        <v>1.7013918538126546E-2</v>
      </c>
      <c r="M174" s="19"/>
      <c r="N174" s="19"/>
      <c r="O174" s="19"/>
      <c r="P174" s="19"/>
      <c r="Q174" s="19"/>
    </row>
    <row r="175" spans="2:18" s="83" customFormat="1" ht="14.25" customHeight="1" x14ac:dyDescent="0.25">
      <c r="B175" s="21" t="s">
        <v>94</v>
      </c>
      <c r="C175" s="52">
        <v>64</v>
      </c>
      <c r="D175" s="23">
        <v>75</v>
      </c>
      <c r="E175" s="23">
        <v>54</v>
      </c>
      <c r="F175" s="23">
        <v>95</v>
      </c>
      <c r="G175" s="23">
        <v>94</v>
      </c>
      <c r="H175" s="23">
        <v>109</v>
      </c>
      <c r="I175" s="23">
        <v>100</v>
      </c>
      <c r="J175" s="23">
        <v>138</v>
      </c>
      <c r="K175" s="22">
        <f t="shared" si="28"/>
        <v>729</v>
      </c>
      <c r="L175" s="44">
        <f t="shared" si="29"/>
        <v>1.5562291862351635E-2</v>
      </c>
      <c r="M175" s="19"/>
      <c r="N175" s="19"/>
      <c r="O175" s="19"/>
      <c r="P175" s="19"/>
      <c r="Q175" s="19"/>
    </row>
    <row r="176" spans="2:18" s="83" customFormat="1" ht="14.25" customHeight="1" x14ac:dyDescent="0.25">
      <c r="B176" s="21" t="s">
        <v>95</v>
      </c>
      <c r="C176" s="52">
        <v>47</v>
      </c>
      <c r="D176" s="23">
        <v>79</v>
      </c>
      <c r="E176" s="23">
        <v>66</v>
      </c>
      <c r="F176" s="23">
        <v>78</v>
      </c>
      <c r="G176" s="23">
        <v>94</v>
      </c>
      <c r="H176" s="23">
        <v>105</v>
      </c>
      <c r="I176" s="23">
        <v>80</v>
      </c>
      <c r="J176" s="23">
        <v>133</v>
      </c>
      <c r="K176" s="22">
        <f t="shared" si="28"/>
        <v>682</v>
      </c>
      <c r="L176" s="44">
        <f t="shared" si="29"/>
        <v>1.4558961659977799E-2</v>
      </c>
      <c r="M176" s="19"/>
      <c r="N176" s="19"/>
      <c r="O176" s="19"/>
      <c r="P176" s="19"/>
      <c r="Q176" s="19"/>
    </row>
    <row r="177" spans="2:17" s="83" customFormat="1" ht="14.25" customHeight="1" x14ac:dyDescent="0.25">
      <c r="B177" s="21" t="s">
        <v>96</v>
      </c>
      <c r="C177" s="52">
        <v>40</v>
      </c>
      <c r="D177" s="23">
        <v>60</v>
      </c>
      <c r="E177" s="23">
        <v>51</v>
      </c>
      <c r="F177" s="23">
        <v>44</v>
      </c>
      <c r="G177" s="23">
        <v>85</v>
      </c>
      <c r="H177" s="23">
        <v>67</v>
      </c>
      <c r="I177" s="23">
        <v>61</v>
      </c>
      <c r="J177" s="23">
        <v>53</v>
      </c>
      <c r="K177" s="22">
        <f t="shared" si="28"/>
        <v>461</v>
      </c>
      <c r="L177" s="44">
        <f t="shared" si="29"/>
        <v>9.841174963709334E-3</v>
      </c>
      <c r="M177" s="19"/>
      <c r="N177" s="19"/>
      <c r="O177" s="19"/>
      <c r="P177" s="19"/>
      <c r="Q177" s="19"/>
    </row>
    <row r="178" spans="2:17" s="83" customFormat="1" ht="14.25" customHeight="1" x14ac:dyDescent="0.25">
      <c r="B178" s="21" t="s">
        <v>99</v>
      </c>
      <c r="C178" s="52">
        <v>35</v>
      </c>
      <c r="D178" s="23">
        <v>29</v>
      </c>
      <c r="E178" s="23">
        <v>26</v>
      </c>
      <c r="F178" s="23">
        <v>40</v>
      </c>
      <c r="G178" s="23">
        <v>68</v>
      </c>
      <c r="H178" s="23">
        <v>66</v>
      </c>
      <c r="I178" s="23">
        <v>82</v>
      </c>
      <c r="J178" s="23">
        <v>65</v>
      </c>
      <c r="K178" s="22">
        <f t="shared" si="28"/>
        <v>411</v>
      </c>
      <c r="L178" s="44">
        <f t="shared" si="29"/>
        <v>8.773802407992486E-3</v>
      </c>
      <c r="M178" s="19"/>
      <c r="N178" s="19"/>
      <c r="O178" s="19"/>
      <c r="P178" s="19"/>
      <c r="Q178" s="19"/>
    </row>
    <row r="179" spans="2:17" s="83" customFormat="1" ht="14.25" customHeight="1" x14ac:dyDescent="0.25">
      <c r="B179" s="21" t="s">
        <v>97</v>
      </c>
      <c r="C179" s="52">
        <v>33</v>
      </c>
      <c r="D179" s="23">
        <v>41</v>
      </c>
      <c r="E179" s="23">
        <v>38</v>
      </c>
      <c r="F179" s="23">
        <v>39</v>
      </c>
      <c r="G179" s="23">
        <v>58</v>
      </c>
      <c r="H179" s="23">
        <v>63</v>
      </c>
      <c r="I179" s="23">
        <v>37</v>
      </c>
      <c r="J179" s="23">
        <v>56</v>
      </c>
      <c r="K179" s="22">
        <f t="shared" si="28"/>
        <v>365</v>
      </c>
      <c r="L179" s="44">
        <f t="shared" si="29"/>
        <v>7.7918196567329859E-3</v>
      </c>
      <c r="M179" s="19"/>
      <c r="N179" s="19"/>
      <c r="O179" s="19"/>
      <c r="P179" s="19"/>
      <c r="Q179" s="19"/>
    </row>
    <row r="180" spans="2:17" s="83" customFormat="1" ht="14.25" customHeight="1" x14ac:dyDescent="0.25">
      <c r="B180" s="21" t="s">
        <v>98</v>
      </c>
      <c r="C180" s="52">
        <v>27</v>
      </c>
      <c r="D180" s="23">
        <v>29</v>
      </c>
      <c r="E180" s="23">
        <v>35</v>
      </c>
      <c r="F180" s="23">
        <v>55</v>
      </c>
      <c r="G180" s="23">
        <v>60</v>
      </c>
      <c r="H180" s="23">
        <v>59</v>
      </c>
      <c r="I180" s="23">
        <v>42</v>
      </c>
      <c r="J180" s="23">
        <v>50</v>
      </c>
      <c r="K180" s="22">
        <f t="shared" si="28"/>
        <v>357</v>
      </c>
      <c r="L180" s="44">
        <f t="shared" si="29"/>
        <v>7.6210400478182909E-3</v>
      </c>
      <c r="M180" s="19"/>
      <c r="N180" s="19"/>
      <c r="O180" s="19"/>
      <c r="P180" s="19"/>
      <c r="Q180" s="19"/>
    </row>
    <row r="181" spans="2:17" s="83" customFormat="1" ht="14.25" customHeight="1" x14ac:dyDescent="0.25">
      <c r="B181" s="21" t="s">
        <v>100</v>
      </c>
      <c r="C181" s="52">
        <v>32</v>
      </c>
      <c r="D181" s="23">
        <v>21</v>
      </c>
      <c r="E181" s="23">
        <v>28</v>
      </c>
      <c r="F181" s="23">
        <v>36</v>
      </c>
      <c r="G181" s="23">
        <v>62</v>
      </c>
      <c r="H181" s="23">
        <v>55</v>
      </c>
      <c r="I181" s="23">
        <v>53</v>
      </c>
      <c r="J181" s="23">
        <v>69</v>
      </c>
      <c r="K181" s="22">
        <f t="shared" si="28"/>
        <v>356</v>
      </c>
      <c r="L181" s="44">
        <f t="shared" si="29"/>
        <v>7.5996925967039535E-3</v>
      </c>
      <c r="M181" s="19"/>
      <c r="N181" s="19"/>
      <c r="O181" s="19"/>
      <c r="P181" s="19"/>
      <c r="Q181" s="19"/>
    </row>
    <row r="182" spans="2:17" s="83" customFormat="1" ht="14.25" customHeight="1" x14ac:dyDescent="0.25">
      <c r="B182" s="21" t="s">
        <v>104</v>
      </c>
      <c r="C182" s="52">
        <v>12</v>
      </c>
      <c r="D182" s="23">
        <v>14</v>
      </c>
      <c r="E182" s="23">
        <v>20</v>
      </c>
      <c r="F182" s="23">
        <v>31</v>
      </c>
      <c r="G182" s="23">
        <v>65</v>
      </c>
      <c r="H182" s="23">
        <v>68</v>
      </c>
      <c r="I182" s="23">
        <v>36</v>
      </c>
      <c r="J182" s="23">
        <v>49</v>
      </c>
      <c r="K182" s="22">
        <f t="shared" si="28"/>
        <v>295</v>
      </c>
      <c r="L182" s="44">
        <f t="shared" si="29"/>
        <v>6.2974980787294001E-3</v>
      </c>
      <c r="M182" s="19"/>
      <c r="N182" s="19"/>
      <c r="O182" s="19"/>
      <c r="P182" s="19"/>
      <c r="Q182" s="19"/>
    </row>
    <row r="183" spans="2:17" s="83" customFormat="1" ht="14.25" customHeight="1" x14ac:dyDescent="0.25">
      <c r="B183" s="21" t="s">
        <v>101</v>
      </c>
      <c r="C183" s="52">
        <v>13</v>
      </c>
      <c r="D183" s="23">
        <v>16</v>
      </c>
      <c r="E183" s="23">
        <v>31</v>
      </c>
      <c r="F183" s="23">
        <v>36</v>
      </c>
      <c r="G183" s="23">
        <v>44</v>
      </c>
      <c r="H183" s="23">
        <v>43</v>
      </c>
      <c r="I183" s="23">
        <v>25</v>
      </c>
      <c r="J183" s="23">
        <v>61</v>
      </c>
      <c r="K183" s="22">
        <f t="shared" si="28"/>
        <v>269</v>
      </c>
      <c r="L183" s="44">
        <f t="shared" si="29"/>
        <v>5.7424643497566387E-3</v>
      </c>
      <c r="M183" s="19"/>
      <c r="N183" s="19"/>
      <c r="O183" s="19"/>
      <c r="P183" s="19"/>
      <c r="Q183" s="19"/>
    </row>
    <row r="184" spans="2:17" s="83" customFormat="1" ht="14.25" customHeight="1" x14ac:dyDescent="0.25">
      <c r="B184" s="21" t="s">
        <v>102</v>
      </c>
      <c r="C184" s="52">
        <v>13</v>
      </c>
      <c r="D184" s="23">
        <v>18</v>
      </c>
      <c r="E184" s="23">
        <v>24</v>
      </c>
      <c r="F184" s="23">
        <v>31</v>
      </c>
      <c r="G184" s="23">
        <v>35</v>
      </c>
      <c r="H184" s="23">
        <v>37</v>
      </c>
      <c r="I184" s="23">
        <v>15</v>
      </c>
      <c r="J184" s="23">
        <v>22</v>
      </c>
      <c r="K184" s="22">
        <f t="shared" si="28"/>
        <v>195</v>
      </c>
      <c r="L184" s="44">
        <f t="shared" si="29"/>
        <v>4.1627529672957049E-3</v>
      </c>
      <c r="M184" s="19"/>
      <c r="N184" s="19"/>
      <c r="O184" s="19"/>
      <c r="P184" s="19"/>
      <c r="Q184" s="19"/>
    </row>
    <row r="185" spans="2:17" s="83" customFormat="1" ht="14.25" customHeight="1" x14ac:dyDescent="0.25">
      <c r="B185" s="21" t="s">
        <v>103</v>
      </c>
      <c r="C185" s="52">
        <v>16</v>
      </c>
      <c r="D185" s="23">
        <v>18</v>
      </c>
      <c r="E185" s="23">
        <v>18</v>
      </c>
      <c r="F185" s="23">
        <v>26</v>
      </c>
      <c r="G185" s="23">
        <v>29</v>
      </c>
      <c r="H185" s="23">
        <v>38</v>
      </c>
      <c r="I185" s="23">
        <v>24</v>
      </c>
      <c r="J185" s="23">
        <v>25</v>
      </c>
      <c r="K185" s="22">
        <f t="shared" si="28"/>
        <v>194</v>
      </c>
      <c r="L185" s="44">
        <f t="shared" si="29"/>
        <v>4.1414055161813675E-3</v>
      </c>
      <c r="M185" s="19"/>
      <c r="N185" s="19"/>
      <c r="O185" s="19"/>
      <c r="P185" s="19"/>
      <c r="Q185" s="19"/>
    </row>
    <row r="186" spans="2:17" s="83" customFormat="1" ht="14.25" customHeight="1" x14ac:dyDescent="0.25">
      <c r="B186" s="21" t="s">
        <v>105</v>
      </c>
      <c r="C186" s="52">
        <v>8</v>
      </c>
      <c r="D186" s="23">
        <v>11</v>
      </c>
      <c r="E186" s="23">
        <v>12</v>
      </c>
      <c r="F186" s="23">
        <v>12</v>
      </c>
      <c r="G186" s="23">
        <v>37</v>
      </c>
      <c r="H186" s="23">
        <v>47</v>
      </c>
      <c r="I186" s="23">
        <v>18</v>
      </c>
      <c r="J186" s="23">
        <v>39</v>
      </c>
      <c r="K186" s="22">
        <f t="shared" si="28"/>
        <v>184</v>
      </c>
      <c r="L186" s="44">
        <f t="shared" si="29"/>
        <v>3.9279310050379986E-3</v>
      </c>
      <c r="M186" s="19"/>
      <c r="N186" s="19"/>
      <c r="O186" s="19"/>
      <c r="P186" s="19"/>
      <c r="Q186" s="19"/>
    </row>
    <row r="187" spans="2:17" s="83" customFormat="1" ht="14.25" customHeight="1" x14ac:dyDescent="0.25">
      <c r="B187" s="31" t="s">
        <v>25</v>
      </c>
      <c r="C187" s="32">
        <f t="shared" ref="C187:J187" si="30">SUM(C162:C186)</f>
        <v>4543</v>
      </c>
      <c r="D187" s="32">
        <f t="shared" si="30"/>
        <v>4361</v>
      </c>
      <c r="E187" s="32">
        <f t="shared" si="30"/>
        <v>4984</v>
      </c>
      <c r="F187" s="32">
        <f t="shared" si="30"/>
        <v>5235</v>
      </c>
      <c r="G187" s="32">
        <f t="shared" si="30"/>
        <v>7234</v>
      </c>
      <c r="H187" s="32">
        <f t="shared" si="30"/>
        <v>7262</v>
      </c>
      <c r="I187" s="32">
        <f t="shared" si="30"/>
        <v>6835</v>
      </c>
      <c r="J187" s="32">
        <f t="shared" si="30"/>
        <v>6390</v>
      </c>
      <c r="K187" s="32">
        <f>SUM(K162:K186)</f>
        <v>46844</v>
      </c>
      <c r="L187" s="81">
        <f>SUM(L162:L186)</f>
        <v>0.99999999999999978</v>
      </c>
      <c r="M187" s="19"/>
      <c r="N187" s="19"/>
      <c r="O187" s="19"/>
      <c r="P187" s="19"/>
      <c r="Q187" s="19"/>
    </row>
    <row r="188" spans="2:17" ht="5.25" customHeight="1" thickBot="1" x14ac:dyDescent="0.3">
      <c r="G188" s="2"/>
    </row>
    <row r="189" spans="2:17" ht="16.5" customHeight="1" thickTop="1" x14ac:dyDescent="0.25">
      <c r="B189" s="85" t="s">
        <v>106</v>
      </c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6"/>
    </row>
    <row r="190" spans="2:17" s="3" customFormat="1" ht="3" customHeight="1" x14ac:dyDescent="0.25">
      <c r="B190" s="87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</row>
    <row r="191" spans="2:17" x14ac:dyDescent="0.25">
      <c r="B191" s="89" t="s">
        <v>107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 ht="14.25" customHeight="1" x14ac:dyDescent="0.25">
      <c r="B192" s="163" t="s">
        <v>4</v>
      </c>
      <c r="C192" s="163"/>
      <c r="D192" s="91" t="s">
        <v>25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ht="14.25" customHeight="1" x14ac:dyDescent="0.25">
      <c r="B193" s="93" t="s">
        <v>13</v>
      </c>
      <c r="C193" s="94"/>
      <c r="D193" s="95">
        <v>2639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ht="14.25" customHeight="1" x14ac:dyDescent="0.25">
      <c r="B194" s="93" t="s">
        <v>14</v>
      </c>
      <c r="C194" s="94"/>
      <c r="D194" s="95">
        <v>2461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ht="14.25" customHeight="1" x14ac:dyDescent="0.25">
      <c r="B195" s="93" t="s">
        <v>18</v>
      </c>
      <c r="C195" s="94"/>
      <c r="D195" s="95">
        <v>2126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ht="14.25" customHeight="1" x14ac:dyDescent="0.25">
      <c r="B196" s="93" t="s">
        <v>20</v>
      </c>
      <c r="C196" s="94"/>
      <c r="D196" s="95">
        <v>2462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ht="14.25" customHeight="1" x14ac:dyDescent="0.25">
      <c r="B197" s="93" t="s">
        <v>22</v>
      </c>
      <c r="C197" s="94"/>
      <c r="D197" s="95">
        <v>2807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ht="14.25" customHeight="1" x14ac:dyDescent="0.25">
      <c r="B198" s="93" t="s">
        <v>24</v>
      </c>
      <c r="C198" s="94"/>
      <c r="D198" s="95">
        <v>2916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ht="14.25" customHeight="1" x14ac:dyDescent="0.25">
      <c r="B199" s="96" t="s">
        <v>26</v>
      </c>
      <c r="C199" s="95"/>
      <c r="D199" s="95">
        <v>2537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ht="14.25" customHeight="1" x14ac:dyDescent="0.25">
      <c r="B200" s="96" t="s">
        <v>27</v>
      </c>
      <c r="C200" s="95"/>
      <c r="D200" s="95">
        <v>2505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ht="14.25" customHeight="1" x14ac:dyDescent="0.25">
      <c r="B201" s="166" t="s">
        <v>28</v>
      </c>
      <c r="C201" s="166"/>
      <c r="D201" s="9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ht="14.25" customHeight="1" x14ac:dyDescent="0.25">
      <c r="B202" s="166" t="s">
        <v>29</v>
      </c>
      <c r="C202" s="166"/>
      <c r="D202" s="9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ht="14.25" customHeight="1" x14ac:dyDescent="0.25">
      <c r="B203" s="97" t="s">
        <v>30</v>
      </c>
      <c r="C203" s="95"/>
      <c r="D203" s="125"/>
      <c r="E203" s="98" t="s">
        <v>108</v>
      </c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ht="14.25" customHeight="1" thickBot="1" x14ac:dyDescent="0.3">
      <c r="B204" s="97" t="s">
        <v>31</v>
      </c>
      <c r="C204" s="95"/>
      <c r="D204" s="95"/>
      <c r="E204" s="98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ht="14.25" customHeight="1" x14ac:dyDescent="0.25">
      <c r="B205" s="167" t="s">
        <v>25</v>
      </c>
      <c r="C205" s="167"/>
      <c r="D205" s="99">
        <f>SUM(D193:D204)</f>
        <v>20453</v>
      </c>
      <c r="E205" s="100">
        <f>K187-D205</f>
        <v>26391</v>
      </c>
      <c r="F205" s="123"/>
      <c r="G205" s="123"/>
      <c r="H205" s="123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ht="8.25" customHeight="1" thickBot="1" x14ac:dyDescent="0.3">
      <c r="B206" s="101"/>
      <c r="C206" s="86"/>
      <c r="D206" s="102" t="s">
        <v>109</v>
      </c>
      <c r="E206" s="102" t="s">
        <v>110</v>
      </c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ht="18.75" customHeight="1" thickTop="1" x14ac:dyDescent="0.25">
      <c r="B207" s="85" t="s">
        <v>111</v>
      </c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6"/>
    </row>
    <row r="208" spans="2:17" ht="3" customHeight="1" x14ac:dyDescent="0.2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5">
      <c r="B209" s="103" t="s">
        <v>112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ht="1.5" customHeight="1" thickBot="1" x14ac:dyDescent="0.3">
      <c r="B210" s="104"/>
      <c r="C210" s="90"/>
      <c r="D210" s="90"/>
      <c r="E210" s="90"/>
      <c r="F210" s="105"/>
      <c r="G210" s="105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ht="3.75" hidden="1" customHeight="1" thickBot="1" x14ac:dyDescent="0.3">
      <c r="B211" s="90"/>
      <c r="C211" s="90"/>
      <c r="D211" s="90"/>
      <c r="E211" s="90"/>
      <c r="F211" s="105"/>
      <c r="G211" s="105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5">
      <c r="B212" s="168" t="s">
        <v>113</v>
      </c>
      <c r="C212" s="169" t="s">
        <v>114</v>
      </c>
      <c r="D212" s="170"/>
      <c r="E212" s="164" t="s">
        <v>115</v>
      </c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5">
      <c r="B213" s="168"/>
      <c r="C213" s="106">
        <v>2017</v>
      </c>
      <c r="D213" s="107">
        <v>2018</v>
      </c>
      <c r="E213" s="165"/>
      <c r="F213" s="86"/>
      <c r="G213" s="108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ht="14.25" customHeight="1" x14ac:dyDescent="0.25">
      <c r="B214" s="109" t="s">
        <v>116</v>
      </c>
      <c r="C214" s="110">
        <v>5742</v>
      </c>
      <c r="D214" s="111">
        <f>F34</f>
        <v>4543</v>
      </c>
      <c r="E214" s="112">
        <f t="shared" ref="E214:E221" si="31">(D214/C214)-1</f>
        <v>-0.20881226053639845</v>
      </c>
      <c r="F214" s="86"/>
      <c r="G214" s="108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ht="14.25" customHeight="1" x14ac:dyDescent="0.25">
      <c r="B215" s="113" t="s">
        <v>117</v>
      </c>
      <c r="C215" s="114">
        <v>5109</v>
      </c>
      <c r="D215" s="111">
        <f>F35</f>
        <v>4361</v>
      </c>
      <c r="E215" s="115">
        <f t="shared" si="31"/>
        <v>-0.14640829908005482</v>
      </c>
      <c r="F215" s="86"/>
      <c r="G215" s="108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ht="14.25" customHeight="1" x14ac:dyDescent="0.25">
      <c r="B216" s="113" t="s">
        <v>118</v>
      </c>
      <c r="C216" s="114">
        <v>5466</v>
      </c>
      <c r="D216" s="111">
        <v>4984</v>
      </c>
      <c r="E216" s="115">
        <f t="shared" si="31"/>
        <v>-8.8181485547017879E-2</v>
      </c>
      <c r="F216" s="86"/>
      <c r="G216" s="108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ht="14.25" customHeight="1" x14ac:dyDescent="0.25">
      <c r="B217" s="113" t="s">
        <v>119</v>
      </c>
      <c r="C217" s="114">
        <v>5550</v>
      </c>
      <c r="D217" s="111">
        <v>5235</v>
      </c>
      <c r="E217" s="115">
        <f t="shared" si="31"/>
        <v>-5.6756756756756732E-2</v>
      </c>
      <c r="F217" s="86"/>
      <c r="G217" s="108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ht="14.25" customHeight="1" x14ac:dyDescent="0.25">
      <c r="B218" s="113" t="s">
        <v>120</v>
      </c>
      <c r="C218" s="114">
        <v>5541</v>
      </c>
      <c r="D218" s="111">
        <v>7234</v>
      </c>
      <c r="E218" s="115">
        <f t="shared" si="31"/>
        <v>0.30554051615231903</v>
      </c>
      <c r="F218" s="86"/>
      <c r="G218" s="108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ht="14.25" customHeight="1" x14ac:dyDescent="0.25">
      <c r="B219" s="113" t="s">
        <v>121</v>
      </c>
      <c r="C219" s="114">
        <v>5104</v>
      </c>
      <c r="D219" s="111">
        <v>7262</v>
      </c>
      <c r="E219" s="115">
        <f t="shared" si="31"/>
        <v>0.42280564263322895</v>
      </c>
      <c r="F219" s="86"/>
      <c r="G219" s="108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ht="14.25" customHeight="1" x14ac:dyDescent="0.25">
      <c r="B220" s="113" t="s">
        <v>122</v>
      </c>
      <c r="C220" s="114">
        <v>5264</v>
      </c>
      <c r="D220" s="111">
        <v>6835</v>
      </c>
      <c r="E220" s="115">
        <f t="shared" si="31"/>
        <v>0.29844224924012153</v>
      </c>
      <c r="F220" s="86"/>
      <c r="G220" s="108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ht="14.25" customHeight="1" x14ac:dyDescent="0.25">
      <c r="B221" s="113" t="s">
        <v>123</v>
      </c>
      <c r="C221" s="114">
        <v>5470</v>
      </c>
      <c r="D221" s="111">
        <v>6390</v>
      </c>
      <c r="E221" s="128">
        <f t="shared" si="31"/>
        <v>0.16819012797074961</v>
      </c>
      <c r="F221" s="86"/>
      <c r="G221" s="108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ht="14.25" hidden="1" customHeight="1" x14ac:dyDescent="0.25">
      <c r="B222" s="113" t="s">
        <v>124</v>
      </c>
      <c r="C222" s="114"/>
      <c r="D222" s="111"/>
      <c r="E222" s="115"/>
      <c r="F222" s="86"/>
      <c r="G222" s="108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ht="14.25" hidden="1" customHeight="1" x14ac:dyDescent="0.25">
      <c r="B223" s="113" t="s">
        <v>125</v>
      </c>
      <c r="C223" s="114"/>
      <c r="D223" s="111"/>
      <c r="E223" s="116"/>
      <c r="F223" s="86"/>
      <c r="G223" s="108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ht="14.25" hidden="1" customHeight="1" x14ac:dyDescent="0.25">
      <c r="B224" s="113" t="s">
        <v>126</v>
      </c>
      <c r="C224" s="114"/>
      <c r="D224" s="111"/>
      <c r="E224" s="116"/>
      <c r="F224" s="86"/>
      <c r="G224" s="108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ht="14.25" hidden="1" customHeight="1" x14ac:dyDescent="0.25">
      <c r="B225" s="113" t="s">
        <v>127</v>
      </c>
      <c r="C225" s="114"/>
      <c r="D225" s="111"/>
      <c r="E225" s="116"/>
      <c r="F225" s="108"/>
      <c r="G225" s="108"/>
      <c r="H225" s="108"/>
      <c r="I225" s="108"/>
      <c r="J225" s="86"/>
      <c r="K225" s="86"/>
      <c r="L225" s="86"/>
      <c r="M225" s="86"/>
      <c r="N225" s="86"/>
      <c r="O225" s="86"/>
      <c r="P225" s="86"/>
      <c r="Q225" s="86"/>
    </row>
    <row r="226" spans="2:17" ht="14.25" customHeight="1" thickBot="1" x14ac:dyDescent="0.3">
      <c r="B226" s="117" t="s">
        <v>25</v>
      </c>
      <c r="C226" s="118">
        <f>SUM(C214:C221)</f>
        <v>43246</v>
      </c>
      <c r="D226" s="118">
        <f>SUM(D214:D221)</f>
        <v>46844</v>
      </c>
      <c r="E226" s="119">
        <f>(D226/C226)-1</f>
        <v>8.319844609906113E-2</v>
      </c>
      <c r="F226" s="108"/>
      <c r="G226" s="108"/>
      <c r="H226" s="108"/>
      <c r="I226" s="108"/>
      <c r="J226" s="86"/>
      <c r="K226" s="86"/>
      <c r="L226" s="86"/>
      <c r="M226" s="86"/>
      <c r="N226" s="86"/>
      <c r="O226" s="86"/>
      <c r="P226" s="86"/>
      <c r="Q226" s="86"/>
    </row>
    <row r="227" spans="2:17" ht="5.25" customHeight="1" x14ac:dyDescent="0.25">
      <c r="B227" s="86"/>
      <c r="C227" s="86"/>
      <c r="D227" s="86"/>
      <c r="E227" s="86"/>
      <c r="F227" s="108"/>
      <c r="G227" s="108"/>
      <c r="H227" s="108"/>
      <c r="I227" s="108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5">
      <c r="C228" s="86"/>
      <c r="D228" s="86"/>
      <c r="E228" s="86"/>
      <c r="F228" s="108"/>
      <c r="G228" s="108"/>
      <c r="H228" s="108"/>
      <c r="I228" s="108"/>
      <c r="J228" s="86"/>
      <c r="K228" s="86"/>
      <c r="L228" s="86"/>
      <c r="M228" s="86"/>
      <c r="N228" s="86"/>
      <c r="O228" s="86"/>
      <c r="P228" s="86"/>
      <c r="Q228" s="86"/>
    </row>
    <row r="229" spans="2:17" ht="27" customHeight="1" x14ac:dyDescent="0.25"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 x14ac:dyDescent="0.25">
      <c r="B230" s="86" t="s">
        <v>128</v>
      </c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 x14ac:dyDescent="0.25">
      <c r="B231" s="86" t="s">
        <v>129</v>
      </c>
    </row>
  </sheetData>
  <sortState ref="B162:L186">
    <sortCondition descending="1" ref="K162:K186"/>
  </sortState>
  <mergeCells count="44"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  <mergeCell ref="P133:P134"/>
    <mergeCell ref="B143:B144"/>
    <mergeCell ref="J143:J144"/>
    <mergeCell ref="K143:K144"/>
    <mergeCell ref="B192:C192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7:P88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2018-06-25T15:07:12Z</dcterms:created>
  <dcterms:modified xsi:type="dcterms:W3CDTF">2018-09-06T14:30:56Z</dcterms:modified>
</cp:coreProperties>
</file>