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adísticas para la Web - Febrero\FEBRERO\Boletines y Resúmenes estadísticos\"/>
    </mc:Choice>
  </mc:AlternateContent>
  <bookViews>
    <workbookView xWindow="-120" yWindow="-120" windowWidth="29040" windowHeight="15840" tabRatio="909"/>
  </bookViews>
  <sheets>
    <sheet name="Linea 100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C226" i="4" l="1"/>
  <c r="E215" i="4"/>
  <c r="D205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J157" i="4"/>
  <c r="I157" i="4"/>
  <c r="H157" i="4"/>
  <c r="G157" i="4"/>
  <c r="F157" i="4"/>
  <c r="E157" i="4"/>
  <c r="D157" i="4"/>
  <c r="C157" i="4"/>
  <c r="K146" i="4"/>
  <c r="K145" i="4"/>
  <c r="E139" i="4"/>
  <c r="D139" i="4"/>
  <c r="C139" i="4"/>
  <c r="F128" i="4"/>
  <c r="G128" i="4" s="1"/>
  <c r="F127" i="4"/>
  <c r="D121" i="4"/>
  <c r="C121" i="4"/>
  <c r="O120" i="4"/>
  <c r="O119" i="4"/>
  <c r="O118" i="4"/>
  <c r="O117" i="4"/>
  <c r="O116" i="4"/>
  <c r="O121" i="4" s="1"/>
  <c r="J111" i="4"/>
  <c r="I111" i="4"/>
  <c r="H111" i="4"/>
  <c r="G111" i="4"/>
  <c r="F111" i="4"/>
  <c r="E111" i="4"/>
  <c r="D111" i="4"/>
  <c r="C111" i="4"/>
  <c r="K100" i="4"/>
  <c r="K99" i="4"/>
  <c r="K111" i="4" s="1"/>
  <c r="D93" i="4"/>
  <c r="C93" i="4"/>
  <c r="E82" i="4"/>
  <c r="F82" i="4" s="1"/>
  <c r="E81" i="4"/>
  <c r="E93" i="4" s="1"/>
  <c r="D75" i="4"/>
  <c r="E74" i="4" s="1"/>
  <c r="J64" i="4"/>
  <c r="I64" i="4"/>
  <c r="H64" i="4"/>
  <c r="G64" i="4"/>
  <c r="F64" i="4"/>
  <c r="E64" i="4"/>
  <c r="D64" i="4"/>
  <c r="C64" i="4"/>
  <c r="K53" i="4"/>
  <c r="K52" i="4"/>
  <c r="K64" i="4" s="1"/>
  <c r="H158" i="4" s="1"/>
  <c r="E46" i="4"/>
  <c r="D46" i="4"/>
  <c r="C46" i="4"/>
  <c r="P40" i="4"/>
  <c r="F35" i="4"/>
  <c r="G35" i="4" s="1"/>
  <c r="F34" i="4"/>
  <c r="D214" i="4" s="1"/>
  <c r="G22" i="4"/>
  <c r="E22" i="4"/>
  <c r="D22" i="4"/>
  <c r="O15" i="4"/>
  <c r="P15" i="4" s="1"/>
  <c r="P14" i="4"/>
  <c r="O13" i="4"/>
  <c r="P13" i="4" s="1"/>
  <c r="N13" i="4"/>
  <c r="N15" i="4" s="1"/>
  <c r="P12" i="4"/>
  <c r="P11" i="4"/>
  <c r="F11" i="4"/>
  <c r="C11" i="4" s="1"/>
  <c r="F10" i="4"/>
  <c r="F22" i="4" s="1"/>
  <c r="C94" i="4" l="1"/>
  <c r="O87" i="4" s="1"/>
  <c r="E94" i="4"/>
  <c r="G65" i="4"/>
  <c r="D112" i="4"/>
  <c r="F158" i="4"/>
  <c r="P173" i="4"/>
  <c r="P181" i="4"/>
  <c r="E158" i="4"/>
  <c r="E112" i="4"/>
  <c r="G158" i="4"/>
  <c r="I65" i="4"/>
  <c r="D94" i="4"/>
  <c r="P87" i="4" s="1"/>
  <c r="F112" i="4"/>
  <c r="P164" i="4"/>
  <c r="H65" i="4"/>
  <c r="P120" i="4"/>
  <c r="K157" i="4"/>
  <c r="K158" i="4" s="1"/>
  <c r="I158" i="4"/>
  <c r="P168" i="4"/>
  <c r="P184" i="4"/>
  <c r="P180" i="4"/>
  <c r="C65" i="4"/>
  <c r="H112" i="4"/>
  <c r="J158" i="4"/>
  <c r="P177" i="4"/>
  <c r="P185" i="4"/>
  <c r="D65" i="4"/>
  <c r="K112" i="4"/>
  <c r="I112" i="4"/>
  <c r="C158" i="4"/>
  <c r="O187" i="4"/>
  <c r="E205" i="4" s="1"/>
  <c r="E65" i="4"/>
  <c r="J112" i="4"/>
  <c r="F139" i="4"/>
  <c r="F140" i="4" s="1"/>
  <c r="E214" i="4"/>
  <c r="D226" i="4"/>
  <c r="E226" i="4" s="1"/>
  <c r="P121" i="4"/>
  <c r="P117" i="4"/>
  <c r="P119" i="4"/>
  <c r="D23" i="4"/>
  <c r="E23" i="4"/>
  <c r="P118" i="4"/>
  <c r="P166" i="4"/>
  <c r="P175" i="4"/>
  <c r="P183" i="4"/>
  <c r="P170" i="4"/>
  <c r="P178" i="4"/>
  <c r="P163" i="4"/>
  <c r="P171" i="4"/>
  <c r="P179" i="4"/>
  <c r="J65" i="4"/>
  <c r="C112" i="4"/>
  <c r="D158" i="4"/>
  <c r="K65" i="4"/>
  <c r="F46" i="4"/>
  <c r="E69" i="4"/>
  <c r="P116" i="4"/>
  <c r="C10" i="4"/>
  <c r="C22" i="4" s="1"/>
  <c r="F23" i="4" s="1"/>
  <c r="E70" i="4"/>
  <c r="F65" i="4"/>
  <c r="E71" i="4"/>
  <c r="G112" i="4"/>
  <c r="E72" i="4"/>
  <c r="E73" i="4"/>
  <c r="P176" i="4" l="1"/>
  <c r="P165" i="4"/>
  <c r="P162" i="4"/>
  <c r="P187" i="4" s="1"/>
  <c r="C140" i="4"/>
  <c r="O133" i="4" s="1"/>
  <c r="P167" i="4"/>
  <c r="P172" i="4"/>
  <c r="P169" i="4"/>
  <c r="G23" i="4"/>
  <c r="C23" i="4" s="1"/>
  <c r="E140" i="4"/>
  <c r="D140" i="4"/>
  <c r="P133" i="4" s="1"/>
  <c r="P182" i="4"/>
  <c r="P186" i="4"/>
  <c r="P174" i="4"/>
  <c r="E75" i="4"/>
  <c r="F47" i="4"/>
  <c r="E47" i="4"/>
  <c r="C47" i="4"/>
  <c r="O40" i="4" s="1"/>
</calcChain>
</file>

<file path=xl/sharedStrings.xml><?xml version="1.0" encoding="utf-8"?>
<sst xmlns="http://schemas.openxmlformats.org/spreadsheetml/2006/main" count="323" uniqueCount="135">
  <si>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</si>
  <si>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</si>
  <si>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</si>
  <si>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</si>
  <si>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</si>
  <si>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</si>
  <si>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</si>
  <si>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</si>
  <si>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</si>
  <si>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</si>
  <si>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</si>
  <si>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</si>
  <si>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</si>
  <si>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</si>
  <si>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</si>
  <si>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</si>
  <si>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</si>
  <si>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</si>
  <si>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Adolescentes</t>
  </si>
  <si>
    <t>Lima</t>
  </si>
  <si>
    <t>Arequipa</t>
  </si>
  <si>
    <t>Elaboración: Unidad de Generación de Información y Gestión del Conocimiento - PNCVFS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</si>
  <si>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</si>
  <si>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</si>
  <si>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</si>
  <si>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</si>
  <si>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</si>
  <si>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</si>
  <si>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</si>
  <si>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</si>
  <si>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</si>
  <si>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</si>
  <si>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</si>
  <si>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</si>
  <si>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</si>
  <si>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>Setiembre</t>
  </si>
  <si>
    <t>REPORTE ESTADÍSTICO DE CONSULTAS TELEFÓNICAS ATENDIDAS EN LINEA100</t>
  </si>
  <si>
    <t>Periodo:  Enero - Febrero 2019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</si>
  <si>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</si>
  <si>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</si>
  <si>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</si>
  <si>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</si>
  <si>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</si>
  <si>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</si>
  <si>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</si>
  <si>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2018
(ene - feb)</t>
  </si>
  <si>
    <t>2019
(ene - feb)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</si>
  <si>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</si>
  <si>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</si>
  <si>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</si>
  <si>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</si>
  <si>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</si>
  <si>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</si>
  <si>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</si>
  <si>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</si>
  <si>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</si>
  <si>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</si>
  <si>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</si>
  <si>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</si>
  <si>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</si>
  <si>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</si>
  <si>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</si>
  <si>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</si>
  <si>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</si>
  <si>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</si>
  <si>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</si>
  <si>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</si>
  <si>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</si>
  <si>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</si>
  <si>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</si>
  <si>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</si>
  <si>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</si>
  <si>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</si>
  <si>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</si>
  <si>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</si>
  <si>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</si>
  <si>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</si>
  <si>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</si>
  <si>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</si>
  <si>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</si>
  <si>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</si>
  <si>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</si>
  <si>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</si>
  <si>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</si>
  <si>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</si>
  <si>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</si>
  <si>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</si>
  <si>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</si>
  <si>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</si>
  <si>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</si>
  <si>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</si>
  <si>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</si>
  <si>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</si>
  <si>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</si>
  <si>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</si>
  <si>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</si>
  <si>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</si>
  <si>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</si>
  <si>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</si>
  <si>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</si>
  <si>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</si>
  <si>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</si>
  <si>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</si>
  <si>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</si>
  <si>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</si>
  <si>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</si>
  <si>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Ica</t>
  </si>
  <si>
    <t>Cusco</t>
  </si>
  <si>
    <t>Puno</t>
  </si>
  <si>
    <t>Lambayeque</t>
  </si>
  <si>
    <t>Cajamarca</t>
  </si>
  <si>
    <t>San Martin</t>
  </si>
  <si>
    <t>Huánuco</t>
  </si>
  <si>
    <t>Ancash</t>
  </si>
  <si>
    <t>Ayacucho</t>
  </si>
  <si>
    <t>Loreto</t>
  </si>
  <si>
    <t>Tacna</t>
  </si>
  <si>
    <t>Ucayali</t>
  </si>
  <si>
    <t>Apurímac</t>
  </si>
  <si>
    <t>Amazonas</t>
  </si>
  <si>
    <t>Huancavelica</t>
  </si>
  <si>
    <t>Madre De Dios</t>
  </si>
  <si>
    <t>Moquegua</t>
  </si>
  <si>
    <t>Tumbes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</si>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</sst>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32" fillId="0" borderId="0" applyFont="0" applyFill="0" applyBorder="0" applyAlignment="0" applyProtection="0"/>
  </cellStyleXfs>
  <cellXfs count="159">
    <xf numFmtId="0" fontId="0" fillId="0" borderId="0" xfId="0"/>
    <xf numFmtId="0" fontId="4" fillId="3" borderId="0" xfId="0" applyFont="1" applyFill="1" applyAlignment="1">
      <alignment vertical="center"/>
    </xf>
    <xf numFmtId="0" fontId="0" fillId="3" borderId="0" xfId="0" applyFill="1"/>
    <xf numFmtId="0" fontId="10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12" fillId="6" borderId="0" xfId="0" applyFont="1" applyFill="1" applyAlignment="1">
      <alignment vertical="center"/>
    </xf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3" fillId="3" borderId="0" xfId="0" applyFont="1" applyFill="1"/>
    <xf numFmtId="0" fontId="3" fillId="3" borderId="0" xfId="0" applyFont="1" applyFill="1" applyAlignment="1" applyProtection="1">
      <alignment vertical="center" wrapText="1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left" vertical="center"/>
      <protection hidden="1"/>
    </xf>
    <xf numFmtId="3" fontId="14" fillId="0" borderId="0" xfId="1" applyNumberFormat="1" applyFont="1" applyAlignment="1" applyProtection="1">
      <alignment horizontal="center" vertical="center"/>
      <protection hidden="1"/>
    </xf>
    <xf numFmtId="3" fontId="15" fillId="0" borderId="0" xfId="1" applyNumberFormat="1" applyFont="1" applyAlignment="1" applyProtection="1">
      <alignment horizontal="center" vertical="center"/>
      <protection hidden="1"/>
    </xf>
    <xf numFmtId="9" fontId="15" fillId="0" borderId="0" xfId="3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3" fontId="14" fillId="0" borderId="0" xfId="1" applyNumberFormat="1" applyFont="1" applyAlignment="1">
      <alignment horizontal="center" vertical="center"/>
    </xf>
    <xf numFmtId="164" fontId="18" fillId="0" borderId="0" xfId="4" applyNumberFormat="1" applyFont="1" applyAlignment="1">
      <alignment horizontal="center" vertical="center"/>
    </xf>
    <xf numFmtId="0" fontId="19" fillId="0" borderId="0" xfId="0" applyFont="1"/>
    <xf numFmtId="0" fontId="20" fillId="0" borderId="0" xfId="1" applyFont="1" applyAlignment="1" applyProtection="1">
      <alignment vertical="center"/>
      <protection hidden="1"/>
    </xf>
    <xf numFmtId="3" fontId="13" fillId="3" borderId="0" xfId="0" applyNumberFormat="1" applyFont="1" applyFill="1"/>
    <xf numFmtId="0" fontId="15" fillId="0" borderId="0" xfId="1" applyFont="1" applyAlignment="1" applyProtection="1">
      <alignment horizontal="left" vertical="center"/>
      <protection hidden="1"/>
    </xf>
    <xf numFmtId="0" fontId="20" fillId="0" borderId="0" xfId="1" applyFont="1" applyAlignment="1" applyProtection="1">
      <alignment horizontal="left" vertical="center"/>
      <protection hidden="1"/>
    </xf>
    <xf numFmtId="0" fontId="8" fillId="4" borderId="0" xfId="1" applyFont="1" applyFill="1" applyAlignment="1" applyProtection="1">
      <alignment horizontal="left" vertical="center"/>
      <protection hidden="1"/>
    </xf>
    <xf numFmtId="9" fontId="4" fillId="0" borderId="0" xfId="3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3" fontId="3" fillId="0" borderId="0" xfId="1" applyNumberFormat="1" applyFont="1" applyAlignment="1" applyProtection="1">
      <alignment horizontal="center" vertical="center"/>
      <protection hidden="1"/>
    </xf>
    <xf numFmtId="3" fontId="25" fillId="7" borderId="1" xfId="0" applyNumberFormat="1" applyFont="1" applyFill="1" applyBorder="1" applyAlignment="1">
      <alignment horizontal="right" vertical="center" wrapText="1"/>
    </xf>
    <xf numFmtId="9" fontId="25" fillId="7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26" fillId="9" borderId="1" xfId="0" applyNumberFormat="1" applyFont="1" applyFill="1" applyBorder="1" applyAlignment="1">
      <alignment horizontal="right" vertical="center" wrapText="1"/>
    </xf>
    <xf numFmtId="9" fontId="26" fillId="9" borderId="1" xfId="0" applyNumberFormat="1" applyFont="1" applyFill="1" applyBorder="1" applyAlignment="1">
      <alignment horizontal="right" vertical="center" wrapText="1"/>
    </xf>
    <xf numFmtId="3" fontId="8" fillId="4" borderId="22" xfId="0" applyNumberFormat="1" applyFont="1" applyFill="1" applyBorder="1" applyAlignment="1">
      <alignment horizontal="right" vertical="center" wrapText="1"/>
    </xf>
    <xf numFmtId="9" fontId="8" fillId="4" borderId="22" xfId="0" applyNumberFormat="1" applyFont="1" applyFill="1" applyBorder="1" applyAlignment="1">
      <alignment horizontal="right" vertical="center" wrapText="1"/>
    </xf>
    <xf numFmtId="3" fontId="3" fillId="3" borderId="0" xfId="0" applyNumberFormat="1" applyFont="1" applyFill="1" applyAlignment="1" applyProtection="1">
      <alignment vertical="center" wrapText="1"/>
      <protection hidden="1"/>
    </xf>
    <xf numFmtId="3" fontId="8" fillId="4" borderId="0" xfId="1" applyNumberFormat="1" applyFont="1" applyFill="1" applyAlignment="1" applyProtection="1">
      <alignment horizontal="center" vertical="center"/>
      <protection hidden="1"/>
    </xf>
    <xf numFmtId="3" fontId="8" fillId="4" borderId="23" xfId="1" applyNumberFormat="1" applyFont="1" applyFill="1" applyBorder="1" applyAlignment="1" applyProtection="1">
      <alignment horizontal="center" vertical="center"/>
      <protection hidden="1"/>
    </xf>
    <xf numFmtId="3" fontId="8" fillId="4" borderId="24" xfId="1" applyNumberFormat="1" applyFont="1" applyFill="1" applyBorder="1" applyAlignment="1" applyProtection="1">
      <alignment horizontal="center" vertical="center"/>
      <protection hidden="1"/>
    </xf>
    <xf numFmtId="3" fontId="8" fillId="4" borderId="25" xfId="1" applyNumberFormat="1" applyFont="1" applyFill="1" applyBorder="1" applyAlignment="1" applyProtection="1">
      <alignment horizontal="center" vertical="center"/>
      <protection hidden="1"/>
    </xf>
    <xf numFmtId="0" fontId="15" fillId="10" borderId="0" xfId="1" applyFont="1" applyFill="1" applyAlignment="1" applyProtection="1">
      <alignment horizontal="left" vertical="center"/>
      <protection hidden="1"/>
    </xf>
    <xf numFmtId="9" fontId="14" fillId="10" borderId="0" xfId="3" applyFont="1" applyFill="1" applyAlignment="1" applyProtection="1">
      <alignment horizontal="center" vertical="center"/>
      <protection hidden="1"/>
    </xf>
    <xf numFmtId="9" fontId="14" fillId="10" borderId="26" xfId="3" applyFont="1" applyFill="1" applyBorder="1" applyAlignment="1" applyProtection="1">
      <alignment horizontal="center" vertical="center"/>
      <protection hidden="1"/>
    </xf>
    <xf numFmtId="9" fontId="14" fillId="10" borderId="2" xfId="3" applyFont="1" applyFill="1" applyBorder="1" applyAlignment="1" applyProtection="1">
      <alignment horizontal="center" vertical="center"/>
      <protection hidden="1"/>
    </xf>
    <xf numFmtId="9" fontId="15" fillId="10" borderId="27" xfId="3" applyFont="1" applyFill="1" applyBorder="1" applyAlignment="1" applyProtection="1">
      <alignment horizontal="center" vertical="center"/>
      <protection hidden="1"/>
    </xf>
    <xf numFmtId="9" fontId="15" fillId="10" borderId="0" xfId="3" applyFont="1" applyFill="1" applyAlignment="1" applyProtection="1">
      <alignment horizontal="center" vertical="center"/>
      <protection hidden="1"/>
    </xf>
    <xf numFmtId="164" fontId="14" fillId="0" borderId="0" xfId="3" applyNumberFormat="1" applyFont="1" applyAlignment="1" applyProtection="1">
      <alignment horizontal="center" vertical="center"/>
      <protection hidden="1"/>
    </xf>
    <xf numFmtId="164" fontId="15" fillId="0" borderId="0" xfId="3" applyNumberFormat="1" applyFont="1" applyAlignment="1" applyProtection="1">
      <alignment horizontal="center" vertical="center"/>
      <protection hidden="1"/>
    </xf>
    <xf numFmtId="0" fontId="13" fillId="3" borderId="0" xfId="0" applyFont="1" applyFill="1" applyAlignment="1">
      <alignment horizontal="center"/>
    </xf>
    <xf numFmtId="0" fontId="18" fillId="11" borderId="0" xfId="1" applyFont="1" applyFill="1" applyAlignment="1">
      <alignment vertical="center"/>
    </xf>
    <xf numFmtId="0" fontId="3" fillId="0" borderId="0" xfId="0" applyFont="1" applyAlignment="1" applyProtection="1">
      <alignment vertical="center" wrapText="1"/>
      <protection hidden="1"/>
    </xf>
    <xf numFmtId="0" fontId="4" fillId="0" borderId="0" xfId="0" applyFont="1" applyAlignment="1">
      <alignment horizontal="left" vertical="center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3" fontId="4" fillId="0" borderId="0" xfId="1" applyNumberFormat="1" applyFont="1" applyAlignment="1" applyProtection="1">
      <alignment horizontal="center" vertical="center"/>
      <protection hidden="1"/>
    </xf>
    <xf numFmtId="3" fontId="15" fillId="0" borderId="29" xfId="1" applyNumberFormat="1" applyFont="1" applyBorder="1" applyAlignment="1" applyProtection="1">
      <alignment horizontal="center" vertical="center"/>
      <protection hidden="1"/>
    </xf>
    <xf numFmtId="164" fontId="15" fillId="0" borderId="29" xfId="3" applyNumberFormat="1" applyFont="1" applyBorder="1" applyAlignment="1" applyProtection="1">
      <alignment horizontal="center" vertical="center"/>
      <protection hidden="1"/>
    </xf>
    <xf numFmtId="0" fontId="27" fillId="0" borderId="0" xfId="0" applyFont="1" applyAlignment="1">
      <alignment horizontal="center" vertical="center"/>
    </xf>
    <xf numFmtId="164" fontId="8" fillId="0" borderId="0" xfId="3" applyNumberFormat="1" applyFont="1" applyAlignment="1" applyProtection="1">
      <alignment horizontal="center" vertical="center"/>
      <protection hidden="1"/>
    </xf>
    <xf numFmtId="164" fontId="15" fillId="0" borderId="30" xfId="3" applyNumberFormat="1" applyFont="1" applyBorder="1" applyAlignment="1" applyProtection="1">
      <alignment horizontal="center" vertical="center"/>
      <protection hidden="1"/>
    </xf>
    <xf numFmtId="3" fontId="8" fillId="0" borderId="0" xfId="1" applyNumberFormat="1" applyFont="1" applyAlignment="1" applyProtection="1">
      <alignment horizontal="center" vertical="center"/>
      <protection hidden="1"/>
    </xf>
    <xf numFmtId="0" fontId="16" fillId="0" borderId="0" xfId="0" applyFont="1"/>
    <xf numFmtId="3" fontId="7" fillId="0" borderId="0" xfId="1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4" borderId="0" xfId="0" applyFont="1" applyFill="1" applyAlignment="1" applyProtection="1">
      <alignment horizontal="center" vertical="center" wrapText="1"/>
      <protection hidden="1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164" fontId="14" fillId="10" borderId="0" xfId="3" applyNumberFormat="1" applyFont="1" applyFill="1" applyAlignment="1" applyProtection="1">
      <alignment horizontal="center" vertical="center"/>
      <protection hidden="1"/>
    </xf>
    <xf numFmtId="0" fontId="13" fillId="0" borderId="0" xfId="0" applyFont="1" applyAlignment="1">
      <alignment horizontal="center"/>
    </xf>
    <xf numFmtId="0" fontId="0" fillId="0" borderId="31" xfId="0" applyBorder="1"/>
    <xf numFmtId="3" fontId="13" fillId="0" borderId="0" xfId="0" applyNumberFormat="1" applyFont="1"/>
    <xf numFmtId="3" fontId="15" fillId="0" borderId="0" xfId="1" applyNumberFormat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9" fontId="8" fillId="4" borderId="0" xfId="3" applyFont="1" applyFill="1" applyAlignment="1" applyProtection="1">
      <alignment horizontal="center" vertical="center"/>
      <protection hidden="1"/>
    </xf>
    <xf numFmtId="0" fontId="19" fillId="0" borderId="0" xfId="0" applyFont="1" applyAlignment="1">
      <alignment horizontal="center"/>
    </xf>
    <xf numFmtId="0" fontId="4" fillId="0" borderId="0" xfId="0" applyFont="1"/>
    <xf numFmtId="0" fontId="15" fillId="0" borderId="0" xfId="1" applyFont="1" applyAlignment="1" applyProtection="1">
      <alignment horizontal="center" vertical="center"/>
      <protection hidden="1"/>
    </xf>
    <xf numFmtId="164" fontId="8" fillId="4" borderId="0" xfId="3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2" fillId="6" borderId="32" xfId="0" applyFont="1" applyFill="1" applyBorder="1" applyAlignment="1">
      <alignment vertical="center"/>
    </xf>
    <xf numFmtId="0" fontId="1" fillId="11" borderId="0" xfId="1" applyFill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1" applyAlignment="1">
      <alignment vertical="center"/>
    </xf>
    <xf numFmtId="0" fontId="21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17" fillId="4" borderId="0" xfId="1" applyFont="1" applyFill="1" applyAlignment="1">
      <alignment horizontal="center" vertical="center"/>
    </xf>
    <xf numFmtId="0" fontId="17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left" vertical="center"/>
    </xf>
    <xf numFmtId="3" fontId="1" fillId="0" borderId="0" xfId="1" applyNumberFormat="1" applyAlignment="1">
      <alignment horizontal="right" vertical="center" indent="1"/>
    </xf>
    <xf numFmtId="0" fontId="1" fillId="0" borderId="0" xfId="1" applyAlignment="1">
      <alignment vertical="center" wrapText="1"/>
    </xf>
    <xf numFmtId="0" fontId="30" fillId="0" borderId="0" xfId="1" applyFont="1" applyAlignment="1">
      <alignment vertical="center"/>
    </xf>
    <xf numFmtId="3" fontId="17" fillId="4" borderId="4" xfId="1" applyNumberFormat="1" applyFont="1" applyFill="1" applyBorder="1" applyAlignment="1">
      <alignment horizontal="right" vertical="center" indent="1"/>
    </xf>
    <xf numFmtId="3" fontId="17" fillId="0" borderId="0" xfId="1" applyNumberFormat="1" applyFont="1" applyAlignment="1">
      <alignment vertical="center"/>
    </xf>
    <xf numFmtId="0" fontId="31" fillId="0" borderId="0" xfId="1" applyFont="1" applyAlignment="1">
      <alignment vertical="center"/>
    </xf>
    <xf numFmtId="0" fontId="1" fillId="2" borderId="0" xfId="1" applyFill="1" applyAlignment="1">
      <alignment horizontal="left" vertical="top"/>
    </xf>
    <xf numFmtId="0" fontId="30" fillId="11" borderId="0" xfId="1" applyFont="1" applyFill="1" applyAlignment="1">
      <alignment vertical="center"/>
    </xf>
    <xf numFmtId="0" fontId="21" fillId="11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9" fillId="0" borderId="0" xfId="1" applyFont="1" applyAlignment="1">
      <alignment vertical="center" wrapText="1"/>
    </xf>
    <xf numFmtId="0" fontId="17" fillId="4" borderId="35" xfId="1" applyFont="1" applyFill="1" applyBorder="1" applyAlignment="1">
      <alignment horizontal="center" vertical="center"/>
    </xf>
    <xf numFmtId="0" fontId="17" fillId="4" borderId="36" xfId="1" applyFont="1" applyFill="1" applyBorder="1" applyAlignment="1">
      <alignment horizontal="center" vertical="center"/>
    </xf>
    <xf numFmtId="0" fontId="1" fillId="7" borderId="38" xfId="1" applyFill="1" applyBorder="1" applyAlignment="1">
      <alignment vertical="center"/>
    </xf>
    <xf numFmtId="3" fontId="1" fillId="7" borderId="38" xfId="1" applyNumberFormat="1" applyFill="1" applyBorder="1" applyAlignment="1">
      <alignment horizontal="center" vertical="center"/>
    </xf>
    <xf numFmtId="3" fontId="1" fillId="7" borderId="39" xfId="1" applyNumberFormat="1" applyFill="1" applyBorder="1" applyAlignment="1">
      <alignment horizontal="center" vertical="center"/>
    </xf>
    <xf numFmtId="9" fontId="18" fillId="13" borderId="40" xfId="4" applyFont="1" applyFill="1" applyBorder="1" applyAlignment="1">
      <alignment horizontal="center" vertical="center"/>
    </xf>
    <xf numFmtId="0" fontId="1" fillId="7" borderId="41" xfId="1" applyFill="1" applyBorder="1" applyAlignment="1">
      <alignment vertical="center"/>
    </xf>
    <xf numFmtId="3" fontId="1" fillId="7" borderId="41" xfId="1" applyNumberFormat="1" applyFill="1" applyBorder="1" applyAlignment="1">
      <alignment horizontal="center" vertical="center"/>
    </xf>
    <xf numFmtId="9" fontId="18" fillId="13" borderId="42" xfId="4" applyFont="1" applyFill="1" applyBorder="1" applyAlignment="1">
      <alignment horizontal="center" vertical="center"/>
    </xf>
    <xf numFmtId="0" fontId="17" fillId="4" borderId="43" xfId="1" applyFont="1" applyFill="1" applyBorder="1" applyAlignment="1">
      <alignment vertical="center"/>
    </xf>
    <xf numFmtId="3" fontId="17" fillId="4" borderId="0" xfId="1" applyNumberFormat="1" applyFont="1" applyFill="1" applyAlignment="1">
      <alignment horizontal="center" vertical="center"/>
    </xf>
    <xf numFmtId="9" fontId="17" fillId="12" borderId="44" xfId="4" applyFont="1" applyFill="1" applyBorder="1" applyAlignment="1">
      <alignment horizontal="center" vertical="center"/>
    </xf>
    <xf numFmtId="0" fontId="9" fillId="5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hidden="1"/>
    </xf>
    <xf numFmtId="0" fontId="8" fillId="4" borderId="0" xfId="1" applyFont="1" applyFill="1" applyAlignment="1" applyProtection="1">
      <alignment horizontal="center" vertical="center"/>
      <protection hidden="1"/>
    </xf>
    <xf numFmtId="0" fontId="17" fillId="4" borderId="0" xfId="1" applyFont="1" applyFill="1" applyAlignment="1">
      <alignment horizontal="center" vertical="center" wrapText="1"/>
    </xf>
    <xf numFmtId="0" fontId="17" fillId="12" borderId="34" xfId="1" applyFont="1" applyFill="1" applyBorder="1" applyAlignment="1">
      <alignment horizontal="center" vertical="center" wrapText="1"/>
    </xf>
    <xf numFmtId="0" fontId="17" fillId="12" borderId="37" xfId="1" applyFont="1" applyFill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7" fillId="4" borderId="4" xfId="1" applyFont="1" applyFill="1" applyBorder="1" applyAlignment="1">
      <alignment horizontal="center" vertical="center"/>
    </xf>
    <xf numFmtId="0" fontId="17" fillId="4" borderId="0" xfId="1" applyFont="1" applyFill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17" fillId="4" borderId="33" xfId="1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  <c:pt idx="1">
                  <c:v>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7-4A26-9F94-69690AA8F873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  <c:pt idx="1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7-4A26-9F94-69690AA8F873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C7-4A26-9F94-69690AA8F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  <c:pt idx="1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C7-4A26-9F94-69690AA8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2D-48F3-AEC3-A568D90319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2D-48F3-AEC3-A568D90319E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2D-48F3-AEC3-A568D90319E8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2D-48F3-AEC3-A568D90319E8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2D-48F3-AEC3-A568D90319E8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2D-48F3-AEC3-A568D90319E8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2D-48F3-AEC3-A568D90319E8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2D-48F3-AEC3-A568D9031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32</c:v>
                </c:pt>
                <c:pt idx="2">
                  <c:v>98</c:v>
                </c:pt>
                <c:pt idx="3">
                  <c:v>267</c:v>
                </c:pt>
                <c:pt idx="4">
                  <c:v>3950</c:v>
                </c:pt>
                <c:pt idx="5">
                  <c:v>10622</c:v>
                </c:pt>
                <c:pt idx="6">
                  <c:v>707</c:v>
                </c:pt>
                <c:pt idx="7">
                  <c:v>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2D-48F3-AEC3-A568D903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7-4C4E-8DFD-E599E95FFF34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B7-4C4E-8DFD-E599E95FF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91-4AC0-A9F0-9090BA6972E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91-4AC0-A9F0-9090BA6972E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91-4AC0-A9F0-9090BA6972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91-4AC0-A9F0-9090BA6972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91-4AC0-A9F0-9090BA6972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2144</c:v>
                </c:pt>
                <c:pt idx="1">
                  <c:v>2375</c:v>
                </c:pt>
                <c:pt idx="2">
                  <c:v>1295</c:v>
                </c:pt>
                <c:pt idx="3">
                  <c:v>1066</c:v>
                </c:pt>
                <c:pt idx="4">
                  <c:v>4117</c:v>
                </c:pt>
                <c:pt idx="5">
                  <c:v>7491</c:v>
                </c:pt>
                <c:pt idx="6">
                  <c:v>1052</c:v>
                </c:pt>
                <c:pt idx="7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91-4AC0-A9F0-9090BA697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43A-4A8F-9827-FC9F75F51C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43A-4A8F-9827-FC9F75F51C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43A-4A8F-9827-FC9F75F51C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43A-4A8F-9827-FC9F75F51C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43A-4A8F-9827-FC9F75F51C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43A-4A8F-9827-FC9F75F51C4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3A-4A8F-9827-FC9F75F51C44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3A-4A8F-9827-FC9F75F51C44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3A-4A8F-9827-FC9F75F51C44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3A-4A8F-9827-FC9F75F51C44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3A-4A8F-9827-FC9F75F51C44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3A-4A8F-9827-FC9F75F51C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0.42987589546968014</c:v>
                </c:pt>
                <c:pt idx="1">
                  <c:v>0.16441327817576432</c:v>
                </c:pt>
                <c:pt idx="2">
                  <c:v>0.10851579053576833</c:v>
                </c:pt>
                <c:pt idx="3">
                  <c:v>0.17112299465240641</c:v>
                </c:pt>
                <c:pt idx="4">
                  <c:v>0.11991726364645344</c:v>
                </c:pt>
                <c:pt idx="5">
                  <c:v>6.1547775199273531E-3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3A-4A8F-9827-FC9F75F51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F-4F63-A79B-4A730A8B0CF7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F-4F63-A79B-4A730A8B0CF7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EF-4F63-A79B-4A730A8B0C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EF-4F63-A79B-4A730A8B0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74-4909-83D8-F3E5C3B7893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74-4909-83D8-F3E5C3B7893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74-4909-83D8-F3E5C3B7893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74-4909-83D8-F3E5C3B789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11</c:v>
                </c:pt>
                <c:pt idx="2">
                  <c:v>53</c:v>
                </c:pt>
                <c:pt idx="3">
                  <c:v>130</c:v>
                </c:pt>
                <c:pt idx="4">
                  <c:v>3354</c:v>
                </c:pt>
                <c:pt idx="5">
                  <c:v>9887</c:v>
                </c:pt>
                <c:pt idx="6">
                  <c:v>685</c:v>
                </c:pt>
                <c:pt idx="7">
                  <c:v>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74-4909-83D8-F3E5C3B78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B7-403B-8EBB-869F0B96B518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B7-403B-8EBB-869F0B96B518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B7-403B-8EBB-869F0B96B518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B7-403B-8EBB-869F0B96B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6854</c:v>
                </c:pt>
                <c:pt idx="1">
                  <c:v>12968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B7-403B-8EBB-869F0B96B51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C0-46F3-90A7-39C86D45045A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C0-46F3-90A7-39C86D450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0-46F3-90A7-39C86D45045A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C0-46F3-90A7-39C86D450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0-46F3-90A7-39C86D4504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105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28575</xdr:colOff>
      <xdr:row>14</xdr:row>
      <xdr:rowOff>187652</xdr:rowOff>
    </xdr:from>
    <xdr:to>
      <xdr:col>15</xdr:col>
      <xdr:colOff>657225</xdr:colOff>
      <xdr:row>29</xdr:row>
      <xdr:rowOff>5109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435677"/>
          <a:ext cx="5181600" cy="2617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Feb)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123%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V229"/>
  <sheetViews>
    <sheetView showGridLines="0" tabSelected="1" view="pageBreakPreview" zoomScale="160" zoomScaleNormal="100" zoomScaleSheetLayoutView="160" workbookViewId="0">
      <selection activeCell="G1" sqref="G1"/>
    </sheetView>
  </sheetViews>
  <sheetFormatPr baseColWidth="10" defaultColWidth="11.42578125" defaultRowHeight="15" x14ac:dyDescent="0.25"/>
  <cols>
    <col min="1" max="1" width="0.140625" style="2" customWidth="1"/>
    <col min="2" max="2" width="13" style="2" customWidth="1"/>
    <col min="3" max="3" width="8.85546875" style="29" customWidth="1"/>
    <col min="4" max="4" width="10.7109375" style="29" customWidth="1"/>
    <col min="5" max="5" width="11.85546875" style="29" customWidth="1"/>
    <col min="6" max="6" width="12.28515625" style="29" customWidth="1"/>
    <col min="7" max="7" width="10.7109375" style="2" customWidth="1"/>
    <col min="8" max="8" width="9.85546875" style="2" customWidth="1"/>
    <col min="9" max="9" width="12.140625" style="2" customWidth="1"/>
    <col min="10" max="10" width="6.85546875" style="2" customWidth="1"/>
    <col min="11" max="11" width="10.42578125" style="2" customWidth="1"/>
    <col min="12" max="12" width="9.5703125" style="2" customWidth="1"/>
    <col min="13" max="13" width="9.85546875" style="2" customWidth="1"/>
    <col min="14" max="15" width="9.7109375" style="2" customWidth="1"/>
    <col min="16" max="16" width="10" style="2" customWidth="1"/>
    <col min="17" max="17" width="0.28515625" customWidth="1"/>
    <col min="18" max="16384" width="11.42578125" style="2"/>
  </cols>
  <sheetData>
    <row r="2" spans="2:22" ht="35.25" customHeight="1" x14ac:dyDescent="0.25"/>
    <row r="3" spans="2:22" customFormat="1" ht="33" customHeight="1" x14ac:dyDescent="0.35">
      <c r="B3" s="118" t="s">
        <v>36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3"/>
    </row>
    <row r="4" spans="2:22" customFormat="1" ht="23.25" customHeight="1" x14ac:dyDescent="0.25">
      <c r="B4" s="119" t="s">
        <v>37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4"/>
    </row>
    <row r="5" spans="2:22" s="9" customFormat="1" ht="18" customHeight="1" x14ac:dyDescent="0.25">
      <c r="B5" s="5" t="s">
        <v>38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22" s="10" customFormat="1" ht="3" customHeight="1" x14ac:dyDescent="0.2">
      <c r="C6" s="30"/>
      <c r="D6" s="30"/>
      <c r="E6" s="30"/>
      <c r="F6" s="30"/>
      <c r="G6" s="12"/>
      <c r="H6" s="1"/>
      <c r="Q6" s="9"/>
    </row>
    <row r="7" spans="2:22" s="10" customFormat="1" ht="15" customHeight="1" thickBot="1" x14ac:dyDescent="0.25">
      <c r="B7" s="120" t="s">
        <v>39</v>
      </c>
      <c r="C7" s="120"/>
      <c r="D7" s="120"/>
      <c r="E7" s="120"/>
      <c r="F7" s="120"/>
      <c r="G7" s="13"/>
      <c r="H7" s="11"/>
      <c r="I7" s="19" t="s">
        <v>40</v>
      </c>
      <c r="J7" s="19"/>
      <c r="K7" s="19"/>
      <c r="L7" s="19"/>
      <c r="M7" s="19"/>
      <c r="N7" s="19"/>
      <c r="O7" s="19"/>
      <c r="P7" s="11"/>
      <c r="Q7" s="9"/>
    </row>
    <row r="8" spans="2:22" s="10" customFormat="1" ht="15" customHeight="1" thickBot="1" x14ac:dyDescent="0.25">
      <c r="B8" s="121" t="s">
        <v>0</v>
      </c>
      <c r="C8" s="121" t="s">
        <v>41</v>
      </c>
      <c r="D8" s="122" t="s">
        <v>42</v>
      </c>
      <c r="E8" s="122"/>
      <c r="F8" s="122"/>
      <c r="G8" s="121" t="s">
        <v>43</v>
      </c>
      <c r="H8" s="31"/>
      <c r="I8" s="123" t="s">
        <v>44</v>
      </c>
      <c r="J8" s="123"/>
      <c r="K8" s="123"/>
      <c r="L8" s="123"/>
      <c r="M8" s="124"/>
      <c r="N8" s="129" t="s">
        <v>45</v>
      </c>
      <c r="O8" s="129" t="s">
        <v>46</v>
      </c>
      <c r="P8" s="131" t="s">
        <v>47</v>
      </c>
      <c r="Q8" s="9"/>
    </row>
    <row r="9" spans="2:22" s="10" customFormat="1" ht="23.25" customHeight="1" x14ac:dyDescent="0.2">
      <c r="B9" s="121"/>
      <c r="C9" s="121"/>
      <c r="D9" s="32" t="s">
        <v>48</v>
      </c>
      <c r="E9" s="32" t="s">
        <v>49</v>
      </c>
      <c r="F9" s="32" t="s">
        <v>50</v>
      </c>
      <c r="G9" s="121"/>
      <c r="H9" s="31"/>
      <c r="I9" s="125"/>
      <c r="J9" s="125"/>
      <c r="K9" s="125"/>
      <c r="L9" s="125"/>
      <c r="M9" s="126"/>
      <c r="N9" s="130"/>
      <c r="O9" s="130"/>
      <c r="P9" s="132"/>
      <c r="Q9" s="9"/>
    </row>
    <row r="10" spans="2:22" s="10" customFormat="1" ht="15" customHeight="1" thickBot="1" x14ac:dyDescent="0.25">
      <c r="B10" s="15" t="s">
        <v>22</v>
      </c>
      <c r="C10" s="33">
        <f>F10+G10</f>
        <v>143625</v>
      </c>
      <c r="D10" s="16">
        <v>9768</v>
      </c>
      <c r="E10" s="16">
        <v>102304</v>
      </c>
      <c r="F10" s="16">
        <f>D10+E10</f>
        <v>112072</v>
      </c>
      <c r="G10" s="16">
        <v>31553</v>
      </c>
      <c r="H10" s="31"/>
      <c r="I10" s="127"/>
      <c r="J10" s="127"/>
      <c r="K10" s="127"/>
      <c r="L10" s="127"/>
      <c r="M10" s="128"/>
      <c r="N10" s="130"/>
      <c r="O10" s="130"/>
      <c r="P10" s="132"/>
      <c r="Q10" s="9"/>
    </row>
    <row r="11" spans="2:22" s="10" customFormat="1" ht="15" customHeight="1" x14ac:dyDescent="0.2">
      <c r="B11" s="15" t="s">
        <v>23</v>
      </c>
      <c r="C11" s="33">
        <f>F11+G11</f>
        <v>102690</v>
      </c>
      <c r="D11" s="16">
        <v>10054</v>
      </c>
      <c r="E11" s="16">
        <v>74174</v>
      </c>
      <c r="F11" s="16">
        <f>D11+E11</f>
        <v>84228</v>
      </c>
      <c r="G11" s="16">
        <v>18462</v>
      </c>
      <c r="H11" s="31"/>
      <c r="I11" s="131" t="s">
        <v>51</v>
      </c>
      <c r="J11" s="124"/>
      <c r="K11" s="134" t="s">
        <v>52</v>
      </c>
      <c r="L11" s="137" t="s">
        <v>53</v>
      </c>
      <c r="M11" s="138"/>
      <c r="N11" s="34">
        <v>8904</v>
      </c>
      <c r="O11" s="34">
        <v>19822</v>
      </c>
      <c r="P11" s="35">
        <f>(O11/N11)-1</f>
        <v>1.2261904761904763</v>
      </c>
      <c r="Q11" s="9"/>
    </row>
    <row r="12" spans="2:22" s="10" customFormat="1" ht="15" customHeight="1" x14ac:dyDescent="0.25">
      <c r="B12" s="15" t="s">
        <v>24</v>
      </c>
      <c r="C12" s="33"/>
      <c r="D12" s="16"/>
      <c r="E12" s="16"/>
      <c r="F12" s="16"/>
      <c r="G12" s="16"/>
      <c r="H12" s="31"/>
      <c r="I12" s="132"/>
      <c r="J12" s="126"/>
      <c r="K12" s="135"/>
      <c r="L12" s="139" t="s">
        <v>54</v>
      </c>
      <c r="M12" s="140"/>
      <c r="N12" s="34">
        <v>220918</v>
      </c>
      <c r="O12" s="34">
        <v>176478</v>
      </c>
      <c r="P12" s="35">
        <f>(O12/N12)-1</f>
        <v>-0.20116061162965448</v>
      </c>
      <c r="Q12" s="9"/>
      <c r="R12" s="36"/>
      <c r="S12" s="16"/>
      <c r="T12" s="24"/>
      <c r="U12"/>
      <c r="V12"/>
    </row>
    <row r="13" spans="2:22" s="10" customFormat="1" ht="15" customHeight="1" thickBot="1" x14ac:dyDescent="0.3">
      <c r="B13" s="15" t="s">
        <v>25</v>
      </c>
      <c r="C13" s="33"/>
      <c r="D13" s="16"/>
      <c r="E13" s="16"/>
      <c r="F13" s="16"/>
      <c r="G13" s="16"/>
      <c r="H13" s="31"/>
      <c r="I13" s="132"/>
      <c r="J13" s="126"/>
      <c r="K13" s="136"/>
      <c r="L13" s="141" t="s">
        <v>55</v>
      </c>
      <c r="M13" s="142"/>
      <c r="N13" s="37">
        <f>N12+N11</f>
        <v>229822</v>
      </c>
      <c r="O13" s="37">
        <f>O12+O11</f>
        <v>196300</v>
      </c>
      <c r="P13" s="38">
        <f>(O13/N13)-1</f>
        <v>-0.1458607095926413</v>
      </c>
      <c r="Q13" s="9"/>
      <c r="R13"/>
    </row>
    <row r="14" spans="2:22" s="10" customFormat="1" ht="15" customHeight="1" thickBot="1" x14ac:dyDescent="0.3">
      <c r="B14" s="15" t="s">
        <v>26</v>
      </c>
      <c r="C14" s="33"/>
      <c r="D14" s="16"/>
      <c r="E14" s="16"/>
      <c r="F14" s="16"/>
      <c r="G14" s="16"/>
      <c r="H14" s="31"/>
      <c r="I14" s="132"/>
      <c r="J14" s="126"/>
      <c r="K14" s="143" t="s">
        <v>56</v>
      </c>
      <c r="L14" s="144"/>
      <c r="M14" s="144"/>
      <c r="N14" s="37">
        <v>40638</v>
      </c>
      <c r="O14" s="37">
        <v>50015</v>
      </c>
      <c r="P14" s="38">
        <f>(O14/N14)-1</f>
        <v>0.23074462325901868</v>
      </c>
      <c r="Q14" s="9"/>
      <c r="R14"/>
    </row>
    <row r="15" spans="2:22" s="10" customFormat="1" ht="15" customHeight="1" thickBot="1" x14ac:dyDescent="0.3">
      <c r="B15" s="15" t="s">
        <v>27</v>
      </c>
      <c r="C15" s="33"/>
      <c r="D15" s="16"/>
      <c r="E15" s="16"/>
      <c r="F15" s="16"/>
      <c r="G15" s="16"/>
      <c r="H15" s="31"/>
      <c r="I15" s="133"/>
      <c r="J15" s="128"/>
      <c r="K15" s="145" t="s">
        <v>2</v>
      </c>
      <c r="L15" s="146"/>
      <c r="M15" s="146"/>
      <c r="N15" s="39">
        <f>N13+N14</f>
        <v>270460</v>
      </c>
      <c r="O15" s="39">
        <f>O13+O14</f>
        <v>246315</v>
      </c>
      <c r="P15" s="40">
        <f>(O15/N15)-1</f>
        <v>-8.9273829771500446E-2</v>
      </c>
      <c r="Q15" s="9"/>
      <c r="R15"/>
    </row>
    <row r="16" spans="2:22" s="10" customFormat="1" ht="15" customHeight="1" x14ac:dyDescent="0.2">
      <c r="B16" s="15" t="s">
        <v>28</v>
      </c>
      <c r="C16" s="33"/>
      <c r="D16" s="16"/>
      <c r="E16" s="16"/>
      <c r="F16" s="16"/>
      <c r="G16" s="16"/>
      <c r="H16" s="31"/>
      <c r="I16" s="11"/>
      <c r="J16" s="11"/>
      <c r="K16" s="11"/>
      <c r="L16" s="11"/>
      <c r="M16" s="11"/>
      <c r="N16" s="11"/>
      <c r="O16" s="11"/>
      <c r="P16" s="11"/>
      <c r="Q16" s="9"/>
    </row>
    <row r="17" spans="2:17" s="10" customFormat="1" ht="15" customHeight="1" x14ac:dyDescent="0.2">
      <c r="B17" s="15" t="s">
        <v>29</v>
      </c>
      <c r="C17" s="33"/>
      <c r="D17" s="16"/>
      <c r="E17" s="16"/>
      <c r="F17" s="16"/>
      <c r="G17" s="16"/>
      <c r="H17" s="31"/>
      <c r="I17" s="11"/>
      <c r="J17" s="11"/>
      <c r="K17" s="11"/>
      <c r="L17" s="11"/>
      <c r="M17" s="11"/>
      <c r="N17" s="11"/>
      <c r="O17" s="11"/>
      <c r="P17" s="11"/>
      <c r="Q17" s="9"/>
    </row>
    <row r="18" spans="2:17" s="10" customFormat="1" ht="15" customHeight="1" x14ac:dyDescent="0.2">
      <c r="B18" s="15" t="s">
        <v>30</v>
      </c>
      <c r="C18" s="33"/>
      <c r="D18" s="16"/>
      <c r="E18" s="16"/>
      <c r="F18" s="16"/>
      <c r="G18" s="16"/>
      <c r="H18" s="31"/>
      <c r="I18" s="11"/>
      <c r="J18" s="11"/>
      <c r="K18" s="11"/>
      <c r="L18" s="11"/>
      <c r="M18" s="11"/>
      <c r="N18" s="41"/>
      <c r="O18" s="11"/>
      <c r="P18" s="11"/>
      <c r="Q18" s="9"/>
    </row>
    <row r="19" spans="2:17" s="10" customFormat="1" ht="15" customHeight="1" x14ac:dyDescent="0.2">
      <c r="B19" s="15" t="s">
        <v>31</v>
      </c>
      <c r="C19" s="33"/>
      <c r="D19" s="16"/>
      <c r="E19" s="16"/>
      <c r="F19" s="16"/>
      <c r="G19" s="16"/>
      <c r="H19" s="31"/>
      <c r="I19" s="11"/>
      <c r="J19" s="11"/>
      <c r="K19" s="11"/>
      <c r="L19" s="11"/>
      <c r="M19" s="11"/>
      <c r="N19" s="11"/>
      <c r="O19" s="41"/>
      <c r="P19" s="11"/>
      <c r="Q19" s="9"/>
    </row>
    <row r="20" spans="2:17" s="10" customFormat="1" ht="15" customHeight="1" x14ac:dyDescent="0.2">
      <c r="B20" s="15" t="s">
        <v>32</v>
      </c>
      <c r="C20" s="33"/>
      <c r="D20" s="16"/>
      <c r="E20" s="16"/>
      <c r="F20" s="16"/>
      <c r="G20" s="16"/>
      <c r="H20" s="31"/>
      <c r="I20" s="11"/>
      <c r="J20" s="11"/>
      <c r="K20" s="11"/>
      <c r="L20" s="11"/>
      <c r="M20" s="11"/>
      <c r="N20" s="11"/>
      <c r="O20" s="11"/>
      <c r="P20" s="11"/>
      <c r="Q20" s="9"/>
    </row>
    <row r="21" spans="2:17" s="10" customFormat="1" ht="15" customHeight="1" thickBot="1" x14ac:dyDescent="0.25">
      <c r="B21" s="15" t="s">
        <v>33</v>
      </c>
      <c r="C21" s="33"/>
      <c r="D21" s="16"/>
      <c r="E21" s="16"/>
      <c r="F21" s="16"/>
      <c r="G21" s="16"/>
      <c r="H21" s="31"/>
      <c r="I21" s="11"/>
      <c r="J21" s="11"/>
      <c r="K21" s="11"/>
      <c r="L21" s="11"/>
      <c r="M21" s="11"/>
      <c r="N21" s="11"/>
      <c r="O21" s="11"/>
      <c r="P21" s="11"/>
      <c r="Q21" s="9"/>
    </row>
    <row r="22" spans="2:17" s="10" customFormat="1" ht="15" customHeight="1" x14ac:dyDescent="0.2">
      <c r="B22" s="27" t="s">
        <v>2</v>
      </c>
      <c r="C22" s="42">
        <f>SUM(C10:C21)</f>
        <v>246315</v>
      </c>
      <c r="D22" s="43">
        <f>SUM(D10:D21)</f>
        <v>19822</v>
      </c>
      <c r="E22" s="44">
        <f>SUM(E10:E21)</f>
        <v>176478</v>
      </c>
      <c r="F22" s="45">
        <f>SUM(F10:F21)</f>
        <v>196300</v>
      </c>
      <c r="G22" s="42">
        <f>SUM(G10:G21)</f>
        <v>50015</v>
      </c>
      <c r="H22" s="31"/>
      <c r="I22" s="11"/>
      <c r="J22" s="11"/>
      <c r="K22" s="11"/>
      <c r="L22" s="11"/>
      <c r="M22" s="11"/>
      <c r="N22" s="11"/>
      <c r="O22" s="11"/>
      <c r="P22" s="11"/>
      <c r="Q22" s="9"/>
    </row>
    <row r="23" spans="2:17" s="10" customFormat="1" ht="15" customHeight="1" thickBot="1" x14ac:dyDescent="0.25">
      <c r="B23" s="46" t="s">
        <v>34</v>
      </c>
      <c r="C23" s="47">
        <f>SUM(F23+G23)</f>
        <v>1</v>
      </c>
      <c r="D23" s="48">
        <f>D22/F22</f>
        <v>0.1009780947529292</v>
      </c>
      <c r="E23" s="49">
        <f>E22/F22</f>
        <v>0.89902190524707082</v>
      </c>
      <c r="F23" s="50">
        <f>F22/C22</f>
        <v>0.79694699876174813</v>
      </c>
      <c r="G23" s="51">
        <f>G22/C22</f>
        <v>0.20305300123825185</v>
      </c>
      <c r="H23" s="31"/>
      <c r="I23" s="11"/>
      <c r="J23" s="11"/>
      <c r="K23" s="11"/>
      <c r="L23" s="11"/>
      <c r="M23" s="11"/>
      <c r="N23" s="11"/>
      <c r="O23" s="11"/>
      <c r="P23" s="11"/>
      <c r="Q23" s="9"/>
    </row>
    <row r="24" spans="2:17" s="10" customFormat="1" ht="15" customHeight="1" x14ac:dyDescent="0.2">
      <c r="B24" s="25"/>
      <c r="C24" s="16"/>
      <c r="D24" s="52"/>
      <c r="E24" s="52"/>
      <c r="F24" s="53"/>
      <c r="G24" s="53"/>
      <c r="H24" s="31"/>
      <c r="I24" s="11"/>
      <c r="J24" s="11"/>
      <c r="K24" s="11"/>
      <c r="L24" s="11"/>
      <c r="M24" s="11"/>
      <c r="N24" s="11"/>
      <c r="O24" s="11"/>
      <c r="P24" s="11"/>
      <c r="Q24" s="9"/>
    </row>
    <row r="25" spans="2:17" s="10" customFormat="1" ht="15" customHeight="1" x14ac:dyDescent="0.2">
      <c r="B25" s="25"/>
      <c r="C25" s="16"/>
      <c r="D25" s="52"/>
      <c r="E25" s="52"/>
      <c r="F25" s="53"/>
      <c r="G25" s="53"/>
      <c r="H25" s="31"/>
      <c r="I25" s="11"/>
      <c r="J25" s="11"/>
      <c r="K25" s="11"/>
      <c r="L25" s="11"/>
      <c r="M25" s="11"/>
      <c r="N25" s="11"/>
      <c r="O25" s="11"/>
      <c r="P25" s="11"/>
      <c r="Q25" s="9"/>
    </row>
    <row r="26" spans="2:17" s="10" customFormat="1" ht="15" customHeight="1" x14ac:dyDescent="0.2">
      <c r="B26" s="25"/>
      <c r="C26" s="16"/>
      <c r="D26" s="52"/>
      <c r="E26" s="52"/>
      <c r="F26" s="53"/>
      <c r="G26" s="53"/>
      <c r="H26" s="31"/>
      <c r="I26" s="11"/>
      <c r="J26" s="11"/>
      <c r="K26" s="11"/>
      <c r="L26" s="11"/>
      <c r="M26" s="11"/>
      <c r="N26" s="11"/>
      <c r="O26" s="11"/>
      <c r="P26" s="11"/>
      <c r="Q26" s="9"/>
    </row>
    <row r="27" spans="2:17" s="10" customFormat="1" ht="13.5" customHeight="1" x14ac:dyDescent="0.2">
      <c r="C27" s="54"/>
      <c r="D27" s="54"/>
      <c r="E27" s="54"/>
      <c r="F27" s="54"/>
      <c r="Q27" s="9"/>
    </row>
    <row r="28" spans="2:17" s="10" customFormat="1" ht="13.5" customHeight="1" x14ac:dyDescent="0.2">
      <c r="B28" s="55" t="s">
        <v>57</v>
      </c>
      <c r="C28" s="54"/>
      <c r="D28" s="54"/>
      <c r="E28" s="54"/>
      <c r="F28" s="54"/>
      <c r="Q28" s="9"/>
    </row>
    <row r="29" spans="2:17" s="10" customFormat="1" ht="13.5" customHeight="1" x14ac:dyDescent="0.2">
      <c r="C29" s="54"/>
      <c r="D29" s="54"/>
      <c r="E29" s="54"/>
      <c r="F29" s="54"/>
      <c r="Q29" s="9"/>
    </row>
    <row r="30" spans="2:17" s="9" customFormat="1" ht="18.75" customHeight="1" x14ac:dyDescent="0.25">
      <c r="B30" s="5" t="s">
        <v>58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</row>
    <row r="31" spans="2:17" s="10" customFormat="1" ht="4.5" customHeight="1" x14ac:dyDescent="0.2">
      <c r="C31" s="54"/>
      <c r="D31" s="54"/>
      <c r="E31" s="54"/>
      <c r="F31" s="54"/>
      <c r="Q31" s="9"/>
    </row>
    <row r="32" spans="2:17" s="9" customFormat="1" ht="15" customHeight="1" thickBot="1" x14ac:dyDescent="0.25">
      <c r="B32" s="149" t="s">
        <v>59</v>
      </c>
      <c r="C32" s="149"/>
      <c r="D32" s="149"/>
      <c r="E32" s="149"/>
      <c r="F32" s="149"/>
      <c r="G32" s="149"/>
      <c r="H32" s="56"/>
      <c r="I32" s="57"/>
      <c r="J32" s="57"/>
    </row>
    <row r="33" spans="2:16" s="9" customFormat="1" ht="15" customHeight="1" thickTop="1" x14ac:dyDescent="0.2">
      <c r="B33" s="14" t="s">
        <v>0</v>
      </c>
      <c r="C33" s="14" t="s">
        <v>16</v>
      </c>
      <c r="D33" s="14" t="s">
        <v>17</v>
      </c>
      <c r="E33" s="14" t="s">
        <v>60</v>
      </c>
      <c r="F33" s="14" t="s">
        <v>2</v>
      </c>
      <c r="G33" s="58" t="s">
        <v>61</v>
      </c>
      <c r="H33" s="59"/>
    </row>
    <row r="34" spans="2:16" s="9" customFormat="1" ht="15" customHeight="1" x14ac:dyDescent="0.2">
      <c r="B34" s="15" t="s">
        <v>22</v>
      </c>
      <c r="C34" s="60">
        <v>6727</v>
      </c>
      <c r="D34" s="16">
        <v>1310</v>
      </c>
      <c r="E34" s="16">
        <v>1731</v>
      </c>
      <c r="F34" s="17">
        <f t="shared" ref="F34:F35" si="0">C34+D34+E34</f>
        <v>9768</v>
      </c>
      <c r="G34" s="61" t="s">
        <v>62</v>
      </c>
      <c r="H34" s="53"/>
    </row>
    <row r="35" spans="2:16" s="9" customFormat="1" ht="15" customHeight="1" x14ac:dyDescent="0.2">
      <c r="B35" s="15" t="s">
        <v>23</v>
      </c>
      <c r="C35" s="60">
        <v>7806</v>
      </c>
      <c r="D35" s="16">
        <v>1563</v>
      </c>
      <c r="E35" s="16">
        <v>685</v>
      </c>
      <c r="F35" s="17">
        <f t="shared" si="0"/>
        <v>10054</v>
      </c>
      <c r="G35" s="62">
        <f>+(F35-F34)/F34</f>
        <v>2.9279279279279279E-2</v>
      </c>
      <c r="H35" s="53"/>
    </row>
    <row r="36" spans="2:16" s="9" customFormat="1" ht="15" customHeight="1" x14ac:dyDescent="0.2">
      <c r="B36" s="15" t="s">
        <v>24</v>
      </c>
      <c r="C36" s="60"/>
      <c r="D36" s="16"/>
      <c r="E36" s="16"/>
      <c r="F36" s="17"/>
      <c r="G36" s="62"/>
      <c r="H36" s="53"/>
    </row>
    <row r="37" spans="2:16" s="9" customFormat="1" ht="15" customHeight="1" x14ac:dyDescent="0.2">
      <c r="B37" s="15" t="s">
        <v>25</v>
      </c>
      <c r="C37" s="60"/>
      <c r="D37" s="16"/>
      <c r="E37" s="16"/>
      <c r="F37" s="17"/>
      <c r="G37" s="62"/>
      <c r="H37" s="53"/>
    </row>
    <row r="38" spans="2:16" s="9" customFormat="1" ht="15" customHeight="1" x14ac:dyDescent="0.2">
      <c r="B38" s="15" t="s">
        <v>26</v>
      </c>
      <c r="C38" s="60"/>
      <c r="D38" s="16"/>
      <c r="E38" s="16"/>
      <c r="F38" s="17"/>
      <c r="G38" s="62"/>
      <c r="H38" s="53"/>
    </row>
    <row r="39" spans="2:16" s="9" customFormat="1" ht="15" customHeight="1" x14ac:dyDescent="0.2">
      <c r="B39" s="15" t="s">
        <v>27</v>
      </c>
      <c r="C39" s="16"/>
      <c r="D39" s="16"/>
      <c r="E39" s="16"/>
      <c r="F39" s="17"/>
      <c r="G39" s="62"/>
      <c r="H39" s="53"/>
      <c r="O39" s="63" t="s">
        <v>16</v>
      </c>
      <c r="P39" s="63" t="s">
        <v>17</v>
      </c>
    </row>
    <row r="40" spans="2:16" s="9" customFormat="1" ht="15" customHeight="1" x14ac:dyDescent="0.2">
      <c r="B40" s="15" t="s">
        <v>28</v>
      </c>
      <c r="C40" s="16"/>
      <c r="D40" s="16"/>
      <c r="E40" s="16"/>
      <c r="F40" s="17"/>
      <c r="G40" s="62"/>
      <c r="H40" s="53"/>
      <c r="O40" s="147">
        <f>C47</f>
        <v>0.73317525981232978</v>
      </c>
      <c r="P40" s="147">
        <f>D47</f>
        <v>0.15</v>
      </c>
    </row>
    <row r="41" spans="2:16" s="9" customFormat="1" ht="15" customHeight="1" x14ac:dyDescent="0.2">
      <c r="B41" s="15" t="s">
        <v>29</v>
      </c>
      <c r="C41" s="16"/>
      <c r="D41" s="16"/>
      <c r="E41" s="16"/>
      <c r="F41" s="17"/>
      <c r="G41" s="62"/>
      <c r="H41" s="53"/>
      <c r="O41" s="147"/>
      <c r="P41" s="148"/>
    </row>
    <row r="42" spans="2:16" s="9" customFormat="1" ht="15" customHeight="1" x14ac:dyDescent="0.2">
      <c r="B42" s="15" t="s">
        <v>30</v>
      </c>
      <c r="C42" s="16"/>
      <c r="D42" s="16"/>
      <c r="E42" s="16"/>
      <c r="F42" s="17"/>
      <c r="G42" s="62"/>
      <c r="H42" s="53"/>
    </row>
    <row r="43" spans="2:16" s="9" customFormat="1" ht="15" customHeight="1" x14ac:dyDescent="0.2">
      <c r="B43" s="15" t="s">
        <v>31</v>
      </c>
      <c r="C43" s="16"/>
      <c r="D43" s="16"/>
      <c r="E43" s="16"/>
      <c r="F43" s="17"/>
      <c r="G43" s="62"/>
      <c r="H43" s="53"/>
    </row>
    <row r="44" spans="2:16" s="9" customFormat="1" ht="15" customHeight="1" x14ac:dyDescent="0.2">
      <c r="B44" s="15" t="s">
        <v>32</v>
      </c>
      <c r="C44" s="60"/>
      <c r="D44" s="16"/>
      <c r="E44" s="16"/>
      <c r="F44" s="17"/>
      <c r="G44" s="62"/>
      <c r="H44" s="64"/>
    </row>
    <row r="45" spans="2:16" s="9" customFormat="1" ht="15" customHeight="1" thickBot="1" x14ac:dyDescent="0.25">
      <c r="B45" s="15" t="s">
        <v>33</v>
      </c>
      <c r="C45" s="60"/>
      <c r="D45" s="16"/>
      <c r="E45" s="16"/>
      <c r="F45" s="17"/>
      <c r="G45" s="65"/>
    </row>
    <row r="46" spans="2:16" s="9" customFormat="1" ht="15" customHeight="1" thickTop="1" x14ac:dyDescent="0.2">
      <c r="B46" s="27" t="s">
        <v>2</v>
      </c>
      <c r="C46" s="42">
        <f>SUM(C34:C45)</f>
        <v>14533</v>
      </c>
      <c r="D46" s="42">
        <f>SUM(D34:D45)</f>
        <v>2873</v>
      </c>
      <c r="E46" s="42">
        <f>SUM(E34:E45)</f>
        <v>2416</v>
      </c>
      <c r="F46" s="42">
        <f>SUM(F34:F45)</f>
        <v>19822</v>
      </c>
      <c r="G46" s="66"/>
      <c r="H46" s="67"/>
      <c r="I46" s="67"/>
      <c r="J46" s="67"/>
      <c r="K46" s="67"/>
      <c r="L46" s="67"/>
    </row>
    <row r="47" spans="2:16" s="9" customFormat="1" ht="15" customHeight="1" x14ac:dyDescent="0.2">
      <c r="B47" s="46" t="s">
        <v>34</v>
      </c>
      <c r="C47" s="47">
        <f>+C46/F46</f>
        <v>0.73317525981232978</v>
      </c>
      <c r="D47" s="47">
        <v>0.15</v>
      </c>
      <c r="E47" s="47">
        <f>E46/F46</f>
        <v>0.1218847744929876</v>
      </c>
      <c r="F47" s="47">
        <f>F46/F46</f>
        <v>1</v>
      </c>
      <c r="G47" s="18"/>
      <c r="H47" s="59"/>
      <c r="I47" s="59"/>
      <c r="J47" s="59"/>
      <c r="K47" s="59"/>
      <c r="L47" s="59"/>
    </row>
    <row r="48" spans="2:16" s="9" customFormat="1" ht="8.25" customHeight="1" x14ac:dyDescent="0.2">
      <c r="B48" s="15"/>
      <c r="C48" s="68"/>
      <c r="D48" s="16"/>
      <c r="E48" s="16"/>
      <c r="F48" s="16"/>
      <c r="G48" s="16"/>
      <c r="H48" s="16"/>
      <c r="I48" s="16"/>
      <c r="J48" s="16"/>
      <c r="K48" s="17"/>
      <c r="L48" s="17"/>
    </row>
    <row r="49" spans="2:17" s="9" customFormat="1" ht="15" customHeight="1" x14ac:dyDescent="0.2">
      <c r="B49" s="69" t="s">
        <v>63</v>
      </c>
      <c r="C49" s="69"/>
      <c r="D49" s="69"/>
      <c r="E49" s="69"/>
      <c r="F49" s="69"/>
      <c r="G49" s="16"/>
      <c r="H49" s="16"/>
      <c r="I49" s="16"/>
      <c r="J49" s="16"/>
      <c r="K49" s="17"/>
      <c r="L49" s="17"/>
    </row>
    <row r="50" spans="2:17" s="9" customFormat="1" ht="23.25" customHeight="1" x14ac:dyDescent="0.2">
      <c r="B50" s="121" t="s">
        <v>0</v>
      </c>
      <c r="C50" s="14" t="s">
        <v>64</v>
      </c>
      <c r="D50" s="14" t="s">
        <v>65</v>
      </c>
      <c r="E50" s="14" t="s">
        <v>18</v>
      </c>
      <c r="F50" s="14" t="s">
        <v>66</v>
      </c>
      <c r="G50" s="14" t="s">
        <v>67</v>
      </c>
      <c r="H50" s="14" t="s">
        <v>68</v>
      </c>
      <c r="I50" s="14" t="s">
        <v>69</v>
      </c>
      <c r="J50" s="121" t="s">
        <v>70</v>
      </c>
      <c r="K50" s="121" t="s">
        <v>2</v>
      </c>
      <c r="L50" s="59"/>
    </row>
    <row r="51" spans="2:17" s="9" customFormat="1" ht="13.5" customHeight="1" x14ac:dyDescent="0.2">
      <c r="B51" s="121"/>
      <c r="C51" s="70" t="s">
        <v>71</v>
      </c>
      <c r="D51" s="70" t="s">
        <v>72</v>
      </c>
      <c r="E51" s="70" t="s">
        <v>73</v>
      </c>
      <c r="F51" s="70" t="s">
        <v>74</v>
      </c>
      <c r="G51" s="70" t="s">
        <v>75</v>
      </c>
      <c r="H51" s="70" t="s">
        <v>76</v>
      </c>
      <c r="I51" s="70" t="s">
        <v>77</v>
      </c>
      <c r="J51" s="121"/>
      <c r="K51" s="121"/>
      <c r="L51" s="59"/>
    </row>
    <row r="52" spans="2:17" s="9" customFormat="1" ht="15" customHeight="1" x14ac:dyDescent="0.2">
      <c r="B52" s="15" t="s">
        <v>22</v>
      </c>
      <c r="C52" s="60">
        <v>0</v>
      </c>
      <c r="D52" s="16">
        <v>19</v>
      </c>
      <c r="E52" s="16">
        <v>48</v>
      </c>
      <c r="F52" s="16">
        <v>142</v>
      </c>
      <c r="G52" s="16">
        <v>1933</v>
      </c>
      <c r="H52" s="16">
        <v>5273</v>
      </c>
      <c r="I52" s="16">
        <v>352</v>
      </c>
      <c r="J52" s="16">
        <v>2001</v>
      </c>
      <c r="K52" s="17">
        <f t="shared" ref="K52:K53" si="1">SUM(C52:J52)</f>
        <v>9768</v>
      </c>
      <c r="L52" s="17"/>
    </row>
    <row r="53" spans="2:17" s="9" customFormat="1" ht="15" customHeight="1" x14ac:dyDescent="0.2">
      <c r="B53" s="15" t="s">
        <v>23</v>
      </c>
      <c r="C53" s="60">
        <v>0</v>
      </c>
      <c r="D53" s="16">
        <v>13</v>
      </c>
      <c r="E53" s="16">
        <v>50</v>
      </c>
      <c r="F53" s="16">
        <v>125</v>
      </c>
      <c r="G53" s="16">
        <v>2017</v>
      </c>
      <c r="H53" s="16">
        <v>5349</v>
      </c>
      <c r="I53" s="16">
        <v>355</v>
      </c>
      <c r="J53" s="16">
        <v>2145</v>
      </c>
      <c r="K53" s="17">
        <f t="shared" si="1"/>
        <v>10054</v>
      </c>
      <c r="L53" s="17"/>
    </row>
    <row r="54" spans="2:17" s="9" customFormat="1" ht="15" customHeight="1" x14ac:dyDescent="0.2">
      <c r="B54" s="15" t="s">
        <v>24</v>
      </c>
      <c r="C54" s="60"/>
      <c r="D54" s="16"/>
      <c r="E54" s="16"/>
      <c r="F54" s="16"/>
      <c r="G54" s="16"/>
      <c r="H54" s="16"/>
      <c r="I54" s="16"/>
      <c r="J54" s="16"/>
      <c r="K54" s="17"/>
      <c r="L54" s="17"/>
    </row>
    <row r="55" spans="2:17" s="9" customFormat="1" ht="15" customHeight="1" x14ac:dyDescent="0.2">
      <c r="B55" s="15" t="s">
        <v>25</v>
      </c>
      <c r="C55" s="60"/>
      <c r="D55" s="16"/>
      <c r="E55" s="16"/>
      <c r="F55" s="16"/>
      <c r="G55" s="16"/>
      <c r="H55" s="16"/>
      <c r="I55" s="16"/>
      <c r="J55" s="16"/>
      <c r="K55" s="17"/>
      <c r="L55" s="17"/>
    </row>
    <row r="56" spans="2:17" s="9" customFormat="1" ht="15" customHeight="1" x14ac:dyDescent="0.2">
      <c r="B56" s="15" t="s">
        <v>26</v>
      </c>
      <c r="C56" s="60"/>
      <c r="D56" s="16"/>
      <c r="E56" s="16"/>
      <c r="F56" s="16"/>
      <c r="G56" s="16"/>
      <c r="H56" s="16"/>
      <c r="I56" s="16"/>
      <c r="J56" s="16"/>
      <c r="K56" s="17"/>
      <c r="L56" s="17"/>
    </row>
    <row r="57" spans="2:17" s="9" customFormat="1" ht="15" customHeight="1" x14ac:dyDescent="0.2">
      <c r="B57" s="15" t="s">
        <v>27</v>
      </c>
      <c r="C57" s="60"/>
      <c r="D57" s="16"/>
      <c r="E57" s="16"/>
      <c r="F57" s="16"/>
      <c r="G57" s="16"/>
      <c r="H57" s="16"/>
      <c r="I57" s="16"/>
      <c r="J57" s="16"/>
      <c r="K57" s="17"/>
      <c r="L57" s="17"/>
    </row>
    <row r="58" spans="2:17" s="9" customFormat="1" ht="15" customHeight="1" x14ac:dyDescent="0.2">
      <c r="B58" s="15" t="s">
        <v>28</v>
      </c>
      <c r="C58" s="60"/>
      <c r="D58" s="16"/>
      <c r="E58" s="16"/>
      <c r="F58" s="16"/>
      <c r="G58" s="16"/>
      <c r="H58" s="16"/>
      <c r="I58" s="16"/>
      <c r="J58" s="16"/>
      <c r="K58" s="17"/>
      <c r="L58" s="17"/>
    </row>
    <row r="59" spans="2:17" s="9" customFormat="1" ht="15" customHeight="1" x14ac:dyDescent="0.2">
      <c r="B59" s="15" t="s">
        <v>29</v>
      </c>
      <c r="C59" s="60"/>
      <c r="D59" s="16"/>
      <c r="E59" s="16"/>
      <c r="F59" s="16"/>
      <c r="G59" s="16"/>
      <c r="H59" s="16"/>
      <c r="I59" s="16"/>
      <c r="J59" s="16"/>
      <c r="K59" s="17"/>
      <c r="L59" s="17"/>
    </row>
    <row r="60" spans="2:17" s="9" customFormat="1" ht="15" customHeight="1" x14ac:dyDescent="0.2">
      <c r="B60" s="15" t="s">
        <v>30</v>
      </c>
      <c r="C60" s="60"/>
      <c r="D60" s="16"/>
      <c r="E60" s="16"/>
      <c r="F60" s="16"/>
      <c r="G60" s="16"/>
      <c r="H60" s="16"/>
      <c r="I60" s="16"/>
      <c r="J60" s="16"/>
      <c r="K60" s="17"/>
      <c r="L60" s="17"/>
    </row>
    <row r="61" spans="2:17" s="9" customFormat="1" ht="15" customHeight="1" x14ac:dyDescent="0.2">
      <c r="B61" s="15" t="s">
        <v>31</v>
      </c>
      <c r="C61" s="60"/>
      <c r="D61" s="16"/>
      <c r="E61" s="16"/>
      <c r="F61" s="16"/>
      <c r="G61" s="16"/>
      <c r="H61" s="16"/>
      <c r="I61" s="16"/>
      <c r="J61" s="16"/>
      <c r="K61" s="17"/>
      <c r="L61" s="17"/>
    </row>
    <row r="62" spans="2:17" s="9" customFormat="1" ht="15" customHeight="1" x14ac:dyDescent="0.2">
      <c r="B62" s="15" t="s">
        <v>32</v>
      </c>
      <c r="C62" s="60"/>
      <c r="D62" s="16"/>
      <c r="E62" s="16"/>
      <c r="F62" s="16"/>
      <c r="G62" s="16"/>
      <c r="H62" s="16"/>
      <c r="I62" s="16"/>
      <c r="J62" s="16"/>
      <c r="K62" s="17"/>
      <c r="L62" s="17"/>
    </row>
    <row r="63" spans="2:17" s="9" customFormat="1" ht="15" customHeight="1" x14ac:dyDescent="0.2">
      <c r="B63" s="15" t="s">
        <v>33</v>
      </c>
      <c r="C63" s="60"/>
      <c r="D63" s="16"/>
      <c r="E63" s="16"/>
      <c r="F63" s="16"/>
      <c r="G63" s="16"/>
      <c r="H63" s="16"/>
      <c r="I63" s="16"/>
      <c r="J63" s="16"/>
      <c r="K63" s="17"/>
      <c r="L63" s="17"/>
    </row>
    <row r="64" spans="2:17" s="9" customFormat="1" ht="15" customHeight="1" x14ac:dyDescent="0.2">
      <c r="B64" s="27" t="s">
        <v>2</v>
      </c>
      <c r="C64" s="42">
        <f t="shared" ref="C64:K64" si="2">SUM(C52:C63)</f>
        <v>0</v>
      </c>
      <c r="D64" s="42">
        <f t="shared" si="2"/>
        <v>32</v>
      </c>
      <c r="E64" s="42">
        <f t="shared" si="2"/>
        <v>98</v>
      </c>
      <c r="F64" s="42">
        <f t="shared" si="2"/>
        <v>267</v>
      </c>
      <c r="G64" s="42">
        <f t="shared" si="2"/>
        <v>3950</v>
      </c>
      <c r="H64" s="42">
        <f t="shared" si="2"/>
        <v>10622</v>
      </c>
      <c r="I64" s="42">
        <f t="shared" si="2"/>
        <v>707</v>
      </c>
      <c r="J64" s="42">
        <f t="shared" si="2"/>
        <v>4146</v>
      </c>
      <c r="K64" s="42">
        <f t="shared" si="2"/>
        <v>19822</v>
      </c>
      <c r="L64" s="66"/>
      <c r="N64" s="71"/>
      <c r="O64" s="72"/>
      <c r="P64" s="20"/>
      <c r="Q64" s="21"/>
    </row>
    <row r="65" spans="2:17" s="9" customFormat="1" ht="15" customHeight="1" x14ac:dyDescent="0.2">
      <c r="B65" s="46" t="s">
        <v>34</v>
      </c>
      <c r="C65" s="73">
        <f>C64/$K$64</f>
        <v>0</v>
      </c>
      <c r="D65" s="73">
        <f t="shared" ref="D65:K65" si="3">D64/$K$64</f>
        <v>1.6143678740793059E-3</v>
      </c>
      <c r="E65" s="73">
        <f t="shared" si="3"/>
        <v>4.9440016143678742E-3</v>
      </c>
      <c r="F65" s="73">
        <f t="shared" si="3"/>
        <v>1.3469881949349208E-2</v>
      </c>
      <c r="G65" s="73">
        <f t="shared" si="3"/>
        <v>0.19927353445666432</v>
      </c>
      <c r="H65" s="73">
        <f t="shared" si="3"/>
        <v>0.53586923620219962</v>
      </c>
      <c r="I65" s="73">
        <f t="shared" si="3"/>
        <v>3.5667440217939661E-2</v>
      </c>
      <c r="J65" s="73">
        <f t="shared" si="3"/>
        <v>0.20916153768540005</v>
      </c>
      <c r="K65" s="73">
        <f t="shared" si="3"/>
        <v>1</v>
      </c>
      <c r="L65" s="52"/>
      <c r="N65" s="71"/>
      <c r="O65" s="72"/>
      <c r="P65" s="20"/>
      <c r="Q65" s="21"/>
    </row>
    <row r="66" spans="2:17" s="9" customFormat="1" ht="9" customHeight="1" x14ac:dyDescent="0.2">
      <c r="C66" s="74"/>
      <c r="D66" s="74"/>
      <c r="E66" s="74"/>
      <c r="F66" s="74"/>
      <c r="N66" s="71"/>
      <c r="O66" s="72"/>
      <c r="P66" s="20"/>
      <c r="Q66" s="21"/>
    </row>
    <row r="67" spans="2:17" s="9" customFormat="1" ht="15" customHeight="1" x14ac:dyDescent="0.2">
      <c r="B67" s="69" t="s">
        <v>78</v>
      </c>
      <c r="C67" s="69"/>
      <c r="D67" s="69"/>
      <c r="E67" s="69"/>
      <c r="F67" s="69"/>
      <c r="N67" s="71"/>
      <c r="O67" s="72"/>
      <c r="P67" s="20"/>
      <c r="Q67" s="21"/>
    </row>
    <row r="68" spans="2:17" s="9" customFormat="1" ht="15" customHeight="1" x14ac:dyDescent="0.2">
      <c r="B68" s="121" t="s">
        <v>79</v>
      </c>
      <c r="C68" s="121"/>
      <c r="D68" s="14" t="s">
        <v>80</v>
      </c>
      <c r="E68" s="14" t="s">
        <v>15</v>
      </c>
      <c r="O68" s="72"/>
      <c r="P68" s="20"/>
      <c r="Q68" s="21"/>
    </row>
    <row r="69" spans="2:17" s="9" customFormat="1" ht="15" customHeight="1" x14ac:dyDescent="0.25">
      <c r="B69" s="15" t="s">
        <v>81</v>
      </c>
      <c r="C69" s="60"/>
      <c r="D69" s="16">
        <v>8521</v>
      </c>
      <c r="E69" s="18">
        <f t="shared" ref="E69:E74" si="4">D69/$D$75</f>
        <v>0.42987589546968014</v>
      </c>
      <c r="F69" s="75"/>
      <c r="G69" s="76"/>
      <c r="N69" s="71"/>
      <c r="O69" s="77"/>
      <c r="P69" s="20"/>
      <c r="Q69" s="21"/>
    </row>
    <row r="70" spans="2:17" s="9" customFormat="1" ht="15" customHeight="1" x14ac:dyDescent="0.25">
      <c r="B70" s="15" t="s">
        <v>82</v>
      </c>
      <c r="C70" s="33"/>
      <c r="D70" s="16">
        <v>3259</v>
      </c>
      <c r="E70" s="18">
        <f t="shared" si="4"/>
        <v>0.16441327817576432</v>
      </c>
      <c r="F70" s="75"/>
      <c r="G70" s="76"/>
      <c r="N70" s="71"/>
      <c r="O70" s="77"/>
      <c r="P70" s="20"/>
      <c r="Q70" s="21"/>
    </row>
    <row r="71" spans="2:17" s="9" customFormat="1" ht="15" customHeight="1" x14ac:dyDescent="0.25">
      <c r="B71" s="15" t="s">
        <v>83</v>
      </c>
      <c r="C71" s="33"/>
      <c r="D71" s="16">
        <v>2151</v>
      </c>
      <c r="E71" s="18">
        <f t="shared" si="4"/>
        <v>0.10851579053576833</v>
      </c>
      <c r="F71" s="75"/>
      <c r="G71" s="76"/>
      <c r="N71" s="71"/>
      <c r="O71" s="77"/>
      <c r="P71" s="20"/>
      <c r="Q71" s="21"/>
    </row>
    <row r="72" spans="2:17" s="9" customFormat="1" ht="15" customHeight="1" x14ac:dyDescent="0.25">
      <c r="B72" s="15" t="s">
        <v>84</v>
      </c>
      <c r="C72" s="33"/>
      <c r="D72" s="16">
        <v>3392</v>
      </c>
      <c r="E72" s="18">
        <f t="shared" si="4"/>
        <v>0.17112299465240641</v>
      </c>
      <c r="F72" s="75"/>
      <c r="G72" s="76"/>
      <c r="N72" s="71"/>
      <c r="O72" s="77"/>
      <c r="P72" s="20"/>
      <c r="Q72" s="21"/>
    </row>
    <row r="73" spans="2:17" s="9" customFormat="1" ht="15" customHeight="1" x14ac:dyDescent="0.25">
      <c r="B73" s="15" t="s">
        <v>85</v>
      </c>
      <c r="C73" s="33"/>
      <c r="D73" s="16">
        <v>2377</v>
      </c>
      <c r="E73" s="18">
        <f t="shared" si="4"/>
        <v>0.11991726364645344</v>
      </c>
      <c r="F73" s="75"/>
      <c r="G73" s="76"/>
      <c r="N73" s="71"/>
      <c r="O73" s="77"/>
      <c r="P73" s="78"/>
      <c r="Q73" s="21"/>
    </row>
    <row r="74" spans="2:17" s="9" customFormat="1" ht="15" customHeight="1" x14ac:dyDescent="0.25">
      <c r="B74" s="15" t="s">
        <v>86</v>
      </c>
      <c r="C74" s="33"/>
      <c r="D74" s="16">
        <v>122</v>
      </c>
      <c r="E74" s="18">
        <f t="shared" si="4"/>
        <v>6.1547775199273531E-3</v>
      </c>
      <c r="F74" s="75"/>
      <c r="G74" s="76"/>
      <c r="N74" s="71"/>
      <c r="O74" s="77"/>
    </row>
    <row r="75" spans="2:17" s="9" customFormat="1" ht="12.75" x14ac:dyDescent="0.2">
      <c r="B75" s="150" t="s">
        <v>2</v>
      </c>
      <c r="C75" s="150"/>
      <c r="D75" s="42">
        <f>SUM(D69:D74)</f>
        <v>19822</v>
      </c>
      <c r="E75" s="79">
        <f>SUM(E69:E74)</f>
        <v>1</v>
      </c>
    </row>
    <row r="76" spans="2:17" s="22" customFormat="1" ht="4.5" customHeight="1" x14ac:dyDescent="0.2">
      <c r="C76" s="80"/>
      <c r="D76" s="80"/>
      <c r="E76" s="80"/>
      <c r="F76" s="80"/>
    </row>
    <row r="77" spans="2:17" s="9" customFormat="1" ht="18" customHeight="1" x14ac:dyDescent="0.25">
      <c r="B77" s="5" t="s">
        <v>87</v>
      </c>
      <c r="C77" s="7"/>
      <c r="D77" s="7"/>
      <c r="E77" s="7"/>
      <c r="F77" s="7"/>
      <c r="G77" s="7"/>
      <c r="H77" s="7"/>
      <c r="I77" s="7"/>
      <c r="J77" s="7"/>
      <c r="K77" s="6"/>
      <c r="L77" s="6"/>
      <c r="M77" s="6"/>
      <c r="N77" s="6"/>
      <c r="O77" s="6"/>
      <c r="P77" s="6"/>
      <c r="Q77" s="23"/>
    </row>
    <row r="78" spans="2:17" s="9" customFormat="1" ht="5.25" customHeight="1" x14ac:dyDescent="0.2">
      <c r="B78" s="10"/>
      <c r="C78" s="54"/>
      <c r="D78" s="54"/>
      <c r="E78" s="54"/>
      <c r="F78" s="54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7" s="9" customFormat="1" ht="27.75" customHeight="1" thickBot="1" x14ac:dyDescent="0.25">
      <c r="B79" s="149" t="s">
        <v>88</v>
      </c>
      <c r="C79" s="149"/>
      <c r="D79" s="149"/>
      <c r="E79" s="149"/>
      <c r="F79" s="149"/>
      <c r="G79" s="56"/>
      <c r="H79" s="56"/>
      <c r="I79" s="57"/>
      <c r="J79" s="57"/>
    </row>
    <row r="80" spans="2:17" s="9" customFormat="1" ht="15" customHeight="1" thickTop="1" x14ac:dyDescent="0.2">
      <c r="B80" s="14" t="s">
        <v>0</v>
      </c>
      <c r="C80" s="14" t="s">
        <v>16</v>
      </c>
      <c r="D80" s="14" t="s">
        <v>17</v>
      </c>
      <c r="E80" s="14" t="s">
        <v>2</v>
      </c>
      <c r="F80" s="58" t="s">
        <v>61</v>
      </c>
      <c r="G80" s="59"/>
      <c r="H80" s="59"/>
    </row>
    <row r="81" spans="2:16" s="9" customFormat="1" ht="15" customHeight="1" x14ac:dyDescent="0.2">
      <c r="B81" s="15" t="s">
        <v>22</v>
      </c>
      <c r="C81" s="60">
        <v>7771</v>
      </c>
      <c r="D81" s="16">
        <v>1997</v>
      </c>
      <c r="E81" s="17">
        <f t="shared" ref="E81:E82" si="5">C81+D81</f>
        <v>9768</v>
      </c>
      <c r="F81" s="61" t="s">
        <v>62</v>
      </c>
      <c r="G81" s="17"/>
      <c r="H81" s="53"/>
    </row>
    <row r="82" spans="2:16" s="9" customFormat="1" ht="15" customHeight="1" x14ac:dyDescent="0.2">
      <c r="B82" s="15" t="s">
        <v>23</v>
      </c>
      <c r="C82" s="60">
        <v>7946</v>
      </c>
      <c r="D82" s="16">
        <v>2108</v>
      </c>
      <c r="E82" s="17">
        <f t="shared" si="5"/>
        <v>10054</v>
      </c>
      <c r="F82" s="62">
        <f>+(E82-E81)/E81</f>
        <v>2.9279279279279279E-2</v>
      </c>
      <c r="G82" s="17"/>
      <c r="H82" s="53"/>
    </row>
    <row r="83" spans="2:16" s="9" customFormat="1" ht="15" customHeight="1" x14ac:dyDescent="0.2">
      <c r="B83" s="15" t="s">
        <v>24</v>
      </c>
      <c r="C83" s="60"/>
      <c r="D83" s="16"/>
      <c r="E83" s="17"/>
      <c r="F83" s="62"/>
      <c r="G83" s="17"/>
      <c r="H83" s="53"/>
    </row>
    <row r="84" spans="2:16" s="9" customFormat="1" ht="15" customHeight="1" x14ac:dyDescent="0.2">
      <c r="B84" s="15" t="s">
        <v>25</v>
      </c>
      <c r="C84" s="60"/>
      <c r="D84" s="16"/>
      <c r="E84" s="17"/>
      <c r="F84" s="62"/>
      <c r="G84" s="17"/>
      <c r="H84" s="53"/>
    </row>
    <row r="85" spans="2:16" s="9" customFormat="1" ht="15" customHeight="1" x14ac:dyDescent="0.2">
      <c r="B85" s="15" t="s">
        <v>26</v>
      </c>
      <c r="C85" s="60"/>
      <c r="D85" s="16"/>
      <c r="E85" s="17"/>
      <c r="F85" s="62"/>
      <c r="G85" s="17"/>
      <c r="H85" s="53"/>
    </row>
    <row r="86" spans="2:16" s="9" customFormat="1" ht="15" customHeight="1" x14ac:dyDescent="0.2">
      <c r="B86" s="15" t="s">
        <v>27</v>
      </c>
      <c r="C86" s="16"/>
      <c r="D86" s="60"/>
      <c r="E86" s="17"/>
      <c r="F86" s="62"/>
      <c r="G86" s="17"/>
      <c r="H86" s="53"/>
      <c r="O86" s="63" t="s">
        <v>16</v>
      </c>
      <c r="P86" s="63" t="s">
        <v>17</v>
      </c>
    </row>
    <row r="87" spans="2:16" s="9" customFormat="1" ht="15" customHeight="1" x14ac:dyDescent="0.2">
      <c r="B87" s="15" t="s">
        <v>28</v>
      </c>
      <c r="C87" s="16"/>
      <c r="D87" s="60"/>
      <c r="E87" s="17"/>
      <c r="F87" s="62"/>
      <c r="G87" s="17"/>
      <c r="H87" s="53"/>
      <c r="O87" s="147">
        <f>C94</f>
        <v>0.79290687115326408</v>
      </c>
      <c r="P87" s="147">
        <f>D94</f>
        <v>0.20709312884673595</v>
      </c>
    </row>
    <row r="88" spans="2:16" s="9" customFormat="1" ht="15" customHeight="1" x14ac:dyDescent="0.2">
      <c r="B88" s="15" t="s">
        <v>29</v>
      </c>
      <c r="C88" s="60"/>
      <c r="D88" s="16"/>
      <c r="E88" s="17"/>
      <c r="F88" s="62"/>
      <c r="G88" s="17"/>
      <c r="H88" s="53"/>
      <c r="O88" s="147"/>
      <c r="P88" s="148"/>
    </row>
    <row r="89" spans="2:16" s="9" customFormat="1" ht="15" customHeight="1" x14ac:dyDescent="0.2">
      <c r="B89" s="15" t="s">
        <v>30</v>
      </c>
      <c r="C89" s="60"/>
      <c r="D89" s="16"/>
      <c r="E89" s="17"/>
      <c r="F89" s="62"/>
      <c r="G89" s="17"/>
      <c r="H89" s="53"/>
    </row>
    <row r="90" spans="2:16" s="9" customFormat="1" ht="15" customHeight="1" x14ac:dyDescent="0.2">
      <c r="B90" s="15" t="s">
        <v>31</v>
      </c>
      <c r="C90" s="60"/>
      <c r="D90" s="16"/>
      <c r="E90" s="17"/>
      <c r="F90" s="62"/>
      <c r="G90" s="17"/>
      <c r="H90" s="53"/>
    </row>
    <row r="91" spans="2:16" s="9" customFormat="1" ht="15" customHeight="1" x14ac:dyDescent="0.2">
      <c r="B91" s="15" t="s">
        <v>32</v>
      </c>
      <c r="C91" s="60"/>
      <c r="D91" s="16"/>
      <c r="E91" s="17"/>
      <c r="F91" s="62"/>
      <c r="G91" s="66"/>
      <c r="H91" s="64"/>
    </row>
    <row r="92" spans="2:16" s="9" customFormat="1" ht="15" customHeight="1" thickBot="1" x14ac:dyDescent="0.25">
      <c r="B92" s="15" t="s">
        <v>33</v>
      </c>
      <c r="C92" s="60"/>
      <c r="D92" s="16"/>
      <c r="E92" s="17"/>
      <c r="F92" s="65"/>
    </row>
    <row r="93" spans="2:16" s="9" customFormat="1" ht="15" customHeight="1" thickTop="1" x14ac:dyDescent="0.2">
      <c r="B93" s="27" t="s">
        <v>2</v>
      </c>
      <c r="C93" s="42">
        <f>SUM(C81:C92)</f>
        <v>15717</v>
      </c>
      <c r="D93" s="42">
        <f>SUM(D81:D92)</f>
        <v>4105</v>
      </c>
      <c r="E93" s="42">
        <f>SUM(E81:E92)</f>
        <v>19822</v>
      </c>
      <c r="F93" s="66"/>
      <c r="G93" s="81"/>
      <c r="H93" s="67"/>
      <c r="I93" s="67"/>
      <c r="J93" s="67"/>
      <c r="K93" s="67"/>
      <c r="L93" s="67"/>
    </row>
    <row r="94" spans="2:16" s="9" customFormat="1" ht="15" customHeight="1" x14ac:dyDescent="0.2">
      <c r="B94" s="46" t="s">
        <v>34</v>
      </c>
      <c r="C94" s="47">
        <f>C93/E93</f>
        <v>0.79290687115326408</v>
      </c>
      <c r="D94" s="47">
        <f>D93/E93</f>
        <v>0.20709312884673595</v>
      </c>
      <c r="E94" s="47">
        <f>E93/E93</f>
        <v>1</v>
      </c>
      <c r="F94" s="18"/>
      <c r="G94" s="59"/>
      <c r="H94" s="59"/>
      <c r="I94" s="59"/>
      <c r="J94" s="59"/>
      <c r="K94" s="59"/>
      <c r="L94" s="59"/>
    </row>
    <row r="95" spans="2:16" s="9" customFormat="1" ht="9" customHeight="1" x14ac:dyDescent="0.2">
      <c r="B95" s="15"/>
      <c r="C95" s="16"/>
      <c r="D95" s="16"/>
      <c r="E95" s="16"/>
      <c r="F95" s="16"/>
      <c r="G95" s="16"/>
      <c r="H95" s="16"/>
      <c r="I95" s="16"/>
      <c r="J95" s="16"/>
      <c r="K95" s="17"/>
      <c r="L95" s="17"/>
    </row>
    <row r="96" spans="2:16" s="9" customFormat="1" ht="15" customHeight="1" x14ac:dyDescent="0.2">
      <c r="B96" s="69" t="s">
        <v>89</v>
      </c>
      <c r="C96" s="69"/>
      <c r="D96" s="69"/>
      <c r="E96" s="69"/>
      <c r="F96" s="69"/>
      <c r="G96" s="16"/>
      <c r="H96" s="16"/>
      <c r="I96" s="16"/>
      <c r="J96" s="16"/>
      <c r="K96" s="17"/>
      <c r="L96" s="17"/>
    </row>
    <row r="97" spans="2:16" s="9" customFormat="1" ht="24" customHeight="1" x14ac:dyDescent="0.2">
      <c r="B97" s="121" t="s">
        <v>0</v>
      </c>
      <c r="C97" s="14" t="s">
        <v>64</v>
      </c>
      <c r="D97" s="14" t="s">
        <v>65</v>
      </c>
      <c r="E97" s="14" t="s">
        <v>18</v>
      </c>
      <c r="F97" s="14" t="s">
        <v>66</v>
      </c>
      <c r="G97" s="14" t="s">
        <v>67</v>
      </c>
      <c r="H97" s="14" t="s">
        <v>68</v>
      </c>
      <c r="I97" s="14" t="s">
        <v>69</v>
      </c>
      <c r="J97" s="121" t="s">
        <v>70</v>
      </c>
      <c r="K97" s="121" t="s">
        <v>2</v>
      </c>
      <c r="L97" s="59"/>
    </row>
    <row r="98" spans="2:16" s="9" customFormat="1" ht="12" customHeight="1" x14ac:dyDescent="0.2">
      <c r="B98" s="121"/>
      <c r="C98" s="70" t="s">
        <v>71</v>
      </c>
      <c r="D98" s="70" t="s">
        <v>72</v>
      </c>
      <c r="E98" s="70" t="s">
        <v>73</v>
      </c>
      <c r="F98" s="70" t="s">
        <v>74</v>
      </c>
      <c r="G98" s="70" t="s">
        <v>75</v>
      </c>
      <c r="H98" s="70" t="s">
        <v>76</v>
      </c>
      <c r="I98" s="70" t="s">
        <v>77</v>
      </c>
      <c r="J98" s="121"/>
      <c r="K98" s="121"/>
      <c r="L98" s="59"/>
    </row>
    <row r="99" spans="2:16" s="9" customFormat="1" ht="15" customHeight="1" x14ac:dyDescent="0.2">
      <c r="B99" s="15" t="s">
        <v>22</v>
      </c>
      <c r="C99" s="60">
        <v>1042</v>
      </c>
      <c r="D99" s="16">
        <v>1184</v>
      </c>
      <c r="E99" s="16">
        <v>626</v>
      </c>
      <c r="F99" s="16">
        <v>482</v>
      </c>
      <c r="G99" s="16">
        <v>2050</v>
      </c>
      <c r="H99" s="16">
        <v>3732</v>
      </c>
      <c r="I99" s="16">
        <v>498</v>
      </c>
      <c r="J99" s="16">
        <v>154</v>
      </c>
      <c r="K99" s="17">
        <f t="shared" ref="K99:K100" si="6">SUM(C99:J99)</f>
        <v>9768</v>
      </c>
      <c r="L99" s="17"/>
    </row>
    <row r="100" spans="2:16" s="9" customFormat="1" ht="15" customHeight="1" x14ac:dyDescent="0.2">
      <c r="B100" s="15" t="s">
        <v>23</v>
      </c>
      <c r="C100" s="60">
        <v>1102</v>
      </c>
      <c r="D100" s="16">
        <v>1191</v>
      </c>
      <c r="E100" s="16">
        <v>669</v>
      </c>
      <c r="F100" s="16">
        <v>584</v>
      </c>
      <c r="G100" s="16">
        <v>2067</v>
      </c>
      <c r="H100" s="16">
        <v>3759</v>
      </c>
      <c r="I100" s="16">
        <v>554</v>
      </c>
      <c r="J100" s="16">
        <v>128</v>
      </c>
      <c r="K100" s="17">
        <f t="shared" si="6"/>
        <v>10054</v>
      </c>
      <c r="L100" s="17"/>
    </row>
    <row r="101" spans="2:16" s="9" customFormat="1" ht="15" customHeight="1" x14ac:dyDescent="0.2">
      <c r="B101" s="15" t="s">
        <v>24</v>
      </c>
      <c r="C101" s="60"/>
      <c r="D101" s="16"/>
      <c r="E101" s="16"/>
      <c r="F101" s="16"/>
      <c r="G101" s="16"/>
      <c r="H101" s="16"/>
      <c r="I101" s="16"/>
      <c r="J101" s="16"/>
      <c r="K101" s="17"/>
      <c r="L101" s="17"/>
    </row>
    <row r="102" spans="2:16" s="9" customFormat="1" ht="15" customHeight="1" x14ac:dyDescent="0.2">
      <c r="B102" s="15" t="s">
        <v>25</v>
      </c>
      <c r="C102" s="60"/>
      <c r="D102" s="16"/>
      <c r="E102" s="16"/>
      <c r="F102" s="16"/>
      <c r="G102" s="16"/>
      <c r="H102" s="16"/>
      <c r="I102" s="16"/>
      <c r="J102" s="16"/>
      <c r="K102" s="17"/>
      <c r="L102" s="17"/>
    </row>
    <row r="103" spans="2:16" s="9" customFormat="1" ht="15" customHeight="1" x14ac:dyDescent="0.2">
      <c r="B103" s="15" t="s">
        <v>26</v>
      </c>
      <c r="C103" s="60"/>
      <c r="D103" s="16"/>
      <c r="E103" s="16"/>
      <c r="F103" s="16"/>
      <c r="G103" s="16"/>
      <c r="H103" s="16"/>
      <c r="I103" s="16"/>
      <c r="J103" s="16"/>
      <c r="K103" s="17"/>
      <c r="L103" s="17"/>
    </row>
    <row r="104" spans="2:16" s="9" customFormat="1" ht="15" customHeight="1" x14ac:dyDescent="0.2">
      <c r="B104" s="15" t="s">
        <v>27</v>
      </c>
      <c r="C104" s="60"/>
      <c r="D104" s="16"/>
      <c r="E104" s="16"/>
      <c r="F104" s="16"/>
      <c r="G104" s="16"/>
      <c r="H104" s="16"/>
      <c r="I104" s="16"/>
      <c r="J104" s="16"/>
      <c r="K104" s="17"/>
      <c r="L104" s="17"/>
    </row>
    <row r="105" spans="2:16" s="9" customFormat="1" ht="15" customHeight="1" x14ac:dyDescent="0.2">
      <c r="B105" s="15" t="s">
        <v>28</v>
      </c>
      <c r="C105" s="60"/>
      <c r="D105" s="16"/>
      <c r="E105" s="16"/>
      <c r="F105" s="16"/>
      <c r="G105" s="16"/>
      <c r="H105" s="16"/>
      <c r="I105" s="16"/>
      <c r="J105" s="16"/>
      <c r="K105" s="17"/>
      <c r="L105" s="17"/>
    </row>
    <row r="106" spans="2:16" s="9" customFormat="1" ht="15" customHeight="1" x14ac:dyDescent="0.2">
      <c r="B106" s="15" t="s">
        <v>29</v>
      </c>
      <c r="C106" s="60"/>
      <c r="D106" s="16"/>
      <c r="E106" s="16"/>
      <c r="F106" s="16"/>
      <c r="G106" s="16"/>
      <c r="H106" s="16"/>
      <c r="I106" s="16"/>
      <c r="J106" s="16"/>
      <c r="K106" s="17"/>
      <c r="L106" s="17"/>
    </row>
    <row r="107" spans="2:16" s="9" customFormat="1" ht="15" customHeight="1" x14ac:dyDescent="0.2">
      <c r="B107" s="15" t="s">
        <v>30</v>
      </c>
      <c r="C107" s="60"/>
      <c r="D107" s="16"/>
      <c r="E107" s="16"/>
      <c r="F107" s="16"/>
      <c r="G107" s="16"/>
      <c r="H107" s="16"/>
      <c r="I107" s="16"/>
      <c r="J107" s="16"/>
      <c r="K107" s="17"/>
      <c r="L107" s="17"/>
    </row>
    <row r="108" spans="2:16" s="9" customFormat="1" ht="15" customHeight="1" x14ac:dyDescent="0.2">
      <c r="B108" s="15" t="s">
        <v>31</v>
      </c>
      <c r="C108" s="60"/>
      <c r="D108" s="16"/>
      <c r="E108" s="16"/>
      <c r="F108" s="16"/>
      <c r="G108" s="16"/>
      <c r="H108" s="16"/>
      <c r="I108" s="16"/>
      <c r="J108" s="16"/>
      <c r="K108" s="17"/>
      <c r="L108" s="17"/>
    </row>
    <row r="109" spans="2:16" s="9" customFormat="1" ht="15" customHeight="1" x14ac:dyDescent="0.2">
      <c r="B109" s="15" t="s">
        <v>32</v>
      </c>
      <c r="C109" s="60"/>
      <c r="D109" s="16"/>
      <c r="E109" s="16"/>
      <c r="F109" s="16"/>
      <c r="G109" s="16"/>
      <c r="H109" s="16"/>
      <c r="I109" s="16"/>
      <c r="J109" s="16"/>
      <c r="K109" s="17"/>
      <c r="L109" s="17"/>
    </row>
    <row r="110" spans="2:16" s="9" customFormat="1" ht="15" customHeight="1" x14ac:dyDescent="0.2">
      <c r="B110" s="15" t="s">
        <v>33</v>
      </c>
      <c r="C110" s="60"/>
      <c r="D110" s="16"/>
      <c r="E110" s="16"/>
      <c r="F110" s="16"/>
      <c r="G110" s="16"/>
      <c r="H110" s="16"/>
      <c r="I110" s="16"/>
      <c r="J110" s="16"/>
      <c r="K110" s="17"/>
      <c r="L110" s="17"/>
    </row>
    <row r="111" spans="2:16" s="9" customFormat="1" ht="15" customHeight="1" x14ac:dyDescent="0.2">
      <c r="B111" s="27" t="s">
        <v>2</v>
      </c>
      <c r="C111" s="42">
        <f t="shared" ref="C111:K111" si="7">SUM(C99:C110)</f>
        <v>2144</v>
      </c>
      <c r="D111" s="42">
        <f t="shared" si="7"/>
        <v>2375</v>
      </c>
      <c r="E111" s="42">
        <f t="shared" si="7"/>
        <v>1295</v>
      </c>
      <c r="F111" s="42">
        <f t="shared" si="7"/>
        <v>1066</v>
      </c>
      <c r="G111" s="42">
        <f t="shared" si="7"/>
        <v>4117</v>
      </c>
      <c r="H111" s="42">
        <f t="shared" si="7"/>
        <v>7491</v>
      </c>
      <c r="I111" s="42">
        <f t="shared" si="7"/>
        <v>1052</v>
      </c>
      <c r="J111" s="42">
        <f t="shared" si="7"/>
        <v>282</v>
      </c>
      <c r="K111" s="42">
        <f t="shared" si="7"/>
        <v>19822</v>
      </c>
      <c r="L111" s="66"/>
      <c r="N111" s="71"/>
      <c r="O111" s="72"/>
      <c r="P111" s="20"/>
    </row>
    <row r="112" spans="2:16" s="9" customFormat="1" ht="15" customHeight="1" x14ac:dyDescent="0.2">
      <c r="B112" s="46" t="s">
        <v>34</v>
      </c>
      <c r="C112" s="73">
        <f t="shared" ref="C112:K112" si="8">C111/$K$64</f>
        <v>0.10816264756331349</v>
      </c>
      <c r="D112" s="73">
        <f t="shared" si="8"/>
        <v>0.11981636565432348</v>
      </c>
      <c r="E112" s="73">
        <f t="shared" si="8"/>
        <v>6.533144990414691E-2</v>
      </c>
      <c r="F112" s="73">
        <f t="shared" si="8"/>
        <v>5.3778629805266875E-2</v>
      </c>
      <c r="G112" s="73">
        <f t="shared" si="8"/>
        <v>0.2076985167995157</v>
      </c>
      <c r="H112" s="73">
        <f t="shared" si="8"/>
        <v>0.37791342952275248</v>
      </c>
      <c r="I112" s="73">
        <f t="shared" si="8"/>
        <v>5.3072343860357182E-2</v>
      </c>
      <c r="J112" s="73">
        <f t="shared" si="8"/>
        <v>1.4226616890323883E-2</v>
      </c>
      <c r="K112" s="73">
        <f t="shared" si="8"/>
        <v>1</v>
      </c>
      <c r="L112" s="52"/>
      <c r="N112" s="71"/>
      <c r="O112" s="72"/>
      <c r="P112" s="20"/>
    </row>
    <row r="113" spans="2:17" s="9" customFormat="1" ht="15" customHeight="1" x14ac:dyDescent="0.2">
      <c r="B113" s="25"/>
      <c r="C113" s="82"/>
      <c r="D113" s="82"/>
      <c r="E113" s="53"/>
      <c r="F113" s="53"/>
      <c r="G113" s="53"/>
      <c r="H113" s="53"/>
    </row>
    <row r="114" spans="2:17" s="9" customFormat="1" ht="15" customHeight="1" x14ac:dyDescent="0.2">
      <c r="B114" s="69" t="s">
        <v>90</v>
      </c>
      <c r="C114" s="82"/>
      <c r="D114" s="82"/>
      <c r="E114" s="53"/>
      <c r="F114" s="53"/>
      <c r="G114" s="53"/>
      <c r="H114" s="53"/>
    </row>
    <row r="115" spans="2:17" s="9" customFormat="1" ht="15" customHeight="1" x14ac:dyDescent="0.2">
      <c r="B115" s="14" t="s">
        <v>91</v>
      </c>
      <c r="C115" s="14" t="s">
        <v>22</v>
      </c>
      <c r="D115" s="14" t="s">
        <v>23</v>
      </c>
      <c r="E115" s="14" t="s">
        <v>24</v>
      </c>
      <c r="F115" s="14" t="s">
        <v>25</v>
      </c>
      <c r="G115" s="14" t="s">
        <v>26</v>
      </c>
      <c r="H115" s="14" t="s">
        <v>27</v>
      </c>
      <c r="I115" s="14" t="s">
        <v>28</v>
      </c>
      <c r="J115" s="14" t="s">
        <v>29</v>
      </c>
      <c r="K115" s="14" t="s">
        <v>30</v>
      </c>
      <c r="L115" s="14" t="s">
        <v>31</v>
      </c>
      <c r="M115" s="14" t="s">
        <v>32</v>
      </c>
      <c r="N115" s="14" t="s">
        <v>33</v>
      </c>
      <c r="O115" s="14" t="s">
        <v>2</v>
      </c>
      <c r="P115" s="14" t="s">
        <v>15</v>
      </c>
    </row>
    <row r="116" spans="2:17" s="9" customFormat="1" ht="15" customHeight="1" x14ac:dyDescent="0.2">
      <c r="B116" s="15" t="s">
        <v>92</v>
      </c>
      <c r="C116" s="60">
        <v>2560</v>
      </c>
      <c r="D116" s="16">
        <v>2629</v>
      </c>
      <c r="E116" s="16"/>
      <c r="F116" s="16"/>
      <c r="G116" s="16"/>
      <c r="H116" s="16"/>
      <c r="I116" s="16"/>
      <c r="J116" s="16"/>
      <c r="K116" s="74"/>
      <c r="L116" s="74"/>
      <c r="M116" s="74"/>
      <c r="N116" s="74"/>
      <c r="O116" s="33">
        <f>SUM(C116:N116)</f>
        <v>5189</v>
      </c>
      <c r="P116" s="53">
        <f t="shared" ref="P116:P121" si="9">O116/$O$121</f>
        <v>0.26177984058117243</v>
      </c>
      <c r="Q116" s="26"/>
    </row>
    <row r="117" spans="2:17" s="9" customFormat="1" ht="15" customHeight="1" x14ac:dyDescent="0.2">
      <c r="B117" s="15" t="s">
        <v>93</v>
      </c>
      <c r="C117" s="60">
        <v>4491</v>
      </c>
      <c r="D117" s="16">
        <v>4392</v>
      </c>
      <c r="E117" s="16"/>
      <c r="F117" s="16"/>
      <c r="G117" s="16"/>
      <c r="H117" s="16"/>
      <c r="I117" s="16"/>
      <c r="J117" s="16"/>
      <c r="K117" s="74"/>
      <c r="L117" s="74"/>
      <c r="M117" s="74"/>
      <c r="N117" s="74"/>
      <c r="O117" s="33">
        <f>SUM(C117:N117)</f>
        <v>8883</v>
      </c>
      <c r="P117" s="53">
        <f t="shared" si="9"/>
        <v>0.44813843204520232</v>
      </c>
      <c r="Q117" s="26"/>
    </row>
    <row r="118" spans="2:17" s="9" customFormat="1" ht="15" customHeight="1" x14ac:dyDescent="0.2">
      <c r="B118" s="15" t="s">
        <v>94</v>
      </c>
      <c r="C118" s="60">
        <v>759</v>
      </c>
      <c r="D118" s="16">
        <v>815</v>
      </c>
      <c r="E118" s="16"/>
      <c r="F118" s="16"/>
      <c r="G118" s="16"/>
      <c r="H118" s="16"/>
      <c r="I118" s="16"/>
      <c r="J118" s="16"/>
      <c r="K118" s="74"/>
      <c r="L118" s="74"/>
      <c r="M118" s="74"/>
      <c r="N118" s="74"/>
      <c r="O118" s="33">
        <f>SUM(C118:N118)</f>
        <v>1574</v>
      </c>
      <c r="P118" s="53">
        <f t="shared" si="9"/>
        <v>7.9406719806275852E-2</v>
      </c>
    </row>
    <row r="119" spans="2:17" s="9" customFormat="1" ht="15" customHeight="1" x14ac:dyDescent="0.2">
      <c r="B119" s="15" t="s">
        <v>95</v>
      </c>
      <c r="C119" s="60">
        <v>22</v>
      </c>
      <c r="D119" s="16">
        <v>40</v>
      </c>
      <c r="E119" s="16"/>
      <c r="F119" s="16"/>
      <c r="G119" s="16"/>
      <c r="H119" s="16"/>
      <c r="I119" s="16"/>
      <c r="J119" s="16"/>
      <c r="K119" s="74"/>
      <c r="L119" s="74"/>
      <c r="M119" s="74"/>
      <c r="N119" s="74"/>
      <c r="O119" s="33">
        <f>SUM(C119:N119)</f>
        <v>62</v>
      </c>
      <c r="P119" s="53">
        <f t="shared" si="9"/>
        <v>3.1278377560286551E-3</v>
      </c>
    </row>
    <row r="120" spans="2:17" s="9" customFormat="1" ht="15" customHeight="1" x14ac:dyDescent="0.2">
      <c r="B120" s="15" t="s">
        <v>96</v>
      </c>
      <c r="C120" s="60">
        <v>1936</v>
      </c>
      <c r="D120" s="16">
        <v>2178</v>
      </c>
      <c r="E120" s="16"/>
      <c r="F120" s="16"/>
      <c r="G120" s="16"/>
      <c r="H120" s="16"/>
      <c r="I120" s="16"/>
      <c r="J120" s="16"/>
      <c r="K120" s="74"/>
      <c r="L120" s="74"/>
      <c r="M120" s="74"/>
      <c r="N120" s="74"/>
      <c r="O120" s="33">
        <f>SUM(C120:N120)</f>
        <v>4114</v>
      </c>
      <c r="P120" s="53">
        <f t="shared" si="9"/>
        <v>0.20754716981132076</v>
      </c>
    </row>
    <row r="121" spans="2:17" s="9" customFormat="1" ht="15" customHeight="1" x14ac:dyDescent="0.2">
      <c r="B121" s="27" t="s">
        <v>2</v>
      </c>
      <c r="C121" s="42">
        <f>SUM(C116:C120)</f>
        <v>9768</v>
      </c>
      <c r="D121" s="42">
        <f>SUM(D116:D120)</f>
        <v>10054</v>
      </c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>
        <f t="shared" ref="O121" si="10">SUM(O116:O120)</f>
        <v>19822</v>
      </c>
      <c r="P121" s="83">
        <f t="shared" si="9"/>
        <v>1</v>
      </c>
    </row>
    <row r="122" spans="2:17" s="9" customFormat="1" ht="14.25" customHeight="1" x14ac:dyDescent="0.2">
      <c r="B122" s="15"/>
      <c r="C122" s="16"/>
      <c r="D122" s="16"/>
      <c r="E122" s="16"/>
      <c r="F122" s="28"/>
    </row>
    <row r="123" spans="2:17" s="9" customFormat="1" ht="18" customHeight="1" x14ac:dyDescent="0.25">
      <c r="B123" s="5" t="s">
        <v>97</v>
      </c>
      <c r="C123" s="7"/>
      <c r="D123" s="7"/>
      <c r="E123" s="7"/>
      <c r="F123" s="7"/>
      <c r="G123" s="7"/>
      <c r="H123" s="7"/>
      <c r="I123" s="7"/>
      <c r="J123" s="7"/>
      <c r="K123" s="6"/>
      <c r="L123" s="6"/>
      <c r="M123" s="6"/>
      <c r="N123" s="6"/>
      <c r="O123" s="6"/>
      <c r="P123" s="6"/>
    </row>
    <row r="124" spans="2:17" s="9" customFormat="1" ht="3" customHeight="1" x14ac:dyDescent="0.2">
      <c r="B124" s="10"/>
      <c r="C124" s="54"/>
      <c r="D124" s="54"/>
      <c r="E124" s="54"/>
      <c r="F124" s="54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7" s="9" customFormat="1" ht="15" customHeight="1" thickBot="1" x14ac:dyDescent="0.25">
      <c r="B125" s="69" t="s">
        <v>98</v>
      </c>
      <c r="C125" s="69"/>
      <c r="D125" s="69"/>
      <c r="E125" s="69"/>
      <c r="F125" s="69"/>
      <c r="G125" s="56"/>
      <c r="H125" s="56"/>
      <c r="I125" s="57"/>
      <c r="J125" s="57"/>
    </row>
    <row r="126" spans="2:17" customFormat="1" ht="15" customHeight="1" thickTop="1" x14ac:dyDescent="0.25">
      <c r="B126" s="14" t="s">
        <v>0</v>
      </c>
      <c r="C126" s="14" t="s">
        <v>16</v>
      </c>
      <c r="D126" s="14" t="s">
        <v>17</v>
      </c>
      <c r="E126" s="14" t="s">
        <v>60</v>
      </c>
      <c r="F126" s="14" t="s">
        <v>2</v>
      </c>
      <c r="G126" s="58" t="s">
        <v>61</v>
      </c>
      <c r="H126" s="59"/>
      <c r="I126" s="9"/>
      <c r="J126" s="9"/>
      <c r="K126" s="9"/>
      <c r="L126" s="9"/>
      <c r="M126" s="9"/>
      <c r="N126" s="9"/>
      <c r="O126" s="9"/>
      <c r="P126" s="9"/>
    </row>
    <row r="127" spans="2:17" customFormat="1" ht="15" customHeight="1" x14ac:dyDescent="0.25">
      <c r="B127" s="15" t="s">
        <v>22</v>
      </c>
      <c r="C127" s="60">
        <v>1704</v>
      </c>
      <c r="D127" s="16">
        <v>5627</v>
      </c>
      <c r="E127" s="16">
        <v>2437</v>
      </c>
      <c r="F127" s="17">
        <f t="shared" ref="F127:F128" si="11">C127+D127+E127</f>
        <v>9768</v>
      </c>
      <c r="G127" s="61" t="s">
        <v>62</v>
      </c>
      <c r="H127" s="53"/>
      <c r="I127" s="9"/>
      <c r="J127" s="9"/>
      <c r="K127" s="9"/>
      <c r="L127" s="9"/>
      <c r="M127" s="9"/>
      <c r="N127" s="9"/>
      <c r="O127" s="9"/>
      <c r="P127" s="9"/>
    </row>
    <row r="128" spans="2:17" customFormat="1" ht="15" customHeight="1" x14ac:dyDescent="0.25">
      <c r="B128" s="15" t="s">
        <v>23</v>
      </c>
      <c r="C128" s="60">
        <v>1927</v>
      </c>
      <c r="D128" s="16">
        <v>5383</v>
      </c>
      <c r="E128" s="16">
        <v>2744</v>
      </c>
      <c r="F128" s="17">
        <f t="shared" si="11"/>
        <v>10054</v>
      </c>
      <c r="G128" s="62">
        <f>+(F128-F127)/F127</f>
        <v>2.9279279279279279E-2</v>
      </c>
      <c r="H128" s="53"/>
      <c r="I128" s="9"/>
      <c r="J128" s="9"/>
      <c r="K128" s="9"/>
      <c r="L128" s="9"/>
      <c r="M128" s="9"/>
      <c r="N128" s="9"/>
      <c r="O128" s="9"/>
      <c r="P128" s="9"/>
    </row>
    <row r="129" spans="2:16" customFormat="1" ht="15" customHeight="1" x14ac:dyDescent="0.25">
      <c r="B129" s="15" t="s">
        <v>24</v>
      </c>
      <c r="C129" s="60"/>
      <c r="D129" s="16"/>
      <c r="E129" s="16"/>
      <c r="F129" s="17"/>
      <c r="G129" s="62"/>
      <c r="H129" s="53"/>
      <c r="I129" s="9"/>
      <c r="J129" s="9"/>
      <c r="K129" s="9"/>
      <c r="L129" s="9"/>
      <c r="M129" s="9"/>
      <c r="N129" s="9"/>
      <c r="O129" s="9"/>
      <c r="P129" s="9"/>
    </row>
    <row r="130" spans="2:16" customFormat="1" ht="15" customHeight="1" x14ac:dyDescent="0.25">
      <c r="B130" s="15" t="s">
        <v>25</v>
      </c>
      <c r="C130" s="60"/>
      <c r="D130" s="16"/>
      <c r="E130" s="16"/>
      <c r="F130" s="17"/>
      <c r="G130" s="62"/>
      <c r="H130" s="53"/>
      <c r="I130" s="9"/>
      <c r="J130" s="9"/>
      <c r="K130" s="9"/>
      <c r="L130" s="9"/>
      <c r="M130" s="9"/>
      <c r="N130" s="9"/>
      <c r="O130" s="9"/>
      <c r="P130" s="9"/>
    </row>
    <row r="131" spans="2:16" customFormat="1" ht="15" customHeight="1" x14ac:dyDescent="0.25">
      <c r="B131" s="15" t="s">
        <v>26</v>
      </c>
      <c r="C131" s="60"/>
      <c r="D131" s="16"/>
      <c r="E131" s="16"/>
      <c r="F131" s="17"/>
      <c r="G131" s="62"/>
      <c r="H131" s="53"/>
      <c r="I131" s="9"/>
      <c r="J131" s="9"/>
      <c r="K131" s="9"/>
      <c r="L131" s="9"/>
      <c r="M131" s="9"/>
      <c r="N131" s="9"/>
      <c r="O131" s="9"/>
      <c r="P131" s="9"/>
    </row>
    <row r="132" spans="2:16" customFormat="1" ht="15" customHeight="1" x14ac:dyDescent="0.25">
      <c r="B132" s="15" t="s">
        <v>27</v>
      </c>
      <c r="C132" s="60"/>
      <c r="D132" s="16"/>
      <c r="E132" s="16"/>
      <c r="F132" s="17"/>
      <c r="G132" s="62"/>
      <c r="H132" s="53"/>
      <c r="I132" s="9"/>
      <c r="J132" s="9"/>
      <c r="K132" s="9"/>
      <c r="L132" s="9"/>
      <c r="M132" s="9"/>
      <c r="N132" s="9"/>
      <c r="O132" s="63" t="s">
        <v>16</v>
      </c>
      <c r="P132" s="63" t="s">
        <v>17</v>
      </c>
    </row>
    <row r="133" spans="2:16" customFormat="1" ht="15" customHeight="1" x14ac:dyDescent="0.25">
      <c r="B133" s="15" t="s">
        <v>28</v>
      </c>
      <c r="C133" s="60"/>
      <c r="D133" s="16"/>
      <c r="E133" s="16"/>
      <c r="F133" s="17"/>
      <c r="G133" s="62"/>
      <c r="H133" s="53"/>
      <c r="I133" s="9"/>
      <c r="J133" s="9"/>
      <c r="K133" s="9"/>
      <c r="L133" s="9"/>
      <c r="M133" s="9"/>
      <c r="N133" s="9"/>
      <c r="O133" s="147">
        <f>C140</f>
        <v>0.18318030471193622</v>
      </c>
      <c r="P133" s="147">
        <f>D140</f>
        <v>0.55544344667541112</v>
      </c>
    </row>
    <row r="134" spans="2:16" customFormat="1" ht="15" customHeight="1" x14ac:dyDescent="0.25">
      <c r="B134" s="15" t="s">
        <v>29</v>
      </c>
      <c r="C134" s="60"/>
      <c r="D134" s="16"/>
      <c r="E134" s="16"/>
      <c r="F134" s="17"/>
      <c r="G134" s="62"/>
      <c r="H134" s="53"/>
      <c r="I134" s="9"/>
      <c r="J134" s="9"/>
      <c r="K134" s="9"/>
      <c r="L134" s="9"/>
      <c r="M134" s="9"/>
      <c r="N134" s="9"/>
      <c r="O134" s="147"/>
      <c r="P134" s="148"/>
    </row>
    <row r="135" spans="2:16" customFormat="1" ht="15" customHeight="1" x14ac:dyDescent="0.25">
      <c r="B135" s="15" t="s">
        <v>30</v>
      </c>
      <c r="C135" s="60"/>
      <c r="D135" s="16"/>
      <c r="E135" s="16"/>
      <c r="F135" s="17"/>
      <c r="G135" s="62"/>
      <c r="H135" s="53"/>
      <c r="I135" s="9"/>
      <c r="J135" s="9"/>
      <c r="K135" s="9"/>
      <c r="L135" s="9"/>
      <c r="M135" s="9"/>
      <c r="N135" s="9"/>
      <c r="O135" s="9"/>
      <c r="P135" s="9"/>
    </row>
    <row r="136" spans="2:16" customFormat="1" ht="15" customHeight="1" x14ac:dyDescent="0.25">
      <c r="B136" s="15" t="s">
        <v>31</v>
      </c>
      <c r="C136" s="60"/>
      <c r="D136" s="16"/>
      <c r="E136" s="16"/>
      <c r="F136" s="17"/>
      <c r="G136" s="62"/>
      <c r="H136" s="53"/>
      <c r="I136" s="9"/>
      <c r="J136" s="9"/>
      <c r="K136" s="9"/>
      <c r="L136" s="9"/>
      <c r="M136" s="9"/>
      <c r="N136" s="9"/>
      <c r="O136" s="9"/>
      <c r="P136" s="9"/>
    </row>
    <row r="137" spans="2:16" customFormat="1" ht="15" customHeight="1" x14ac:dyDescent="0.25">
      <c r="B137" s="15" t="s">
        <v>32</v>
      </c>
      <c r="C137" s="60"/>
      <c r="D137" s="16"/>
      <c r="E137" s="16"/>
      <c r="F137" s="17"/>
      <c r="G137" s="62"/>
      <c r="H137" s="64"/>
      <c r="I137" s="9"/>
      <c r="J137" s="9"/>
      <c r="K137" s="9"/>
      <c r="L137" s="9"/>
      <c r="M137" s="9"/>
      <c r="N137" s="9"/>
      <c r="O137" s="9"/>
      <c r="P137" s="9"/>
    </row>
    <row r="138" spans="2:16" customFormat="1" ht="15" customHeight="1" thickBot="1" x14ac:dyDescent="0.3">
      <c r="B138" s="15" t="s">
        <v>33</v>
      </c>
      <c r="C138" s="33"/>
      <c r="D138" s="16"/>
      <c r="E138" s="16"/>
      <c r="F138" s="17"/>
      <c r="G138" s="65"/>
      <c r="H138" s="9"/>
      <c r="I138" s="9"/>
      <c r="J138" s="9"/>
      <c r="K138" s="9"/>
      <c r="L138" s="9"/>
      <c r="M138" s="9"/>
      <c r="N138" s="9"/>
      <c r="O138" s="9"/>
      <c r="P138" s="9"/>
    </row>
    <row r="139" spans="2:16" customFormat="1" ht="15.75" thickTop="1" x14ac:dyDescent="0.25">
      <c r="B139" s="27" t="s">
        <v>2</v>
      </c>
      <c r="C139" s="42">
        <f>SUM(C127:C138)</f>
        <v>3631</v>
      </c>
      <c r="D139" s="42">
        <f>SUM(D127:D138)</f>
        <v>11010</v>
      </c>
      <c r="E139" s="42">
        <f>SUM(E127:E138)</f>
        <v>5181</v>
      </c>
      <c r="F139" s="42">
        <f>SUM(F127:F138)</f>
        <v>19822</v>
      </c>
      <c r="G139" s="66"/>
      <c r="H139" s="67"/>
      <c r="I139" s="67"/>
      <c r="J139" s="67"/>
      <c r="K139" s="67"/>
      <c r="L139" s="67"/>
      <c r="M139" s="9"/>
      <c r="N139" s="9"/>
      <c r="O139" s="9"/>
      <c r="P139" s="9"/>
    </row>
    <row r="140" spans="2:16" customFormat="1" x14ac:dyDescent="0.25">
      <c r="B140" s="46" t="s">
        <v>34</v>
      </c>
      <c r="C140" s="47">
        <f>C139/F139</f>
        <v>0.18318030471193622</v>
      </c>
      <c r="D140" s="47">
        <f>D139/F139</f>
        <v>0.55544344667541112</v>
      </c>
      <c r="E140" s="47">
        <f>E139/F139</f>
        <v>0.26137624861265263</v>
      </c>
      <c r="F140" s="47">
        <f>F139/F139</f>
        <v>1</v>
      </c>
      <c r="G140" s="18"/>
      <c r="H140" s="59"/>
      <c r="I140" s="59"/>
      <c r="J140" s="59"/>
      <c r="K140" s="59"/>
      <c r="L140" s="59"/>
      <c r="M140" s="9"/>
      <c r="N140" s="9"/>
      <c r="O140" s="9"/>
      <c r="P140" s="9"/>
    </row>
    <row r="141" spans="2:16" customFormat="1" x14ac:dyDescent="0.25">
      <c r="B141" s="15"/>
      <c r="C141" s="16"/>
      <c r="D141" s="16"/>
      <c r="E141" s="16"/>
      <c r="F141" s="16"/>
      <c r="G141" s="16"/>
      <c r="H141" s="16"/>
      <c r="I141" s="16"/>
      <c r="J141" s="16"/>
      <c r="K141" s="17"/>
      <c r="L141" s="17"/>
      <c r="M141" s="9"/>
      <c r="N141" s="9"/>
      <c r="O141" s="9"/>
      <c r="P141" s="9"/>
    </row>
    <row r="142" spans="2:16" customFormat="1" x14ac:dyDescent="0.25">
      <c r="B142" s="69" t="s">
        <v>99</v>
      </c>
      <c r="C142" s="69"/>
      <c r="D142" s="69"/>
      <c r="E142" s="69"/>
      <c r="F142" s="69"/>
      <c r="G142" s="16"/>
      <c r="H142" s="16"/>
      <c r="I142" s="16"/>
      <c r="J142" s="16"/>
      <c r="K142" s="17"/>
      <c r="L142" s="17"/>
      <c r="M142" s="9"/>
      <c r="N142" s="9"/>
      <c r="O142" s="9"/>
      <c r="P142" s="9"/>
    </row>
    <row r="143" spans="2:16" customFormat="1" ht="25.5" customHeight="1" x14ac:dyDescent="0.25">
      <c r="B143" s="121" t="s">
        <v>0</v>
      </c>
      <c r="C143" s="14" t="s">
        <v>64</v>
      </c>
      <c r="D143" s="14" t="s">
        <v>65</v>
      </c>
      <c r="E143" s="14" t="s">
        <v>18</v>
      </c>
      <c r="F143" s="14" t="s">
        <v>66</v>
      </c>
      <c r="G143" s="14" t="s">
        <v>67</v>
      </c>
      <c r="H143" s="14" t="s">
        <v>68</v>
      </c>
      <c r="I143" s="14" t="s">
        <v>69</v>
      </c>
      <c r="J143" s="121" t="s">
        <v>70</v>
      </c>
      <c r="K143" s="121" t="s">
        <v>2</v>
      </c>
      <c r="L143" s="59"/>
      <c r="M143" s="9"/>
      <c r="N143" s="9"/>
      <c r="O143" s="9"/>
      <c r="P143" s="9"/>
    </row>
    <row r="144" spans="2:16" customFormat="1" ht="13.5" customHeight="1" x14ac:dyDescent="0.25">
      <c r="B144" s="121"/>
      <c r="C144" s="70" t="s">
        <v>71</v>
      </c>
      <c r="D144" s="70" t="s">
        <v>72</v>
      </c>
      <c r="E144" s="70" t="s">
        <v>73</v>
      </c>
      <c r="F144" s="70" t="s">
        <v>74</v>
      </c>
      <c r="G144" s="70" t="s">
        <v>75</v>
      </c>
      <c r="H144" s="70" t="s">
        <v>76</v>
      </c>
      <c r="I144" s="70" t="s">
        <v>77</v>
      </c>
      <c r="J144" s="121"/>
      <c r="K144" s="121"/>
      <c r="L144" s="59"/>
      <c r="M144" s="9"/>
      <c r="N144" s="9"/>
      <c r="O144" s="9"/>
      <c r="P144" s="9"/>
    </row>
    <row r="145" spans="2:16" customFormat="1" ht="14.25" customHeight="1" x14ac:dyDescent="0.25">
      <c r="B145" s="15" t="s">
        <v>22</v>
      </c>
      <c r="C145" s="60">
        <v>0</v>
      </c>
      <c r="D145" s="16">
        <v>3</v>
      </c>
      <c r="E145" s="16">
        <v>21</v>
      </c>
      <c r="F145" s="16">
        <v>58</v>
      </c>
      <c r="G145" s="16">
        <v>1675</v>
      </c>
      <c r="H145" s="16">
        <v>5023</v>
      </c>
      <c r="I145" s="16">
        <v>323</v>
      </c>
      <c r="J145" s="16">
        <v>2665</v>
      </c>
      <c r="K145" s="17">
        <f t="shared" ref="K145:K146" si="12">SUM(C145:J145)</f>
        <v>9768</v>
      </c>
      <c r="L145" s="17"/>
      <c r="M145" s="9"/>
      <c r="N145" s="9"/>
      <c r="O145" s="9"/>
      <c r="P145" s="9"/>
    </row>
    <row r="146" spans="2:16" customFormat="1" ht="14.25" customHeight="1" x14ac:dyDescent="0.25">
      <c r="B146" s="15" t="s">
        <v>23</v>
      </c>
      <c r="C146" s="60">
        <v>0</v>
      </c>
      <c r="D146" s="16">
        <v>8</v>
      </c>
      <c r="E146" s="16">
        <v>32</v>
      </c>
      <c r="F146" s="16">
        <v>72</v>
      </c>
      <c r="G146" s="16">
        <v>1679</v>
      </c>
      <c r="H146" s="16">
        <v>4864</v>
      </c>
      <c r="I146" s="16">
        <v>362</v>
      </c>
      <c r="J146" s="16">
        <v>3037</v>
      </c>
      <c r="K146" s="17">
        <f t="shared" si="12"/>
        <v>10054</v>
      </c>
      <c r="L146" s="17"/>
      <c r="M146" s="9"/>
      <c r="N146" s="9"/>
      <c r="O146" s="9"/>
      <c r="P146" s="9"/>
    </row>
    <row r="147" spans="2:16" customFormat="1" ht="14.25" customHeight="1" x14ac:dyDescent="0.25">
      <c r="B147" s="15" t="s">
        <v>24</v>
      </c>
      <c r="C147" s="60"/>
      <c r="D147" s="16"/>
      <c r="E147" s="16"/>
      <c r="F147" s="16"/>
      <c r="G147" s="16"/>
      <c r="H147" s="16"/>
      <c r="I147" s="16"/>
      <c r="J147" s="16"/>
      <c r="K147" s="17"/>
      <c r="L147" s="17"/>
      <c r="M147" s="9"/>
      <c r="N147" s="9"/>
      <c r="O147" s="9"/>
      <c r="P147" s="9"/>
    </row>
    <row r="148" spans="2:16" customFormat="1" ht="14.25" customHeight="1" x14ac:dyDescent="0.25">
      <c r="B148" s="15" t="s">
        <v>25</v>
      </c>
      <c r="C148" s="60"/>
      <c r="D148" s="16"/>
      <c r="E148" s="16"/>
      <c r="F148" s="16"/>
      <c r="G148" s="16"/>
      <c r="H148" s="16"/>
      <c r="I148" s="16"/>
      <c r="J148" s="16"/>
      <c r="K148" s="17"/>
      <c r="L148" s="17"/>
      <c r="M148" s="9"/>
      <c r="N148" s="9"/>
      <c r="O148" s="9"/>
      <c r="P148" s="9"/>
    </row>
    <row r="149" spans="2:16" customFormat="1" ht="14.25" customHeight="1" x14ac:dyDescent="0.25">
      <c r="B149" s="15" t="s">
        <v>26</v>
      </c>
      <c r="C149" s="60"/>
      <c r="D149" s="16"/>
      <c r="E149" s="16"/>
      <c r="F149" s="16"/>
      <c r="G149" s="16"/>
      <c r="H149" s="16"/>
      <c r="I149" s="16"/>
      <c r="J149" s="16"/>
      <c r="K149" s="17"/>
      <c r="L149" s="17"/>
      <c r="M149" s="9"/>
      <c r="N149" s="9"/>
      <c r="O149" s="9"/>
      <c r="P149" s="9"/>
    </row>
    <row r="150" spans="2:16" customFormat="1" ht="14.25" customHeight="1" x14ac:dyDescent="0.25">
      <c r="B150" s="15" t="s">
        <v>27</v>
      </c>
      <c r="C150" s="60"/>
      <c r="D150" s="16"/>
      <c r="E150" s="16"/>
      <c r="F150" s="16"/>
      <c r="G150" s="16"/>
      <c r="H150" s="16"/>
      <c r="I150" s="16"/>
      <c r="J150" s="16"/>
      <c r="K150" s="17"/>
      <c r="L150" s="17"/>
      <c r="M150" s="9"/>
      <c r="N150" s="9"/>
      <c r="O150" s="9"/>
      <c r="P150" s="9"/>
    </row>
    <row r="151" spans="2:16" customFormat="1" ht="14.25" customHeight="1" x14ac:dyDescent="0.25">
      <c r="B151" s="15" t="s">
        <v>28</v>
      </c>
      <c r="C151" s="60"/>
      <c r="D151" s="16"/>
      <c r="E151" s="16"/>
      <c r="F151" s="16"/>
      <c r="G151" s="16"/>
      <c r="H151" s="16"/>
      <c r="I151" s="16"/>
      <c r="J151" s="16"/>
      <c r="K151" s="17"/>
      <c r="L151" s="17"/>
      <c r="M151" s="9"/>
      <c r="N151" s="9"/>
      <c r="O151" s="9"/>
      <c r="P151" s="9"/>
    </row>
    <row r="152" spans="2:16" customFormat="1" ht="14.25" customHeight="1" x14ac:dyDescent="0.25">
      <c r="B152" s="15" t="s">
        <v>29</v>
      </c>
      <c r="C152" s="60"/>
      <c r="D152" s="16"/>
      <c r="E152" s="16"/>
      <c r="F152" s="16"/>
      <c r="G152" s="16"/>
      <c r="H152" s="16"/>
      <c r="I152" s="16"/>
      <c r="J152" s="16"/>
      <c r="K152" s="17"/>
      <c r="L152" s="17"/>
      <c r="M152" s="9"/>
      <c r="N152" s="9"/>
      <c r="O152" s="9"/>
      <c r="P152" s="9"/>
    </row>
    <row r="153" spans="2:16" customFormat="1" ht="14.25" customHeight="1" x14ac:dyDescent="0.25">
      <c r="B153" s="15" t="s">
        <v>30</v>
      </c>
      <c r="C153" s="60"/>
      <c r="D153" s="16"/>
      <c r="E153" s="16"/>
      <c r="F153" s="16"/>
      <c r="G153" s="16"/>
      <c r="H153" s="16"/>
      <c r="I153" s="16"/>
      <c r="J153" s="16"/>
      <c r="K153" s="17"/>
      <c r="L153" s="17"/>
      <c r="M153" s="9"/>
      <c r="N153" s="9"/>
      <c r="O153" s="9"/>
      <c r="P153" s="9"/>
    </row>
    <row r="154" spans="2:16" customFormat="1" ht="14.25" customHeight="1" x14ac:dyDescent="0.25">
      <c r="B154" s="15" t="s">
        <v>31</v>
      </c>
      <c r="C154" s="60"/>
      <c r="D154" s="16"/>
      <c r="E154" s="16"/>
      <c r="F154" s="16"/>
      <c r="G154" s="16"/>
      <c r="H154" s="16"/>
      <c r="I154" s="16"/>
      <c r="J154" s="16"/>
      <c r="K154" s="17"/>
      <c r="L154" s="17"/>
      <c r="M154" s="9"/>
      <c r="N154" s="9"/>
      <c r="O154" s="9"/>
      <c r="P154" s="9"/>
    </row>
    <row r="155" spans="2:16" customFormat="1" ht="14.25" customHeight="1" x14ac:dyDescent="0.25">
      <c r="B155" s="15" t="s">
        <v>32</v>
      </c>
      <c r="C155" s="60"/>
      <c r="D155" s="16"/>
      <c r="E155" s="16"/>
      <c r="F155" s="16"/>
      <c r="G155" s="16"/>
      <c r="H155" s="16"/>
      <c r="I155" s="16"/>
      <c r="J155" s="16"/>
      <c r="K155" s="17"/>
      <c r="L155" s="17"/>
      <c r="M155" s="9"/>
      <c r="N155" s="9"/>
      <c r="O155" s="9"/>
      <c r="P155" s="9"/>
    </row>
    <row r="156" spans="2:16" customFormat="1" ht="14.25" customHeight="1" x14ac:dyDescent="0.25">
      <c r="B156" s="15" t="s">
        <v>33</v>
      </c>
      <c r="C156" s="60"/>
      <c r="D156" s="16"/>
      <c r="E156" s="16"/>
      <c r="F156" s="16"/>
      <c r="G156" s="16"/>
      <c r="H156" s="16"/>
      <c r="I156" s="16"/>
      <c r="J156" s="16"/>
      <c r="K156" s="17"/>
      <c r="L156" s="17"/>
      <c r="M156" s="9"/>
      <c r="N156" s="9"/>
      <c r="O156" s="9"/>
      <c r="P156" s="9"/>
    </row>
    <row r="157" spans="2:16" customFormat="1" ht="14.25" customHeight="1" x14ac:dyDescent="0.25">
      <c r="B157" s="27" t="s">
        <v>2</v>
      </c>
      <c r="C157" s="42">
        <f t="shared" ref="C157:K157" si="13">SUM(C145:C156)</f>
        <v>0</v>
      </c>
      <c r="D157" s="42">
        <f t="shared" si="13"/>
        <v>11</v>
      </c>
      <c r="E157" s="42">
        <f t="shared" si="13"/>
        <v>53</v>
      </c>
      <c r="F157" s="42">
        <f t="shared" si="13"/>
        <v>130</v>
      </c>
      <c r="G157" s="42">
        <f t="shared" si="13"/>
        <v>3354</v>
      </c>
      <c r="H157" s="42">
        <f t="shared" si="13"/>
        <v>9887</v>
      </c>
      <c r="I157" s="42">
        <f t="shared" si="13"/>
        <v>685</v>
      </c>
      <c r="J157" s="42">
        <f t="shared" si="13"/>
        <v>5702</v>
      </c>
      <c r="K157" s="42">
        <f t="shared" si="13"/>
        <v>19822</v>
      </c>
      <c r="L157" s="66"/>
      <c r="M157" s="9"/>
      <c r="N157" s="71"/>
      <c r="O157" s="72"/>
      <c r="P157" s="20"/>
    </row>
    <row r="158" spans="2:16" customFormat="1" ht="14.25" customHeight="1" x14ac:dyDescent="0.25">
      <c r="B158" s="46" t="s">
        <v>34</v>
      </c>
      <c r="C158" s="73">
        <f t="shared" ref="C158:K158" si="14">C157/$K$64</f>
        <v>0</v>
      </c>
      <c r="D158" s="73">
        <f t="shared" si="14"/>
        <v>5.5493895671476139E-4</v>
      </c>
      <c r="E158" s="73">
        <f t="shared" si="14"/>
        <v>2.6737967914438501E-3</v>
      </c>
      <c r="F158" s="73">
        <f t="shared" si="14"/>
        <v>6.5583694884471799E-3</v>
      </c>
      <c r="G158" s="73">
        <f t="shared" si="14"/>
        <v>0.16920593280193724</v>
      </c>
      <c r="H158" s="73">
        <f t="shared" si="14"/>
        <v>0.49878922409444054</v>
      </c>
      <c r="I158" s="73">
        <f t="shared" si="14"/>
        <v>3.4557562304510139E-2</v>
      </c>
      <c r="J158" s="73">
        <f t="shared" si="14"/>
        <v>0.28766017556250628</v>
      </c>
      <c r="K158" s="73">
        <f t="shared" si="14"/>
        <v>1</v>
      </c>
      <c r="L158" s="52"/>
      <c r="M158" s="9"/>
      <c r="N158" s="71"/>
      <c r="O158" s="72"/>
      <c r="P158" s="20"/>
    </row>
    <row r="159" spans="2:16" customFormat="1" x14ac:dyDescent="0.25">
      <c r="C159" s="84"/>
      <c r="D159" s="84"/>
      <c r="E159" s="84"/>
      <c r="F159" s="84"/>
    </row>
    <row r="160" spans="2:16" customFormat="1" x14ac:dyDescent="0.25">
      <c r="B160" t="s">
        <v>100</v>
      </c>
      <c r="C160" s="84"/>
      <c r="D160" s="84"/>
      <c r="E160" s="84"/>
      <c r="F160" s="84"/>
      <c r="J160" s="69"/>
    </row>
    <row r="161" spans="2:17" customFormat="1" ht="14.25" customHeight="1" x14ac:dyDescent="0.25">
      <c r="B161" s="14" t="s">
        <v>101</v>
      </c>
      <c r="C161" s="14" t="s">
        <v>22</v>
      </c>
      <c r="D161" s="14" t="s">
        <v>23</v>
      </c>
      <c r="E161" s="14" t="s">
        <v>24</v>
      </c>
      <c r="F161" s="14" t="s">
        <v>25</v>
      </c>
      <c r="G161" s="14" t="s">
        <v>26</v>
      </c>
      <c r="H161" s="14" t="s">
        <v>27</v>
      </c>
      <c r="I161" s="14" t="s">
        <v>28</v>
      </c>
      <c r="J161" s="14" t="s">
        <v>29</v>
      </c>
      <c r="K161" s="14" t="s">
        <v>35</v>
      </c>
      <c r="L161" s="14" t="s">
        <v>31</v>
      </c>
      <c r="M161" s="14" t="s">
        <v>32</v>
      </c>
      <c r="N161" s="14" t="s">
        <v>33</v>
      </c>
      <c r="O161" s="14" t="s">
        <v>2</v>
      </c>
      <c r="P161" s="14" t="s">
        <v>15</v>
      </c>
      <c r="Q161" s="69"/>
    </row>
    <row r="162" spans="2:17" customFormat="1" ht="14.25" customHeight="1" x14ac:dyDescent="0.25">
      <c r="B162" s="15" t="s">
        <v>19</v>
      </c>
      <c r="C162" s="60">
        <v>5419</v>
      </c>
      <c r="D162" s="16">
        <v>5730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33">
        <f t="shared" ref="O162:O186" si="15">SUM(C162:N162)</f>
        <v>11149</v>
      </c>
      <c r="P162" s="53">
        <f t="shared" ref="P162:P186" si="16">O162/$O$187</f>
        <v>0.56245585712844315</v>
      </c>
      <c r="Q162" s="56"/>
    </row>
    <row r="163" spans="2:17" customFormat="1" ht="14.25" customHeight="1" x14ac:dyDescent="0.25">
      <c r="B163" s="15" t="s">
        <v>102</v>
      </c>
      <c r="C163" s="60">
        <v>553</v>
      </c>
      <c r="D163" s="16">
        <v>618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33">
        <f t="shared" si="15"/>
        <v>1171</v>
      </c>
      <c r="P163" s="53">
        <f t="shared" si="16"/>
        <v>5.9075774392089594E-2</v>
      </c>
      <c r="Q163" s="31"/>
    </row>
    <row r="164" spans="2:17" customFormat="1" ht="14.25" customHeight="1" x14ac:dyDescent="0.25">
      <c r="B164" s="15" t="s">
        <v>103</v>
      </c>
      <c r="C164" s="60">
        <v>384</v>
      </c>
      <c r="D164" s="16">
        <v>386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33">
        <f t="shared" si="15"/>
        <v>770</v>
      </c>
      <c r="P164" s="53">
        <f t="shared" si="16"/>
        <v>3.8845726970033294E-2</v>
      </c>
      <c r="Q164" s="31"/>
    </row>
    <row r="165" spans="2:17" customFormat="1" ht="14.25" customHeight="1" x14ac:dyDescent="0.25">
      <c r="B165" s="15" t="s">
        <v>104</v>
      </c>
      <c r="C165" s="60">
        <v>400</v>
      </c>
      <c r="D165" s="16">
        <v>364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33">
        <f t="shared" si="15"/>
        <v>764</v>
      </c>
      <c r="P165" s="53">
        <f t="shared" si="16"/>
        <v>3.8543032993643429E-2</v>
      </c>
      <c r="Q165" s="31"/>
    </row>
    <row r="166" spans="2:17" customFormat="1" ht="14.25" customHeight="1" x14ac:dyDescent="0.25">
      <c r="B166" s="15" t="s">
        <v>20</v>
      </c>
      <c r="C166" s="60">
        <v>313</v>
      </c>
      <c r="D166" s="16">
        <v>322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33">
        <f t="shared" si="15"/>
        <v>635</v>
      </c>
      <c r="P166" s="53">
        <f t="shared" si="16"/>
        <v>3.2035112501261225E-2</v>
      </c>
      <c r="Q166" s="31"/>
    </row>
    <row r="167" spans="2:17" customFormat="1" ht="14.25" customHeight="1" x14ac:dyDescent="0.25">
      <c r="B167" s="15" t="s">
        <v>105</v>
      </c>
      <c r="C167" s="60">
        <v>290</v>
      </c>
      <c r="D167" s="16">
        <v>289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33">
        <f t="shared" si="15"/>
        <v>579</v>
      </c>
      <c r="P167" s="53">
        <f t="shared" si="16"/>
        <v>2.9209968721622438E-2</v>
      </c>
      <c r="Q167" s="31"/>
    </row>
    <row r="168" spans="2:17" customFormat="1" ht="14.25" customHeight="1" x14ac:dyDescent="0.25">
      <c r="B168" s="15" t="s">
        <v>106</v>
      </c>
      <c r="C168" s="60">
        <v>275</v>
      </c>
      <c r="D168" s="16">
        <v>284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33">
        <f t="shared" si="15"/>
        <v>559</v>
      </c>
      <c r="P168" s="53">
        <f t="shared" si="16"/>
        <v>2.8200988800322874E-2</v>
      </c>
      <c r="Q168" s="31"/>
    </row>
    <row r="169" spans="2:17" customFormat="1" ht="14.25" customHeight="1" x14ac:dyDescent="0.25">
      <c r="B169" s="15" t="s">
        <v>107</v>
      </c>
      <c r="C169" s="60">
        <v>276</v>
      </c>
      <c r="D169" s="16">
        <v>238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33">
        <f t="shared" si="15"/>
        <v>514</v>
      </c>
      <c r="P169" s="53">
        <f t="shared" si="16"/>
        <v>2.5930783977398848E-2</v>
      </c>
      <c r="Q169" s="31"/>
    </row>
    <row r="170" spans="2:17" customFormat="1" ht="14.25" customHeight="1" x14ac:dyDescent="0.25">
      <c r="B170" s="15" t="s">
        <v>108</v>
      </c>
      <c r="C170" s="60">
        <v>252</v>
      </c>
      <c r="D170" s="16">
        <v>197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33">
        <f t="shared" si="15"/>
        <v>449</v>
      </c>
      <c r="P170" s="53">
        <f t="shared" si="16"/>
        <v>2.2651599233175258E-2</v>
      </c>
      <c r="Q170" s="31"/>
    </row>
    <row r="171" spans="2:17" customFormat="1" ht="14.25" customHeight="1" x14ac:dyDescent="0.25">
      <c r="B171" s="15" t="s">
        <v>109</v>
      </c>
      <c r="C171" s="60">
        <v>218</v>
      </c>
      <c r="D171" s="16">
        <v>191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33">
        <f t="shared" si="15"/>
        <v>409</v>
      </c>
      <c r="P171" s="53">
        <f t="shared" si="16"/>
        <v>2.0633639390576129E-2</v>
      </c>
      <c r="Q171" s="31"/>
    </row>
    <row r="172" spans="2:17" customFormat="1" ht="14.25" customHeight="1" x14ac:dyDescent="0.25">
      <c r="B172" s="15" t="s">
        <v>110</v>
      </c>
      <c r="C172" s="60">
        <v>194</v>
      </c>
      <c r="D172" s="16">
        <v>197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33">
        <f t="shared" si="15"/>
        <v>391</v>
      </c>
      <c r="P172" s="53">
        <f t="shared" si="16"/>
        <v>1.9725557461406518E-2</v>
      </c>
      <c r="Q172" s="31"/>
    </row>
    <row r="173" spans="2:17" customFormat="1" ht="14.25" customHeight="1" x14ac:dyDescent="0.25">
      <c r="B173" s="15" t="s">
        <v>111</v>
      </c>
      <c r="C173" s="60">
        <v>163</v>
      </c>
      <c r="D173" s="16">
        <v>168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33">
        <f t="shared" si="15"/>
        <v>331</v>
      </c>
      <c r="P173" s="53">
        <f t="shared" si="16"/>
        <v>1.6698617697507821E-2</v>
      </c>
      <c r="Q173" s="31"/>
    </row>
    <row r="174" spans="2:17" customFormat="1" ht="14.25" customHeight="1" x14ac:dyDescent="0.25">
      <c r="B174" s="15" t="s">
        <v>112</v>
      </c>
      <c r="C174" s="60">
        <v>145</v>
      </c>
      <c r="D174" s="16">
        <v>152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33">
        <f t="shared" si="15"/>
        <v>297</v>
      </c>
      <c r="P174" s="53">
        <f t="shared" si="16"/>
        <v>1.4983351831298557E-2</v>
      </c>
      <c r="Q174" s="31"/>
    </row>
    <row r="175" spans="2:17" customFormat="1" ht="14.25" customHeight="1" x14ac:dyDescent="0.25">
      <c r="B175" s="15" t="s">
        <v>113</v>
      </c>
      <c r="C175" s="60">
        <v>146</v>
      </c>
      <c r="D175" s="16">
        <v>148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33">
        <f t="shared" si="15"/>
        <v>294</v>
      </c>
      <c r="P175" s="53">
        <f t="shared" si="16"/>
        <v>1.4832004843103623E-2</v>
      </c>
      <c r="Q175" s="31"/>
    </row>
    <row r="176" spans="2:17" customFormat="1" ht="14.25" customHeight="1" x14ac:dyDescent="0.25">
      <c r="B176" s="15" t="s">
        <v>114</v>
      </c>
      <c r="C176" s="60">
        <v>107</v>
      </c>
      <c r="D176" s="16">
        <v>143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33">
        <f t="shared" si="15"/>
        <v>250</v>
      </c>
      <c r="P176" s="53">
        <f t="shared" si="16"/>
        <v>1.2612249016244578E-2</v>
      </c>
      <c r="Q176" s="31"/>
    </row>
    <row r="177" spans="2:17" customFormat="1" ht="14.25" customHeight="1" x14ac:dyDescent="0.25">
      <c r="B177" s="15" t="s">
        <v>115</v>
      </c>
      <c r="C177" s="60">
        <v>104</v>
      </c>
      <c r="D177" s="16">
        <v>105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33">
        <f t="shared" si="15"/>
        <v>209</v>
      </c>
      <c r="P177" s="53">
        <f t="shared" si="16"/>
        <v>1.0543840177580466E-2</v>
      </c>
      <c r="Q177" s="31"/>
    </row>
    <row r="178" spans="2:17" customFormat="1" ht="14.25" customHeight="1" x14ac:dyDescent="0.25">
      <c r="B178" s="15" t="s">
        <v>116</v>
      </c>
      <c r="C178" s="60">
        <v>82</v>
      </c>
      <c r="D178" s="16">
        <v>80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33">
        <f t="shared" si="15"/>
        <v>162</v>
      </c>
      <c r="P178" s="53">
        <f t="shared" si="16"/>
        <v>8.1727373625264856E-3</v>
      </c>
      <c r="Q178" s="31"/>
    </row>
    <row r="179" spans="2:17" customFormat="1" ht="14.25" customHeight="1" x14ac:dyDescent="0.25">
      <c r="B179" s="15" t="s">
        <v>117</v>
      </c>
      <c r="C179" s="60">
        <v>89</v>
      </c>
      <c r="D179" s="16">
        <v>69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33">
        <f t="shared" si="15"/>
        <v>158</v>
      </c>
      <c r="P179" s="53">
        <f t="shared" si="16"/>
        <v>7.9709413782665731E-3</v>
      </c>
      <c r="Q179" s="31"/>
    </row>
    <row r="180" spans="2:17" customFormat="1" ht="14.25" customHeight="1" x14ac:dyDescent="0.25">
      <c r="B180" s="15" t="s">
        <v>118</v>
      </c>
      <c r="C180" s="60">
        <v>84</v>
      </c>
      <c r="D180" s="16">
        <v>69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33">
        <f t="shared" si="15"/>
        <v>153</v>
      </c>
      <c r="P180" s="53">
        <f t="shared" si="16"/>
        <v>7.7186963979416811E-3</v>
      </c>
      <c r="Q180" s="31"/>
    </row>
    <row r="181" spans="2:17" customFormat="1" ht="14.25" customHeight="1" x14ac:dyDescent="0.25">
      <c r="B181" s="15" t="s">
        <v>119</v>
      </c>
      <c r="C181" s="60">
        <v>65</v>
      </c>
      <c r="D181" s="16">
        <v>70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33">
        <f t="shared" si="15"/>
        <v>135</v>
      </c>
      <c r="P181" s="53">
        <f t="shared" si="16"/>
        <v>6.8106144687720711E-3</v>
      </c>
      <c r="Q181" s="31"/>
    </row>
    <row r="182" spans="2:17" customFormat="1" ht="14.25" customHeight="1" x14ac:dyDescent="0.25">
      <c r="B182" s="15" t="s">
        <v>120</v>
      </c>
      <c r="C182" s="60">
        <v>48</v>
      </c>
      <c r="D182" s="16">
        <v>54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33">
        <f t="shared" si="15"/>
        <v>102</v>
      </c>
      <c r="P182" s="53">
        <f t="shared" si="16"/>
        <v>5.1457975986277877E-3</v>
      </c>
      <c r="Q182" s="31"/>
    </row>
    <row r="183" spans="2:17" customFormat="1" ht="14.25" customHeight="1" x14ac:dyDescent="0.25">
      <c r="B183" s="15" t="s">
        <v>121</v>
      </c>
      <c r="C183" s="60">
        <v>42</v>
      </c>
      <c r="D183" s="16">
        <v>54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33">
        <f t="shared" si="15"/>
        <v>96</v>
      </c>
      <c r="P183" s="53">
        <f t="shared" si="16"/>
        <v>4.8431036222379171E-3</v>
      </c>
      <c r="Q183" s="31"/>
    </row>
    <row r="184" spans="2:17" customFormat="1" ht="14.25" customHeight="1" x14ac:dyDescent="0.25">
      <c r="B184" s="15" t="s">
        <v>122</v>
      </c>
      <c r="C184" s="60">
        <v>43</v>
      </c>
      <c r="D184" s="16">
        <v>51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33">
        <f t="shared" si="15"/>
        <v>94</v>
      </c>
      <c r="P184" s="53">
        <f t="shared" si="16"/>
        <v>4.7422056301079608E-3</v>
      </c>
      <c r="Q184" s="31"/>
    </row>
    <row r="185" spans="2:17" customFormat="1" ht="14.25" customHeight="1" x14ac:dyDescent="0.25">
      <c r="B185" s="15" t="s">
        <v>123</v>
      </c>
      <c r="C185" s="60">
        <v>36</v>
      </c>
      <c r="D185" s="16">
        <v>42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33">
        <f t="shared" si="15"/>
        <v>78</v>
      </c>
      <c r="P185" s="53">
        <f t="shared" si="16"/>
        <v>3.935021693068308E-3</v>
      </c>
      <c r="Q185" s="31"/>
    </row>
    <row r="186" spans="2:17" customFormat="1" ht="14.25" customHeight="1" x14ac:dyDescent="0.25">
      <c r="B186" s="15" t="s">
        <v>124</v>
      </c>
      <c r="C186" s="60">
        <v>40</v>
      </c>
      <c r="D186" s="16">
        <v>33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33">
        <f t="shared" si="15"/>
        <v>73</v>
      </c>
      <c r="P186" s="53">
        <f t="shared" si="16"/>
        <v>3.6827767127434164E-3</v>
      </c>
      <c r="Q186" s="31"/>
    </row>
    <row r="187" spans="2:17" customFormat="1" ht="14.25" customHeight="1" x14ac:dyDescent="0.25">
      <c r="B187" s="27" t="s">
        <v>2</v>
      </c>
      <c r="C187" s="42">
        <f t="shared" ref="C187:O187" si="17">SUM(C162:C186)</f>
        <v>9768</v>
      </c>
      <c r="D187" s="42">
        <f t="shared" si="17"/>
        <v>10054</v>
      </c>
      <c r="E187" s="42">
        <f t="shared" si="17"/>
        <v>0</v>
      </c>
      <c r="F187" s="42">
        <f t="shared" si="17"/>
        <v>0</v>
      </c>
      <c r="G187" s="42">
        <f t="shared" si="17"/>
        <v>0</v>
      </c>
      <c r="H187" s="42">
        <f t="shared" si="17"/>
        <v>0</v>
      </c>
      <c r="I187" s="42">
        <f t="shared" si="17"/>
        <v>0</v>
      </c>
      <c r="J187" s="42">
        <f t="shared" si="17"/>
        <v>0</v>
      </c>
      <c r="K187" s="42">
        <f t="shared" si="17"/>
        <v>0</v>
      </c>
      <c r="L187" s="42">
        <f t="shared" si="17"/>
        <v>0</v>
      </c>
      <c r="M187" s="42">
        <f t="shared" si="17"/>
        <v>0</v>
      </c>
      <c r="N187" s="42">
        <f t="shared" si="17"/>
        <v>0</v>
      </c>
      <c r="O187" s="42">
        <f t="shared" si="17"/>
        <v>19822</v>
      </c>
      <c r="P187" s="83">
        <f>SUM(P162:P186)</f>
        <v>1</v>
      </c>
      <c r="Q187" s="31"/>
    </row>
    <row r="188" spans="2:17" ht="5.25" customHeight="1" thickBot="1" x14ac:dyDescent="0.3">
      <c r="G188" s="29"/>
    </row>
    <row r="189" spans="2:17" ht="16.5" customHeight="1" thickTop="1" x14ac:dyDescent="0.25">
      <c r="B189" s="85" t="s">
        <v>125</v>
      </c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6"/>
    </row>
    <row r="190" spans="2:17" customFormat="1" ht="3" customHeight="1" x14ac:dyDescent="0.25">
      <c r="B190" s="87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</row>
    <row r="191" spans="2:17" x14ac:dyDescent="0.25">
      <c r="B191" s="89" t="s">
        <v>126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</row>
    <row r="192" spans="2:17" ht="14.25" customHeight="1" x14ac:dyDescent="0.25">
      <c r="B192" s="151" t="s">
        <v>0</v>
      </c>
      <c r="C192" s="151"/>
      <c r="D192" s="91" t="s">
        <v>2</v>
      </c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</row>
    <row r="193" spans="2:17" ht="14.25" customHeight="1" x14ac:dyDescent="0.25">
      <c r="B193" s="93" t="s">
        <v>22</v>
      </c>
      <c r="C193" s="94"/>
      <c r="D193" s="95">
        <v>3566</v>
      </c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</row>
    <row r="194" spans="2:17" ht="14.25" customHeight="1" x14ac:dyDescent="0.25">
      <c r="B194" s="93" t="s">
        <v>23</v>
      </c>
      <c r="C194" s="94"/>
      <c r="D194" s="95">
        <v>3288</v>
      </c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</row>
    <row r="195" spans="2:17" ht="14.25" customHeight="1" x14ac:dyDescent="0.25">
      <c r="B195" s="93" t="s">
        <v>24</v>
      </c>
      <c r="C195" s="94"/>
      <c r="D195" s="95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</row>
    <row r="196" spans="2:17" ht="14.25" customHeight="1" x14ac:dyDescent="0.25">
      <c r="B196" s="93" t="s">
        <v>25</v>
      </c>
      <c r="C196" s="94"/>
      <c r="D196" s="95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</row>
    <row r="197" spans="2:17" ht="14.25" customHeight="1" x14ac:dyDescent="0.25">
      <c r="B197" s="93" t="s">
        <v>26</v>
      </c>
      <c r="C197" s="94"/>
      <c r="D197" s="95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</row>
    <row r="198" spans="2:17" ht="14.25" customHeight="1" x14ac:dyDescent="0.25">
      <c r="B198" s="93" t="s">
        <v>27</v>
      </c>
      <c r="C198" s="94"/>
      <c r="D198" s="95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</row>
    <row r="199" spans="2:17" ht="14.25" customHeight="1" x14ac:dyDescent="0.25">
      <c r="B199" s="96" t="s">
        <v>28</v>
      </c>
      <c r="C199" s="95"/>
      <c r="D199" s="95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</row>
    <row r="200" spans="2:17" ht="14.25" customHeight="1" x14ac:dyDescent="0.25">
      <c r="B200" s="96" t="s">
        <v>29</v>
      </c>
      <c r="C200" s="95"/>
      <c r="D200" s="95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</row>
    <row r="201" spans="2:17" ht="14.25" customHeight="1" x14ac:dyDescent="0.25">
      <c r="B201" s="154" t="s">
        <v>30</v>
      </c>
      <c r="C201" s="154"/>
      <c r="D201" s="95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</row>
    <row r="202" spans="2:17" ht="14.25" customHeight="1" x14ac:dyDescent="0.25">
      <c r="B202" s="154" t="s">
        <v>31</v>
      </c>
      <c r="C202" s="154"/>
      <c r="D202" s="95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</row>
    <row r="203" spans="2:17" ht="14.25" customHeight="1" x14ac:dyDescent="0.25">
      <c r="B203" s="88" t="s">
        <v>32</v>
      </c>
      <c r="C203" s="95"/>
      <c r="D203" s="95"/>
      <c r="E203" s="97" t="s">
        <v>127</v>
      </c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</row>
    <row r="204" spans="2:17" ht="14.25" customHeight="1" thickBot="1" x14ac:dyDescent="0.3">
      <c r="B204" s="88" t="s">
        <v>33</v>
      </c>
      <c r="C204" s="95"/>
      <c r="D204" s="95"/>
      <c r="E204" s="97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</row>
    <row r="205" spans="2:17" ht="14.25" customHeight="1" x14ac:dyDescent="0.25">
      <c r="B205" s="155" t="s">
        <v>2</v>
      </c>
      <c r="C205" s="155"/>
      <c r="D205" s="98">
        <f>SUM(D193:D204)</f>
        <v>6854</v>
      </c>
      <c r="E205" s="99">
        <f>O187-D205</f>
        <v>12968</v>
      </c>
      <c r="F205" s="100"/>
      <c r="G205" s="100"/>
      <c r="H205" s="100"/>
      <c r="I205" s="92"/>
      <c r="J205" s="92"/>
      <c r="K205" s="92"/>
      <c r="L205" s="92"/>
      <c r="M205" s="92"/>
      <c r="N205" s="92"/>
      <c r="O205" s="92"/>
      <c r="P205" s="92"/>
      <c r="Q205" s="92"/>
    </row>
    <row r="206" spans="2:17" ht="8.25" customHeight="1" thickBot="1" x14ac:dyDescent="0.3">
      <c r="B206" s="101"/>
      <c r="C206" s="86"/>
      <c r="D206" s="102" t="s">
        <v>128</v>
      </c>
      <c r="E206" s="102" t="s">
        <v>129</v>
      </c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</row>
    <row r="207" spans="2:17" ht="18.75" customHeight="1" thickTop="1" x14ac:dyDescent="0.25">
      <c r="B207" s="85" t="s">
        <v>130</v>
      </c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6"/>
    </row>
    <row r="208" spans="2:17" ht="3" customHeight="1" x14ac:dyDescent="0.25"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</row>
    <row r="209" spans="2:17" x14ac:dyDescent="0.25">
      <c r="B209" s="103" t="s">
        <v>131</v>
      </c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</row>
    <row r="210" spans="2:17" ht="1.5" customHeight="1" thickBot="1" x14ac:dyDescent="0.3">
      <c r="B210" s="104"/>
      <c r="C210" s="90"/>
      <c r="D210" s="90"/>
      <c r="E210" s="90"/>
      <c r="F210" s="105"/>
      <c r="G210" s="105"/>
      <c r="H210" s="86"/>
      <c r="I210" s="86"/>
      <c r="J210" s="86"/>
      <c r="K210" s="86"/>
      <c r="L210" s="86"/>
      <c r="M210" s="86"/>
      <c r="N210" s="86"/>
      <c r="O210" s="86"/>
      <c r="P210" s="86"/>
      <c r="Q210" s="86"/>
    </row>
    <row r="211" spans="2:17" ht="3.75" hidden="1" customHeight="1" thickBot="1" x14ac:dyDescent="0.3">
      <c r="B211" s="90"/>
      <c r="C211" s="90"/>
      <c r="D211" s="90"/>
      <c r="E211" s="90"/>
      <c r="F211" s="105"/>
      <c r="G211" s="105"/>
      <c r="H211" s="86"/>
      <c r="I211" s="86"/>
      <c r="J211" s="86"/>
      <c r="K211" s="86"/>
      <c r="L211" s="86"/>
      <c r="M211" s="86"/>
      <c r="N211" s="86"/>
      <c r="O211" s="86"/>
      <c r="P211" s="86"/>
      <c r="Q211" s="86"/>
    </row>
    <row r="212" spans="2:17" x14ac:dyDescent="0.25">
      <c r="B212" s="156" t="s">
        <v>1</v>
      </c>
      <c r="C212" s="157" t="s">
        <v>132</v>
      </c>
      <c r="D212" s="158"/>
      <c r="E212" s="152" t="s">
        <v>133</v>
      </c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</row>
    <row r="213" spans="2:17" x14ac:dyDescent="0.25">
      <c r="B213" s="156"/>
      <c r="C213" s="106">
        <v>2018</v>
      </c>
      <c r="D213" s="107">
        <v>2019</v>
      </c>
      <c r="E213" s="153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</row>
    <row r="214" spans="2:17" ht="14.25" customHeight="1" x14ac:dyDescent="0.25">
      <c r="B214" s="108" t="s">
        <v>3</v>
      </c>
      <c r="C214" s="109">
        <v>4543</v>
      </c>
      <c r="D214" s="110">
        <f>F34</f>
        <v>9768</v>
      </c>
      <c r="E214" s="111">
        <f t="shared" ref="E214:E215" si="18">(D214/C214)-1</f>
        <v>1.1501210653753025</v>
      </c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</row>
    <row r="215" spans="2:17" ht="14.25" customHeight="1" x14ac:dyDescent="0.25">
      <c r="B215" s="112" t="s">
        <v>4</v>
      </c>
      <c r="C215" s="113">
        <v>4361</v>
      </c>
      <c r="D215" s="110">
        <v>10054</v>
      </c>
      <c r="E215" s="111">
        <f t="shared" si="18"/>
        <v>1.3054345333639072</v>
      </c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</row>
    <row r="216" spans="2:17" ht="14.25" customHeight="1" x14ac:dyDescent="0.25">
      <c r="B216" s="112" t="s">
        <v>5</v>
      </c>
      <c r="C216" s="113"/>
      <c r="D216" s="110"/>
      <c r="E216" s="114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</row>
    <row r="217" spans="2:17" ht="14.25" customHeight="1" x14ac:dyDescent="0.25">
      <c r="B217" s="112" t="s">
        <v>6</v>
      </c>
      <c r="C217" s="113"/>
      <c r="D217" s="110"/>
      <c r="E217" s="114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</row>
    <row r="218" spans="2:17" ht="14.25" customHeight="1" x14ac:dyDescent="0.25">
      <c r="B218" s="112" t="s">
        <v>7</v>
      </c>
      <c r="C218" s="113"/>
      <c r="D218" s="110"/>
      <c r="E218" s="114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</row>
    <row r="219" spans="2:17" ht="14.25" customHeight="1" x14ac:dyDescent="0.25">
      <c r="B219" s="112" t="s">
        <v>8</v>
      </c>
      <c r="C219" s="113"/>
      <c r="D219" s="110"/>
      <c r="E219" s="114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</row>
    <row r="220" spans="2:17" ht="14.25" customHeight="1" x14ac:dyDescent="0.25">
      <c r="B220" s="112" t="s">
        <v>9</v>
      </c>
      <c r="C220" s="113"/>
      <c r="D220" s="110"/>
      <c r="E220" s="114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</row>
    <row r="221" spans="2:17" ht="14.25" customHeight="1" x14ac:dyDescent="0.25">
      <c r="B221" s="112" t="s">
        <v>10</v>
      </c>
      <c r="C221" s="113"/>
      <c r="D221" s="110"/>
      <c r="E221" s="114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</row>
    <row r="222" spans="2:17" ht="14.25" customHeight="1" x14ac:dyDescent="0.25">
      <c r="B222" s="112" t="s">
        <v>11</v>
      </c>
      <c r="C222" s="113"/>
      <c r="D222" s="110"/>
      <c r="E222" s="114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</row>
    <row r="223" spans="2:17" ht="14.25" customHeight="1" x14ac:dyDescent="0.25">
      <c r="B223" s="112" t="s">
        <v>12</v>
      </c>
      <c r="C223" s="113"/>
      <c r="D223" s="110"/>
      <c r="E223" s="114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</row>
    <row r="224" spans="2:17" ht="14.25" customHeight="1" x14ac:dyDescent="0.25">
      <c r="B224" s="112" t="s">
        <v>13</v>
      </c>
      <c r="C224" s="113"/>
      <c r="D224" s="110"/>
      <c r="E224" s="114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</row>
    <row r="225" spans="2:17" ht="14.25" customHeight="1" x14ac:dyDescent="0.25">
      <c r="B225" s="112" t="s">
        <v>14</v>
      </c>
      <c r="C225" s="113"/>
      <c r="D225" s="110"/>
      <c r="E225" s="114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</row>
    <row r="226" spans="2:17" ht="14.25" customHeight="1" thickBot="1" x14ac:dyDescent="0.3">
      <c r="B226" s="115" t="s">
        <v>2</v>
      </c>
      <c r="C226" s="116">
        <f>SUM(C214:C225)</f>
        <v>8904</v>
      </c>
      <c r="D226" s="116">
        <f>SUM(D214:D225)</f>
        <v>19822</v>
      </c>
      <c r="E226" s="117">
        <f>(D226/C226)-1</f>
        <v>1.2261904761904763</v>
      </c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</row>
    <row r="227" spans="2:17" ht="9" customHeight="1" x14ac:dyDescent="0.25"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</row>
    <row r="228" spans="2:17" x14ac:dyDescent="0.25">
      <c r="B228" s="86" t="s">
        <v>134</v>
      </c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</row>
    <row r="229" spans="2:17" x14ac:dyDescent="0.25">
      <c r="B229" s="86" t="s">
        <v>21</v>
      </c>
    </row>
  </sheetData>
  <mergeCells count="44"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  <mergeCell ref="P133:P134"/>
    <mergeCell ref="B143:B144"/>
    <mergeCell ref="J143:J144"/>
    <mergeCell ref="K143:K144"/>
    <mergeCell ref="B192:C192"/>
    <mergeCell ref="B32:G32"/>
    <mergeCell ref="O40:O41"/>
    <mergeCell ref="B68:C68"/>
    <mergeCell ref="B75:C75"/>
    <mergeCell ref="B79:F79"/>
    <mergeCell ref="O87:O88"/>
    <mergeCell ref="P40:P41"/>
    <mergeCell ref="B50:B51"/>
    <mergeCell ref="J50:J51"/>
    <mergeCell ref="K50:K51"/>
    <mergeCell ref="P87:P88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2019-03-15T18:01:36Z</dcterms:modified>
</cp:coreProperties>
</file>