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BRIL\Boletines y Resúmenes estadísticos\"/>
    </mc:Choice>
  </mc:AlternateContent>
  <bookViews>
    <workbookView xWindow="-120" yWindow="-120" windowWidth="29040" windowHeight="15840" tabRatio="691"/>
  </bookViews>
  <sheets>
    <sheet name="Linea 100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7" l="1"/>
  <c r="F10" i="7"/>
  <c r="F11" i="7"/>
  <c r="C11" i="7" s="1"/>
  <c r="P11" i="7"/>
  <c r="F12" i="7"/>
  <c r="C12" i="7" s="1"/>
  <c r="P12" i="7"/>
  <c r="C13" i="7"/>
  <c r="F13" i="7"/>
  <c r="N13" i="7"/>
  <c r="O13" i="7"/>
  <c r="P13" i="7"/>
  <c r="P14" i="7"/>
  <c r="N15" i="7"/>
  <c r="O15" i="7"/>
  <c r="P15" i="7"/>
  <c r="D22" i="7"/>
  <c r="E22" i="7"/>
  <c r="F22" i="7"/>
  <c r="G22" i="7"/>
  <c r="D23" i="7"/>
  <c r="E23" i="7"/>
  <c r="F34" i="7"/>
  <c r="F35" i="7"/>
  <c r="G35" i="7" s="1"/>
  <c r="F36" i="7"/>
  <c r="G36" i="7"/>
  <c r="F37" i="7"/>
  <c r="F46" i="7" s="1"/>
  <c r="C46" i="7"/>
  <c r="D46" i="7"/>
  <c r="E46" i="7"/>
  <c r="K52" i="7"/>
  <c r="K53" i="7"/>
  <c r="K54" i="7"/>
  <c r="K55" i="7"/>
  <c r="C64" i="7"/>
  <c r="C65" i="7" s="1"/>
  <c r="D64" i="7"/>
  <c r="E64" i="7"/>
  <c r="F64" i="7"/>
  <c r="G64" i="7"/>
  <c r="H64" i="7"/>
  <c r="I64" i="7"/>
  <c r="J64" i="7"/>
  <c r="K64" i="7"/>
  <c r="D65" i="7" s="1"/>
  <c r="D75" i="7"/>
  <c r="E69" i="7" s="1"/>
  <c r="E81" i="7"/>
  <c r="E82" i="7"/>
  <c r="F82" i="7" s="1"/>
  <c r="E83" i="7"/>
  <c r="F83" i="7" s="1"/>
  <c r="E84" i="7"/>
  <c r="E93" i="7" s="1"/>
  <c r="F84" i="7"/>
  <c r="C93" i="7"/>
  <c r="D93" i="7"/>
  <c r="K99" i="7"/>
  <c r="K100" i="7"/>
  <c r="K101" i="7"/>
  <c r="K102" i="7"/>
  <c r="C111" i="7"/>
  <c r="D111" i="7"/>
  <c r="E111" i="7"/>
  <c r="F111" i="7"/>
  <c r="F112" i="7" s="1"/>
  <c r="G111" i="7"/>
  <c r="H111" i="7"/>
  <c r="I111" i="7"/>
  <c r="J111" i="7"/>
  <c r="K111" i="7"/>
  <c r="E112" i="7"/>
  <c r="O116" i="7"/>
  <c r="O121" i="7" s="1"/>
  <c r="O117" i="7"/>
  <c r="O118" i="7"/>
  <c r="O119" i="7"/>
  <c r="O120" i="7"/>
  <c r="C121" i="7"/>
  <c r="D121" i="7"/>
  <c r="E121" i="7"/>
  <c r="F121" i="7"/>
  <c r="F127" i="7"/>
  <c r="F139" i="7" s="1"/>
  <c r="F128" i="7"/>
  <c r="G129" i="7" s="1"/>
  <c r="F129" i="7"/>
  <c r="F130" i="7"/>
  <c r="G130" i="7" s="1"/>
  <c r="C139" i="7"/>
  <c r="D139" i="7"/>
  <c r="E139" i="7"/>
  <c r="E140" i="7" s="1"/>
  <c r="K145" i="7"/>
  <c r="K157" i="7" s="1"/>
  <c r="K158" i="7" s="1"/>
  <c r="K146" i="7"/>
  <c r="K147" i="7"/>
  <c r="K148" i="7"/>
  <c r="C157" i="7"/>
  <c r="D157" i="7"/>
  <c r="E157" i="7"/>
  <c r="F157" i="7"/>
  <c r="G157" i="7"/>
  <c r="G158" i="7" s="1"/>
  <c r="H157" i="7"/>
  <c r="I157" i="7"/>
  <c r="J157" i="7"/>
  <c r="F158" i="7"/>
  <c r="O162" i="7"/>
  <c r="O163" i="7"/>
  <c r="O187" i="7" s="1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C187" i="7"/>
  <c r="D187" i="7"/>
  <c r="E187" i="7"/>
  <c r="F187" i="7"/>
  <c r="G187" i="7"/>
  <c r="H187" i="7"/>
  <c r="I187" i="7"/>
  <c r="J187" i="7"/>
  <c r="K187" i="7"/>
  <c r="L187" i="7"/>
  <c r="M187" i="7"/>
  <c r="N187" i="7"/>
  <c r="D205" i="7"/>
  <c r="D214" i="7"/>
  <c r="D226" i="7" s="1"/>
  <c r="E226" i="7" s="1"/>
  <c r="E215" i="7"/>
  <c r="E216" i="7"/>
  <c r="E217" i="7"/>
  <c r="C226" i="7"/>
  <c r="P180" i="7" l="1"/>
  <c r="P164" i="7"/>
  <c r="F140" i="7"/>
  <c r="D140" i="7"/>
  <c r="P133" i="7" s="1"/>
  <c r="P181" i="7"/>
  <c r="P173" i="7"/>
  <c r="P165" i="7"/>
  <c r="P117" i="7"/>
  <c r="P120" i="7"/>
  <c r="P116" i="7"/>
  <c r="P121" i="7"/>
  <c r="C94" i="7"/>
  <c r="O87" i="7" s="1"/>
  <c r="C22" i="7"/>
  <c r="G23" i="7" s="1"/>
  <c r="E94" i="7"/>
  <c r="D94" i="7"/>
  <c r="P87" i="7" s="1"/>
  <c r="C140" i="7"/>
  <c r="O133" i="7" s="1"/>
  <c r="P171" i="7"/>
  <c r="P177" i="7"/>
  <c r="E47" i="7"/>
  <c r="P184" i="7"/>
  <c r="P176" i="7"/>
  <c r="P168" i="7"/>
  <c r="P119" i="7"/>
  <c r="D47" i="7"/>
  <c r="P40" i="7" s="1"/>
  <c r="P178" i="7"/>
  <c r="P182" i="7"/>
  <c r="P174" i="7"/>
  <c r="E205" i="7"/>
  <c r="P186" i="7"/>
  <c r="P166" i="7"/>
  <c r="P162" i="7"/>
  <c r="P170" i="7"/>
  <c r="P185" i="7"/>
  <c r="P169" i="7"/>
  <c r="P183" i="7"/>
  <c r="P175" i="7"/>
  <c r="P167" i="7"/>
  <c r="P118" i="7"/>
  <c r="P172" i="7"/>
  <c r="P179" i="7"/>
  <c r="F47" i="7"/>
  <c r="C47" i="7"/>
  <c r="O40" i="7" s="1"/>
  <c r="F23" i="7"/>
  <c r="C23" i="7" s="1"/>
  <c r="E214" i="7"/>
  <c r="P163" i="7"/>
  <c r="G128" i="7"/>
  <c r="K65" i="7"/>
  <c r="G37" i="7"/>
  <c r="D158" i="7"/>
  <c r="K112" i="7"/>
  <c r="C112" i="7"/>
  <c r="E73" i="7"/>
  <c r="H65" i="7"/>
  <c r="D112" i="7"/>
  <c r="I65" i="7"/>
  <c r="C158" i="7"/>
  <c r="J112" i="7"/>
  <c r="E72" i="7"/>
  <c r="G65" i="7"/>
  <c r="E158" i="7"/>
  <c r="J158" i="7"/>
  <c r="I112" i="7"/>
  <c r="E71" i="7"/>
  <c r="F65" i="7"/>
  <c r="I158" i="7"/>
  <c r="H112" i="7"/>
  <c r="E70" i="7"/>
  <c r="E65" i="7"/>
  <c r="J65" i="7"/>
  <c r="E74" i="7"/>
  <c r="E75" i="7" s="1"/>
  <c r="H158" i="7"/>
  <c r="G112" i="7"/>
  <c r="P187" i="7" l="1"/>
</calcChain>
</file>

<file path=xl/sharedStrings.xml><?xml version="1.0" encoding="utf-8"?>
<sst xmlns="http://schemas.openxmlformats.org/spreadsheetml/2006/main" count="323" uniqueCount="135">
  <si>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</si>
  <si>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</si>
  <si>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</si>
  <si>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</si>
  <si>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</si>
  <si>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</si>
  <si>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</si>
  <si>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</si>
  <si>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</si>
  <si>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</si>
  <si>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</si>
  <si>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</si>
  <si>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</si>
  <si>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</si>
  <si>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</si>
  <si>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</si>
  <si>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</si>
  <si>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</si>
  <si>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</si>
  <si>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</si>
  <si>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</si>
  <si>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</si>
  <si>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</si>
  <si>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</si>
  <si>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</si>
  <si>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</si>
  <si>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</si>
  <si>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</si>
  <si>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</si>
  <si>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</si>
  <si>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</si>
  <si>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</si>
  <si>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</si>
  <si>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</si>
  <si>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</si>
  <si>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</si>
  <si>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</si>
  <si>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</si>
  <si>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</si>
  <si>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</si>
  <si>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</si>
  <si>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</si>
  <si>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</si>
  <si>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</si>
  <si>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</si>
  <si>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</si>
  <si>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</si>
  <si>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</si>
  <si>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</si>
  <si>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</si>
  <si>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</si>
  <si>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</si>
  <si>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</si>
  <si>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</si>
  <si>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N°</t>
  </si>
  <si>
    <t>Otro familiar</t>
  </si>
  <si>
    <t>Huánuco</t>
  </si>
  <si>
    <t>Junín</t>
  </si>
  <si>
    <t>Años</t>
  </si>
  <si>
    <t>Var. %</t>
  </si>
  <si>
    <t>Sin datos</t>
  </si>
  <si>
    <t>Septiembre</t>
  </si>
  <si>
    <t>Sin dato</t>
  </si>
  <si>
    <t>Elaboración: Unidad de Generación de Información y Gestión del Conocimiento - PNCVFS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</si>
  <si>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</si>
  <si>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</si>
  <si>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</si>
  <si>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</si>
  <si>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</si>
  <si>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</si>
  <si>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</si>
  <si>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</si>
  <si>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</si>
  <si>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</si>
  <si>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</si>
  <si>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</si>
  <si>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</si>
  <si>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</si>
  <si>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</si>
  <si>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</si>
  <si>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</si>
  <si>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</si>
  <si>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</si>
  <si>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</si>
  <si>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</si>
  <si>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</si>
  <si>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</si>
  <si>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</si>
  <si>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</si>
  <si>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</si>
  <si>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</si>
  <si>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</si>
  <si>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</si>
  <si>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</si>
  <si>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</si>
  <si>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</si>
  <si>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</si>
  <si>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</si>
  <si>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</si>
  <si>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</si>
  <si>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</si>
  <si>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</si>
  <si>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</si>
  <si>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</si>
  <si>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</si>
  <si>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</si>
  <si>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</si>
  <si>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</si>
  <si>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</si>
  <si>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</si>
  <si>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</si>
  <si>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</si>
  <si>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</si>
  <si>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</si>
  <si>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</si>
  <si>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</si>
  <si>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</si>
  <si>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</si>
  <si>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</si>
  <si>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</si>
  <si>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</si>
  <si>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</si>
  <si>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</si>
  <si>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</si>
  <si>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2019
(ene - abr)</t>
  </si>
  <si>
    <t>2018
(ene - abr)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</si>
  <si>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</si>
  <si>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</si>
  <si>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</si>
  <si>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</si>
  <si>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</si>
  <si>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</si>
  <si>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</si>
  <si>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Periodo:  Enero - Abril 2019</t>
  </si>
  <si>
    <t>REPORTE ESTADÍSTICO DE CONSULTAS TELEFÓNICAS ATENDIDAS EN LINEA100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</si>
</sst>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8" fillId="0" borderId="0" applyFont="0" applyFill="0" applyBorder="0" applyAlignment="0" applyProtection="0"/>
  </cellStyleXfs>
  <cellXfs count="167">
    <xf numFmtId="0" fontId="0" fillId="0" borderId="0" xfId="0"/>
    <xf numFmtId="0" fontId="3" fillId="2" borderId="0" xfId="2" applyFont="1" applyFill="1" applyAlignment="1">
      <alignment vertical="center"/>
    </xf>
    <xf numFmtId="0" fontId="2" fillId="2" borderId="0" xfId="2" applyFill="1" applyAlignment="1">
      <alignment vertical="center"/>
    </xf>
    <xf numFmtId="0" fontId="0" fillId="0" borderId="0" xfId="0" applyFill="1"/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4" fillId="2" borderId="0" xfId="2" applyFont="1" applyFill="1" applyAlignment="1">
      <alignment vertical="center"/>
    </xf>
    <xf numFmtId="0" fontId="0" fillId="0" borderId="0" xfId="0" applyFill="1" applyBorder="1"/>
    <xf numFmtId="0" fontId="12" fillId="0" borderId="0" xfId="0" applyFont="1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2" fillId="2" borderId="0" xfId="2" applyFont="1" applyFill="1" applyAlignment="1">
      <alignment vertical="center"/>
    </xf>
    <xf numFmtId="9" fontId="5" fillId="8" borderId="13" xfId="3" applyFont="1" applyFill="1" applyBorder="1" applyAlignment="1">
      <alignment horizontal="center" vertical="center"/>
    </xf>
    <xf numFmtId="3" fontId="5" fillId="3" borderId="0" xfId="2" applyNumberFormat="1" applyFont="1" applyFill="1" applyBorder="1" applyAlignment="1">
      <alignment horizontal="center" vertical="center"/>
    </xf>
    <xf numFmtId="0" fontId="5" fillId="3" borderId="9" xfId="2" applyFont="1" applyFill="1" applyBorder="1" applyAlignment="1">
      <alignment vertical="center"/>
    </xf>
    <xf numFmtId="9" fontId="3" fillId="9" borderId="14" xfId="3" applyFont="1" applyFill="1" applyBorder="1" applyAlignment="1">
      <alignment horizontal="center" vertical="center"/>
    </xf>
    <xf numFmtId="3" fontId="2" fillId="10" borderId="15" xfId="2" applyNumberFormat="1" applyFont="1" applyFill="1" applyBorder="1" applyAlignment="1">
      <alignment horizontal="center" vertical="center"/>
    </xf>
    <xf numFmtId="3" fontId="2" fillId="10" borderId="16" xfId="2" applyNumberFormat="1" applyFont="1" applyFill="1" applyBorder="1" applyAlignment="1">
      <alignment horizontal="center" vertical="center"/>
    </xf>
    <xf numFmtId="0" fontId="2" fillId="10" borderId="16" xfId="2" applyFont="1" applyFill="1" applyBorder="1" applyAlignment="1">
      <alignment vertical="center"/>
    </xf>
    <xf numFmtId="9" fontId="3" fillId="9" borderId="17" xfId="3" applyFont="1" applyFill="1" applyBorder="1" applyAlignment="1">
      <alignment horizontal="center" vertical="center"/>
    </xf>
    <xf numFmtId="3" fontId="2" fillId="10" borderId="18" xfId="2" applyNumberFormat="1" applyFont="1" applyFill="1" applyBorder="1" applyAlignment="1">
      <alignment horizontal="center" vertical="center"/>
    </xf>
    <xf numFmtId="0" fontId="2" fillId="10" borderId="18" xfId="2" applyFont="1" applyFill="1" applyBorder="1" applyAlignment="1">
      <alignment vertical="center"/>
    </xf>
    <xf numFmtId="0" fontId="5" fillId="3" borderId="2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9" fillId="2" borderId="0" xfId="2" applyFont="1" applyFill="1" applyAlignment="1">
      <alignment vertical="center"/>
    </xf>
    <xf numFmtId="0" fontId="6" fillId="5" borderId="23" xfId="0" applyFont="1" applyFill="1" applyBorder="1" applyAlignment="1">
      <alignment vertical="center"/>
    </xf>
    <xf numFmtId="0" fontId="2" fillId="11" borderId="0" xfId="2" applyFont="1" applyFill="1" applyAlignment="1">
      <alignment horizontal="left" vertical="top"/>
    </xf>
    <xf numFmtId="0" fontId="5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3" borderId="2" xfId="2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 indent="1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3" fontId="2" fillId="0" borderId="0" xfId="2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164" fontId="8" fillId="3" borderId="0" xfId="1" applyNumberFormat="1" applyFont="1" applyFill="1" applyBorder="1" applyAlignment="1" applyProtection="1">
      <alignment horizontal="center" vertical="center"/>
      <protection hidden="1"/>
    </xf>
    <xf numFmtId="3" fontId="8" fillId="3" borderId="0" xfId="2" applyNumberFormat="1" applyFont="1" applyFill="1" applyBorder="1" applyAlignment="1" applyProtection="1">
      <alignment horizontal="center" vertical="center"/>
      <protection hidden="1"/>
    </xf>
    <xf numFmtId="0" fontId="8" fillId="3" borderId="0" xfId="2" applyFont="1" applyFill="1" applyBorder="1" applyAlignment="1" applyProtection="1">
      <alignment horizontal="left" vertical="center"/>
      <protection hidden="1"/>
    </xf>
    <xf numFmtId="164" fontId="7" fillId="0" borderId="0" xfId="1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9" fillId="0" borderId="0" xfId="0" applyFont="1" applyFill="1" applyBorder="1"/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164" fontId="10" fillId="12" borderId="0" xfId="1" applyNumberFormat="1" applyFont="1" applyFill="1" applyBorder="1" applyAlignment="1" applyProtection="1">
      <alignment horizontal="center" vertical="center"/>
      <protection hidden="1"/>
    </xf>
    <xf numFmtId="0" fontId="7" fillId="12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7" fillId="0" borderId="0" xfId="2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1" applyFont="1" applyFill="1" applyBorder="1" applyAlignment="1" applyProtection="1">
      <alignment horizontal="center" vertical="center"/>
      <protection hidden="1"/>
    </xf>
    <xf numFmtId="9" fontId="10" fillId="12" borderId="0" xfId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164" fontId="7" fillId="0" borderId="24" xfId="1" applyNumberFormat="1" applyFont="1" applyFill="1" applyBorder="1" applyAlignment="1" applyProtection="1">
      <alignment horizontal="center" vertical="center"/>
      <protection hidden="1"/>
    </xf>
    <xf numFmtId="164" fontId="8" fillId="0" borderId="0" xfId="1" applyNumberFormat="1" applyFont="1" applyFill="1" applyBorder="1" applyAlignment="1" applyProtection="1">
      <alignment horizontal="center" vertical="center"/>
      <protection hidden="1"/>
    </xf>
    <xf numFmtId="164" fontId="7" fillId="0" borderId="25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/>
    </xf>
    <xf numFmtId="3" fontId="7" fillId="0" borderId="25" xfId="2" applyNumberFormat="1" applyFont="1" applyFill="1" applyBorder="1" applyAlignment="1" applyProtection="1">
      <alignment horizontal="center" vertical="center"/>
      <protection hidden="1"/>
    </xf>
    <xf numFmtId="0" fontId="8" fillId="3" borderId="26" xfId="0" applyFont="1" applyFill="1" applyBorder="1" applyAlignment="1" applyProtection="1">
      <alignment horizontal="center" vertical="center" wrapText="1"/>
      <protection hidden="1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9" fontId="12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horizontal="left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vertical="center"/>
      <protection hidden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9" fontId="8" fillId="3" borderId="0" xfId="1" applyFont="1" applyFill="1" applyBorder="1" applyAlignment="1" applyProtection="1">
      <alignment horizontal="center" vertical="center"/>
      <protection hidden="1"/>
    </xf>
    <xf numFmtId="3" fontId="7" fillId="0" borderId="0" xfId="2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/>
    <xf numFmtId="0" fontId="0" fillId="0" borderId="27" xfId="0" applyNumberFormat="1" applyFill="1" applyBorder="1"/>
    <xf numFmtId="164" fontId="3" fillId="0" borderId="0" xfId="3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20" fillId="0" borderId="0" xfId="2" applyNumberFormat="1" applyFont="1" applyFill="1" applyBorder="1" applyAlignment="1" applyProtection="1">
      <alignment horizontal="left" vertical="center"/>
      <protection hidden="1"/>
    </xf>
    <xf numFmtId="9" fontId="10" fillId="12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9" fillId="0" borderId="0" xfId="0" applyFont="1"/>
    <xf numFmtId="0" fontId="13" fillId="4" borderId="0" xfId="0" applyFont="1" applyFill="1" applyBorder="1" applyAlignment="1" applyProtection="1">
      <alignment vertical="center" wrapText="1"/>
      <protection hidden="1"/>
    </xf>
    <xf numFmtId="9" fontId="7" fillId="12" borderId="0" xfId="1" applyFont="1" applyFill="1" applyBorder="1" applyAlignment="1" applyProtection="1">
      <alignment horizontal="center" vertical="center"/>
      <protection hidden="1"/>
    </xf>
    <xf numFmtId="9" fontId="7" fillId="12" borderId="7" xfId="1" applyFont="1" applyFill="1" applyBorder="1" applyAlignment="1" applyProtection="1">
      <alignment horizontal="center" vertical="center"/>
      <protection hidden="1"/>
    </xf>
    <xf numFmtId="9" fontId="10" fillId="12" borderId="10" xfId="1" applyFont="1" applyFill="1" applyBorder="1" applyAlignment="1" applyProtection="1">
      <alignment horizontal="center" vertical="center"/>
      <protection hidden="1"/>
    </xf>
    <xf numFmtId="9" fontId="10" fillId="12" borderId="11" xfId="1" applyFont="1" applyFill="1" applyBorder="1" applyAlignment="1" applyProtection="1">
      <alignment horizontal="center" vertical="center"/>
      <protection hidden="1"/>
    </xf>
    <xf numFmtId="3" fontId="8" fillId="3" borderId="8" xfId="2" applyNumberFormat="1" applyFont="1" applyFill="1" applyBorder="1" applyAlignment="1" applyProtection="1">
      <alignment horizontal="center" vertical="center"/>
      <protection hidden="1"/>
    </xf>
    <xf numFmtId="3" fontId="8" fillId="3" borderId="5" xfId="2" applyNumberFormat="1" applyFont="1" applyFill="1" applyBorder="1" applyAlignment="1" applyProtection="1">
      <alignment horizontal="center" vertical="center"/>
      <protection hidden="1"/>
    </xf>
    <xf numFmtId="3" fontId="8" fillId="3" borderId="12" xfId="2" applyNumberFormat="1" applyFont="1" applyFill="1" applyBorder="1" applyAlignment="1" applyProtection="1">
      <alignment horizontal="center" vertical="center"/>
      <protection hidden="1"/>
    </xf>
    <xf numFmtId="3" fontId="13" fillId="4" borderId="0" xfId="0" applyNumberFormat="1" applyFont="1" applyFill="1" applyBorder="1" applyAlignment="1" applyProtection="1">
      <alignment vertical="center" wrapText="1"/>
      <protection hidden="1"/>
    </xf>
    <xf numFmtId="9" fontId="8" fillId="3" borderId="28" xfId="0" applyNumberFormat="1" applyFont="1" applyFill="1" applyBorder="1" applyAlignment="1">
      <alignment horizontal="right" vertical="center" wrapText="1"/>
    </xf>
    <xf numFmtId="3" fontId="8" fillId="3" borderId="28" xfId="0" applyNumberFormat="1" applyFont="1" applyFill="1" applyBorder="1" applyAlignment="1">
      <alignment horizontal="right" vertical="center" wrapText="1"/>
    </xf>
    <xf numFmtId="9" fontId="28" fillId="0" borderId="33" xfId="0" applyNumberFormat="1" applyFont="1" applyFill="1" applyBorder="1" applyAlignment="1">
      <alignment horizontal="right" vertical="center" wrapText="1"/>
    </xf>
    <xf numFmtId="3" fontId="28" fillId="0" borderId="33" xfId="0" applyNumberFormat="1" applyFont="1" applyFill="1" applyBorder="1" applyAlignment="1">
      <alignment horizontal="right" vertical="center" wrapText="1"/>
    </xf>
    <xf numFmtId="9" fontId="29" fillId="0" borderId="33" xfId="0" applyNumberFormat="1" applyFont="1" applyFill="1" applyBorder="1" applyAlignment="1">
      <alignment horizontal="right" vertical="center" wrapText="1"/>
    </xf>
    <xf numFmtId="3" fontId="29" fillId="0" borderId="33" xfId="0" applyNumberFormat="1" applyFont="1" applyFill="1" applyBorder="1" applyAlignment="1">
      <alignment horizontal="right" vertical="center" wrapText="1"/>
    </xf>
    <xf numFmtId="9" fontId="29" fillId="10" borderId="33" xfId="0" applyNumberFormat="1" applyFont="1" applyFill="1" applyBorder="1" applyAlignment="1">
      <alignment horizontal="right" vertical="center" wrapText="1"/>
    </xf>
    <xf numFmtId="3" fontId="29" fillId="10" borderId="33" xfId="0" applyNumberFormat="1" applyFont="1" applyFill="1" applyBorder="1" applyAlignment="1">
      <alignment horizontal="right" vertical="center" wrapText="1"/>
    </xf>
    <xf numFmtId="0" fontId="14" fillId="3" borderId="0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left" vertical="center"/>
      <protection hidden="1"/>
    </xf>
    <xf numFmtId="0" fontId="12" fillId="4" borderId="0" xfId="0" applyFont="1" applyFill="1" applyBorder="1" applyAlignment="1" applyProtection="1">
      <alignment vertical="center" wrapText="1"/>
      <protection hidden="1"/>
    </xf>
    <xf numFmtId="0" fontId="12" fillId="4" borderId="0" xfId="0" applyFont="1" applyFill="1" applyAlignment="1">
      <alignment vertical="center"/>
    </xf>
    <xf numFmtId="0" fontId="13" fillId="4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protection hidden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horizontal="left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27" fillId="3" borderId="44" xfId="0" applyFont="1" applyFill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43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0" fontId="27" fillId="3" borderId="38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0" fontId="27" fillId="7" borderId="38" xfId="0" applyFont="1" applyFill="1" applyBorder="1" applyAlignment="1">
      <alignment horizontal="center" vertical="center" wrapText="1"/>
    </xf>
    <xf numFmtId="0" fontId="27" fillId="7" borderId="37" xfId="0" applyFont="1" applyFill="1" applyBorder="1" applyAlignment="1">
      <alignment horizontal="center" vertical="center" wrapText="1"/>
    </xf>
    <xf numFmtId="0" fontId="30" fillId="7" borderId="40" xfId="0" applyFont="1" applyFill="1" applyBorder="1" applyAlignment="1">
      <alignment horizontal="center" vertical="center" wrapText="1"/>
    </xf>
    <xf numFmtId="0" fontId="30" fillId="7" borderId="39" xfId="0" applyFont="1" applyFill="1" applyBorder="1" applyAlignment="1">
      <alignment horizontal="center" vertical="center" wrapText="1"/>
    </xf>
    <xf numFmtId="0" fontId="30" fillId="7" borderId="35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8" fillId="3" borderId="0" xfId="2" applyFont="1" applyFill="1" applyBorder="1" applyAlignment="1" applyProtection="1">
      <alignment horizontal="center" vertical="center"/>
      <protection hidden="1"/>
    </xf>
    <xf numFmtId="0" fontId="5" fillId="8" borderId="21" xfId="2" applyFont="1" applyFill="1" applyBorder="1" applyAlignment="1">
      <alignment horizontal="center" vertical="center" wrapText="1"/>
    </xf>
    <xf numFmtId="0" fontId="5" fillId="8" borderId="1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  <c:pt idx="1">
                  <c:v>7806</c:v>
                </c:pt>
                <c:pt idx="2">
                  <c:v>8046</c:v>
                </c:pt>
                <c:pt idx="3">
                  <c:v>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2-47CB-9833-CCE794DFDB78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  <c:pt idx="1">
                  <c:v>1563</c:v>
                </c:pt>
                <c:pt idx="2">
                  <c:v>1797</c:v>
                </c:pt>
                <c:pt idx="3">
                  <c:v>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2-47CB-9833-CCE794DFDB78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A2-47CB-9833-CCE794DFDB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  <c:pt idx="1">
                  <c:v>685</c:v>
                </c:pt>
                <c:pt idx="2">
                  <c:v>1149</c:v>
                </c:pt>
                <c:pt idx="3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A2-47CB-9833-CCE794DFD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7D-479C-89A4-46DB3A657C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7D-479C-89A4-46DB3A657C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7D-479C-89A4-46DB3A657C22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7D-479C-89A4-46DB3A657C22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7D-479C-89A4-46DB3A657C22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D-479C-89A4-46DB3A657C22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7D-479C-89A4-46DB3A657C22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7D-479C-89A4-46DB3A657C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64</c:v>
                </c:pt>
                <c:pt idx="2">
                  <c:v>194</c:v>
                </c:pt>
                <c:pt idx="3">
                  <c:v>518</c:v>
                </c:pt>
                <c:pt idx="4">
                  <c:v>7828</c:v>
                </c:pt>
                <c:pt idx="5">
                  <c:v>22344</c:v>
                </c:pt>
                <c:pt idx="6">
                  <c:v>1440</c:v>
                </c:pt>
                <c:pt idx="7">
                  <c:v>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7D-479C-89A4-46DB3A657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5-4A03-ABB6-E01A8D7E6E9C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5-4A03-ABB6-E01A8D7E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8-490A-8E5F-6290FA84F8A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8-490A-8E5F-6290FA84F8A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8-490A-8E5F-6290FA84F8A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8-490A-8E5F-6290FA84F8A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8-490A-8E5F-6290FA84F8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4294</c:v>
                </c:pt>
                <c:pt idx="1">
                  <c:v>5212</c:v>
                </c:pt>
                <c:pt idx="2">
                  <c:v>2862</c:v>
                </c:pt>
                <c:pt idx="3">
                  <c:v>2322</c:v>
                </c:pt>
                <c:pt idx="4">
                  <c:v>8229</c:v>
                </c:pt>
                <c:pt idx="5">
                  <c:v>15376</c:v>
                </c:pt>
                <c:pt idx="6">
                  <c:v>2210</c:v>
                </c:pt>
                <c:pt idx="7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E8-490A-8E5F-6290FA84F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FD-4A68-866D-F675F857CD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FD-4A68-866D-F675F857CD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FD-4A68-866D-F675F857CD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FD-4A68-866D-F675F857CD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AFD-4A68-866D-F675F857CD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AFD-4A68-866D-F675F857CD6D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FD-4A68-866D-F675F857CD6D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FD-4A68-866D-F675F857CD6D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FD-4A68-866D-F675F857CD6D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FD-4A68-866D-F675F857CD6D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FD-4A68-866D-F675F857CD6D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FD-4A68-866D-F675F857CD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0.4201470015576324</c:v>
                </c:pt>
                <c:pt idx="1">
                  <c:v>0.16666666666666666</c:v>
                </c:pt>
                <c:pt idx="2">
                  <c:v>0.1099591121495327</c:v>
                </c:pt>
                <c:pt idx="3">
                  <c:v>0.16790790498442368</c:v>
                </c:pt>
                <c:pt idx="4">
                  <c:v>0.12818827881619937</c:v>
                </c:pt>
                <c:pt idx="5">
                  <c:v>7.1310358255451713E-3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FD-4A68-866D-F675F857C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F-4DD6-BE2D-AC8EF73C260C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F-4DD6-BE2D-AC8EF73C260C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F-4DD6-BE2D-AC8EF73C26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F-4DD6-BE2D-AC8EF73C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1B-4D74-B225-5CAA468AF47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1B-4D74-B225-5CAA468AF47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1B-4D74-B225-5CAA468AF47F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B-4D74-B225-5CAA468AF4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119</c:v>
                </c:pt>
                <c:pt idx="3">
                  <c:v>267</c:v>
                </c:pt>
                <c:pt idx="4">
                  <c:v>6675</c:v>
                </c:pt>
                <c:pt idx="5">
                  <c:v>20122</c:v>
                </c:pt>
                <c:pt idx="6">
                  <c:v>1383</c:v>
                </c:pt>
                <c:pt idx="7">
                  <c:v>12499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1B-4D74-B225-5CAA468A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2FC-4B2F-8098-57158D0C19E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2FC-4B2F-8098-57158D0C19E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FC-4B2F-8098-57158D0C19E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FC-4B2F-8098-57158D0C1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13860</c:v>
                </c:pt>
                <c:pt idx="1">
                  <c:v>27228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FC-4B2F-8098-57158D0C19E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82-4F4E-95D4-D3CAB9C1EC7F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82-4F4E-95D4-D3CAB9C1E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F4E-95D4-D3CAB9C1EC7F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82-4F4E-95D4-D3CAB9C1E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82-4F4E-95D4-D3CAB9C1EC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45341860-5876-4012-8E78-D17897DC8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58FED56-A53E-42CE-B226-84C2525781D0}"/>
            </a:ext>
          </a:extLst>
        </xdr:cNvPr>
        <xdr:cNvSpPr/>
      </xdr:nvSpPr>
      <xdr:spPr>
        <a:xfrm>
          <a:off x="4438648" y="209551"/>
          <a:ext cx="7239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792B33-62CF-475E-A484-79782FEF8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8BFB6DAB-1071-439F-A8E6-8E35BBEC67B1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47F2C0BA-9537-4CE7-A88E-0ED8BD3BB36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7503BF1-24F9-4A2F-9CD3-BB56774CE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0C31DA9-D818-4299-BA8E-966BA3041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F8A7B509-E9E4-405E-89A5-B323237247ED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3162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6192AFD6-1839-4A39-B428-E92BEA59D8F8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4876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DA76E3-8F11-4349-B5F3-C78A105B8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E65D576-D482-48CC-A9EF-E244C30FE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E46092D-9993-42F8-A10C-0742CE67C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441FD5E9-04D2-4CA4-B6FA-0F59D75A665A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0792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E0716719-42FA-487E-B55A-3ED392D1CFE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2506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363A901-BB35-4271-9FAA-893A4AE38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300B4CA2-F2D6-42F8-9898-5722182F6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32EEF258-6798-4FC6-9EC2-EA25A41E8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44544</xdr:colOff>
      <xdr:row>14</xdr:row>
      <xdr:rowOff>179915</xdr:rowOff>
    </xdr:from>
    <xdr:ext cx="5225955" cy="2637179"/>
    <xdr:pic>
      <xdr:nvPicPr>
        <xdr:cNvPr id="19" name="Imagen 18">
          <a:extLst>
            <a:ext uri="{FF2B5EF4-FFF2-40B4-BE49-F238E27FC236}">
              <a16:creationId xmlns:a16="http://schemas.microsoft.com/office/drawing/2014/main" id="{F57F413A-46D5-4D00-A495-E2FDAA3A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0544" y="2846915"/>
          <a:ext cx="5225955" cy="263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Abr)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Q229"/>
  <sheetViews>
    <sheetView showGridLines="0" tabSelected="1" view="pageBreakPreview" zoomScale="150" zoomScaleNormal="100" zoomScaleSheetLayoutView="150" workbookViewId="0">
      <selection activeCell="H16" sqref="H16"/>
    </sheetView>
  </sheetViews>
  <sheetFormatPr baseColWidth="10" defaultColWidth="11.42578125" defaultRowHeight="15" x14ac:dyDescent="0.25"/>
  <cols>
    <col min="1" max="1" width="0.140625" style="13" customWidth="1"/>
    <col min="2" max="2" width="13.28515625" style="13" customWidth="1"/>
    <col min="3" max="3" width="8.85546875" style="14" customWidth="1"/>
    <col min="4" max="4" width="10.7109375" style="14" customWidth="1"/>
    <col min="5" max="5" width="11.85546875" style="14" customWidth="1"/>
    <col min="6" max="6" width="12.28515625" style="14" customWidth="1"/>
    <col min="7" max="7" width="10.7109375" style="13" customWidth="1"/>
    <col min="8" max="8" width="9.85546875" style="13" customWidth="1"/>
    <col min="9" max="9" width="12.140625" style="13" customWidth="1"/>
    <col min="10" max="10" width="7.140625" style="13" customWidth="1"/>
    <col min="11" max="11" width="10.42578125" style="13" customWidth="1"/>
    <col min="12" max="12" width="9.5703125" style="13" customWidth="1"/>
    <col min="13" max="13" width="10.5703125" style="13" customWidth="1"/>
    <col min="14" max="15" width="9.7109375" style="13" customWidth="1"/>
    <col min="16" max="16" width="10" style="13" customWidth="1"/>
    <col min="17" max="17" width="0.28515625" style="3" customWidth="1"/>
    <col min="18" max="18" width="29.28515625" style="13" customWidth="1"/>
    <col min="19" max="16384" width="11.42578125" style="13"/>
  </cols>
  <sheetData>
    <row r="2" spans="2:17" ht="35.25" customHeight="1" x14ac:dyDescent="0.25"/>
    <row r="3" spans="2:17" customFormat="1" ht="33" customHeight="1" x14ac:dyDescent="0.35">
      <c r="B3" s="128" t="s">
        <v>134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5"/>
    </row>
    <row r="4" spans="2:17" customFormat="1" ht="23.25" customHeight="1" x14ac:dyDescent="0.25">
      <c r="B4" s="129" t="s">
        <v>133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4"/>
    </row>
    <row r="5" spans="2:17" s="100" customFormat="1" ht="18" customHeight="1" x14ac:dyDescent="0.25">
      <c r="B5" s="4" t="s">
        <v>132</v>
      </c>
      <c r="C5" s="6"/>
      <c r="D5" s="6"/>
      <c r="E5" s="6"/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12"/>
    </row>
    <row r="6" spans="2:17" s="80" customFormat="1" ht="3" customHeight="1" x14ac:dyDescent="0.2">
      <c r="C6" s="123"/>
      <c r="D6" s="123"/>
      <c r="E6" s="123"/>
      <c r="F6" s="123"/>
      <c r="G6" s="122"/>
      <c r="H6" s="121"/>
      <c r="Q6" s="99"/>
    </row>
    <row r="7" spans="2:17" s="80" customFormat="1" ht="15" customHeight="1" thickBot="1" x14ac:dyDescent="0.25">
      <c r="B7" s="130" t="s">
        <v>131</v>
      </c>
      <c r="C7" s="130"/>
      <c r="D7" s="130"/>
      <c r="E7" s="130"/>
      <c r="F7" s="130"/>
      <c r="G7" s="120"/>
      <c r="H7" s="101"/>
      <c r="I7" s="119" t="s">
        <v>130</v>
      </c>
      <c r="J7" s="119"/>
      <c r="K7" s="119"/>
      <c r="L7" s="119"/>
      <c r="M7" s="119"/>
      <c r="N7" s="119"/>
      <c r="O7" s="119"/>
      <c r="P7" s="101"/>
      <c r="Q7" s="99"/>
    </row>
    <row r="8" spans="2:17" s="80" customFormat="1" ht="15" customHeight="1" thickBot="1" x14ac:dyDescent="0.25">
      <c r="B8" s="131" t="s">
        <v>17</v>
      </c>
      <c r="C8" s="131" t="s">
        <v>129</v>
      </c>
      <c r="D8" s="132" t="s">
        <v>128</v>
      </c>
      <c r="E8" s="132"/>
      <c r="F8" s="132"/>
      <c r="G8" s="131" t="s">
        <v>127</v>
      </c>
      <c r="H8" s="48"/>
      <c r="I8" s="133" t="s">
        <v>126</v>
      </c>
      <c r="J8" s="133"/>
      <c r="K8" s="133"/>
      <c r="L8" s="133"/>
      <c r="M8" s="134"/>
      <c r="N8" s="139" t="s">
        <v>125</v>
      </c>
      <c r="O8" s="139" t="s">
        <v>124</v>
      </c>
      <c r="P8" s="126" t="s">
        <v>123</v>
      </c>
      <c r="Q8" s="99"/>
    </row>
    <row r="9" spans="2:17" s="80" customFormat="1" ht="23.25" customHeight="1" x14ac:dyDescent="0.2">
      <c r="B9" s="131"/>
      <c r="C9" s="131"/>
      <c r="D9" s="118" t="s">
        <v>122</v>
      </c>
      <c r="E9" s="118" t="s">
        <v>121</v>
      </c>
      <c r="F9" s="118" t="s">
        <v>120</v>
      </c>
      <c r="G9" s="131"/>
      <c r="H9" s="48"/>
      <c r="I9" s="135"/>
      <c r="J9" s="135"/>
      <c r="K9" s="135"/>
      <c r="L9" s="135"/>
      <c r="M9" s="136"/>
      <c r="N9" s="140"/>
      <c r="O9" s="140"/>
      <c r="P9" s="127"/>
      <c r="Q9" s="99"/>
    </row>
    <row r="10" spans="2:17" s="80" customFormat="1" ht="15" customHeight="1" thickBot="1" x14ac:dyDescent="0.25">
      <c r="B10" s="56" t="s">
        <v>19</v>
      </c>
      <c r="C10" s="53">
        <f>F10+G10</f>
        <v>143625</v>
      </c>
      <c r="D10" s="54">
        <v>9768</v>
      </c>
      <c r="E10" s="54">
        <v>102304</v>
      </c>
      <c r="F10" s="54">
        <f>D10+E10</f>
        <v>112072</v>
      </c>
      <c r="G10" s="54">
        <v>31553</v>
      </c>
      <c r="H10" s="48"/>
      <c r="I10" s="137"/>
      <c r="J10" s="137"/>
      <c r="K10" s="137"/>
      <c r="L10" s="137"/>
      <c r="M10" s="138"/>
      <c r="N10" s="140"/>
      <c r="O10" s="140"/>
      <c r="P10" s="127"/>
      <c r="Q10" s="99"/>
    </row>
    <row r="11" spans="2:17" s="80" customFormat="1" ht="15" customHeight="1" x14ac:dyDescent="0.2">
      <c r="B11" s="56" t="s">
        <v>20</v>
      </c>
      <c r="C11" s="53">
        <f>F11+G11</f>
        <v>102690</v>
      </c>
      <c r="D11" s="54">
        <v>10054</v>
      </c>
      <c r="E11" s="54">
        <v>74174</v>
      </c>
      <c r="F11" s="54">
        <f>D11+E11</f>
        <v>84228</v>
      </c>
      <c r="G11" s="54">
        <v>18462</v>
      </c>
      <c r="H11" s="48"/>
      <c r="I11" s="126" t="s">
        <v>119</v>
      </c>
      <c r="J11" s="134"/>
      <c r="K11" s="142" t="s">
        <v>118</v>
      </c>
      <c r="L11" s="145" t="s">
        <v>117</v>
      </c>
      <c r="M11" s="146"/>
      <c r="N11" s="117">
        <v>19123</v>
      </c>
      <c r="O11" s="117">
        <v>41088</v>
      </c>
      <c r="P11" s="116">
        <f>(O11/N11)-1</f>
        <v>1.1486168488207915</v>
      </c>
      <c r="Q11" s="99"/>
    </row>
    <row r="12" spans="2:17" s="80" customFormat="1" ht="15" customHeight="1" x14ac:dyDescent="0.2">
      <c r="B12" s="56" t="s">
        <v>21</v>
      </c>
      <c r="C12" s="53">
        <f>F12+G12</f>
        <v>91399</v>
      </c>
      <c r="D12" s="54">
        <v>10992</v>
      </c>
      <c r="E12" s="54">
        <v>63905</v>
      </c>
      <c r="F12" s="54">
        <f>D12+E12</f>
        <v>74897</v>
      </c>
      <c r="G12" s="54">
        <v>16502</v>
      </c>
      <c r="H12" s="48"/>
      <c r="I12" s="127"/>
      <c r="J12" s="136"/>
      <c r="K12" s="143"/>
      <c r="L12" s="147" t="s">
        <v>116</v>
      </c>
      <c r="M12" s="148"/>
      <c r="N12" s="115">
        <v>420810</v>
      </c>
      <c r="O12" s="115">
        <v>290944</v>
      </c>
      <c r="P12" s="114">
        <f>(O12/N12)-1</f>
        <v>-0.30860958627409041</v>
      </c>
      <c r="Q12" s="99"/>
    </row>
    <row r="13" spans="2:17" s="80" customFormat="1" ht="15" customHeight="1" thickBot="1" x14ac:dyDescent="0.25">
      <c r="B13" s="56" t="s">
        <v>22</v>
      </c>
      <c r="C13" s="53">
        <f>F13+G13</f>
        <v>76865</v>
      </c>
      <c r="D13" s="54">
        <v>10274</v>
      </c>
      <c r="E13" s="54">
        <v>50561</v>
      </c>
      <c r="F13" s="54">
        <f>D13+E13</f>
        <v>60835</v>
      </c>
      <c r="G13" s="54">
        <v>16030</v>
      </c>
      <c r="H13" s="48"/>
      <c r="I13" s="127"/>
      <c r="J13" s="136"/>
      <c r="K13" s="144"/>
      <c r="L13" s="149" t="s">
        <v>115</v>
      </c>
      <c r="M13" s="150"/>
      <c r="N13" s="113">
        <f>N12+N11</f>
        <v>439933</v>
      </c>
      <c r="O13" s="113">
        <f>O12+O11</f>
        <v>332032</v>
      </c>
      <c r="P13" s="112">
        <f>(O13/N13)-1</f>
        <v>-0.24526689291323911</v>
      </c>
      <c r="Q13" s="99"/>
    </row>
    <row r="14" spans="2:17" s="80" customFormat="1" ht="15" customHeight="1" thickBot="1" x14ac:dyDescent="0.25">
      <c r="B14" s="56" t="s">
        <v>23</v>
      </c>
      <c r="C14" s="53"/>
      <c r="D14" s="54"/>
      <c r="E14" s="54"/>
      <c r="F14" s="54"/>
      <c r="G14" s="54"/>
      <c r="H14" s="48"/>
      <c r="I14" s="127"/>
      <c r="J14" s="136"/>
      <c r="K14" s="151" t="s">
        <v>114</v>
      </c>
      <c r="L14" s="152"/>
      <c r="M14" s="152"/>
      <c r="N14" s="113">
        <v>79769</v>
      </c>
      <c r="O14" s="113">
        <v>82547</v>
      </c>
      <c r="P14" s="112">
        <f>(O14/N14)-1</f>
        <v>3.4825558801037992E-2</v>
      </c>
      <c r="Q14" s="99"/>
    </row>
    <row r="15" spans="2:17" s="80" customFormat="1" ht="15" customHeight="1" thickBot="1" x14ac:dyDescent="0.25">
      <c r="B15" s="56" t="s">
        <v>24</v>
      </c>
      <c r="C15" s="53"/>
      <c r="D15" s="54"/>
      <c r="E15" s="54"/>
      <c r="F15" s="54"/>
      <c r="G15" s="54"/>
      <c r="H15" s="48"/>
      <c r="I15" s="141"/>
      <c r="J15" s="138"/>
      <c r="K15" s="153" t="s">
        <v>1</v>
      </c>
      <c r="L15" s="154"/>
      <c r="M15" s="154"/>
      <c r="N15" s="111">
        <f>N13+N14</f>
        <v>519702</v>
      </c>
      <c r="O15" s="111">
        <f>O13+O14</f>
        <v>414579</v>
      </c>
      <c r="P15" s="110">
        <f>(O15/N15)-1</f>
        <v>-0.20227553482572702</v>
      </c>
      <c r="Q15" s="99"/>
    </row>
    <row r="16" spans="2:17" s="80" customFormat="1" ht="15" customHeight="1" x14ac:dyDescent="0.2">
      <c r="B16" s="56" t="s">
        <v>25</v>
      </c>
      <c r="C16" s="53"/>
      <c r="D16" s="54"/>
      <c r="E16" s="54"/>
      <c r="F16" s="54"/>
      <c r="G16" s="54"/>
      <c r="H16" s="48"/>
      <c r="I16" s="101"/>
      <c r="J16" s="101"/>
      <c r="K16" s="101"/>
      <c r="L16" s="101"/>
      <c r="M16" s="101"/>
      <c r="N16" s="101"/>
      <c r="O16" s="101"/>
      <c r="P16" s="101"/>
      <c r="Q16" s="99"/>
    </row>
    <row r="17" spans="2:17" s="80" customFormat="1" ht="15" customHeight="1" x14ac:dyDescent="0.2">
      <c r="B17" s="56" t="s">
        <v>26</v>
      </c>
      <c r="C17" s="53"/>
      <c r="D17" s="54"/>
      <c r="E17" s="54"/>
      <c r="F17" s="54"/>
      <c r="G17" s="54"/>
      <c r="H17" s="48"/>
      <c r="I17" s="101"/>
      <c r="J17" s="101"/>
      <c r="K17" s="101"/>
      <c r="L17" s="101"/>
      <c r="M17" s="101"/>
      <c r="N17" s="101"/>
      <c r="O17" s="101"/>
      <c r="P17" s="101"/>
      <c r="Q17" s="99"/>
    </row>
    <row r="18" spans="2:17" s="80" customFormat="1" ht="15" customHeight="1" x14ac:dyDescent="0.2">
      <c r="B18" s="56" t="s">
        <v>61</v>
      </c>
      <c r="C18" s="53"/>
      <c r="D18" s="54"/>
      <c r="E18" s="54"/>
      <c r="F18" s="54"/>
      <c r="G18" s="54"/>
      <c r="H18" s="48"/>
      <c r="I18" s="101"/>
      <c r="J18" s="101"/>
      <c r="K18" s="101"/>
      <c r="L18" s="101"/>
      <c r="M18" s="101"/>
      <c r="N18" s="109"/>
      <c r="O18" s="101"/>
      <c r="P18" s="101"/>
      <c r="Q18" s="99"/>
    </row>
    <row r="19" spans="2:17" s="80" customFormat="1" ht="15" customHeight="1" x14ac:dyDescent="0.2">
      <c r="B19" s="56" t="s">
        <v>28</v>
      </c>
      <c r="C19" s="53"/>
      <c r="D19" s="54"/>
      <c r="E19" s="54"/>
      <c r="F19" s="54"/>
      <c r="G19" s="54"/>
      <c r="H19" s="48"/>
      <c r="I19" s="101"/>
      <c r="J19" s="101"/>
      <c r="K19" s="101"/>
      <c r="L19" s="101"/>
      <c r="M19" s="101"/>
      <c r="N19" s="101"/>
      <c r="O19" s="109"/>
      <c r="P19" s="101"/>
      <c r="Q19" s="99"/>
    </row>
    <row r="20" spans="2:17" s="80" customFormat="1" ht="15" customHeight="1" x14ac:dyDescent="0.2">
      <c r="B20" s="56" t="s">
        <v>29</v>
      </c>
      <c r="C20" s="53"/>
      <c r="D20" s="54"/>
      <c r="E20" s="54"/>
      <c r="F20" s="54"/>
      <c r="G20" s="54"/>
      <c r="H20" s="48"/>
      <c r="I20" s="101"/>
      <c r="J20" s="101"/>
      <c r="K20" s="101"/>
      <c r="L20" s="101"/>
      <c r="M20" s="101"/>
      <c r="N20" s="101"/>
      <c r="O20" s="101"/>
      <c r="P20" s="101"/>
      <c r="Q20" s="99"/>
    </row>
    <row r="21" spans="2:17" s="80" customFormat="1" ht="15" customHeight="1" thickBot="1" x14ac:dyDescent="0.25">
      <c r="B21" s="56" t="s">
        <v>30</v>
      </c>
      <c r="C21" s="53"/>
      <c r="D21" s="54"/>
      <c r="E21" s="54"/>
      <c r="F21" s="54"/>
      <c r="G21" s="54"/>
      <c r="H21" s="48"/>
      <c r="I21" s="101"/>
      <c r="J21" s="101"/>
      <c r="K21" s="101"/>
      <c r="L21" s="101"/>
      <c r="M21" s="101"/>
      <c r="N21" s="101"/>
      <c r="O21" s="101"/>
      <c r="P21" s="101"/>
      <c r="Q21" s="99"/>
    </row>
    <row r="22" spans="2:17" s="80" customFormat="1" ht="15" customHeight="1" x14ac:dyDescent="0.2">
      <c r="B22" s="51" t="s">
        <v>1</v>
      </c>
      <c r="C22" s="50">
        <f>SUM(C10:C21)</f>
        <v>414579</v>
      </c>
      <c r="D22" s="108">
        <f>SUM(D10:D21)</f>
        <v>41088</v>
      </c>
      <c r="E22" s="107">
        <f>SUM(E10:E21)</f>
        <v>290944</v>
      </c>
      <c r="F22" s="106">
        <f>SUM(F10:F21)</f>
        <v>332032</v>
      </c>
      <c r="G22" s="50">
        <f>SUM(G10:G21)</f>
        <v>82547</v>
      </c>
      <c r="H22" s="48"/>
      <c r="I22" s="101"/>
      <c r="J22" s="101"/>
      <c r="K22" s="101"/>
      <c r="L22" s="101"/>
      <c r="M22" s="101"/>
      <c r="N22" s="101"/>
      <c r="O22" s="101"/>
      <c r="P22" s="101"/>
      <c r="Q22" s="99"/>
    </row>
    <row r="23" spans="2:17" s="80" customFormat="1" ht="15" customHeight="1" thickBot="1" x14ac:dyDescent="0.25">
      <c r="B23" s="66" t="s">
        <v>75</v>
      </c>
      <c r="C23" s="72">
        <f>SUM(F23+G23)</f>
        <v>1</v>
      </c>
      <c r="D23" s="105">
        <f>D22/F22</f>
        <v>0.12374710871241326</v>
      </c>
      <c r="E23" s="104">
        <f>E22/F22</f>
        <v>0.87625289128758677</v>
      </c>
      <c r="F23" s="103">
        <f>F22/C22</f>
        <v>0.8008895771372887</v>
      </c>
      <c r="G23" s="102">
        <f>G22/C22</f>
        <v>0.19911042286271133</v>
      </c>
      <c r="H23" s="48"/>
      <c r="I23" s="101"/>
      <c r="J23" s="101"/>
      <c r="K23" s="101"/>
      <c r="L23" s="101"/>
      <c r="M23" s="101"/>
      <c r="N23" s="101"/>
      <c r="O23" s="101"/>
      <c r="P23" s="101"/>
      <c r="Q23" s="99"/>
    </row>
    <row r="24" spans="2:17" s="80" customFormat="1" ht="15" customHeight="1" x14ac:dyDescent="0.2">
      <c r="B24" s="86"/>
      <c r="C24" s="54"/>
      <c r="D24" s="64"/>
      <c r="E24" s="64"/>
      <c r="F24" s="52"/>
      <c r="G24" s="52"/>
      <c r="H24" s="48"/>
      <c r="I24" s="101"/>
      <c r="J24" s="101"/>
      <c r="K24" s="101"/>
      <c r="L24" s="101"/>
      <c r="M24" s="101"/>
      <c r="N24" s="101"/>
      <c r="O24" s="101"/>
      <c r="P24" s="101"/>
      <c r="Q24" s="99"/>
    </row>
    <row r="25" spans="2:17" s="80" customFormat="1" ht="15" customHeight="1" x14ac:dyDescent="0.2">
      <c r="B25" s="86"/>
      <c r="C25" s="54"/>
      <c r="D25" s="64"/>
      <c r="E25" s="64"/>
      <c r="F25" s="52"/>
      <c r="G25" s="52"/>
      <c r="H25" s="48"/>
      <c r="I25" s="101"/>
      <c r="J25" s="101"/>
      <c r="K25" s="101"/>
      <c r="L25" s="101"/>
      <c r="M25" s="101"/>
      <c r="N25" s="101"/>
      <c r="O25" s="101"/>
      <c r="P25" s="101"/>
      <c r="Q25" s="99"/>
    </row>
    <row r="26" spans="2:17" s="80" customFormat="1" ht="15" customHeight="1" x14ac:dyDescent="0.2">
      <c r="B26" s="86"/>
      <c r="C26" s="54"/>
      <c r="D26" s="64"/>
      <c r="E26" s="64"/>
      <c r="F26" s="52"/>
      <c r="G26" s="52"/>
      <c r="H26" s="48"/>
      <c r="I26" s="101"/>
      <c r="J26" s="101"/>
      <c r="K26" s="101"/>
      <c r="L26" s="101"/>
      <c r="M26" s="101"/>
      <c r="N26" s="101"/>
      <c r="O26" s="101"/>
      <c r="P26" s="101"/>
      <c r="Q26" s="99"/>
    </row>
    <row r="27" spans="2:17" s="80" customFormat="1" ht="13.5" customHeight="1" x14ac:dyDescent="0.2">
      <c r="C27" s="81"/>
      <c r="D27" s="81"/>
      <c r="E27" s="81"/>
      <c r="F27" s="81"/>
      <c r="Q27" s="99"/>
    </row>
    <row r="28" spans="2:17" s="80" customFormat="1" ht="13.5" customHeight="1" x14ac:dyDescent="0.2">
      <c r="B28" s="1" t="s">
        <v>113</v>
      </c>
      <c r="C28" s="81"/>
      <c r="D28" s="81"/>
      <c r="E28" s="81"/>
      <c r="F28" s="81"/>
      <c r="Q28" s="99"/>
    </row>
    <row r="29" spans="2:17" s="80" customFormat="1" ht="13.5" customHeight="1" x14ac:dyDescent="0.2">
      <c r="C29" s="81"/>
      <c r="D29" s="81"/>
      <c r="E29" s="81"/>
      <c r="F29" s="81"/>
      <c r="Q29" s="99"/>
    </row>
    <row r="30" spans="2:17" s="100" customFormat="1" ht="18.75" customHeight="1" x14ac:dyDescent="0.25">
      <c r="B30" s="4" t="s">
        <v>112</v>
      </c>
      <c r="C30" s="6"/>
      <c r="D30" s="6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12"/>
    </row>
    <row r="31" spans="2:17" s="80" customFormat="1" ht="4.5" customHeight="1" x14ac:dyDescent="0.2">
      <c r="C31" s="81"/>
      <c r="D31" s="81"/>
      <c r="E31" s="81"/>
      <c r="F31" s="81"/>
      <c r="Q31" s="99"/>
    </row>
    <row r="32" spans="2:17" s="63" customFormat="1" ht="15" customHeight="1" thickBot="1" x14ac:dyDescent="0.25">
      <c r="B32" s="158" t="s">
        <v>111</v>
      </c>
      <c r="C32" s="158"/>
      <c r="D32" s="158"/>
      <c r="E32" s="158"/>
      <c r="F32" s="158"/>
      <c r="G32" s="158"/>
      <c r="H32" s="57"/>
      <c r="I32" s="11"/>
      <c r="J32" s="11"/>
    </row>
    <row r="33" spans="2:16" s="63" customFormat="1" ht="15" customHeight="1" thickTop="1" x14ac:dyDescent="0.2">
      <c r="B33" s="59" t="s">
        <v>17</v>
      </c>
      <c r="C33" s="59" t="s">
        <v>2</v>
      </c>
      <c r="D33" s="59" t="s">
        <v>3</v>
      </c>
      <c r="E33" s="59" t="s">
        <v>62</v>
      </c>
      <c r="F33" s="59" t="s">
        <v>1</v>
      </c>
      <c r="G33" s="79" t="s">
        <v>59</v>
      </c>
      <c r="H33" s="69"/>
    </row>
    <row r="34" spans="2:16" s="63" customFormat="1" ht="15" customHeight="1" x14ac:dyDescent="0.2">
      <c r="B34" s="56" t="s">
        <v>19</v>
      </c>
      <c r="C34" s="55">
        <v>6727</v>
      </c>
      <c r="D34" s="54">
        <v>1310</v>
      </c>
      <c r="E34" s="54">
        <v>1731</v>
      </c>
      <c r="F34" s="68">
        <f>C34+D34+E34</f>
        <v>9768</v>
      </c>
      <c r="G34" s="78" t="s">
        <v>90</v>
      </c>
      <c r="H34" s="52"/>
    </row>
    <row r="35" spans="2:16" s="63" customFormat="1" ht="15" customHeight="1" x14ac:dyDescent="0.2">
      <c r="B35" s="56" t="s">
        <v>20</v>
      </c>
      <c r="C35" s="55">
        <v>7806</v>
      </c>
      <c r="D35" s="54">
        <v>1563</v>
      </c>
      <c r="E35" s="54">
        <v>685</v>
      </c>
      <c r="F35" s="68">
        <f>C35+D35+E35</f>
        <v>10054</v>
      </c>
      <c r="G35" s="76">
        <f>+(F35-F34)/F34</f>
        <v>2.9279279279279279E-2</v>
      </c>
      <c r="H35" s="52"/>
    </row>
    <row r="36" spans="2:16" s="63" customFormat="1" ht="15" customHeight="1" x14ac:dyDescent="0.2">
      <c r="B36" s="56" t="s">
        <v>21</v>
      </c>
      <c r="C36" s="55">
        <v>8046</v>
      </c>
      <c r="D36" s="54">
        <v>1797</v>
      </c>
      <c r="E36" s="54">
        <v>1149</v>
      </c>
      <c r="F36" s="68">
        <f>C36+D36+E36</f>
        <v>10992</v>
      </c>
      <c r="G36" s="76">
        <f>+(F36-F35)/F35</f>
        <v>9.3296200517207079E-2</v>
      </c>
      <c r="H36" s="52"/>
    </row>
    <row r="37" spans="2:16" s="63" customFormat="1" ht="15" customHeight="1" x14ac:dyDescent="0.2">
      <c r="B37" s="56" t="s">
        <v>22</v>
      </c>
      <c r="C37" s="55">
        <v>7623</v>
      </c>
      <c r="D37" s="54">
        <v>1646</v>
      </c>
      <c r="E37" s="54">
        <v>1005</v>
      </c>
      <c r="F37" s="68">
        <f>C37+D37+E37</f>
        <v>10274</v>
      </c>
      <c r="G37" s="76">
        <f>+(F37-F36)/F36</f>
        <v>-6.5320232896652106E-2</v>
      </c>
      <c r="H37" s="52"/>
    </row>
    <row r="38" spans="2:16" s="63" customFormat="1" ht="15" customHeight="1" x14ac:dyDescent="0.2">
      <c r="B38" s="56" t="s">
        <v>23</v>
      </c>
      <c r="C38" s="55"/>
      <c r="D38" s="54"/>
      <c r="E38" s="54"/>
      <c r="F38" s="68"/>
      <c r="G38" s="76"/>
      <c r="H38" s="52"/>
    </row>
    <row r="39" spans="2:16" s="63" customFormat="1" ht="15" customHeight="1" x14ac:dyDescent="0.2">
      <c r="B39" s="56" t="s">
        <v>24</v>
      </c>
      <c r="C39" s="54"/>
      <c r="D39" s="54"/>
      <c r="E39" s="54"/>
      <c r="F39" s="68"/>
      <c r="G39" s="76"/>
      <c r="H39" s="52"/>
      <c r="O39" s="77" t="s">
        <v>2</v>
      </c>
      <c r="P39" s="77" t="s">
        <v>3</v>
      </c>
    </row>
    <row r="40" spans="2:16" s="63" customFormat="1" ht="15" customHeight="1" x14ac:dyDescent="0.2">
      <c r="B40" s="56" t="s">
        <v>25</v>
      </c>
      <c r="C40" s="54"/>
      <c r="D40" s="54"/>
      <c r="E40" s="54"/>
      <c r="F40" s="68"/>
      <c r="G40" s="76"/>
      <c r="H40" s="52"/>
      <c r="O40" s="155">
        <f>C47</f>
        <v>0.7350564641744548</v>
      </c>
      <c r="P40" s="155">
        <f>D47</f>
        <v>0.15371884735202493</v>
      </c>
    </row>
    <row r="41" spans="2:16" s="63" customFormat="1" ht="15" customHeight="1" x14ac:dyDescent="0.2">
      <c r="B41" s="56" t="s">
        <v>26</v>
      </c>
      <c r="C41" s="54"/>
      <c r="D41" s="54"/>
      <c r="E41" s="54"/>
      <c r="F41" s="68"/>
      <c r="G41" s="76"/>
      <c r="H41" s="52"/>
      <c r="O41" s="155"/>
      <c r="P41" s="156"/>
    </row>
    <row r="42" spans="2:16" s="63" customFormat="1" ht="15" customHeight="1" x14ac:dyDescent="0.2">
      <c r="B42" s="56" t="s">
        <v>61</v>
      </c>
      <c r="C42" s="54"/>
      <c r="D42" s="54"/>
      <c r="E42" s="54"/>
      <c r="F42" s="68"/>
      <c r="G42" s="76"/>
      <c r="H42" s="52"/>
    </row>
    <row r="43" spans="2:16" s="63" customFormat="1" ht="15" customHeight="1" x14ac:dyDescent="0.2">
      <c r="B43" s="56" t="s">
        <v>28</v>
      </c>
      <c r="C43" s="54"/>
      <c r="D43" s="54"/>
      <c r="E43" s="54"/>
      <c r="F43" s="68"/>
      <c r="G43" s="76"/>
      <c r="H43" s="52"/>
    </row>
    <row r="44" spans="2:16" s="63" customFormat="1" ht="15" customHeight="1" x14ac:dyDescent="0.2">
      <c r="B44" s="56" t="s">
        <v>29</v>
      </c>
      <c r="C44" s="55"/>
      <c r="D44" s="54"/>
      <c r="E44" s="54"/>
      <c r="F44" s="68"/>
      <c r="G44" s="76"/>
      <c r="H44" s="75"/>
    </row>
    <row r="45" spans="2:16" s="63" customFormat="1" ht="15" customHeight="1" thickBot="1" x14ac:dyDescent="0.25">
      <c r="B45" s="56" t="s">
        <v>30</v>
      </c>
      <c r="C45" s="55"/>
      <c r="D45" s="54"/>
      <c r="E45" s="54"/>
      <c r="F45" s="68"/>
      <c r="G45" s="74"/>
    </row>
    <row r="46" spans="2:16" s="63" customFormat="1" ht="15" customHeight="1" thickTop="1" x14ac:dyDescent="0.2">
      <c r="B46" s="51" t="s">
        <v>1</v>
      </c>
      <c r="C46" s="50">
        <f>SUM(C34:C45)</f>
        <v>30202</v>
      </c>
      <c r="D46" s="50">
        <f>SUM(D34:D45)</f>
        <v>6316</v>
      </c>
      <c r="E46" s="50">
        <f>SUM(E34:E45)</f>
        <v>4570</v>
      </c>
      <c r="F46" s="50">
        <f>SUM(F34:F45)</f>
        <v>41088</v>
      </c>
      <c r="G46" s="67"/>
      <c r="H46" s="73"/>
      <c r="I46" s="73"/>
      <c r="J46" s="73"/>
      <c r="K46" s="73"/>
      <c r="L46" s="73"/>
    </row>
    <row r="47" spans="2:16" s="63" customFormat="1" ht="15" customHeight="1" x14ac:dyDescent="0.2">
      <c r="B47" s="66" t="s">
        <v>75</v>
      </c>
      <c r="C47" s="98">
        <f>+C46/F46</f>
        <v>0.7350564641744548</v>
      </c>
      <c r="D47" s="98">
        <f>D46/F46</f>
        <v>0.15371884735202493</v>
      </c>
      <c r="E47" s="98">
        <f>E46/F46</f>
        <v>0.11122468847352025</v>
      </c>
      <c r="F47" s="72">
        <f>F46/F46</f>
        <v>1</v>
      </c>
      <c r="G47" s="71"/>
      <c r="H47" s="69"/>
      <c r="I47" s="69"/>
      <c r="J47" s="69"/>
      <c r="K47" s="69"/>
      <c r="L47" s="69"/>
    </row>
    <row r="48" spans="2:16" s="63" customFormat="1" ht="8.25" customHeight="1" x14ac:dyDescent="0.2">
      <c r="B48" s="56"/>
      <c r="C48" s="97"/>
      <c r="D48" s="54"/>
      <c r="E48" s="54"/>
      <c r="F48" s="54"/>
      <c r="G48" s="54"/>
      <c r="H48" s="54"/>
      <c r="I48" s="54"/>
      <c r="J48" s="54"/>
      <c r="K48" s="68"/>
      <c r="L48" s="68"/>
    </row>
    <row r="49" spans="2:17" s="63" customFormat="1" ht="15" customHeight="1" x14ac:dyDescent="0.2">
      <c r="B49" s="58" t="s">
        <v>110</v>
      </c>
      <c r="C49" s="58"/>
      <c r="D49" s="58"/>
      <c r="E49" s="58"/>
      <c r="F49" s="58"/>
      <c r="G49" s="54"/>
      <c r="H49" s="54"/>
      <c r="I49" s="54"/>
      <c r="J49" s="54"/>
      <c r="K49" s="68"/>
      <c r="L49" s="68"/>
    </row>
    <row r="50" spans="2:17" s="63" customFormat="1" ht="23.25" customHeight="1" x14ac:dyDescent="0.2">
      <c r="B50" s="131" t="s">
        <v>17</v>
      </c>
      <c r="C50" s="59" t="s">
        <v>88</v>
      </c>
      <c r="D50" s="59" t="s">
        <v>87</v>
      </c>
      <c r="E50" s="59" t="s">
        <v>18</v>
      </c>
      <c r="F50" s="59" t="s">
        <v>86</v>
      </c>
      <c r="G50" s="59" t="s">
        <v>85</v>
      </c>
      <c r="H50" s="59" t="s">
        <v>84</v>
      </c>
      <c r="I50" s="59" t="s">
        <v>83</v>
      </c>
      <c r="J50" s="131" t="s">
        <v>60</v>
      </c>
      <c r="K50" s="131" t="s">
        <v>1</v>
      </c>
      <c r="L50" s="69"/>
    </row>
    <row r="51" spans="2:17" s="63" customFormat="1" ht="13.5" customHeight="1" x14ac:dyDescent="0.2">
      <c r="B51" s="131"/>
      <c r="C51" s="70" t="s">
        <v>82</v>
      </c>
      <c r="D51" s="70" t="s">
        <v>81</v>
      </c>
      <c r="E51" s="70" t="s">
        <v>80</v>
      </c>
      <c r="F51" s="70" t="s">
        <v>79</v>
      </c>
      <c r="G51" s="70" t="s">
        <v>78</v>
      </c>
      <c r="H51" s="70" t="s">
        <v>77</v>
      </c>
      <c r="I51" s="70" t="s">
        <v>76</v>
      </c>
      <c r="J51" s="131"/>
      <c r="K51" s="131"/>
      <c r="L51" s="69"/>
    </row>
    <row r="52" spans="2:17" s="63" customFormat="1" ht="15" customHeight="1" x14ac:dyDescent="0.2">
      <c r="B52" s="56" t="s">
        <v>19</v>
      </c>
      <c r="C52" s="55">
        <v>0</v>
      </c>
      <c r="D52" s="54">
        <v>19</v>
      </c>
      <c r="E52" s="54">
        <v>48</v>
      </c>
      <c r="F52" s="54">
        <v>142</v>
      </c>
      <c r="G52" s="54">
        <v>1933</v>
      </c>
      <c r="H52" s="54">
        <v>5273</v>
      </c>
      <c r="I52" s="54">
        <v>352</v>
      </c>
      <c r="J52" s="54">
        <v>2001</v>
      </c>
      <c r="K52" s="68">
        <f>SUM(C52:J52)</f>
        <v>9768</v>
      </c>
      <c r="L52" s="68"/>
    </row>
    <row r="53" spans="2:17" s="63" customFormat="1" ht="15" customHeight="1" x14ac:dyDescent="0.2">
      <c r="B53" s="56" t="s">
        <v>20</v>
      </c>
      <c r="C53" s="55">
        <v>0</v>
      </c>
      <c r="D53" s="54">
        <v>13</v>
      </c>
      <c r="E53" s="54">
        <v>50</v>
      </c>
      <c r="F53" s="54">
        <v>125</v>
      </c>
      <c r="G53" s="54">
        <v>2017</v>
      </c>
      <c r="H53" s="54">
        <v>5349</v>
      </c>
      <c r="I53" s="54">
        <v>355</v>
      </c>
      <c r="J53" s="54">
        <v>2145</v>
      </c>
      <c r="K53" s="68">
        <f>SUM(C53:J53)</f>
        <v>10054</v>
      </c>
      <c r="L53" s="68"/>
    </row>
    <row r="54" spans="2:17" s="63" customFormat="1" ht="15" customHeight="1" x14ac:dyDescent="0.2">
      <c r="B54" s="56" t="s">
        <v>21</v>
      </c>
      <c r="C54" s="55">
        <v>0</v>
      </c>
      <c r="D54" s="54">
        <v>13</v>
      </c>
      <c r="E54" s="54">
        <v>58</v>
      </c>
      <c r="F54" s="54">
        <v>144</v>
      </c>
      <c r="G54" s="54">
        <v>2034</v>
      </c>
      <c r="H54" s="54">
        <v>6052</v>
      </c>
      <c r="I54" s="54">
        <v>388</v>
      </c>
      <c r="J54" s="54">
        <v>2303</v>
      </c>
      <c r="K54" s="68">
        <f>SUM(C54:J54)</f>
        <v>10992</v>
      </c>
      <c r="L54" s="68"/>
    </row>
    <row r="55" spans="2:17" s="63" customFormat="1" ht="15" customHeight="1" x14ac:dyDescent="0.2">
      <c r="B55" s="56" t="s">
        <v>22</v>
      </c>
      <c r="C55" s="55">
        <v>0</v>
      </c>
      <c r="D55" s="54">
        <v>19</v>
      </c>
      <c r="E55" s="54">
        <v>38</v>
      </c>
      <c r="F55" s="54">
        <v>107</v>
      </c>
      <c r="G55" s="54">
        <v>1844</v>
      </c>
      <c r="H55" s="54">
        <v>5670</v>
      </c>
      <c r="I55" s="54">
        <v>345</v>
      </c>
      <c r="J55" s="54">
        <v>2251</v>
      </c>
      <c r="K55" s="68">
        <f>SUM(C55:J55)</f>
        <v>10274</v>
      </c>
      <c r="L55" s="68"/>
    </row>
    <row r="56" spans="2:17" s="63" customFormat="1" ht="15" customHeight="1" x14ac:dyDescent="0.2">
      <c r="B56" s="56" t="s">
        <v>23</v>
      </c>
      <c r="C56" s="55"/>
      <c r="D56" s="54"/>
      <c r="E56" s="54"/>
      <c r="F56" s="54"/>
      <c r="G56" s="54"/>
      <c r="H56" s="54"/>
      <c r="I56" s="54"/>
      <c r="J56" s="54"/>
      <c r="K56" s="68"/>
      <c r="L56" s="68"/>
    </row>
    <row r="57" spans="2:17" s="63" customFormat="1" ht="15" customHeight="1" x14ac:dyDescent="0.2">
      <c r="B57" s="56" t="s">
        <v>24</v>
      </c>
      <c r="C57" s="55"/>
      <c r="D57" s="54"/>
      <c r="E57" s="54"/>
      <c r="F57" s="54"/>
      <c r="G57" s="54"/>
      <c r="H57" s="54"/>
      <c r="I57" s="54"/>
      <c r="J57" s="54"/>
      <c r="K57" s="68"/>
      <c r="L57" s="68"/>
    </row>
    <row r="58" spans="2:17" s="63" customFormat="1" ht="15" customHeight="1" x14ac:dyDescent="0.2">
      <c r="B58" s="56" t="s">
        <v>25</v>
      </c>
      <c r="C58" s="55"/>
      <c r="D58" s="54"/>
      <c r="E58" s="54"/>
      <c r="F58" s="54"/>
      <c r="G58" s="54"/>
      <c r="H58" s="54"/>
      <c r="I58" s="54"/>
      <c r="J58" s="54"/>
      <c r="K58" s="68"/>
      <c r="L58" s="68"/>
    </row>
    <row r="59" spans="2:17" s="63" customFormat="1" ht="15" customHeight="1" x14ac:dyDescent="0.2">
      <c r="B59" s="56" t="s">
        <v>26</v>
      </c>
      <c r="C59" s="55"/>
      <c r="D59" s="54"/>
      <c r="E59" s="54"/>
      <c r="F59" s="54"/>
      <c r="G59" s="54"/>
      <c r="H59" s="54"/>
      <c r="I59" s="54"/>
      <c r="J59" s="54"/>
      <c r="K59" s="68"/>
      <c r="L59" s="68"/>
    </row>
    <row r="60" spans="2:17" s="63" customFormat="1" ht="15" customHeight="1" x14ac:dyDescent="0.2">
      <c r="B60" s="56" t="s">
        <v>61</v>
      </c>
      <c r="C60" s="55"/>
      <c r="D60" s="54"/>
      <c r="E60" s="54"/>
      <c r="F60" s="54"/>
      <c r="G60" s="54"/>
      <c r="H60" s="54"/>
      <c r="I60" s="54"/>
      <c r="J60" s="54"/>
      <c r="K60" s="68"/>
      <c r="L60" s="68"/>
    </row>
    <row r="61" spans="2:17" s="63" customFormat="1" ht="15" customHeight="1" x14ac:dyDescent="0.2">
      <c r="B61" s="56" t="s">
        <v>28</v>
      </c>
      <c r="C61" s="55"/>
      <c r="D61" s="54"/>
      <c r="E61" s="54"/>
      <c r="F61" s="54"/>
      <c r="G61" s="54"/>
      <c r="H61" s="54"/>
      <c r="I61" s="54"/>
      <c r="J61" s="54"/>
      <c r="K61" s="68"/>
      <c r="L61" s="68"/>
    </row>
    <row r="62" spans="2:17" s="63" customFormat="1" ht="15" customHeight="1" x14ac:dyDescent="0.2">
      <c r="B62" s="56" t="s">
        <v>29</v>
      </c>
      <c r="C62" s="55"/>
      <c r="D62" s="54"/>
      <c r="E62" s="54"/>
      <c r="F62" s="54"/>
      <c r="G62" s="54"/>
      <c r="H62" s="54"/>
      <c r="I62" s="54"/>
      <c r="J62" s="54"/>
      <c r="K62" s="68"/>
      <c r="L62" s="68"/>
    </row>
    <row r="63" spans="2:17" s="63" customFormat="1" ht="15" customHeight="1" x14ac:dyDescent="0.2">
      <c r="B63" s="56" t="s">
        <v>30</v>
      </c>
      <c r="C63" s="55"/>
      <c r="D63" s="54"/>
      <c r="E63" s="54"/>
      <c r="F63" s="54"/>
      <c r="G63" s="54"/>
      <c r="H63" s="54"/>
      <c r="I63" s="54"/>
      <c r="J63" s="54"/>
      <c r="K63" s="68"/>
      <c r="L63" s="68"/>
    </row>
    <row r="64" spans="2:17" s="63" customFormat="1" ht="15" customHeight="1" x14ac:dyDescent="0.2">
      <c r="B64" s="51" t="s">
        <v>1</v>
      </c>
      <c r="C64" s="50">
        <f t="shared" ref="C64:K64" si="0">SUM(C52:C63)</f>
        <v>0</v>
      </c>
      <c r="D64" s="50">
        <f t="shared" si="0"/>
        <v>64</v>
      </c>
      <c r="E64" s="50">
        <f t="shared" si="0"/>
        <v>194</v>
      </c>
      <c r="F64" s="50">
        <f t="shared" si="0"/>
        <v>518</v>
      </c>
      <c r="G64" s="50">
        <f t="shared" si="0"/>
        <v>7828</v>
      </c>
      <c r="H64" s="50">
        <f t="shared" si="0"/>
        <v>22344</v>
      </c>
      <c r="I64" s="50">
        <f t="shared" si="0"/>
        <v>1440</v>
      </c>
      <c r="J64" s="50">
        <f t="shared" si="0"/>
        <v>8700</v>
      </c>
      <c r="K64" s="50">
        <f t="shared" si="0"/>
        <v>41088</v>
      </c>
      <c r="L64" s="67"/>
      <c r="N64" s="62"/>
      <c r="O64" s="61"/>
      <c r="P64" s="60"/>
      <c r="Q64" s="95"/>
    </row>
    <row r="65" spans="2:17" s="63" customFormat="1" ht="15" customHeight="1" x14ac:dyDescent="0.2">
      <c r="B65" s="66" t="s">
        <v>75</v>
      </c>
      <c r="C65" s="65">
        <f t="shared" ref="C65:K65" si="1">C64/$K$64</f>
        <v>0</v>
      </c>
      <c r="D65" s="65">
        <f t="shared" si="1"/>
        <v>1.557632398753894E-3</v>
      </c>
      <c r="E65" s="65">
        <f t="shared" si="1"/>
        <v>4.7215732087227411E-3</v>
      </c>
      <c r="F65" s="65">
        <f t="shared" si="1"/>
        <v>1.260708722741433E-2</v>
      </c>
      <c r="G65" s="65">
        <f t="shared" si="1"/>
        <v>0.19051791277258567</v>
      </c>
      <c r="H65" s="65">
        <f t="shared" si="1"/>
        <v>0.54380841121495327</v>
      </c>
      <c r="I65" s="65">
        <f t="shared" si="1"/>
        <v>3.5046728971962614E-2</v>
      </c>
      <c r="J65" s="65">
        <f t="shared" si="1"/>
        <v>0.21174065420560748</v>
      </c>
      <c r="K65" s="65">
        <f t="shared" si="1"/>
        <v>1</v>
      </c>
      <c r="L65" s="64"/>
      <c r="N65" s="62"/>
      <c r="O65" s="61"/>
      <c r="P65" s="60"/>
      <c r="Q65" s="95"/>
    </row>
    <row r="66" spans="2:17" s="63" customFormat="1" ht="9" customHeight="1" x14ac:dyDescent="0.2">
      <c r="C66" s="83"/>
      <c r="D66" s="83"/>
      <c r="E66" s="83"/>
      <c r="F66" s="83"/>
      <c r="N66" s="62"/>
      <c r="O66" s="61"/>
      <c r="P66" s="60"/>
      <c r="Q66" s="95"/>
    </row>
    <row r="67" spans="2:17" s="63" customFormat="1" ht="15" customHeight="1" x14ac:dyDescent="0.2">
      <c r="B67" s="58" t="s">
        <v>109</v>
      </c>
      <c r="C67" s="58"/>
      <c r="D67" s="58"/>
      <c r="E67" s="58"/>
      <c r="F67" s="58"/>
      <c r="N67" s="62"/>
      <c r="O67" s="61"/>
      <c r="P67" s="60"/>
      <c r="Q67" s="95"/>
    </row>
    <row r="68" spans="2:17" s="63" customFormat="1" ht="15" customHeight="1" x14ac:dyDescent="0.2">
      <c r="B68" s="131" t="s">
        <v>108</v>
      </c>
      <c r="C68" s="131"/>
      <c r="D68" s="59" t="s">
        <v>54</v>
      </c>
      <c r="E68" s="59" t="s">
        <v>16</v>
      </c>
      <c r="O68" s="61"/>
      <c r="P68" s="60"/>
      <c r="Q68" s="95"/>
    </row>
    <row r="69" spans="2:17" s="63" customFormat="1" ht="15" customHeight="1" x14ac:dyDescent="0.25">
      <c r="B69" s="56" t="s">
        <v>107</v>
      </c>
      <c r="C69" s="55"/>
      <c r="D69" s="54">
        <v>17263</v>
      </c>
      <c r="E69" s="71">
        <f t="shared" ref="E69:E74" si="2">D69/$D$75</f>
        <v>0.4201470015576324</v>
      </c>
      <c r="F69" s="94"/>
      <c r="G69" s="93"/>
      <c r="N69" s="62"/>
      <c r="O69" s="92"/>
      <c r="P69" s="60"/>
      <c r="Q69" s="95"/>
    </row>
    <row r="70" spans="2:17" s="63" customFormat="1" ht="15" customHeight="1" x14ac:dyDescent="0.25">
      <c r="B70" s="56" t="s">
        <v>106</v>
      </c>
      <c r="C70" s="53"/>
      <c r="D70" s="54">
        <v>6848</v>
      </c>
      <c r="E70" s="71">
        <f t="shared" si="2"/>
        <v>0.16666666666666666</v>
      </c>
      <c r="F70" s="94"/>
      <c r="G70" s="93"/>
      <c r="N70" s="62"/>
      <c r="O70" s="92"/>
      <c r="P70" s="60"/>
      <c r="Q70" s="95"/>
    </row>
    <row r="71" spans="2:17" s="63" customFormat="1" ht="15" customHeight="1" x14ac:dyDescent="0.25">
      <c r="B71" s="56" t="s">
        <v>105</v>
      </c>
      <c r="C71" s="53"/>
      <c r="D71" s="54">
        <v>4518</v>
      </c>
      <c r="E71" s="71">
        <f t="shared" si="2"/>
        <v>0.1099591121495327</v>
      </c>
      <c r="F71" s="94"/>
      <c r="G71" s="93"/>
      <c r="N71" s="62"/>
      <c r="O71" s="92"/>
      <c r="P71" s="60"/>
      <c r="Q71" s="95"/>
    </row>
    <row r="72" spans="2:17" s="63" customFormat="1" ht="15" customHeight="1" x14ac:dyDescent="0.25">
      <c r="B72" s="56" t="s">
        <v>55</v>
      </c>
      <c r="C72" s="53"/>
      <c r="D72" s="54">
        <v>6899</v>
      </c>
      <c r="E72" s="71">
        <f t="shared" si="2"/>
        <v>0.16790790498442368</v>
      </c>
      <c r="F72" s="94"/>
      <c r="G72" s="93"/>
      <c r="N72" s="62"/>
      <c r="O72" s="92"/>
      <c r="P72" s="60"/>
      <c r="Q72" s="95"/>
    </row>
    <row r="73" spans="2:17" s="63" customFormat="1" ht="15" customHeight="1" x14ac:dyDescent="0.25">
      <c r="B73" s="56" t="s">
        <v>104</v>
      </c>
      <c r="C73" s="53"/>
      <c r="D73" s="54">
        <v>5267</v>
      </c>
      <c r="E73" s="71">
        <f t="shared" si="2"/>
        <v>0.12818827881619937</v>
      </c>
      <c r="F73" s="94"/>
      <c r="G73" s="93"/>
      <c r="N73" s="62"/>
      <c r="O73" s="92"/>
      <c r="P73" s="96"/>
      <c r="Q73" s="95"/>
    </row>
    <row r="74" spans="2:17" s="63" customFormat="1" ht="15" customHeight="1" x14ac:dyDescent="0.25">
      <c r="B74" s="56" t="s">
        <v>103</v>
      </c>
      <c r="C74" s="53"/>
      <c r="D74" s="54">
        <v>293</v>
      </c>
      <c r="E74" s="71">
        <f t="shared" si="2"/>
        <v>7.1310358255451713E-3</v>
      </c>
      <c r="F74" s="94"/>
      <c r="G74" s="93"/>
      <c r="N74" s="62"/>
      <c r="O74" s="92"/>
      <c r="P74" s="90"/>
    </row>
    <row r="75" spans="2:17" s="63" customFormat="1" ht="12.75" x14ac:dyDescent="0.2">
      <c r="B75" s="159" t="s">
        <v>1</v>
      </c>
      <c r="C75" s="159"/>
      <c r="D75" s="50">
        <f>SUM(D69:D74)</f>
        <v>41088</v>
      </c>
      <c r="E75" s="91">
        <f>SUM(E69:E74)</f>
        <v>1</v>
      </c>
      <c r="N75" s="90"/>
      <c r="O75" s="90"/>
      <c r="P75" s="90"/>
    </row>
    <row r="76" spans="2:17" s="88" customFormat="1" ht="4.5" customHeight="1" x14ac:dyDescent="0.2">
      <c r="C76" s="89"/>
      <c r="D76" s="89"/>
      <c r="E76" s="89"/>
      <c r="F76" s="89"/>
    </row>
    <row r="77" spans="2:17" s="63" customFormat="1" ht="18" customHeight="1" x14ac:dyDescent="0.25">
      <c r="B77" s="4" t="s">
        <v>102</v>
      </c>
      <c r="C77" s="6"/>
      <c r="D77" s="6"/>
      <c r="E77" s="6"/>
      <c r="F77" s="6"/>
      <c r="G77" s="6"/>
      <c r="H77" s="6"/>
      <c r="I77" s="6"/>
      <c r="J77" s="6"/>
      <c r="K77" s="5"/>
      <c r="L77" s="5"/>
      <c r="M77" s="5"/>
      <c r="N77" s="5"/>
      <c r="O77" s="5"/>
      <c r="P77" s="5"/>
      <c r="Q77" s="87"/>
    </row>
    <row r="78" spans="2:17" s="63" customFormat="1" ht="5.25" customHeight="1" x14ac:dyDescent="0.2">
      <c r="B78" s="80"/>
      <c r="C78" s="81"/>
      <c r="D78" s="81"/>
      <c r="E78" s="81"/>
      <c r="F78" s="81"/>
      <c r="G78" s="80"/>
      <c r="H78" s="80"/>
      <c r="I78" s="80"/>
      <c r="J78" s="80"/>
      <c r="K78" s="80"/>
      <c r="L78" s="80"/>
      <c r="M78" s="80"/>
      <c r="N78" s="80"/>
      <c r="O78" s="80"/>
      <c r="P78" s="80"/>
    </row>
    <row r="79" spans="2:17" s="63" customFormat="1" ht="27.75" customHeight="1" thickBot="1" x14ac:dyDescent="0.25">
      <c r="B79" s="158" t="s">
        <v>101</v>
      </c>
      <c r="C79" s="158"/>
      <c r="D79" s="158"/>
      <c r="E79" s="158"/>
      <c r="F79" s="158"/>
      <c r="G79" s="57"/>
      <c r="H79" s="57"/>
      <c r="I79" s="11"/>
      <c r="J79" s="11"/>
    </row>
    <row r="80" spans="2:17" s="63" customFormat="1" ht="15" customHeight="1" thickTop="1" x14ac:dyDescent="0.2">
      <c r="B80" s="59" t="s">
        <v>17</v>
      </c>
      <c r="C80" s="59" t="s">
        <v>2</v>
      </c>
      <c r="D80" s="59" t="s">
        <v>3</v>
      </c>
      <c r="E80" s="59" t="s">
        <v>1</v>
      </c>
      <c r="F80" s="79" t="s">
        <v>59</v>
      </c>
      <c r="G80" s="69"/>
      <c r="H80" s="69"/>
    </row>
    <row r="81" spans="2:16" s="63" customFormat="1" ht="15" customHeight="1" x14ac:dyDescent="0.2">
      <c r="B81" s="56" t="s">
        <v>19</v>
      </c>
      <c r="C81" s="55">
        <v>7771</v>
      </c>
      <c r="D81" s="54">
        <v>1997</v>
      </c>
      <c r="E81" s="68">
        <f>C81+D81</f>
        <v>9768</v>
      </c>
      <c r="F81" s="78" t="s">
        <v>90</v>
      </c>
      <c r="G81" s="68"/>
      <c r="H81" s="52"/>
    </row>
    <row r="82" spans="2:16" s="63" customFormat="1" ht="15" customHeight="1" x14ac:dyDescent="0.2">
      <c r="B82" s="56" t="s">
        <v>20</v>
      </c>
      <c r="C82" s="55">
        <v>7946</v>
      </c>
      <c r="D82" s="54">
        <v>2108</v>
      </c>
      <c r="E82" s="68">
        <f>C82+D82</f>
        <v>10054</v>
      </c>
      <c r="F82" s="76">
        <f>+(E82-E81)/E81</f>
        <v>2.9279279279279279E-2</v>
      </c>
      <c r="G82" s="68"/>
      <c r="H82" s="52"/>
    </row>
    <row r="83" spans="2:16" s="63" customFormat="1" ht="15" customHeight="1" x14ac:dyDescent="0.2">
      <c r="B83" s="56" t="s">
        <v>21</v>
      </c>
      <c r="C83" s="55">
        <v>8541</v>
      </c>
      <c r="D83" s="54">
        <v>2451</v>
      </c>
      <c r="E83" s="68">
        <f>C83+D83</f>
        <v>10992</v>
      </c>
      <c r="F83" s="76">
        <f>+(E83-E82)/E82</f>
        <v>9.3296200517207079E-2</v>
      </c>
      <c r="G83" s="68"/>
      <c r="H83" s="52"/>
    </row>
    <row r="84" spans="2:16" s="63" customFormat="1" ht="15" customHeight="1" x14ac:dyDescent="0.2">
      <c r="B84" s="56" t="s">
        <v>22</v>
      </c>
      <c r="C84" s="55">
        <v>8034</v>
      </c>
      <c r="D84" s="54">
        <v>2240</v>
      </c>
      <c r="E84" s="68">
        <f>C84+D84</f>
        <v>10274</v>
      </c>
      <c r="F84" s="76">
        <f>+(E84-E83)/E83</f>
        <v>-6.5320232896652106E-2</v>
      </c>
      <c r="G84" s="68"/>
      <c r="H84" s="52"/>
    </row>
    <row r="85" spans="2:16" s="63" customFormat="1" ht="15" customHeight="1" x14ac:dyDescent="0.2">
      <c r="B85" s="56" t="s">
        <v>23</v>
      </c>
      <c r="C85" s="55"/>
      <c r="D85" s="54"/>
      <c r="E85" s="68"/>
      <c r="F85" s="76"/>
      <c r="G85" s="68"/>
      <c r="H85" s="52"/>
    </row>
    <row r="86" spans="2:16" s="63" customFormat="1" ht="15" customHeight="1" x14ac:dyDescent="0.2">
      <c r="B86" s="56" t="s">
        <v>24</v>
      </c>
      <c r="C86" s="54"/>
      <c r="D86" s="55"/>
      <c r="E86" s="68"/>
      <c r="F86" s="76"/>
      <c r="G86" s="68"/>
      <c r="H86" s="52"/>
      <c r="O86" s="77" t="s">
        <v>2</v>
      </c>
      <c r="P86" s="77" t="s">
        <v>3</v>
      </c>
    </row>
    <row r="87" spans="2:16" s="63" customFormat="1" ht="15" customHeight="1" x14ac:dyDescent="0.2">
      <c r="B87" s="56" t="s">
        <v>25</v>
      </c>
      <c r="C87" s="54"/>
      <c r="D87" s="55"/>
      <c r="E87" s="68"/>
      <c r="F87" s="76"/>
      <c r="G87" s="68"/>
      <c r="H87" s="52"/>
      <c r="O87" s="155">
        <f>C94</f>
        <v>0.78592289719626163</v>
      </c>
      <c r="P87" s="155">
        <f>D94</f>
        <v>0.21407710280373832</v>
      </c>
    </row>
    <row r="88" spans="2:16" s="63" customFormat="1" ht="15" customHeight="1" x14ac:dyDescent="0.2">
      <c r="B88" s="56" t="s">
        <v>26</v>
      </c>
      <c r="C88" s="55"/>
      <c r="D88" s="54"/>
      <c r="E88" s="68"/>
      <c r="F88" s="76"/>
      <c r="G88" s="68"/>
      <c r="H88" s="52"/>
      <c r="O88" s="155"/>
      <c r="P88" s="156"/>
    </row>
    <row r="89" spans="2:16" s="63" customFormat="1" ht="15" customHeight="1" x14ac:dyDescent="0.2">
      <c r="B89" s="56" t="s">
        <v>61</v>
      </c>
      <c r="C89" s="55"/>
      <c r="D89" s="54"/>
      <c r="E89" s="68"/>
      <c r="F89" s="76"/>
      <c r="G89" s="68"/>
      <c r="H89" s="52"/>
    </row>
    <row r="90" spans="2:16" s="63" customFormat="1" ht="15" customHeight="1" x14ac:dyDescent="0.2">
      <c r="B90" s="56" t="s">
        <v>28</v>
      </c>
      <c r="C90" s="55"/>
      <c r="D90" s="54"/>
      <c r="E90" s="68"/>
      <c r="F90" s="76"/>
      <c r="G90" s="68"/>
      <c r="H90" s="52"/>
    </row>
    <row r="91" spans="2:16" s="63" customFormat="1" ht="15" customHeight="1" x14ac:dyDescent="0.2">
      <c r="B91" s="56" t="s">
        <v>29</v>
      </c>
      <c r="C91" s="55"/>
      <c r="D91" s="54"/>
      <c r="E91" s="68"/>
      <c r="F91" s="76"/>
      <c r="G91" s="67"/>
      <c r="H91" s="75"/>
    </row>
    <row r="92" spans="2:16" s="63" customFormat="1" ht="15" customHeight="1" thickBot="1" x14ac:dyDescent="0.25">
      <c r="B92" s="56" t="s">
        <v>30</v>
      </c>
      <c r="C92" s="55"/>
      <c r="D92" s="54"/>
      <c r="E92" s="68"/>
      <c r="F92" s="74"/>
    </row>
    <row r="93" spans="2:16" s="63" customFormat="1" ht="15" customHeight="1" thickTop="1" x14ac:dyDescent="0.2">
      <c r="B93" s="51" t="s">
        <v>1</v>
      </c>
      <c r="C93" s="50">
        <f>SUM(C81:C92)</f>
        <v>32292</v>
      </c>
      <c r="D93" s="50">
        <f>SUM(D81:D92)</f>
        <v>8796</v>
      </c>
      <c r="E93" s="50">
        <f>SUM(E81:E92)</f>
        <v>41088</v>
      </c>
      <c r="F93" s="67"/>
      <c r="G93" s="9"/>
      <c r="H93" s="73"/>
      <c r="I93" s="73"/>
      <c r="J93" s="73"/>
      <c r="K93" s="73"/>
      <c r="L93" s="73"/>
    </row>
    <row r="94" spans="2:16" s="63" customFormat="1" ht="15" customHeight="1" x14ac:dyDescent="0.2">
      <c r="B94" s="66" t="s">
        <v>75</v>
      </c>
      <c r="C94" s="72">
        <f>C93/E93</f>
        <v>0.78592289719626163</v>
      </c>
      <c r="D94" s="72">
        <f>D93/E93</f>
        <v>0.21407710280373832</v>
      </c>
      <c r="E94" s="72">
        <f>E93/E93</f>
        <v>1</v>
      </c>
      <c r="F94" s="71"/>
      <c r="G94" s="69"/>
      <c r="H94" s="69"/>
      <c r="I94" s="69"/>
      <c r="J94" s="69"/>
      <c r="K94" s="69"/>
      <c r="L94" s="69"/>
    </row>
    <row r="95" spans="2:16" s="63" customFormat="1" ht="9" customHeight="1" x14ac:dyDescent="0.2">
      <c r="B95" s="56"/>
      <c r="C95" s="54"/>
      <c r="D95" s="54"/>
      <c r="E95" s="54"/>
      <c r="F95" s="54"/>
      <c r="G95" s="54"/>
      <c r="H95" s="54"/>
      <c r="I95" s="54"/>
      <c r="J95" s="54"/>
      <c r="K95" s="68"/>
      <c r="L95" s="68"/>
    </row>
    <row r="96" spans="2:16" s="63" customFormat="1" ht="15" customHeight="1" x14ac:dyDescent="0.2">
      <c r="B96" s="58" t="s">
        <v>100</v>
      </c>
      <c r="C96" s="58"/>
      <c r="D96" s="58"/>
      <c r="E96" s="58"/>
      <c r="F96" s="58"/>
      <c r="G96" s="54"/>
      <c r="H96" s="54"/>
      <c r="I96" s="54"/>
      <c r="J96" s="54"/>
      <c r="K96" s="68"/>
      <c r="L96" s="68"/>
    </row>
    <row r="97" spans="2:16" s="63" customFormat="1" ht="24" customHeight="1" x14ac:dyDescent="0.2">
      <c r="B97" s="131" t="s">
        <v>17</v>
      </c>
      <c r="C97" s="59" t="s">
        <v>88</v>
      </c>
      <c r="D97" s="59" t="s">
        <v>87</v>
      </c>
      <c r="E97" s="59" t="s">
        <v>18</v>
      </c>
      <c r="F97" s="59" t="s">
        <v>86</v>
      </c>
      <c r="G97" s="59" t="s">
        <v>85</v>
      </c>
      <c r="H97" s="59" t="s">
        <v>84</v>
      </c>
      <c r="I97" s="59" t="s">
        <v>83</v>
      </c>
      <c r="J97" s="131" t="s">
        <v>60</v>
      </c>
      <c r="K97" s="131" t="s">
        <v>1</v>
      </c>
      <c r="L97" s="69"/>
    </row>
    <row r="98" spans="2:16" s="63" customFormat="1" ht="12" customHeight="1" x14ac:dyDescent="0.2">
      <c r="B98" s="131"/>
      <c r="C98" s="70" t="s">
        <v>82</v>
      </c>
      <c r="D98" s="70" t="s">
        <v>81</v>
      </c>
      <c r="E98" s="70" t="s">
        <v>80</v>
      </c>
      <c r="F98" s="70" t="s">
        <v>79</v>
      </c>
      <c r="G98" s="70" t="s">
        <v>78</v>
      </c>
      <c r="H98" s="70" t="s">
        <v>77</v>
      </c>
      <c r="I98" s="70" t="s">
        <v>76</v>
      </c>
      <c r="J98" s="131"/>
      <c r="K98" s="131"/>
      <c r="L98" s="69"/>
    </row>
    <row r="99" spans="2:16" s="63" customFormat="1" ht="15" customHeight="1" x14ac:dyDescent="0.2">
      <c r="B99" s="56" t="s">
        <v>19</v>
      </c>
      <c r="C99" s="55">
        <v>1042</v>
      </c>
      <c r="D99" s="54">
        <v>1184</v>
      </c>
      <c r="E99" s="54">
        <v>626</v>
      </c>
      <c r="F99" s="54">
        <v>482</v>
      </c>
      <c r="G99" s="54">
        <v>2050</v>
      </c>
      <c r="H99" s="54">
        <v>3732</v>
      </c>
      <c r="I99" s="54">
        <v>498</v>
      </c>
      <c r="J99" s="54">
        <v>154</v>
      </c>
      <c r="K99" s="68">
        <f>SUM(C99:J99)</f>
        <v>9768</v>
      </c>
      <c r="L99" s="68"/>
    </row>
    <row r="100" spans="2:16" s="63" customFormat="1" ht="15" customHeight="1" x14ac:dyDescent="0.2">
      <c r="B100" s="56" t="s">
        <v>20</v>
      </c>
      <c r="C100" s="55">
        <v>1102</v>
      </c>
      <c r="D100" s="54">
        <v>1191</v>
      </c>
      <c r="E100" s="54">
        <v>669</v>
      </c>
      <c r="F100" s="54">
        <v>584</v>
      </c>
      <c r="G100" s="54">
        <v>2067</v>
      </c>
      <c r="H100" s="54">
        <v>3759</v>
      </c>
      <c r="I100" s="54">
        <v>554</v>
      </c>
      <c r="J100" s="54">
        <v>128</v>
      </c>
      <c r="K100" s="68">
        <f>SUM(C100:J100)</f>
        <v>10054</v>
      </c>
      <c r="L100" s="68"/>
    </row>
    <row r="101" spans="2:16" s="63" customFormat="1" ht="15" customHeight="1" x14ac:dyDescent="0.2">
      <c r="B101" s="56" t="s">
        <v>21</v>
      </c>
      <c r="C101" s="55">
        <v>1125</v>
      </c>
      <c r="D101" s="54">
        <v>1446</v>
      </c>
      <c r="E101" s="54">
        <v>804</v>
      </c>
      <c r="F101" s="54">
        <v>624</v>
      </c>
      <c r="G101" s="54">
        <v>2165</v>
      </c>
      <c r="H101" s="54">
        <v>4106</v>
      </c>
      <c r="I101" s="54">
        <v>575</v>
      </c>
      <c r="J101" s="54">
        <v>147</v>
      </c>
      <c r="K101" s="68">
        <f>SUM(C101:J101)</f>
        <v>10992</v>
      </c>
      <c r="L101" s="68"/>
    </row>
    <row r="102" spans="2:16" s="63" customFormat="1" ht="15" customHeight="1" x14ac:dyDescent="0.2">
      <c r="B102" s="56" t="s">
        <v>22</v>
      </c>
      <c r="C102" s="55">
        <v>1025</v>
      </c>
      <c r="D102" s="54">
        <v>1391</v>
      </c>
      <c r="E102" s="54">
        <v>763</v>
      </c>
      <c r="F102" s="54">
        <v>632</v>
      </c>
      <c r="G102" s="54">
        <v>1947</v>
      </c>
      <c r="H102" s="54">
        <v>3779</v>
      </c>
      <c r="I102" s="54">
        <v>583</v>
      </c>
      <c r="J102" s="54">
        <v>154</v>
      </c>
      <c r="K102" s="68">
        <f>SUM(C102:J102)</f>
        <v>10274</v>
      </c>
      <c r="L102" s="68"/>
    </row>
    <row r="103" spans="2:16" s="63" customFormat="1" ht="15" customHeight="1" x14ac:dyDescent="0.2">
      <c r="B103" s="56" t="s">
        <v>23</v>
      </c>
      <c r="C103" s="55"/>
      <c r="D103" s="54"/>
      <c r="E103" s="54"/>
      <c r="F103" s="54"/>
      <c r="G103" s="54"/>
      <c r="H103" s="54"/>
      <c r="I103" s="54"/>
      <c r="J103" s="54"/>
      <c r="K103" s="68"/>
      <c r="L103" s="68"/>
    </row>
    <row r="104" spans="2:16" s="63" customFormat="1" ht="15" customHeight="1" x14ac:dyDescent="0.2">
      <c r="B104" s="56" t="s">
        <v>24</v>
      </c>
      <c r="C104" s="55"/>
      <c r="D104" s="54"/>
      <c r="E104" s="54"/>
      <c r="F104" s="54"/>
      <c r="G104" s="54"/>
      <c r="H104" s="54"/>
      <c r="I104" s="54"/>
      <c r="J104" s="54"/>
      <c r="K104" s="68"/>
      <c r="L104" s="68"/>
    </row>
    <row r="105" spans="2:16" s="63" customFormat="1" ht="15" customHeight="1" x14ac:dyDescent="0.2">
      <c r="B105" s="56" t="s">
        <v>25</v>
      </c>
      <c r="C105" s="55"/>
      <c r="D105" s="54"/>
      <c r="E105" s="54"/>
      <c r="F105" s="54"/>
      <c r="G105" s="54"/>
      <c r="H105" s="54"/>
      <c r="I105" s="54"/>
      <c r="J105" s="54"/>
      <c r="K105" s="68"/>
      <c r="L105" s="68"/>
    </row>
    <row r="106" spans="2:16" s="63" customFormat="1" ht="15" customHeight="1" x14ac:dyDescent="0.2">
      <c r="B106" s="56" t="s">
        <v>26</v>
      </c>
      <c r="C106" s="55"/>
      <c r="D106" s="54"/>
      <c r="E106" s="54"/>
      <c r="F106" s="54"/>
      <c r="G106" s="54"/>
      <c r="H106" s="54"/>
      <c r="I106" s="54"/>
      <c r="J106" s="54"/>
      <c r="K106" s="68"/>
      <c r="L106" s="68"/>
    </row>
    <row r="107" spans="2:16" s="63" customFormat="1" ht="15" customHeight="1" x14ac:dyDescent="0.2">
      <c r="B107" s="56" t="s">
        <v>61</v>
      </c>
      <c r="C107" s="55"/>
      <c r="D107" s="54"/>
      <c r="E107" s="54"/>
      <c r="F107" s="54"/>
      <c r="G107" s="54"/>
      <c r="H107" s="54"/>
      <c r="I107" s="54"/>
      <c r="J107" s="54"/>
      <c r="K107" s="68"/>
      <c r="L107" s="68"/>
    </row>
    <row r="108" spans="2:16" s="63" customFormat="1" ht="15" customHeight="1" x14ac:dyDescent="0.2">
      <c r="B108" s="56" t="s">
        <v>28</v>
      </c>
      <c r="C108" s="55"/>
      <c r="D108" s="54"/>
      <c r="E108" s="54"/>
      <c r="F108" s="54"/>
      <c r="G108" s="54"/>
      <c r="H108" s="54"/>
      <c r="I108" s="54"/>
      <c r="J108" s="54"/>
      <c r="K108" s="68"/>
      <c r="L108" s="68"/>
    </row>
    <row r="109" spans="2:16" s="63" customFormat="1" ht="15" customHeight="1" x14ac:dyDescent="0.2">
      <c r="B109" s="56" t="s">
        <v>29</v>
      </c>
      <c r="C109" s="55"/>
      <c r="D109" s="54"/>
      <c r="E109" s="54"/>
      <c r="F109" s="54"/>
      <c r="G109" s="54"/>
      <c r="H109" s="54"/>
      <c r="I109" s="54"/>
      <c r="J109" s="54"/>
      <c r="K109" s="68"/>
      <c r="L109" s="68"/>
    </row>
    <row r="110" spans="2:16" s="63" customFormat="1" ht="15" customHeight="1" x14ac:dyDescent="0.2">
      <c r="B110" s="56" t="s">
        <v>30</v>
      </c>
      <c r="C110" s="55"/>
      <c r="D110" s="54"/>
      <c r="E110" s="54"/>
      <c r="F110" s="54"/>
      <c r="G110" s="54"/>
      <c r="H110" s="54"/>
      <c r="I110" s="54"/>
      <c r="J110" s="54"/>
      <c r="K110" s="68"/>
      <c r="L110" s="68"/>
    </row>
    <row r="111" spans="2:16" s="63" customFormat="1" ht="15" customHeight="1" x14ac:dyDescent="0.2">
      <c r="B111" s="51" t="s">
        <v>1</v>
      </c>
      <c r="C111" s="50">
        <f t="shared" ref="C111:K111" si="3">SUM(C99:C110)</f>
        <v>4294</v>
      </c>
      <c r="D111" s="50">
        <f t="shared" si="3"/>
        <v>5212</v>
      </c>
      <c r="E111" s="50">
        <f t="shared" si="3"/>
        <v>2862</v>
      </c>
      <c r="F111" s="50">
        <f t="shared" si="3"/>
        <v>2322</v>
      </c>
      <c r="G111" s="50">
        <f t="shared" si="3"/>
        <v>8229</v>
      </c>
      <c r="H111" s="50">
        <f t="shared" si="3"/>
        <v>15376</v>
      </c>
      <c r="I111" s="50">
        <f t="shared" si="3"/>
        <v>2210</v>
      </c>
      <c r="J111" s="50">
        <f t="shared" si="3"/>
        <v>583</v>
      </c>
      <c r="K111" s="50">
        <f t="shared" si="3"/>
        <v>41088</v>
      </c>
      <c r="L111" s="67"/>
      <c r="N111" s="62"/>
      <c r="O111" s="61"/>
      <c r="P111" s="60"/>
    </row>
    <row r="112" spans="2:16" s="63" customFormat="1" ht="15" customHeight="1" x14ac:dyDescent="0.2">
      <c r="B112" s="66" t="s">
        <v>75</v>
      </c>
      <c r="C112" s="65">
        <f t="shared" ref="C112:K112" si="4">C111/$K$64</f>
        <v>0.10450739875389409</v>
      </c>
      <c r="D112" s="65">
        <f t="shared" si="4"/>
        <v>0.12684968847352024</v>
      </c>
      <c r="E112" s="65">
        <f t="shared" si="4"/>
        <v>6.9655373831775697E-2</v>
      </c>
      <c r="F112" s="65">
        <f t="shared" si="4"/>
        <v>5.6512850467289717E-2</v>
      </c>
      <c r="G112" s="65">
        <f t="shared" si="4"/>
        <v>0.20027745327102803</v>
      </c>
      <c r="H112" s="65">
        <f t="shared" si="4"/>
        <v>0.37422118380062308</v>
      </c>
      <c r="I112" s="65">
        <f t="shared" si="4"/>
        <v>5.3786993769470402E-2</v>
      </c>
      <c r="J112" s="65">
        <f t="shared" si="4"/>
        <v>1.4189057632398755E-2</v>
      </c>
      <c r="K112" s="65">
        <f t="shared" si="4"/>
        <v>1</v>
      </c>
      <c r="L112" s="64"/>
      <c r="N112" s="62"/>
      <c r="O112" s="61"/>
      <c r="P112" s="60"/>
    </row>
    <row r="113" spans="2:17" s="63" customFormat="1" ht="15" customHeight="1" x14ac:dyDescent="0.2">
      <c r="B113" s="86"/>
      <c r="C113" s="85"/>
      <c r="D113" s="85"/>
      <c r="E113" s="52"/>
      <c r="F113" s="52"/>
      <c r="G113" s="52"/>
      <c r="H113" s="52"/>
    </row>
    <row r="114" spans="2:17" s="63" customFormat="1" ht="15" customHeight="1" x14ac:dyDescent="0.2">
      <c r="B114" s="58" t="s">
        <v>99</v>
      </c>
      <c r="C114" s="85"/>
      <c r="D114" s="85"/>
      <c r="E114" s="52"/>
      <c r="F114" s="52"/>
      <c r="G114" s="52"/>
      <c r="H114" s="52"/>
    </row>
    <row r="115" spans="2:17" s="63" customFormat="1" ht="15" customHeight="1" x14ac:dyDescent="0.2">
      <c r="B115" s="59" t="s">
        <v>98</v>
      </c>
      <c r="C115" s="59" t="s">
        <v>19</v>
      </c>
      <c r="D115" s="59" t="s">
        <v>20</v>
      </c>
      <c r="E115" s="59" t="s">
        <v>21</v>
      </c>
      <c r="F115" s="59" t="s">
        <v>22</v>
      </c>
      <c r="G115" s="59" t="s">
        <v>23</v>
      </c>
      <c r="H115" s="59" t="s">
        <v>24</v>
      </c>
      <c r="I115" s="59" t="s">
        <v>25</v>
      </c>
      <c r="J115" s="59" t="s">
        <v>26</v>
      </c>
      <c r="K115" s="59" t="s">
        <v>61</v>
      </c>
      <c r="L115" s="59" t="s">
        <v>28</v>
      </c>
      <c r="M115" s="59" t="s">
        <v>29</v>
      </c>
      <c r="N115" s="59" t="s">
        <v>30</v>
      </c>
      <c r="O115" s="59" t="s">
        <v>1</v>
      </c>
      <c r="P115" s="59" t="s">
        <v>16</v>
      </c>
    </row>
    <row r="116" spans="2:17" s="63" customFormat="1" ht="15" customHeight="1" x14ac:dyDescent="0.2">
      <c r="B116" s="56" t="s">
        <v>97</v>
      </c>
      <c r="C116" s="55">
        <v>2560</v>
      </c>
      <c r="D116" s="54">
        <v>2629</v>
      </c>
      <c r="E116" s="54">
        <v>2819</v>
      </c>
      <c r="F116" s="54">
        <v>2561</v>
      </c>
      <c r="G116" s="54"/>
      <c r="H116" s="54"/>
      <c r="I116" s="54"/>
      <c r="J116" s="54"/>
      <c r="K116" s="83"/>
      <c r="L116" s="83"/>
      <c r="M116" s="83"/>
      <c r="N116" s="83"/>
      <c r="O116" s="53">
        <f>SUM(C116:N116)</f>
        <v>10569</v>
      </c>
      <c r="P116" s="52">
        <f t="shared" ref="P116:P121" si="5">O116/$O$121</f>
        <v>0.25722838785046731</v>
      </c>
      <c r="Q116" s="84"/>
    </row>
    <row r="117" spans="2:17" s="63" customFormat="1" ht="15" customHeight="1" x14ac:dyDescent="0.2">
      <c r="B117" s="56" t="s">
        <v>96</v>
      </c>
      <c r="C117" s="55">
        <v>4491</v>
      </c>
      <c r="D117" s="54">
        <v>4392</v>
      </c>
      <c r="E117" s="54">
        <v>4715</v>
      </c>
      <c r="F117" s="54">
        <v>4441</v>
      </c>
      <c r="G117" s="54"/>
      <c r="H117" s="54"/>
      <c r="I117" s="54"/>
      <c r="J117" s="54"/>
      <c r="K117" s="83"/>
      <c r="L117" s="83"/>
      <c r="M117" s="83"/>
      <c r="N117" s="83"/>
      <c r="O117" s="53">
        <f>SUM(C117:N117)</f>
        <v>18039</v>
      </c>
      <c r="P117" s="52">
        <f t="shared" si="5"/>
        <v>0.43903329439252337</v>
      </c>
      <c r="Q117" s="84"/>
    </row>
    <row r="118" spans="2:17" s="63" customFormat="1" ht="15" customHeight="1" x14ac:dyDescent="0.2">
      <c r="B118" s="56" t="s">
        <v>95</v>
      </c>
      <c r="C118" s="55">
        <v>759</v>
      </c>
      <c r="D118" s="54">
        <v>815</v>
      </c>
      <c r="E118" s="54">
        <v>925</v>
      </c>
      <c r="F118" s="54">
        <v>954</v>
      </c>
      <c r="G118" s="54"/>
      <c r="H118" s="54"/>
      <c r="I118" s="54"/>
      <c r="J118" s="54"/>
      <c r="K118" s="83"/>
      <c r="L118" s="83"/>
      <c r="M118" s="83"/>
      <c r="N118" s="83"/>
      <c r="O118" s="53">
        <f>SUM(C118:N118)</f>
        <v>3453</v>
      </c>
      <c r="P118" s="52">
        <f t="shared" si="5"/>
        <v>8.403913551401869E-2</v>
      </c>
    </row>
    <row r="119" spans="2:17" s="63" customFormat="1" ht="15" customHeight="1" x14ac:dyDescent="0.2">
      <c r="B119" s="56" t="s">
        <v>94</v>
      </c>
      <c r="C119" s="55">
        <v>22</v>
      </c>
      <c r="D119" s="54">
        <v>40</v>
      </c>
      <c r="E119" s="54">
        <v>33</v>
      </c>
      <c r="F119" s="54">
        <v>30</v>
      </c>
      <c r="G119" s="54"/>
      <c r="H119" s="54"/>
      <c r="I119" s="54"/>
      <c r="J119" s="54"/>
      <c r="K119" s="83"/>
      <c r="L119" s="83"/>
      <c r="M119" s="83"/>
      <c r="N119" s="83"/>
      <c r="O119" s="53">
        <f>SUM(C119:N119)</f>
        <v>125</v>
      </c>
      <c r="P119" s="52">
        <f t="shared" si="5"/>
        <v>3.0422507788161993E-3</v>
      </c>
    </row>
    <row r="120" spans="2:17" s="63" customFormat="1" ht="15" customHeight="1" x14ac:dyDescent="0.2">
      <c r="B120" s="56" t="s">
        <v>93</v>
      </c>
      <c r="C120" s="55">
        <v>1936</v>
      </c>
      <c r="D120" s="54">
        <v>2178</v>
      </c>
      <c r="E120" s="54">
        <v>2500</v>
      </c>
      <c r="F120" s="54">
        <v>2288</v>
      </c>
      <c r="G120" s="54"/>
      <c r="H120" s="54"/>
      <c r="I120" s="54"/>
      <c r="J120" s="54"/>
      <c r="K120" s="83"/>
      <c r="L120" s="83"/>
      <c r="M120" s="83"/>
      <c r="N120" s="83"/>
      <c r="O120" s="53">
        <f>SUM(C120:N120)</f>
        <v>8902</v>
      </c>
      <c r="P120" s="52">
        <f t="shared" si="5"/>
        <v>0.21665693146417445</v>
      </c>
    </row>
    <row r="121" spans="2:17" s="63" customFormat="1" ht="15" customHeight="1" x14ac:dyDescent="0.2">
      <c r="B121" s="51" t="s">
        <v>1</v>
      </c>
      <c r="C121" s="50">
        <f>SUM(C116:C120)</f>
        <v>9768</v>
      </c>
      <c r="D121" s="50">
        <f>SUM(D116:D120)</f>
        <v>10054</v>
      </c>
      <c r="E121" s="50">
        <f>SUM(E116:E120)</f>
        <v>10992</v>
      </c>
      <c r="F121" s="50">
        <f>SUM(F116:F120)</f>
        <v>10274</v>
      </c>
      <c r="G121" s="50"/>
      <c r="H121" s="50"/>
      <c r="I121" s="50"/>
      <c r="J121" s="50"/>
      <c r="K121" s="50"/>
      <c r="L121" s="50"/>
      <c r="M121" s="50"/>
      <c r="N121" s="50"/>
      <c r="O121" s="50">
        <f>SUM(O116:O120)</f>
        <v>41088</v>
      </c>
      <c r="P121" s="49">
        <f t="shared" si="5"/>
        <v>1</v>
      </c>
    </row>
    <row r="122" spans="2:17" s="63" customFormat="1" ht="14.25" customHeight="1" x14ac:dyDescent="0.2">
      <c r="B122" s="56"/>
      <c r="C122" s="54"/>
      <c r="D122" s="54"/>
      <c r="E122" s="54"/>
      <c r="F122" s="82"/>
    </row>
    <row r="123" spans="2:17" s="63" customFormat="1" ht="18" customHeight="1" x14ac:dyDescent="0.25">
      <c r="B123" s="4" t="s">
        <v>92</v>
      </c>
      <c r="C123" s="6"/>
      <c r="D123" s="6"/>
      <c r="E123" s="6"/>
      <c r="F123" s="6"/>
      <c r="G123" s="6"/>
      <c r="H123" s="6"/>
      <c r="I123" s="6"/>
      <c r="J123" s="6"/>
      <c r="K123" s="5"/>
      <c r="L123" s="5"/>
      <c r="M123" s="5"/>
      <c r="N123" s="5"/>
      <c r="O123" s="5"/>
      <c r="P123" s="5"/>
    </row>
    <row r="124" spans="2:17" s="63" customFormat="1" ht="3" customHeight="1" x14ac:dyDescent="0.2">
      <c r="B124" s="80"/>
      <c r="C124" s="81"/>
      <c r="D124" s="81"/>
      <c r="E124" s="81"/>
      <c r="F124" s="81"/>
      <c r="G124" s="80"/>
      <c r="H124" s="80"/>
      <c r="I124" s="80"/>
      <c r="J124" s="80"/>
      <c r="K124" s="80"/>
      <c r="L124" s="80"/>
      <c r="M124" s="80"/>
      <c r="N124" s="80"/>
      <c r="O124" s="80"/>
      <c r="P124" s="80"/>
    </row>
    <row r="125" spans="2:17" s="63" customFormat="1" ht="15" customHeight="1" thickBot="1" x14ac:dyDescent="0.25">
      <c r="B125" s="58" t="s">
        <v>91</v>
      </c>
      <c r="C125" s="58"/>
      <c r="D125" s="58"/>
      <c r="E125" s="58"/>
      <c r="F125" s="58"/>
      <c r="G125" s="57"/>
      <c r="H125" s="57"/>
      <c r="I125" s="11"/>
      <c r="J125" s="11"/>
    </row>
    <row r="126" spans="2:17" s="8" customFormat="1" ht="15" customHeight="1" thickTop="1" x14ac:dyDescent="0.25">
      <c r="B126" s="59" t="s">
        <v>17</v>
      </c>
      <c r="C126" s="59" t="s">
        <v>2</v>
      </c>
      <c r="D126" s="59" t="s">
        <v>3</v>
      </c>
      <c r="E126" s="59" t="s">
        <v>62</v>
      </c>
      <c r="F126" s="59" t="s">
        <v>1</v>
      </c>
      <c r="G126" s="79" t="s">
        <v>59</v>
      </c>
      <c r="H126" s="69"/>
      <c r="I126" s="63"/>
      <c r="J126" s="63"/>
      <c r="K126" s="63"/>
      <c r="L126" s="63"/>
      <c r="M126" s="63"/>
      <c r="N126" s="63"/>
      <c r="O126" s="63"/>
      <c r="P126" s="63"/>
    </row>
    <row r="127" spans="2:17" s="8" customFormat="1" ht="15" customHeight="1" x14ac:dyDescent="0.25">
      <c r="B127" s="56" t="s">
        <v>19</v>
      </c>
      <c r="C127" s="55">
        <v>1704</v>
      </c>
      <c r="D127" s="54">
        <v>5627</v>
      </c>
      <c r="E127" s="54">
        <v>2437</v>
      </c>
      <c r="F127" s="68">
        <f>C127+D127+E127</f>
        <v>9768</v>
      </c>
      <c r="G127" s="78" t="s">
        <v>90</v>
      </c>
      <c r="H127" s="52"/>
      <c r="I127" s="63"/>
      <c r="J127" s="63"/>
      <c r="K127" s="63"/>
      <c r="L127" s="63"/>
      <c r="M127" s="63"/>
      <c r="N127" s="63"/>
      <c r="O127" s="63"/>
      <c r="P127" s="63"/>
    </row>
    <row r="128" spans="2:17" s="8" customFormat="1" ht="15" customHeight="1" x14ac:dyDescent="0.25">
      <c r="B128" s="56" t="s">
        <v>20</v>
      </c>
      <c r="C128" s="55">
        <v>1927</v>
      </c>
      <c r="D128" s="54">
        <v>5383</v>
      </c>
      <c r="E128" s="54">
        <v>2744</v>
      </c>
      <c r="F128" s="68">
        <f>C128+D128+E128</f>
        <v>10054</v>
      </c>
      <c r="G128" s="76">
        <f>+(F128-F127)/F127</f>
        <v>2.9279279279279279E-2</v>
      </c>
      <c r="H128" s="52"/>
      <c r="I128" s="63"/>
      <c r="J128" s="63"/>
      <c r="K128" s="63"/>
      <c r="L128" s="63"/>
      <c r="M128" s="63"/>
      <c r="N128" s="63"/>
      <c r="O128" s="63"/>
      <c r="P128" s="63"/>
    </row>
    <row r="129" spans="2:16" s="8" customFormat="1" ht="15" customHeight="1" x14ac:dyDescent="0.25">
      <c r="B129" s="56" t="s">
        <v>21</v>
      </c>
      <c r="C129" s="55">
        <v>2071</v>
      </c>
      <c r="D129" s="54">
        <v>5858</v>
      </c>
      <c r="E129" s="54">
        <v>3063</v>
      </c>
      <c r="F129" s="68">
        <f>C129+D129+E129</f>
        <v>10992</v>
      </c>
      <c r="G129" s="76">
        <f>+(F129-F128)/F128</f>
        <v>9.3296200517207079E-2</v>
      </c>
      <c r="H129" s="52"/>
      <c r="I129" s="63"/>
      <c r="J129" s="63"/>
      <c r="K129" s="63"/>
      <c r="L129" s="63"/>
      <c r="M129" s="63"/>
      <c r="N129" s="63"/>
      <c r="O129" s="63"/>
      <c r="P129" s="63"/>
    </row>
    <row r="130" spans="2:16" s="8" customFormat="1" ht="15" customHeight="1" x14ac:dyDescent="0.25">
      <c r="B130" s="56" t="s">
        <v>22</v>
      </c>
      <c r="C130" s="55">
        <v>1976</v>
      </c>
      <c r="D130" s="54">
        <v>5321</v>
      </c>
      <c r="E130" s="54">
        <v>2977</v>
      </c>
      <c r="F130" s="68">
        <f>C130+D130+E130</f>
        <v>10274</v>
      </c>
      <c r="G130" s="76">
        <f>+(F130-F129)/F129</f>
        <v>-6.5320232896652106E-2</v>
      </c>
      <c r="H130" s="52"/>
      <c r="I130" s="63"/>
      <c r="J130" s="63"/>
      <c r="K130" s="63"/>
      <c r="L130" s="63"/>
      <c r="M130" s="63"/>
      <c r="N130" s="63"/>
      <c r="O130" s="63"/>
      <c r="P130" s="63"/>
    </row>
    <row r="131" spans="2:16" s="8" customFormat="1" ht="15" customHeight="1" x14ac:dyDescent="0.25">
      <c r="B131" s="56" t="s">
        <v>23</v>
      </c>
      <c r="C131" s="55"/>
      <c r="D131" s="54"/>
      <c r="E131" s="54"/>
      <c r="F131" s="68"/>
      <c r="G131" s="76"/>
      <c r="H131" s="52"/>
      <c r="I131" s="63"/>
      <c r="J131" s="63"/>
      <c r="K131" s="63"/>
      <c r="L131" s="63"/>
      <c r="M131" s="63"/>
      <c r="N131" s="63"/>
      <c r="O131" s="63"/>
      <c r="P131" s="63"/>
    </row>
    <row r="132" spans="2:16" s="8" customFormat="1" ht="15" customHeight="1" x14ac:dyDescent="0.25">
      <c r="B132" s="56" t="s">
        <v>24</v>
      </c>
      <c r="C132" s="55"/>
      <c r="D132" s="54"/>
      <c r="E132" s="54"/>
      <c r="F132" s="68"/>
      <c r="G132" s="76"/>
      <c r="H132" s="52"/>
      <c r="I132" s="63"/>
      <c r="J132" s="63"/>
      <c r="K132" s="63"/>
      <c r="L132" s="63"/>
      <c r="M132" s="63"/>
      <c r="N132" s="63"/>
      <c r="O132" s="77" t="s">
        <v>2</v>
      </c>
      <c r="P132" s="77" t="s">
        <v>3</v>
      </c>
    </row>
    <row r="133" spans="2:16" s="8" customFormat="1" ht="15" customHeight="1" x14ac:dyDescent="0.25">
      <c r="B133" s="56" t="s">
        <v>25</v>
      </c>
      <c r="C133" s="55"/>
      <c r="D133" s="54"/>
      <c r="E133" s="54"/>
      <c r="F133" s="68"/>
      <c r="G133" s="76"/>
      <c r="H133" s="52"/>
      <c r="I133" s="63"/>
      <c r="J133" s="63"/>
      <c r="K133" s="63"/>
      <c r="L133" s="63"/>
      <c r="M133" s="63"/>
      <c r="N133" s="63"/>
      <c r="O133" s="155">
        <f>C140</f>
        <v>0.18686721183800623</v>
      </c>
      <c r="P133" s="155">
        <f>D140</f>
        <v>0.54003602024922115</v>
      </c>
    </row>
    <row r="134" spans="2:16" s="8" customFormat="1" ht="15" customHeight="1" x14ac:dyDescent="0.25">
      <c r="B134" s="56" t="s">
        <v>26</v>
      </c>
      <c r="C134" s="55"/>
      <c r="D134" s="54"/>
      <c r="E134" s="54"/>
      <c r="F134" s="68"/>
      <c r="G134" s="76"/>
      <c r="H134" s="52"/>
      <c r="I134" s="63"/>
      <c r="J134" s="63"/>
      <c r="K134" s="63"/>
      <c r="L134" s="63"/>
      <c r="M134" s="63"/>
      <c r="N134" s="63"/>
      <c r="O134" s="155"/>
      <c r="P134" s="156"/>
    </row>
    <row r="135" spans="2:16" s="8" customFormat="1" ht="15" customHeight="1" x14ac:dyDescent="0.25">
      <c r="B135" s="56" t="s">
        <v>61</v>
      </c>
      <c r="C135" s="55"/>
      <c r="D135" s="54"/>
      <c r="E135" s="54"/>
      <c r="F135" s="68"/>
      <c r="G135" s="76"/>
      <c r="H135" s="52"/>
      <c r="I135" s="63"/>
      <c r="J135" s="63"/>
      <c r="K135" s="63"/>
      <c r="L135" s="63"/>
      <c r="M135" s="63"/>
      <c r="N135" s="63"/>
      <c r="O135" s="63"/>
      <c r="P135" s="63"/>
    </row>
    <row r="136" spans="2:16" s="8" customFormat="1" ht="15" customHeight="1" x14ac:dyDescent="0.25">
      <c r="B136" s="56" t="s">
        <v>28</v>
      </c>
      <c r="C136" s="55"/>
      <c r="D136" s="54"/>
      <c r="E136" s="54"/>
      <c r="F136" s="68"/>
      <c r="G136" s="76"/>
      <c r="H136" s="52"/>
      <c r="I136" s="63"/>
      <c r="J136" s="63"/>
      <c r="K136" s="63"/>
      <c r="L136" s="63"/>
      <c r="M136" s="63"/>
      <c r="N136" s="63"/>
      <c r="O136" s="63"/>
      <c r="P136" s="63"/>
    </row>
    <row r="137" spans="2:16" s="8" customFormat="1" ht="15" customHeight="1" x14ac:dyDescent="0.25">
      <c r="B137" s="56" t="s">
        <v>29</v>
      </c>
      <c r="C137" s="55"/>
      <c r="D137" s="54"/>
      <c r="E137" s="54"/>
      <c r="F137" s="68"/>
      <c r="G137" s="76"/>
      <c r="H137" s="75"/>
      <c r="I137" s="63"/>
      <c r="J137" s="63"/>
      <c r="K137" s="63"/>
      <c r="L137" s="63"/>
      <c r="M137" s="63"/>
      <c r="N137" s="63"/>
      <c r="O137" s="63"/>
      <c r="P137" s="63"/>
    </row>
    <row r="138" spans="2:16" s="8" customFormat="1" ht="15" customHeight="1" thickBot="1" x14ac:dyDescent="0.3">
      <c r="B138" s="56" t="s">
        <v>30</v>
      </c>
      <c r="C138" s="53"/>
      <c r="D138" s="54"/>
      <c r="E138" s="54"/>
      <c r="F138" s="68"/>
      <c r="G138" s="74"/>
      <c r="H138" s="63"/>
      <c r="I138" s="63"/>
      <c r="J138" s="63"/>
      <c r="K138" s="63"/>
      <c r="L138" s="63"/>
      <c r="M138" s="63"/>
      <c r="N138" s="63"/>
      <c r="O138" s="63"/>
      <c r="P138" s="63"/>
    </row>
    <row r="139" spans="2:16" s="8" customFormat="1" ht="15.75" thickTop="1" x14ac:dyDescent="0.25">
      <c r="B139" s="51" t="s">
        <v>1</v>
      </c>
      <c r="C139" s="50">
        <f>SUM(C127:C138)</f>
        <v>7678</v>
      </c>
      <c r="D139" s="50">
        <f>SUM(D127:D138)</f>
        <v>22189</v>
      </c>
      <c r="E139" s="50">
        <f>SUM(E127:E138)</f>
        <v>11221</v>
      </c>
      <c r="F139" s="50">
        <f>SUM(F127:F138)</f>
        <v>41088</v>
      </c>
      <c r="G139" s="67"/>
      <c r="H139" s="73"/>
      <c r="I139" s="73"/>
      <c r="J139" s="73"/>
      <c r="K139" s="73"/>
      <c r="L139" s="73"/>
      <c r="M139" s="63"/>
      <c r="N139" s="63"/>
      <c r="O139" s="63"/>
      <c r="P139" s="63"/>
    </row>
    <row r="140" spans="2:16" s="8" customFormat="1" x14ac:dyDescent="0.25">
      <c r="B140" s="66" t="s">
        <v>75</v>
      </c>
      <c r="C140" s="72">
        <f>C139/F139</f>
        <v>0.18686721183800623</v>
      </c>
      <c r="D140" s="72">
        <f>D139/F139</f>
        <v>0.54003602024922115</v>
      </c>
      <c r="E140" s="72">
        <f>E139/F139</f>
        <v>0.2730967679127726</v>
      </c>
      <c r="F140" s="72">
        <f>F139/F139</f>
        <v>1</v>
      </c>
      <c r="G140" s="71"/>
      <c r="H140" s="69"/>
      <c r="I140" s="69"/>
      <c r="J140" s="69"/>
      <c r="K140" s="69"/>
      <c r="L140" s="69"/>
      <c r="M140" s="63"/>
      <c r="N140" s="63"/>
      <c r="O140" s="63"/>
      <c r="P140" s="63"/>
    </row>
    <row r="141" spans="2:16" s="8" customFormat="1" x14ac:dyDescent="0.25">
      <c r="B141" s="56"/>
      <c r="C141" s="54"/>
      <c r="D141" s="54"/>
      <c r="E141" s="54"/>
      <c r="F141" s="54"/>
      <c r="G141" s="54"/>
      <c r="H141" s="54"/>
      <c r="I141" s="54"/>
      <c r="J141" s="54"/>
      <c r="K141" s="68"/>
      <c r="L141" s="68"/>
      <c r="M141" s="63"/>
      <c r="N141" s="63"/>
      <c r="O141" s="63"/>
      <c r="P141" s="63"/>
    </row>
    <row r="142" spans="2:16" s="8" customFormat="1" x14ac:dyDescent="0.25">
      <c r="B142" s="58" t="s">
        <v>89</v>
      </c>
      <c r="C142" s="58"/>
      <c r="D142" s="58"/>
      <c r="E142" s="58"/>
      <c r="F142" s="58"/>
      <c r="G142" s="54"/>
      <c r="H142" s="54"/>
      <c r="I142" s="54"/>
      <c r="J142" s="54"/>
      <c r="K142" s="68"/>
      <c r="L142" s="68"/>
      <c r="M142" s="63"/>
      <c r="N142" s="63"/>
      <c r="O142" s="63"/>
      <c r="P142" s="63"/>
    </row>
    <row r="143" spans="2:16" s="8" customFormat="1" ht="25.5" customHeight="1" x14ac:dyDescent="0.25">
      <c r="B143" s="131" t="s">
        <v>17</v>
      </c>
      <c r="C143" s="59" t="s">
        <v>88</v>
      </c>
      <c r="D143" s="59" t="s">
        <v>87</v>
      </c>
      <c r="E143" s="59" t="s">
        <v>18</v>
      </c>
      <c r="F143" s="59" t="s">
        <v>86</v>
      </c>
      <c r="G143" s="59" t="s">
        <v>85</v>
      </c>
      <c r="H143" s="59" t="s">
        <v>84</v>
      </c>
      <c r="I143" s="59" t="s">
        <v>83</v>
      </c>
      <c r="J143" s="131" t="s">
        <v>60</v>
      </c>
      <c r="K143" s="131" t="s">
        <v>1</v>
      </c>
      <c r="L143" s="69"/>
      <c r="M143" s="63"/>
      <c r="N143" s="63"/>
      <c r="O143" s="63"/>
      <c r="P143" s="63"/>
    </row>
    <row r="144" spans="2:16" s="8" customFormat="1" ht="13.5" customHeight="1" x14ac:dyDescent="0.25">
      <c r="B144" s="131"/>
      <c r="C144" s="70" t="s">
        <v>82</v>
      </c>
      <c r="D144" s="70" t="s">
        <v>81</v>
      </c>
      <c r="E144" s="70" t="s">
        <v>80</v>
      </c>
      <c r="F144" s="70" t="s">
        <v>79</v>
      </c>
      <c r="G144" s="70" t="s">
        <v>78</v>
      </c>
      <c r="H144" s="70" t="s">
        <v>77</v>
      </c>
      <c r="I144" s="70" t="s">
        <v>76</v>
      </c>
      <c r="J144" s="131"/>
      <c r="K144" s="131"/>
      <c r="L144" s="69"/>
      <c r="M144" s="63"/>
      <c r="N144" s="63"/>
      <c r="O144" s="63"/>
      <c r="P144" s="63"/>
    </row>
    <row r="145" spans="2:16" s="8" customFormat="1" ht="14.25" customHeight="1" x14ac:dyDescent="0.25">
      <c r="B145" s="56" t="s">
        <v>19</v>
      </c>
      <c r="C145" s="55">
        <v>0</v>
      </c>
      <c r="D145" s="54">
        <v>3</v>
      </c>
      <c r="E145" s="54">
        <v>21</v>
      </c>
      <c r="F145" s="54">
        <v>58</v>
      </c>
      <c r="G145" s="54">
        <v>1675</v>
      </c>
      <c r="H145" s="54">
        <v>5023</v>
      </c>
      <c r="I145" s="54">
        <v>323</v>
      </c>
      <c r="J145" s="54">
        <v>2665</v>
      </c>
      <c r="K145" s="68">
        <f>SUM(C145:J145)</f>
        <v>9768</v>
      </c>
      <c r="L145" s="68"/>
      <c r="M145" s="63"/>
      <c r="N145" s="63"/>
      <c r="O145" s="63"/>
      <c r="P145" s="63"/>
    </row>
    <row r="146" spans="2:16" s="8" customFormat="1" ht="14.25" customHeight="1" x14ac:dyDescent="0.25">
      <c r="B146" s="56" t="s">
        <v>20</v>
      </c>
      <c r="C146" s="55">
        <v>0</v>
      </c>
      <c r="D146" s="54">
        <v>8</v>
      </c>
      <c r="E146" s="54">
        <v>32</v>
      </c>
      <c r="F146" s="54">
        <v>72</v>
      </c>
      <c r="G146" s="54">
        <v>1679</v>
      </c>
      <c r="H146" s="54">
        <v>4864</v>
      </c>
      <c r="I146" s="54">
        <v>362</v>
      </c>
      <c r="J146" s="54">
        <v>3037</v>
      </c>
      <c r="K146" s="68">
        <f>SUM(C146:J146)</f>
        <v>10054</v>
      </c>
      <c r="L146" s="68"/>
      <c r="M146" s="63"/>
      <c r="N146" s="63"/>
      <c r="O146" s="63"/>
      <c r="P146" s="63"/>
    </row>
    <row r="147" spans="2:16" s="8" customFormat="1" ht="14.25" customHeight="1" x14ac:dyDescent="0.25">
      <c r="B147" s="56" t="s">
        <v>21</v>
      </c>
      <c r="C147" s="55">
        <v>0</v>
      </c>
      <c r="D147" s="54">
        <v>6</v>
      </c>
      <c r="E147" s="54">
        <v>31</v>
      </c>
      <c r="F147" s="54">
        <v>66</v>
      </c>
      <c r="G147" s="54">
        <v>1728</v>
      </c>
      <c r="H147" s="54">
        <v>5320</v>
      </c>
      <c r="I147" s="54">
        <v>378</v>
      </c>
      <c r="J147" s="54">
        <v>3463</v>
      </c>
      <c r="K147" s="68">
        <f>SUM(C147:J147)</f>
        <v>10992</v>
      </c>
      <c r="L147" s="68"/>
      <c r="M147" s="63"/>
      <c r="N147" s="63"/>
      <c r="O147" s="63"/>
      <c r="P147" s="63"/>
    </row>
    <row r="148" spans="2:16" s="8" customFormat="1" ht="14.25" customHeight="1" x14ac:dyDescent="0.25">
      <c r="B148" s="56" t="s">
        <v>22</v>
      </c>
      <c r="C148" s="55">
        <v>0</v>
      </c>
      <c r="D148" s="54">
        <v>6</v>
      </c>
      <c r="E148" s="54">
        <v>35</v>
      </c>
      <c r="F148" s="54">
        <v>71</v>
      </c>
      <c r="G148" s="54">
        <v>1593</v>
      </c>
      <c r="H148" s="54">
        <v>4915</v>
      </c>
      <c r="I148" s="54">
        <v>320</v>
      </c>
      <c r="J148" s="54">
        <v>3334</v>
      </c>
      <c r="K148" s="68">
        <f>SUM(C148:J148)</f>
        <v>10274</v>
      </c>
      <c r="L148" s="68"/>
      <c r="M148" s="63"/>
      <c r="N148" s="63"/>
      <c r="O148" s="63"/>
      <c r="P148" s="63"/>
    </row>
    <row r="149" spans="2:16" s="8" customFormat="1" ht="14.25" customHeight="1" x14ac:dyDescent="0.25">
      <c r="B149" s="56" t="s">
        <v>23</v>
      </c>
      <c r="C149" s="55"/>
      <c r="D149" s="54"/>
      <c r="E149" s="54"/>
      <c r="F149" s="54"/>
      <c r="G149" s="54"/>
      <c r="H149" s="54"/>
      <c r="I149" s="54"/>
      <c r="J149" s="54"/>
      <c r="K149" s="68"/>
      <c r="L149" s="68"/>
      <c r="M149" s="63"/>
      <c r="N149" s="63"/>
      <c r="O149" s="63"/>
      <c r="P149" s="63"/>
    </row>
    <row r="150" spans="2:16" s="8" customFormat="1" ht="14.25" customHeight="1" x14ac:dyDescent="0.25">
      <c r="B150" s="56" t="s">
        <v>24</v>
      </c>
      <c r="C150" s="55"/>
      <c r="D150" s="54"/>
      <c r="E150" s="54"/>
      <c r="F150" s="54"/>
      <c r="G150" s="54"/>
      <c r="H150" s="54"/>
      <c r="I150" s="54"/>
      <c r="J150" s="54"/>
      <c r="K150" s="68"/>
      <c r="L150" s="68"/>
      <c r="M150" s="63"/>
      <c r="N150" s="63"/>
      <c r="O150" s="63"/>
      <c r="P150" s="63"/>
    </row>
    <row r="151" spans="2:16" s="8" customFormat="1" ht="14.25" customHeight="1" x14ac:dyDescent="0.25">
      <c r="B151" s="56" t="s">
        <v>25</v>
      </c>
      <c r="C151" s="55"/>
      <c r="D151" s="54"/>
      <c r="E151" s="54"/>
      <c r="F151" s="54"/>
      <c r="G151" s="54"/>
      <c r="H151" s="54"/>
      <c r="I151" s="54"/>
      <c r="J151" s="54"/>
      <c r="K151" s="68"/>
      <c r="L151" s="68"/>
      <c r="M151" s="63"/>
      <c r="N151" s="63"/>
      <c r="O151" s="63"/>
      <c r="P151" s="63"/>
    </row>
    <row r="152" spans="2:16" s="8" customFormat="1" ht="14.25" customHeight="1" x14ac:dyDescent="0.25">
      <c r="B152" s="56" t="s">
        <v>26</v>
      </c>
      <c r="C152" s="55"/>
      <c r="D152" s="54"/>
      <c r="E152" s="54"/>
      <c r="F152" s="54"/>
      <c r="G152" s="54"/>
      <c r="H152" s="54"/>
      <c r="I152" s="54"/>
      <c r="J152" s="54"/>
      <c r="K152" s="68"/>
      <c r="L152" s="68"/>
      <c r="M152" s="63"/>
      <c r="N152" s="63"/>
      <c r="O152" s="63"/>
      <c r="P152" s="63"/>
    </row>
    <row r="153" spans="2:16" s="8" customFormat="1" ht="14.25" customHeight="1" x14ac:dyDescent="0.25">
      <c r="B153" s="56" t="s">
        <v>61</v>
      </c>
      <c r="C153" s="55"/>
      <c r="D153" s="54"/>
      <c r="E153" s="54"/>
      <c r="F153" s="54"/>
      <c r="G153" s="54"/>
      <c r="H153" s="54"/>
      <c r="I153" s="54"/>
      <c r="J153" s="54"/>
      <c r="K153" s="68"/>
      <c r="L153" s="68"/>
      <c r="M153" s="63"/>
      <c r="N153" s="63"/>
      <c r="O153" s="63"/>
      <c r="P153" s="63"/>
    </row>
    <row r="154" spans="2:16" s="8" customFormat="1" ht="14.25" customHeight="1" x14ac:dyDescent="0.25">
      <c r="B154" s="56" t="s">
        <v>28</v>
      </c>
      <c r="C154" s="55"/>
      <c r="D154" s="54"/>
      <c r="E154" s="54"/>
      <c r="F154" s="54"/>
      <c r="G154" s="54"/>
      <c r="H154" s="54"/>
      <c r="I154" s="54"/>
      <c r="J154" s="54"/>
      <c r="K154" s="68"/>
      <c r="L154" s="68"/>
      <c r="M154" s="63"/>
      <c r="N154" s="63"/>
      <c r="O154" s="63"/>
      <c r="P154" s="63"/>
    </row>
    <row r="155" spans="2:16" s="8" customFormat="1" ht="14.25" customHeight="1" x14ac:dyDescent="0.25">
      <c r="B155" s="56" t="s">
        <v>29</v>
      </c>
      <c r="C155" s="55"/>
      <c r="D155" s="54"/>
      <c r="E155" s="54"/>
      <c r="F155" s="54"/>
      <c r="G155" s="54"/>
      <c r="H155" s="54"/>
      <c r="I155" s="54"/>
      <c r="J155" s="54"/>
      <c r="K155" s="68"/>
      <c r="L155" s="68"/>
      <c r="M155" s="63"/>
      <c r="N155" s="63"/>
      <c r="O155" s="63"/>
      <c r="P155" s="63"/>
    </row>
    <row r="156" spans="2:16" s="8" customFormat="1" ht="14.25" customHeight="1" x14ac:dyDescent="0.25">
      <c r="B156" s="56" t="s">
        <v>30</v>
      </c>
      <c r="C156" s="55"/>
      <c r="D156" s="54"/>
      <c r="E156" s="54"/>
      <c r="F156" s="54"/>
      <c r="G156" s="54"/>
      <c r="H156" s="54"/>
      <c r="I156" s="54"/>
      <c r="J156" s="54"/>
      <c r="K156" s="68"/>
      <c r="L156" s="68"/>
      <c r="M156" s="63"/>
      <c r="N156" s="63"/>
      <c r="O156" s="63"/>
      <c r="P156" s="63"/>
    </row>
    <row r="157" spans="2:16" s="8" customFormat="1" ht="14.25" customHeight="1" x14ac:dyDescent="0.25">
      <c r="B157" s="51" t="s">
        <v>1</v>
      </c>
      <c r="C157" s="50">
        <f t="shared" ref="C157:K157" si="6">SUM(C145:C156)</f>
        <v>0</v>
      </c>
      <c r="D157" s="50">
        <f t="shared" si="6"/>
        <v>23</v>
      </c>
      <c r="E157" s="50">
        <f t="shared" si="6"/>
        <v>119</v>
      </c>
      <c r="F157" s="50">
        <f t="shared" si="6"/>
        <v>267</v>
      </c>
      <c r="G157" s="50">
        <f t="shared" si="6"/>
        <v>6675</v>
      </c>
      <c r="H157" s="50">
        <f t="shared" si="6"/>
        <v>20122</v>
      </c>
      <c r="I157" s="50">
        <f t="shared" si="6"/>
        <v>1383</v>
      </c>
      <c r="J157" s="50">
        <f t="shared" si="6"/>
        <v>12499</v>
      </c>
      <c r="K157" s="50">
        <f t="shared" si="6"/>
        <v>41088</v>
      </c>
      <c r="L157" s="67"/>
      <c r="M157" s="63"/>
      <c r="N157" s="62"/>
      <c r="O157" s="61"/>
      <c r="P157" s="60"/>
    </row>
    <row r="158" spans="2:16" s="8" customFormat="1" ht="14.25" customHeight="1" x14ac:dyDescent="0.25">
      <c r="B158" s="66" t="s">
        <v>75</v>
      </c>
      <c r="C158" s="65">
        <f t="shared" ref="C158:K158" si="7">C157/$K$64</f>
        <v>0</v>
      </c>
      <c r="D158" s="65">
        <f t="shared" si="7"/>
        <v>5.5977414330218064E-4</v>
      </c>
      <c r="E158" s="65">
        <f t="shared" si="7"/>
        <v>2.8962227414330217E-3</v>
      </c>
      <c r="F158" s="65">
        <f t="shared" si="7"/>
        <v>6.4982476635514017E-3</v>
      </c>
      <c r="G158" s="65">
        <f t="shared" si="7"/>
        <v>0.16245619158878505</v>
      </c>
      <c r="H158" s="65">
        <f t="shared" si="7"/>
        <v>0.48972936137071649</v>
      </c>
      <c r="I158" s="65">
        <f t="shared" si="7"/>
        <v>3.3659462616822428E-2</v>
      </c>
      <c r="J158" s="65">
        <f t="shared" si="7"/>
        <v>0.30420073987538943</v>
      </c>
      <c r="K158" s="65">
        <f t="shared" si="7"/>
        <v>1</v>
      </c>
      <c r="L158" s="64"/>
      <c r="M158" s="63"/>
      <c r="N158" s="62"/>
      <c r="O158" s="61"/>
      <c r="P158" s="60"/>
    </row>
    <row r="159" spans="2:16" s="8" customFormat="1" x14ac:dyDescent="0.25">
      <c r="C159" s="10"/>
      <c r="D159" s="10"/>
      <c r="E159" s="10"/>
      <c r="F159" s="10"/>
    </row>
    <row r="160" spans="2:16" s="8" customFormat="1" x14ac:dyDescent="0.25">
      <c r="B160" s="8" t="s">
        <v>74</v>
      </c>
      <c r="C160" s="10"/>
      <c r="D160" s="10"/>
      <c r="E160" s="10"/>
      <c r="F160" s="10"/>
      <c r="J160" s="58"/>
    </row>
    <row r="161" spans="2:17" s="8" customFormat="1" ht="17.25" customHeight="1" x14ac:dyDescent="0.25">
      <c r="B161" s="59" t="s">
        <v>31</v>
      </c>
      <c r="C161" s="59" t="s">
        <v>19</v>
      </c>
      <c r="D161" s="59" t="s">
        <v>20</v>
      </c>
      <c r="E161" s="59" t="s">
        <v>21</v>
      </c>
      <c r="F161" s="59" t="s">
        <v>22</v>
      </c>
      <c r="G161" s="59" t="s">
        <v>23</v>
      </c>
      <c r="H161" s="59" t="s">
        <v>24</v>
      </c>
      <c r="I161" s="59" t="s">
        <v>25</v>
      </c>
      <c r="J161" s="59" t="s">
        <v>26</v>
      </c>
      <c r="K161" s="59" t="s">
        <v>27</v>
      </c>
      <c r="L161" s="59" t="s">
        <v>28</v>
      </c>
      <c r="M161" s="59" t="s">
        <v>29</v>
      </c>
      <c r="N161" s="59" t="s">
        <v>30</v>
      </c>
      <c r="O161" s="59" t="s">
        <v>1</v>
      </c>
      <c r="P161" s="59" t="s">
        <v>16</v>
      </c>
      <c r="Q161" s="58"/>
    </row>
    <row r="162" spans="2:17" s="8" customFormat="1" ht="14.25" customHeight="1" x14ac:dyDescent="0.25">
      <c r="B162" s="56" t="s">
        <v>43</v>
      </c>
      <c r="C162" s="55">
        <v>5419</v>
      </c>
      <c r="D162" s="54">
        <v>5730</v>
      </c>
      <c r="E162" s="54">
        <v>6277</v>
      </c>
      <c r="F162" s="54">
        <v>5543</v>
      </c>
      <c r="G162" s="54"/>
      <c r="H162" s="54"/>
      <c r="I162" s="54"/>
      <c r="J162" s="54"/>
      <c r="K162" s="54"/>
      <c r="L162" s="54"/>
      <c r="M162" s="54"/>
      <c r="N162" s="54"/>
      <c r="O162" s="53">
        <f t="shared" ref="O162:O186" si="8">SUM(C162:N162)</f>
        <v>22969</v>
      </c>
      <c r="P162" s="52">
        <f t="shared" ref="P162:P186" si="9">O162/$O$187</f>
        <v>0.55901966510903423</v>
      </c>
      <c r="Q162" s="57"/>
    </row>
    <row r="163" spans="2:17" s="8" customFormat="1" ht="14.25" customHeight="1" x14ac:dyDescent="0.25">
      <c r="B163" s="56" t="s">
        <v>37</v>
      </c>
      <c r="C163" s="55">
        <v>553</v>
      </c>
      <c r="D163" s="54">
        <v>618</v>
      </c>
      <c r="E163" s="54">
        <v>558</v>
      </c>
      <c r="F163" s="54">
        <v>552</v>
      </c>
      <c r="G163" s="54"/>
      <c r="H163" s="54"/>
      <c r="I163" s="54"/>
      <c r="J163" s="54"/>
      <c r="K163" s="54"/>
      <c r="L163" s="54"/>
      <c r="M163" s="54"/>
      <c r="N163" s="54"/>
      <c r="O163" s="53">
        <f t="shared" si="8"/>
        <v>2281</v>
      </c>
      <c r="P163" s="52">
        <f t="shared" si="9"/>
        <v>5.5514992211838005E-2</v>
      </c>
      <c r="Q163" s="48"/>
    </row>
    <row r="164" spans="2:17" s="8" customFormat="1" ht="14.25" customHeight="1" x14ac:dyDescent="0.25">
      <c r="B164" s="56" t="s">
        <v>41</v>
      </c>
      <c r="C164" s="55">
        <v>384</v>
      </c>
      <c r="D164" s="54">
        <v>386</v>
      </c>
      <c r="E164" s="54">
        <v>379</v>
      </c>
      <c r="F164" s="54">
        <v>431</v>
      </c>
      <c r="G164" s="54"/>
      <c r="H164" s="54"/>
      <c r="I164" s="54"/>
      <c r="J164" s="54"/>
      <c r="K164" s="54"/>
      <c r="L164" s="54"/>
      <c r="M164" s="54"/>
      <c r="N164" s="54"/>
      <c r="O164" s="53">
        <f t="shared" si="8"/>
        <v>1580</v>
      </c>
      <c r="P164" s="52">
        <f t="shared" si="9"/>
        <v>3.8454049844236761E-2</v>
      </c>
      <c r="Q164" s="48"/>
    </row>
    <row r="165" spans="2:17" s="8" customFormat="1" ht="14.25" customHeight="1" x14ac:dyDescent="0.25">
      <c r="B165" s="56" t="s">
        <v>48</v>
      </c>
      <c r="C165" s="55">
        <v>400</v>
      </c>
      <c r="D165" s="54">
        <v>364</v>
      </c>
      <c r="E165" s="54">
        <v>367</v>
      </c>
      <c r="F165" s="54">
        <v>415</v>
      </c>
      <c r="G165" s="54"/>
      <c r="H165" s="54"/>
      <c r="I165" s="54"/>
      <c r="J165" s="54"/>
      <c r="K165" s="54"/>
      <c r="L165" s="54"/>
      <c r="M165" s="54"/>
      <c r="N165" s="54"/>
      <c r="O165" s="53">
        <f t="shared" si="8"/>
        <v>1546</v>
      </c>
      <c r="P165" s="52">
        <f t="shared" si="9"/>
        <v>3.7626557632398756E-2</v>
      </c>
      <c r="Q165" s="48"/>
    </row>
    <row r="166" spans="2:17" s="8" customFormat="1" ht="14.25" customHeight="1" x14ac:dyDescent="0.25">
      <c r="B166" s="56" t="s">
        <v>34</v>
      </c>
      <c r="C166" s="55">
        <v>313</v>
      </c>
      <c r="D166" s="54">
        <v>322</v>
      </c>
      <c r="E166" s="54">
        <v>405</v>
      </c>
      <c r="F166" s="54">
        <v>412</v>
      </c>
      <c r="G166" s="54"/>
      <c r="H166" s="54"/>
      <c r="I166" s="54"/>
      <c r="J166" s="54"/>
      <c r="K166" s="54"/>
      <c r="L166" s="54"/>
      <c r="M166" s="54"/>
      <c r="N166" s="54"/>
      <c r="O166" s="53">
        <f t="shared" si="8"/>
        <v>1452</v>
      </c>
      <c r="P166" s="52">
        <f t="shared" si="9"/>
        <v>3.5338785046728972E-2</v>
      </c>
      <c r="Q166" s="48"/>
    </row>
    <row r="167" spans="2:17" s="8" customFormat="1" ht="14.25" customHeight="1" x14ac:dyDescent="0.25">
      <c r="B167" s="56" t="s">
        <v>57</v>
      </c>
      <c r="C167" s="55">
        <v>290</v>
      </c>
      <c r="D167" s="54">
        <v>289</v>
      </c>
      <c r="E167" s="54">
        <v>277</v>
      </c>
      <c r="F167" s="54">
        <v>283</v>
      </c>
      <c r="G167" s="54"/>
      <c r="H167" s="54"/>
      <c r="I167" s="54"/>
      <c r="J167" s="54"/>
      <c r="K167" s="54"/>
      <c r="L167" s="54"/>
      <c r="M167" s="54"/>
      <c r="N167" s="54"/>
      <c r="O167" s="53">
        <f t="shared" si="8"/>
        <v>1139</v>
      </c>
      <c r="P167" s="52">
        <f t="shared" si="9"/>
        <v>2.7720989096573209E-2</v>
      </c>
      <c r="Q167" s="48"/>
    </row>
    <row r="168" spans="2:17" s="8" customFormat="1" ht="14.25" customHeight="1" x14ac:dyDescent="0.25">
      <c r="B168" s="56" t="s">
        <v>40</v>
      </c>
      <c r="C168" s="55">
        <v>275</v>
      </c>
      <c r="D168" s="54">
        <v>284</v>
      </c>
      <c r="E168" s="54">
        <v>264</v>
      </c>
      <c r="F168" s="54">
        <v>305</v>
      </c>
      <c r="G168" s="54"/>
      <c r="H168" s="54"/>
      <c r="I168" s="54"/>
      <c r="J168" s="54"/>
      <c r="K168" s="54"/>
      <c r="L168" s="54"/>
      <c r="M168" s="54"/>
      <c r="N168" s="54"/>
      <c r="O168" s="53">
        <f t="shared" si="8"/>
        <v>1128</v>
      </c>
      <c r="P168" s="52">
        <f t="shared" si="9"/>
        <v>2.7453271028037383E-2</v>
      </c>
      <c r="Q168" s="48"/>
    </row>
    <row r="169" spans="2:17" s="8" customFormat="1" ht="14.25" customHeight="1" x14ac:dyDescent="0.25">
      <c r="B169" s="56" t="s">
        <v>38</v>
      </c>
      <c r="C169" s="55">
        <v>276</v>
      </c>
      <c r="D169" s="54">
        <v>238</v>
      </c>
      <c r="E169" s="54">
        <v>298</v>
      </c>
      <c r="F169" s="54">
        <v>271</v>
      </c>
      <c r="G169" s="54"/>
      <c r="H169" s="54"/>
      <c r="I169" s="54"/>
      <c r="J169" s="54"/>
      <c r="K169" s="54"/>
      <c r="L169" s="54"/>
      <c r="M169" s="54"/>
      <c r="N169" s="54"/>
      <c r="O169" s="53">
        <f t="shared" si="8"/>
        <v>1083</v>
      </c>
      <c r="P169" s="52">
        <f t="shared" si="9"/>
        <v>2.6358060747663552E-2</v>
      </c>
      <c r="Q169" s="48"/>
    </row>
    <row r="170" spans="2:17" s="8" customFormat="1" ht="14.25" customHeight="1" x14ac:dyDescent="0.25">
      <c r="B170" s="56" t="s">
        <v>49</v>
      </c>
      <c r="C170" s="55">
        <v>252</v>
      </c>
      <c r="D170" s="54">
        <v>197</v>
      </c>
      <c r="E170" s="54">
        <v>277</v>
      </c>
      <c r="F170" s="54">
        <v>246</v>
      </c>
      <c r="G170" s="54"/>
      <c r="H170" s="54"/>
      <c r="I170" s="54"/>
      <c r="J170" s="54"/>
      <c r="K170" s="54"/>
      <c r="L170" s="54"/>
      <c r="M170" s="54"/>
      <c r="N170" s="54"/>
      <c r="O170" s="53">
        <f t="shared" si="8"/>
        <v>972</v>
      </c>
      <c r="P170" s="52">
        <f t="shared" si="9"/>
        <v>2.3656542056074766E-2</v>
      </c>
      <c r="Q170" s="48"/>
    </row>
    <row r="171" spans="2:17" s="8" customFormat="1" ht="14.25" customHeight="1" x14ac:dyDescent="0.25">
      <c r="B171" s="56" t="s">
        <v>36</v>
      </c>
      <c r="C171" s="55">
        <v>194</v>
      </c>
      <c r="D171" s="54">
        <v>197</v>
      </c>
      <c r="E171" s="54">
        <v>260</v>
      </c>
      <c r="F171" s="54">
        <v>242</v>
      </c>
      <c r="G171" s="54"/>
      <c r="H171" s="54"/>
      <c r="I171" s="54"/>
      <c r="J171" s="54"/>
      <c r="K171" s="54"/>
      <c r="L171" s="54"/>
      <c r="M171" s="54"/>
      <c r="N171" s="54"/>
      <c r="O171" s="53">
        <f t="shared" si="8"/>
        <v>893</v>
      </c>
      <c r="P171" s="52">
        <f t="shared" si="9"/>
        <v>2.173383956386293E-2</v>
      </c>
      <c r="Q171" s="48"/>
    </row>
    <row r="172" spans="2:17" s="8" customFormat="1" ht="14.25" customHeight="1" x14ac:dyDescent="0.25">
      <c r="B172" s="56" t="s">
        <v>42</v>
      </c>
      <c r="C172" s="55">
        <v>218</v>
      </c>
      <c r="D172" s="54">
        <v>191</v>
      </c>
      <c r="E172" s="54">
        <v>250</v>
      </c>
      <c r="F172" s="54">
        <v>227</v>
      </c>
      <c r="G172" s="54"/>
      <c r="H172" s="54"/>
      <c r="I172" s="54"/>
      <c r="J172" s="54"/>
      <c r="K172" s="54"/>
      <c r="L172" s="54"/>
      <c r="M172" s="54"/>
      <c r="N172" s="54"/>
      <c r="O172" s="53">
        <f t="shared" si="8"/>
        <v>886</v>
      </c>
      <c r="P172" s="52">
        <f t="shared" si="9"/>
        <v>2.1563473520249222E-2</v>
      </c>
      <c r="Q172" s="48"/>
    </row>
    <row r="173" spans="2:17" s="8" customFormat="1" ht="14.25" customHeight="1" x14ac:dyDescent="0.25">
      <c r="B173" s="56" t="s">
        <v>50</v>
      </c>
      <c r="C173" s="55">
        <v>163</v>
      </c>
      <c r="D173" s="54">
        <v>168</v>
      </c>
      <c r="E173" s="54">
        <v>212</v>
      </c>
      <c r="F173" s="54">
        <v>213</v>
      </c>
      <c r="G173" s="54"/>
      <c r="H173" s="54"/>
      <c r="I173" s="54"/>
      <c r="J173" s="54"/>
      <c r="K173" s="54"/>
      <c r="L173" s="54"/>
      <c r="M173" s="54"/>
      <c r="N173" s="54"/>
      <c r="O173" s="53">
        <f t="shared" si="8"/>
        <v>756</v>
      </c>
      <c r="P173" s="52">
        <f t="shared" si="9"/>
        <v>1.8399532710280372E-2</v>
      </c>
      <c r="Q173" s="48"/>
    </row>
    <row r="174" spans="2:17" s="8" customFormat="1" ht="14.25" customHeight="1" x14ac:dyDescent="0.25">
      <c r="B174" s="56" t="s">
        <v>56</v>
      </c>
      <c r="C174" s="55">
        <v>145</v>
      </c>
      <c r="D174" s="54">
        <v>152</v>
      </c>
      <c r="E174" s="54">
        <v>174</v>
      </c>
      <c r="F174" s="54">
        <v>181</v>
      </c>
      <c r="G174" s="54"/>
      <c r="H174" s="54"/>
      <c r="I174" s="54"/>
      <c r="J174" s="54"/>
      <c r="K174" s="54"/>
      <c r="L174" s="54"/>
      <c r="M174" s="54"/>
      <c r="N174" s="54"/>
      <c r="O174" s="53">
        <f t="shared" si="8"/>
        <v>652</v>
      </c>
      <c r="P174" s="52">
        <f t="shared" si="9"/>
        <v>1.5868380062305294E-2</v>
      </c>
      <c r="Q174" s="48"/>
    </row>
    <row r="175" spans="2:17" s="8" customFormat="1" ht="14.25" customHeight="1" x14ac:dyDescent="0.25">
      <c r="B175" s="56" t="s">
        <v>33</v>
      </c>
      <c r="C175" s="55">
        <v>146</v>
      </c>
      <c r="D175" s="54">
        <v>148</v>
      </c>
      <c r="E175" s="54">
        <v>165</v>
      </c>
      <c r="F175" s="54">
        <v>161</v>
      </c>
      <c r="G175" s="54"/>
      <c r="H175" s="54"/>
      <c r="I175" s="54"/>
      <c r="J175" s="54"/>
      <c r="K175" s="54"/>
      <c r="L175" s="54"/>
      <c r="M175" s="54"/>
      <c r="N175" s="54"/>
      <c r="O175" s="53">
        <f t="shared" si="8"/>
        <v>620</v>
      </c>
      <c r="P175" s="52">
        <f t="shared" si="9"/>
        <v>1.5089563862928349E-2</v>
      </c>
      <c r="Q175" s="48"/>
    </row>
    <row r="176" spans="2:17" s="8" customFormat="1" ht="14.25" customHeight="1" x14ac:dyDescent="0.25">
      <c r="B176" s="56" t="s">
        <v>35</v>
      </c>
      <c r="C176" s="55">
        <v>107</v>
      </c>
      <c r="D176" s="54">
        <v>143</v>
      </c>
      <c r="E176" s="54">
        <v>130</v>
      </c>
      <c r="F176" s="54">
        <v>131</v>
      </c>
      <c r="G176" s="54"/>
      <c r="H176" s="54"/>
      <c r="I176" s="54"/>
      <c r="J176" s="54"/>
      <c r="K176" s="54"/>
      <c r="L176" s="54"/>
      <c r="M176" s="54"/>
      <c r="N176" s="54"/>
      <c r="O176" s="53">
        <f t="shared" si="8"/>
        <v>511</v>
      </c>
      <c r="P176" s="52">
        <f t="shared" si="9"/>
        <v>1.2436721183800624E-2</v>
      </c>
      <c r="Q176" s="48"/>
    </row>
    <row r="177" spans="2:17" s="8" customFormat="1" ht="14.25" customHeight="1" x14ac:dyDescent="0.25">
      <c r="B177" s="56" t="s">
        <v>44</v>
      </c>
      <c r="C177" s="55">
        <v>104</v>
      </c>
      <c r="D177" s="54">
        <v>105</v>
      </c>
      <c r="E177" s="54">
        <v>94</v>
      </c>
      <c r="F177" s="54">
        <v>94</v>
      </c>
      <c r="G177" s="54"/>
      <c r="H177" s="54"/>
      <c r="I177" s="54"/>
      <c r="J177" s="54"/>
      <c r="K177" s="54"/>
      <c r="L177" s="54"/>
      <c r="M177" s="54"/>
      <c r="N177" s="54"/>
      <c r="O177" s="53">
        <f t="shared" si="8"/>
        <v>397</v>
      </c>
      <c r="P177" s="52">
        <f t="shared" si="9"/>
        <v>9.6621884735202494E-3</v>
      </c>
      <c r="Q177" s="48"/>
    </row>
    <row r="178" spans="2:17" s="8" customFormat="1" ht="14.25" customHeight="1" x14ac:dyDescent="0.25">
      <c r="B178" s="56" t="s">
        <v>51</v>
      </c>
      <c r="C178" s="55">
        <v>82</v>
      </c>
      <c r="D178" s="54">
        <v>80</v>
      </c>
      <c r="E178" s="54">
        <v>84</v>
      </c>
      <c r="F178" s="54">
        <v>73</v>
      </c>
      <c r="G178" s="54"/>
      <c r="H178" s="54"/>
      <c r="I178" s="54"/>
      <c r="J178" s="54"/>
      <c r="K178" s="54"/>
      <c r="L178" s="54"/>
      <c r="M178" s="54"/>
      <c r="N178" s="54"/>
      <c r="O178" s="53">
        <f t="shared" si="8"/>
        <v>319</v>
      </c>
      <c r="P178" s="52">
        <f t="shared" si="9"/>
        <v>7.7638239875389408E-3</v>
      </c>
      <c r="Q178" s="48"/>
    </row>
    <row r="179" spans="2:17" s="8" customFormat="1" ht="14.25" customHeight="1" x14ac:dyDescent="0.25">
      <c r="B179" s="56" t="s">
        <v>53</v>
      </c>
      <c r="C179" s="55">
        <v>89</v>
      </c>
      <c r="D179" s="54">
        <v>69</v>
      </c>
      <c r="E179" s="54">
        <v>78</v>
      </c>
      <c r="F179" s="54">
        <v>82</v>
      </c>
      <c r="G179" s="54"/>
      <c r="H179" s="54"/>
      <c r="I179" s="54"/>
      <c r="J179" s="54"/>
      <c r="K179" s="54"/>
      <c r="L179" s="54"/>
      <c r="M179" s="54"/>
      <c r="N179" s="54"/>
      <c r="O179" s="53">
        <f t="shared" si="8"/>
        <v>318</v>
      </c>
      <c r="P179" s="52">
        <f t="shared" si="9"/>
        <v>7.7394859813084112E-3</v>
      </c>
      <c r="Q179" s="48"/>
    </row>
    <row r="180" spans="2:17" s="8" customFormat="1" ht="14.25" customHeight="1" x14ac:dyDescent="0.25">
      <c r="B180" s="56" t="s">
        <v>73</v>
      </c>
      <c r="C180" s="55">
        <v>84</v>
      </c>
      <c r="D180" s="54">
        <v>69</v>
      </c>
      <c r="E180" s="54">
        <v>58</v>
      </c>
      <c r="F180" s="54">
        <v>94</v>
      </c>
      <c r="G180" s="54"/>
      <c r="H180" s="54"/>
      <c r="I180" s="54"/>
      <c r="J180" s="54"/>
      <c r="K180" s="54"/>
      <c r="L180" s="54"/>
      <c r="M180" s="54"/>
      <c r="N180" s="54"/>
      <c r="O180" s="53">
        <f t="shared" si="8"/>
        <v>305</v>
      </c>
      <c r="P180" s="52">
        <f t="shared" si="9"/>
        <v>7.4230919003115264E-3</v>
      </c>
      <c r="Q180" s="48"/>
    </row>
    <row r="181" spans="2:17" s="8" customFormat="1" ht="14.25" customHeight="1" x14ac:dyDescent="0.25">
      <c r="B181" s="56" t="s">
        <v>32</v>
      </c>
      <c r="C181" s="55">
        <v>65</v>
      </c>
      <c r="D181" s="54">
        <v>70</v>
      </c>
      <c r="E181" s="54">
        <v>80</v>
      </c>
      <c r="F181" s="54">
        <v>66</v>
      </c>
      <c r="G181" s="54"/>
      <c r="H181" s="54"/>
      <c r="I181" s="54"/>
      <c r="J181" s="54"/>
      <c r="K181" s="54"/>
      <c r="L181" s="54"/>
      <c r="M181" s="54"/>
      <c r="N181" s="54"/>
      <c r="O181" s="53">
        <f t="shared" si="8"/>
        <v>281</v>
      </c>
      <c r="P181" s="52">
        <f t="shared" si="9"/>
        <v>6.8389797507788161E-3</v>
      </c>
      <c r="Q181" s="48"/>
    </row>
    <row r="182" spans="2:17" s="8" customFormat="1" ht="14.25" customHeight="1" x14ac:dyDescent="0.25">
      <c r="B182" s="56" t="s">
        <v>39</v>
      </c>
      <c r="C182" s="55">
        <v>48</v>
      </c>
      <c r="D182" s="54">
        <v>54</v>
      </c>
      <c r="E182" s="54">
        <v>81</v>
      </c>
      <c r="F182" s="54">
        <v>54</v>
      </c>
      <c r="G182" s="54"/>
      <c r="H182" s="54"/>
      <c r="I182" s="54"/>
      <c r="J182" s="54"/>
      <c r="K182" s="54"/>
      <c r="L182" s="54"/>
      <c r="M182" s="54"/>
      <c r="N182" s="54"/>
      <c r="O182" s="53">
        <f t="shared" si="8"/>
        <v>237</v>
      </c>
      <c r="P182" s="52">
        <f t="shared" si="9"/>
        <v>5.7681074766355138E-3</v>
      </c>
      <c r="Q182" s="48"/>
    </row>
    <row r="183" spans="2:17" s="8" customFormat="1" ht="14.25" customHeight="1" x14ac:dyDescent="0.25">
      <c r="B183" s="56" t="s">
        <v>45</v>
      </c>
      <c r="C183" s="55">
        <v>42</v>
      </c>
      <c r="D183" s="54">
        <v>54</v>
      </c>
      <c r="E183" s="54">
        <v>70</v>
      </c>
      <c r="F183" s="54">
        <v>67</v>
      </c>
      <c r="G183" s="54"/>
      <c r="H183" s="54"/>
      <c r="I183" s="54"/>
      <c r="J183" s="54"/>
      <c r="K183" s="54"/>
      <c r="L183" s="54"/>
      <c r="M183" s="54"/>
      <c r="N183" s="54"/>
      <c r="O183" s="53">
        <f t="shared" si="8"/>
        <v>233</v>
      </c>
      <c r="P183" s="52">
        <f t="shared" si="9"/>
        <v>5.6707554517133954E-3</v>
      </c>
      <c r="Q183" s="48"/>
    </row>
    <row r="184" spans="2:17" s="8" customFormat="1" ht="14.25" customHeight="1" x14ac:dyDescent="0.25">
      <c r="B184" s="56" t="s">
        <v>52</v>
      </c>
      <c r="C184" s="55">
        <v>36</v>
      </c>
      <c r="D184" s="54">
        <v>42</v>
      </c>
      <c r="E184" s="54">
        <v>57</v>
      </c>
      <c r="F184" s="54">
        <v>56</v>
      </c>
      <c r="G184" s="54"/>
      <c r="H184" s="54"/>
      <c r="I184" s="54"/>
      <c r="J184" s="54"/>
      <c r="K184" s="54"/>
      <c r="L184" s="54"/>
      <c r="M184" s="54"/>
      <c r="N184" s="54"/>
      <c r="O184" s="53">
        <f t="shared" si="8"/>
        <v>191</v>
      </c>
      <c r="P184" s="52">
        <f t="shared" si="9"/>
        <v>4.6485591900311523E-3</v>
      </c>
      <c r="Q184" s="48"/>
    </row>
    <row r="185" spans="2:17" s="8" customFormat="1" ht="14.25" customHeight="1" x14ac:dyDescent="0.25">
      <c r="B185" s="56" t="s">
        <v>46</v>
      </c>
      <c r="C185" s="55">
        <v>43</v>
      </c>
      <c r="D185" s="54">
        <v>51</v>
      </c>
      <c r="E185" s="54">
        <v>52</v>
      </c>
      <c r="F185" s="54">
        <v>42</v>
      </c>
      <c r="G185" s="54"/>
      <c r="H185" s="54"/>
      <c r="I185" s="54"/>
      <c r="J185" s="54"/>
      <c r="K185" s="54"/>
      <c r="L185" s="54"/>
      <c r="M185" s="54"/>
      <c r="N185" s="54"/>
      <c r="O185" s="53">
        <f t="shared" si="8"/>
        <v>188</v>
      </c>
      <c r="P185" s="52">
        <f t="shared" si="9"/>
        <v>4.5755451713395635E-3</v>
      </c>
      <c r="Q185" s="48"/>
    </row>
    <row r="186" spans="2:17" s="8" customFormat="1" ht="14.25" customHeight="1" x14ac:dyDescent="0.25">
      <c r="B186" s="56" t="s">
        <v>47</v>
      </c>
      <c r="C186" s="55">
        <v>40</v>
      </c>
      <c r="D186" s="54">
        <v>33</v>
      </c>
      <c r="E186" s="54">
        <v>45</v>
      </c>
      <c r="F186" s="54">
        <v>33</v>
      </c>
      <c r="G186" s="54"/>
      <c r="H186" s="54"/>
      <c r="I186" s="54"/>
      <c r="J186" s="54"/>
      <c r="K186" s="54"/>
      <c r="L186" s="54"/>
      <c r="M186" s="54"/>
      <c r="N186" s="54"/>
      <c r="O186" s="53">
        <f t="shared" si="8"/>
        <v>151</v>
      </c>
      <c r="P186" s="52">
        <f t="shared" si="9"/>
        <v>3.6750389408099688E-3</v>
      </c>
      <c r="Q186" s="48"/>
    </row>
    <row r="187" spans="2:17" s="8" customFormat="1" ht="14.25" customHeight="1" x14ac:dyDescent="0.25">
      <c r="B187" s="51" t="s">
        <v>1</v>
      </c>
      <c r="C187" s="50">
        <f t="shared" ref="C187:P187" si="10">SUM(C162:C186)</f>
        <v>9768</v>
      </c>
      <c r="D187" s="50">
        <f t="shared" si="10"/>
        <v>10054</v>
      </c>
      <c r="E187" s="50">
        <f t="shared" si="10"/>
        <v>10992</v>
      </c>
      <c r="F187" s="50">
        <f t="shared" si="10"/>
        <v>10274</v>
      </c>
      <c r="G187" s="50">
        <f t="shared" si="10"/>
        <v>0</v>
      </c>
      <c r="H187" s="50">
        <f t="shared" si="10"/>
        <v>0</v>
      </c>
      <c r="I187" s="50">
        <f t="shared" si="10"/>
        <v>0</v>
      </c>
      <c r="J187" s="50">
        <f t="shared" si="10"/>
        <v>0</v>
      </c>
      <c r="K187" s="50">
        <f t="shared" si="10"/>
        <v>0</v>
      </c>
      <c r="L187" s="50">
        <f t="shared" si="10"/>
        <v>0</v>
      </c>
      <c r="M187" s="50">
        <f t="shared" si="10"/>
        <v>0</v>
      </c>
      <c r="N187" s="50">
        <f t="shared" si="10"/>
        <v>0</v>
      </c>
      <c r="O187" s="50">
        <f t="shared" si="10"/>
        <v>41088</v>
      </c>
      <c r="P187" s="49">
        <f t="shared" si="10"/>
        <v>0.99999999999999978</v>
      </c>
      <c r="Q187" s="48"/>
    </row>
    <row r="188" spans="2:17" ht="5.25" customHeight="1" thickBot="1" x14ac:dyDescent="0.3">
      <c r="G188" s="14"/>
    </row>
    <row r="189" spans="2:17" ht="16.5" customHeight="1" thickTop="1" x14ac:dyDescent="0.25">
      <c r="B189" s="32" t="s">
        <v>72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15"/>
    </row>
    <row r="190" spans="2:17" s="3" customFormat="1" ht="3" customHeight="1" x14ac:dyDescent="0.25">
      <c r="B190" s="47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</row>
    <row r="191" spans="2:17" x14ac:dyDescent="0.25">
      <c r="B191" s="45" t="s">
        <v>71</v>
      </c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2:17" ht="14.25" customHeight="1" x14ac:dyDescent="0.25">
      <c r="B192" s="157" t="s">
        <v>17</v>
      </c>
      <c r="C192" s="157"/>
      <c r="D192" s="44" t="s">
        <v>1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2:17" ht="14.25" customHeight="1" x14ac:dyDescent="0.25">
      <c r="B193" s="43" t="s">
        <v>19</v>
      </c>
      <c r="C193" s="42"/>
      <c r="D193" s="39">
        <v>3566</v>
      </c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2:17" ht="14.25" customHeight="1" x14ac:dyDescent="0.25">
      <c r="B194" s="43" t="s">
        <v>20</v>
      </c>
      <c r="C194" s="42"/>
      <c r="D194" s="39">
        <v>3288</v>
      </c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2:17" ht="14.25" customHeight="1" x14ac:dyDescent="0.25">
      <c r="B195" s="43" t="s">
        <v>21</v>
      </c>
      <c r="C195" s="42"/>
      <c r="D195" s="39">
        <v>3547</v>
      </c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2:17" ht="14.25" customHeight="1" x14ac:dyDescent="0.25">
      <c r="B196" s="43" t="s">
        <v>22</v>
      </c>
      <c r="C196" s="42"/>
      <c r="D196" s="39">
        <v>3459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2:17" ht="14.25" customHeight="1" x14ac:dyDescent="0.25">
      <c r="B197" s="43" t="s">
        <v>23</v>
      </c>
      <c r="C197" s="42"/>
      <c r="D197" s="39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2:17" ht="14.25" customHeight="1" x14ac:dyDescent="0.25">
      <c r="B198" s="43" t="s">
        <v>24</v>
      </c>
      <c r="C198" s="42"/>
      <c r="D198" s="39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2:17" ht="14.25" customHeight="1" x14ac:dyDescent="0.25">
      <c r="B199" s="41" t="s">
        <v>25</v>
      </c>
      <c r="C199" s="39"/>
      <c r="D199" s="39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2:17" ht="14.25" customHeight="1" x14ac:dyDescent="0.25">
      <c r="B200" s="41" t="s">
        <v>26</v>
      </c>
      <c r="C200" s="39"/>
      <c r="D200" s="39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2:17" ht="14.25" customHeight="1" x14ac:dyDescent="0.25">
      <c r="B201" s="162" t="s">
        <v>61</v>
      </c>
      <c r="C201" s="162"/>
      <c r="D201" s="39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2:17" ht="14.25" customHeight="1" x14ac:dyDescent="0.25">
      <c r="B202" s="162" t="s">
        <v>28</v>
      </c>
      <c r="C202" s="162"/>
      <c r="D202" s="39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2:17" ht="14.25" customHeight="1" x14ac:dyDescent="0.25">
      <c r="B203" s="40" t="s">
        <v>29</v>
      </c>
      <c r="C203" s="39"/>
      <c r="D203" s="39"/>
      <c r="E203" s="38" t="s">
        <v>70</v>
      </c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2:17" ht="14.25" customHeight="1" thickBot="1" x14ac:dyDescent="0.3">
      <c r="B204" s="40" t="s">
        <v>30</v>
      </c>
      <c r="C204" s="39"/>
      <c r="D204" s="39"/>
      <c r="E204" s="38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2:17" ht="14.25" customHeight="1" x14ac:dyDescent="0.25">
      <c r="B205" s="163" t="s">
        <v>1</v>
      </c>
      <c r="C205" s="163"/>
      <c r="D205" s="37">
        <f>SUM(D193:D204)</f>
        <v>13860</v>
      </c>
      <c r="E205" s="36">
        <f>O187-D205</f>
        <v>27228</v>
      </c>
      <c r="F205" s="35"/>
      <c r="G205" s="35"/>
      <c r="H205" s="35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2:17" ht="8.25" customHeight="1" thickBot="1" x14ac:dyDescent="0.3">
      <c r="B206" s="33"/>
      <c r="C206" s="15"/>
      <c r="D206" s="7" t="s">
        <v>69</v>
      </c>
      <c r="E206" s="7" t="s">
        <v>68</v>
      </c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2:17" ht="18.75" customHeight="1" thickTop="1" x14ac:dyDescent="0.25">
      <c r="B207" s="32" t="s">
        <v>67</v>
      </c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15"/>
    </row>
    <row r="208" spans="2:17" ht="3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2:17" x14ac:dyDescent="0.25">
      <c r="B209" s="31" t="s">
        <v>66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2:17" ht="1.5" customHeight="1" thickBot="1" x14ac:dyDescent="0.3">
      <c r="B210" s="30"/>
      <c r="C210" s="29"/>
      <c r="D210" s="29"/>
      <c r="E210" s="29"/>
      <c r="F210" s="28"/>
      <c r="G210" s="28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2:17" ht="3.75" hidden="1" customHeight="1" thickBot="1" x14ac:dyDescent="0.3">
      <c r="B211" s="29"/>
      <c r="C211" s="29"/>
      <c r="D211" s="29"/>
      <c r="E211" s="29"/>
      <c r="F211" s="28"/>
      <c r="G211" s="28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2:17" x14ac:dyDescent="0.25">
      <c r="B212" s="164" t="s">
        <v>0</v>
      </c>
      <c r="C212" s="165" t="s">
        <v>58</v>
      </c>
      <c r="D212" s="166"/>
      <c r="E212" s="160" t="s">
        <v>65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2:17" x14ac:dyDescent="0.25">
      <c r="B213" s="164"/>
      <c r="C213" s="27">
        <v>2018</v>
      </c>
      <c r="D213" s="26">
        <v>2019</v>
      </c>
      <c r="E213" s="161"/>
      <c r="F213" s="15"/>
      <c r="G213" s="2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2:17" ht="14.25" customHeight="1" x14ac:dyDescent="0.25">
      <c r="B214" s="25" t="s">
        <v>4</v>
      </c>
      <c r="C214" s="24">
        <v>4543</v>
      </c>
      <c r="D214" s="20">
        <f>F34</f>
        <v>9768</v>
      </c>
      <c r="E214" s="23">
        <f>(D214/C214)-1</f>
        <v>1.1501210653753025</v>
      </c>
      <c r="F214" s="15"/>
      <c r="G214" s="2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2:17" ht="14.25" customHeight="1" x14ac:dyDescent="0.25">
      <c r="B215" s="22" t="s">
        <v>5</v>
      </c>
      <c r="C215" s="21">
        <v>4361</v>
      </c>
      <c r="D215" s="20">
        <v>10054</v>
      </c>
      <c r="E215" s="23">
        <f>(D215/C215)-1</f>
        <v>1.3054345333639072</v>
      </c>
      <c r="F215" s="15"/>
      <c r="G215" s="2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2:17" ht="14.25" customHeight="1" x14ac:dyDescent="0.25">
      <c r="B216" s="22" t="s">
        <v>6</v>
      </c>
      <c r="C216" s="21">
        <v>4984</v>
      </c>
      <c r="D216" s="20">
        <v>10992</v>
      </c>
      <c r="E216" s="19">
        <f>(D216/C216)-1</f>
        <v>1.20545746388443</v>
      </c>
      <c r="F216" s="15"/>
      <c r="G216" s="2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2:17" ht="14.25" customHeight="1" x14ac:dyDescent="0.25">
      <c r="B217" s="22" t="s">
        <v>7</v>
      </c>
      <c r="C217" s="21">
        <v>5235</v>
      </c>
      <c r="D217" s="20">
        <v>10274</v>
      </c>
      <c r="E217" s="19">
        <f>(D217/C217)-1</f>
        <v>0.962559694364852</v>
      </c>
      <c r="F217" s="15"/>
      <c r="G217" s="2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2:17" ht="14.25" customHeight="1" x14ac:dyDescent="0.25">
      <c r="B218" s="22" t="s">
        <v>8</v>
      </c>
      <c r="C218" s="21"/>
      <c r="D218" s="20"/>
      <c r="E218" s="19"/>
      <c r="F218" s="15"/>
      <c r="G218" s="2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2:17" ht="14.25" customHeight="1" x14ac:dyDescent="0.25">
      <c r="B219" s="22" t="s">
        <v>9</v>
      </c>
      <c r="C219" s="21"/>
      <c r="D219" s="20"/>
      <c r="E219" s="19"/>
      <c r="F219" s="15"/>
      <c r="G219" s="2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2:17" ht="14.25" customHeight="1" x14ac:dyDescent="0.25">
      <c r="B220" s="22" t="s">
        <v>10</v>
      </c>
      <c r="C220" s="21"/>
      <c r="D220" s="20"/>
      <c r="E220" s="19"/>
      <c r="F220" s="15"/>
      <c r="G220" s="2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2:17" ht="14.25" customHeight="1" x14ac:dyDescent="0.25">
      <c r="B221" s="22" t="s">
        <v>11</v>
      </c>
      <c r="C221" s="21"/>
      <c r="D221" s="20"/>
      <c r="E221" s="19"/>
      <c r="F221" s="15"/>
      <c r="G221" s="2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2:17" ht="14.25" customHeight="1" x14ac:dyDescent="0.25">
      <c r="B222" s="22" t="s">
        <v>12</v>
      </c>
      <c r="C222" s="21"/>
      <c r="D222" s="20"/>
      <c r="E222" s="19"/>
      <c r="F222" s="15"/>
      <c r="G222" s="2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2:17" ht="14.25" customHeight="1" x14ac:dyDescent="0.25">
      <c r="B223" s="22" t="s">
        <v>13</v>
      </c>
      <c r="C223" s="21"/>
      <c r="D223" s="20"/>
      <c r="E223" s="19"/>
      <c r="F223" s="15"/>
      <c r="G223" s="2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2:17" ht="14.25" customHeight="1" x14ac:dyDescent="0.25">
      <c r="B224" s="22" t="s">
        <v>14</v>
      </c>
      <c r="C224" s="21"/>
      <c r="D224" s="20"/>
      <c r="E224" s="19"/>
      <c r="F224" s="15"/>
      <c r="G224" s="2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2:17" ht="14.25" customHeight="1" x14ac:dyDescent="0.25">
      <c r="B225" s="22" t="s">
        <v>15</v>
      </c>
      <c r="C225" s="21"/>
      <c r="D225" s="20"/>
      <c r="E225" s="19"/>
      <c r="F225" s="2"/>
      <c r="G225" s="2"/>
      <c r="H225" s="2"/>
      <c r="I225" s="2"/>
      <c r="J225" s="15"/>
      <c r="K225" s="15"/>
      <c r="L225" s="15"/>
      <c r="M225" s="15"/>
      <c r="N225" s="15"/>
      <c r="O225" s="15"/>
      <c r="P225" s="15"/>
      <c r="Q225" s="15"/>
    </row>
    <row r="226" spans="2:17" ht="14.25" customHeight="1" thickBot="1" x14ac:dyDescent="0.3">
      <c r="B226" s="18" t="s">
        <v>1</v>
      </c>
      <c r="C226" s="17">
        <f>SUM(C214:C225)</f>
        <v>19123</v>
      </c>
      <c r="D226" s="17">
        <f>SUM(D214:D225)</f>
        <v>41088</v>
      </c>
      <c r="E226" s="16">
        <f>(D226/C226)-1</f>
        <v>1.1486168488207915</v>
      </c>
      <c r="F226" s="2"/>
      <c r="G226" s="2"/>
      <c r="H226" s="2"/>
      <c r="I226" s="2"/>
      <c r="J226" s="15"/>
      <c r="K226" s="15"/>
      <c r="L226" s="15"/>
      <c r="M226" s="15"/>
      <c r="N226" s="15"/>
      <c r="O226" s="15"/>
      <c r="P226" s="15"/>
      <c r="Q226" s="15"/>
    </row>
    <row r="227" spans="2:17" ht="9" customHeight="1" x14ac:dyDescent="0.25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 x14ac:dyDescent="0.25">
      <c r="B228" s="15" t="s">
        <v>64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x14ac:dyDescent="0.25">
      <c r="B229" s="15" t="s">
        <v>63</v>
      </c>
    </row>
  </sheetData>
  <mergeCells count="44"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  <mergeCell ref="B32:G32"/>
    <mergeCell ref="O40:O41"/>
    <mergeCell ref="B68:C68"/>
    <mergeCell ref="B75:C75"/>
    <mergeCell ref="B79:F79"/>
    <mergeCell ref="P133:P134"/>
    <mergeCell ref="B143:B144"/>
    <mergeCell ref="J143:J144"/>
    <mergeCell ref="K143:K144"/>
    <mergeCell ref="B192:C192"/>
    <mergeCell ref="O87:O88"/>
    <mergeCell ref="P40:P41"/>
    <mergeCell ref="B50:B51"/>
    <mergeCell ref="J50:J51"/>
    <mergeCell ref="K50:K51"/>
    <mergeCell ref="P87:P88"/>
    <mergeCell ref="I11:J15"/>
    <mergeCell ref="K11:K13"/>
    <mergeCell ref="L11:M11"/>
    <mergeCell ref="L12:M12"/>
    <mergeCell ref="L13:M13"/>
    <mergeCell ref="K14:M14"/>
    <mergeCell ref="K15:M15"/>
    <mergeCell ref="P8:P10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2019-05-15T21:52:59Z</cp:lastPrinted>
  <dcterms:created xsi:type="dcterms:W3CDTF">2019-05-15T14:50:02Z</dcterms:created>
  <dcterms:modified xsi:type="dcterms:W3CDTF">2019-05-15T23:06:15Z</dcterms:modified>
</cp:coreProperties>
</file>