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JUNIO\Boletines y Resúmenes estadísticos\"/>
    </mc:Choice>
  </mc:AlternateContent>
  <bookViews>
    <workbookView xWindow="-120" yWindow="-120" windowWidth="29040" windowHeight="15840" tabRatio="758"/>
  </bookViews>
  <sheets>
    <sheet name="Linea 100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" i="5" l="1"/>
  <c r="F10" i="5"/>
  <c r="C11" i="5"/>
  <c r="F11" i="5"/>
  <c r="P11" i="5"/>
  <c r="C12" i="5"/>
  <c r="F12" i="5"/>
  <c r="P12" i="5"/>
  <c r="C13" i="5"/>
  <c r="F13" i="5"/>
  <c r="N13" i="5"/>
  <c r="O13" i="5"/>
  <c r="P13" i="5"/>
  <c r="C14" i="5"/>
  <c r="F14" i="5"/>
  <c r="P14" i="5"/>
  <c r="C15" i="5"/>
  <c r="F15" i="5"/>
  <c r="N15" i="5"/>
  <c r="O15" i="5"/>
  <c r="P15" i="5"/>
  <c r="C22" i="5"/>
  <c r="F23" i="5" s="1"/>
  <c r="D22" i="5"/>
  <c r="E22" i="5"/>
  <c r="F22" i="5"/>
  <c r="G22" i="5"/>
  <c r="D23" i="5"/>
  <c r="E23" i="5"/>
  <c r="E34" i="5"/>
  <c r="E35" i="5"/>
  <c r="F35" i="5"/>
  <c r="E36" i="5"/>
  <c r="F36" i="5"/>
  <c r="E37" i="5"/>
  <c r="F37" i="5"/>
  <c r="E38" i="5"/>
  <c r="F38" i="5"/>
  <c r="E39" i="5"/>
  <c r="F39" i="5"/>
  <c r="C46" i="5"/>
  <c r="D46" i="5"/>
  <c r="E46" i="5"/>
  <c r="C47" i="5"/>
  <c r="O40" i="5" s="1"/>
  <c r="D47" i="5"/>
  <c r="P40" i="5" s="1"/>
  <c r="E47" i="5"/>
  <c r="K53" i="5"/>
  <c r="K54" i="5"/>
  <c r="K55" i="5"/>
  <c r="K56" i="5"/>
  <c r="K57" i="5"/>
  <c r="K58" i="5"/>
  <c r="C65" i="5"/>
  <c r="D65" i="5"/>
  <c r="E65" i="5"/>
  <c r="F65" i="5"/>
  <c r="G65" i="5"/>
  <c r="H65" i="5"/>
  <c r="I65" i="5"/>
  <c r="J65" i="5"/>
  <c r="K65" i="5"/>
  <c r="C66" i="5"/>
  <c r="D66" i="5"/>
  <c r="E66" i="5"/>
  <c r="F66" i="5"/>
  <c r="G66" i="5"/>
  <c r="H66" i="5"/>
  <c r="I66" i="5"/>
  <c r="J66" i="5"/>
  <c r="K66" i="5"/>
  <c r="E70" i="5"/>
  <c r="E76" i="5" s="1"/>
  <c r="E71" i="5"/>
  <c r="E72" i="5"/>
  <c r="E73" i="5"/>
  <c r="E74" i="5"/>
  <c r="E75" i="5"/>
  <c r="D76" i="5"/>
  <c r="E82" i="5"/>
  <c r="E83" i="5"/>
  <c r="F83" i="5"/>
  <c r="E84" i="5"/>
  <c r="F84" i="5"/>
  <c r="E85" i="5"/>
  <c r="F85" i="5"/>
  <c r="E86" i="5"/>
  <c r="F86" i="5"/>
  <c r="E87" i="5"/>
  <c r="F87" i="5"/>
  <c r="O88" i="5"/>
  <c r="C94" i="5"/>
  <c r="D94" i="5"/>
  <c r="E94" i="5"/>
  <c r="C95" i="5"/>
  <c r="D95" i="5"/>
  <c r="P88" i="5" s="1"/>
  <c r="E95" i="5"/>
  <c r="K100" i="5"/>
  <c r="K101" i="5"/>
  <c r="K102" i="5"/>
  <c r="K103" i="5"/>
  <c r="K104" i="5"/>
  <c r="K105" i="5"/>
  <c r="C112" i="5"/>
  <c r="D112" i="5"/>
  <c r="E112" i="5"/>
  <c r="F112" i="5"/>
  <c r="G112" i="5"/>
  <c r="H112" i="5"/>
  <c r="I112" i="5"/>
  <c r="J112" i="5"/>
  <c r="K112" i="5"/>
  <c r="K113" i="5" s="1"/>
  <c r="C113" i="5"/>
  <c r="D113" i="5"/>
  <c r="E113" i="5"/>
  <c r="F113" i="5"/>
  <c r="G113" i="5"/>
  <c r="H113" i="5"/>
  <c r="I113" i="5"/>
  <c r="J113" i="5"/>
  <c r="O117" i="5"/>
  <c r="O118" i="5"/>
  <c r="P118" i="5"/>
  <c r="O119" i="5"/>
  <c r="O120" i="5"/>
  <c r="O121" i="5"/>
  <c r="C122" i="5"/>
  <c r="D122" i="5"/>
  <c r="E122" i="5"/>
  <c r="F122" i="5"/>
  <c r="G122" i="5"/>
  <c r="H122" i="5"/>
  <c r="O122" i="5"/>
  <c r="P119" i="5" s="1"/>
  <c r="F128" i="5"/>
  <c r="F129" i="5"/>
  <c r="G129" i="5"/>
  <c r="F130" i="5"/>
  <c r="G130" i="5"/>
  <c r="F131" i="5"/>
  <c r="G131" i="5"/>
  <c r="F132" i="5"/>
  <c r="G132" i="5"/>
  <c r="F133" i="5"/>
  <c r="G133" i="5"/>
  <c r="C140" i="5"/>
  <c r="D140" i="5"/>
  <c r="E140" i="5"/>
  <c r="F140" i="5"/>
  <c r="D141" i="5" s="1"/>
  <c r="P134" i="5" s="1"/>
  <c r="C141" i="5"/>
  <c r="O134" i="5" s="1"/>
  <c r="K146" i="5"/>
  <c r="K147" i="5"/>
  <c r="K148" i="5"/>
  <c r="K149" i="5"/>
  <c r="K150" i="5"/>
  <c r="K151" i="5"/>
  <c r="C158" i="5"/>
  <c r="D158" i="5"/>
  <c r="E158" i="5"/>
  <c r="F158" i="5"/>
  <c r="G158" i="5"/>
  <c r="H158" i="5"/>
  <c r="I158" i="5"/>
  <c r="J158" i="5"/>
  <c r="K158" i="5"/>
  <c r="C159" i="5"/>
  <c r="D159" i="5"/>
  <c r="E159" i="5"/>
  <c r="F159" i="5"/>
  <c r="G159" i="5"/>
  <c r="H159" i="5"/>
  <c r="I159" i="5"/>
  <c r="J159" i="5"/>
  <c r="K159" i="5"/>
  <c r="O163" i="5"/>
  <c r="P163" i="5"/>
  <c r="O164" i="5"/>
  <c r="P164" i="5"/>
  <c r="O165" i="5"/>
  <c r="O166" i="5"/>
  <c r="P166" i="5"/>
  <c r="O167" i="5"/>
  <c r="P167" i="5"/>
  <c r="O168" i="5"/>
  <c r="P168" i="5"/>
  <c r="O169" i="5"/>
  <c r="O170" i="5"/>
  <c r="P170" i="5"/>
  <c r="O171" i="5"/>
  <c r="P171" i="5"/>
  <c r="O172" i="5"/>
  <c r="P172" i="5"/>
  <c r="O173" i="5"/>
  <c r="O174" i="5"/>
  <c r="P174" i="5"/>
  <c r="O175" i="5"/>
  <c r="P175" i="5"/>
  <c r="O176" i="5"/>
  <c r="P176" i="5"/>
  <c r="O177" i="5"/>
  <c r="O178" i="5"/>
  <c r="P178" i="5"/>
  <c r="O179" i="5"/>
  <c r="P179" i="5"/>
  <c r="O180" i="5"/>
  <c r="P180" i="5"/>
  <c r="O181" i="5"/>
  <c r="O182" i="5"/>
  <c r="P182" i="5"/>
  <c r="O183" i="5"/>
  <c r="P183" i="5"/>
  <c r="O184" i="5"/>
  <c r="P184" i="5"/>
  <c r="O185" i="5"/>
  <c r="O186" i="5"/>
  <c r="P186" i="5"/>
  <c r="O187" i="5"/>
  <c r="P187" i="5"/>
  <c r="C188" i="5"/>
  <c r="D188" i="5"/>
  <c r="E188" i="5"/>
  <c r="F188" i="5"/>
  <c r="G188" i="5"/>
  <c r="H188" i="5"/>
  <c r="I188" i="5"/>
  <c r="J188" i="5"/>
  <c r="K188" i="5"/>
  <c r="L188" i="5"/>
  <c r="M188" i="5"/>
  <c r="N188" i="5"/>
  <c r="O188" i="5"/>
  <c r="P165" i="5" s="1"/>
  <c r="D206" i="5"/>
  <c r="E206" i="5"/>
  <c r="D215" i="5"/>
  <c r="E215" i="5"/>
  <c r="E216" i="5"/>
  <c r="E217" i="5"/>
  <c r="E218" i="5"/>
  <c r="E219" i="5"/>
  <c r="E220" i="5"/>
  <c r="C227" i="5"/>
  <c r="D227" i="5"/>
  <c r="E227" i="5"/>
  <c r="C23" i="5" l="1"/>
  <c r="P122" i="5"/>
  <c r="P121" i="5"/>
  <c r="P117" i="5"/>
  <c r="G23" i="5"/>
  <c r="P120" i="5"/>
  <c r="F141" i="5"/>
  <c r="E141" i="5"/>
  <c r="P185" i="5"/>
  <c r="P181" i="5"/>
  <c r="P177" i="5"/>
  <c r="P173" i="5"/>
  <c r="P169" i="5"/>
  <c r="P188" i="5" s="1"/>
</calcChain>
</file>

<file path=xl/sharedStrings.xml><?xml version="1.0" encoding="utf-8"?>
<sst xmlns="http://schemas.openxmlformats.org/spreadsheetml/2006/main" count="323" uniqueCount="136">
  <si>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</si>
  <si>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</si>
  <si>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</si>
  <si>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</si>
  <si>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</si>
  <si>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</si>
  <si>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</si>
  <si>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</si>
  <si>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</si>
  <si>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</si>
  <si>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</si>
  <si>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</si>
  <si>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</si>
  <si>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</si>
  <si>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</si>
  <si>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</si>
  <si>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</si>
  <si>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Mes</t>
  </si>
  <si>
    <t>Adolescentes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</si>
  <si>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</si>
  <si>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</si>
  <si>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</si>
  <si>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</si>
  <si>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</si>
  <si>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</si>
  <si>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</si>
  <si>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</si>
  <si>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</si>
  <si>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</si>
  <si>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</si>
  <si>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</si>
  <si>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Departamento</t>
  </si>
  <si>
    <t>Amazonas</t>
  </si>
  <si>
    <t>Ancash</t>
  </si>
  <si>
    <t>Arequipa</t>
  </si>
  <si>
    <t>Ayacucho</t>
  </si>
  <si>
    <t>Cajamarca</t>
  </si>
  <si>
    <t>Callao</t>
  </si>
  <si>
    <t>Cusco</t>
  </si>
  <si>
    <t>Huancavelica</t>
  </si>
  <si>
    <t>Ica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</si>
  <si>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</si>
  <si>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</si>
  <si>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</si>
  <si>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</si>
  <si>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</si>
  <si>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</si>
  <si>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</si>
  <si>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</si>
  <si>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</si>
  <si>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</si>
  <si>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</si>
  <si>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</si>
  <si>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</si>
  <si>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N°</t>
  </si>
  <si>
    <t>Otro familiar</t>
  </si>
  <si>
    <t>Huánuco</t>
  </si>
  <si>
    <t>Junín</t>
  </si>
  <si>
    <t>Años</t>
  </si>
  <si>
    <t>Var. %</t>
  </si>
  <si>
    <t>Sin datos</t>
  </si>
  <si>
    <t>Septiembre</t>
  </si>
  <si>
    <t>Elaboración: Unidad de Generación de Información y Gestión del Conocimiento - PNCVFS</t>
  </si>
  <si>
    <t>Fuente: Sistema de Registro de Consultas de Linea 100</t>
  </si>
  <si>
    <t>Variación
 %</t>
  </si>
  <si>
    <t>Cuadro 13: Variación porcentual de las consultas atendidas en la Linea100</t>
  </si>
  <si>
    <t>SECCIÓN VI: VARIACION PORCENTUAL</t>
  </si>
  <si>
    <t>Otras Acciones</t>
  </si>
  <si>
    <t>Derivados CEM</t>
  </si>
  <si>
    <t>Consultas derivadas al CEM</t>
  </si>
  <si>
    <r>
      <t>Cuadro 12: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</si>
  <si>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SECCIÓN V: CONSULTAS DERIVADAS A LOS CENTROS EMERGENCIA MUJER</t>
  </si>
  <si>
    <t>Apurímac</t>
  </si>
  <si>
    <r>
      <rPr>
        <b/>
        <sz val="11"/>
        <color theme="1"/>
        <rFont val="Calibri"/>
        <family val="2"/>
        <scheme val="minor"/>
      </rPr>
      <t>Cuadro 11: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</si>
  <si>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Porcentaje (%)</t>
  </si>
  <si>
    <t>(60 a más años)</t>
  </si>
  <si>
    <t>(30-59 años)</t>
  </si>
  <si>
    <t>(18-29 años)</t>
  </si>
  <si>
    <t>(15-17 años)</t>
  </si>
  <si>
    <t>(12-14 años)</t>
  </si>
  <si>
    <t>(6-11 años)</t>
  </si>
  <si>
    <t>(0-5 sños)</t>
  </si>
  <si>
    <t>Adulto Mayor</t>
  </si>
  <si>
    <t>Adultos</t>
  </si>
  <si>
    <t>Jóvenes</t>
  </si>
  <si>
    <t>Adolescentes tardios</t>
  </si>
  <si>
    <t>Niñez</t>
  </si>
  <si>
    <t>Infancia</t>
  </si>
  <si>
    <r>
      <t xml:space="preserve">Cuadro N° 10: </t>
    </r>
    <r>
      <rPr>
        <sz val="9"/>
        <color theme="1"/>
        <rFont val="Arial"/>
        <family val="2"/>
      </rPr>
      <t>Consultas atendidas por grupo de edad de la presunta persona agresora según mes</t>
    </r>
  </si>
  <si>
    <t>-</t>
  </si>
  <si>
    <t>Sin dato</t>
  </si>
  <si>
    <r>
      <t xml:space="preserve">Cuadro N° 9: </t>
    </r>
    <r>
      <rPr>
        <sz val="9"/>
        <color theme="1"/>
        <rFont val="Arial"/>
        <family val="2"/>
      </rPr>
      <t>Consultas atendidas por sexo de la presunta persona agresora según mes</t>
    </r>
  </si>
  <si>
    <t>SECCIÓN IV: CARACTERÍSTICA DE LA PRESUNTA PERSONA AGRESORA</t>
  </si>
  <si>
    <t>Otra consulta</t>
  </si>
  <si>
    <t>Vio. Econ/Patr.</t>
  </si>
  <si>
    <t>Vio. Sexual</t>
  </si>
  <si>
    <t>Vio. Física</t>
  </si>
  <si>
    <t>Vio. Psicológica</t>
  </si>
  <si>
    <t>Motivo</t>
  </si>
  <si>
    <r>
      <t xml:space="preserve">Cuadro N° 8: </t>
    </r>
    <r>
      <rPr>
        <sz val="9"/>
        <color theme="1"/>
        <rFont val="Arial"/>
        <family val="2"/>
      </rPr>
      <t>Consultas atendidas por tipo de violencia según mes</t>
    </r>
  </si>
  <si>
    <r>
      <t xml:space="preserve">Cuadro N° 7: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</si>
  <si>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6: </t>
    </r>
    <r>
      <rPr>
        <sz val="9"/>
        <color theme="1"/>
        <rFont val="Arial"/>
        <family val="2"/>
      </rPr>
      <t>Consultas atendidas por sexo de la víctima según mes</t>
    </r>
  </si>
  <si>
    <t>SECCIÓN III: CARACTERÍSTICA DE LA VICTIMA</t>
  </si>
  <si>
    <t>Seudónimo</t>
  </si>
  <si>
    <t>Otra persona</t>
  </si>
  <si>
    <t>Madre/padre/apoderado(a)</t>
  </si>
  <si>
    <t>Anónimo</t>
  </si>
  <si>
    <t>El / ella misma</t>
  </si>
  <si>
    <t>Relación</t>
  </si>
  <si>
    <r>
      <t xml:space="preserve">Cuadro N° 5: </t>
    </r>
    <r>
      <rPr>
        <sz val="9"/>
        <color theme="1"/>
        <rFont val="Arial"/>
        <family val="2"/>
      </rPr>
      <t>Relación de la persona consultas con la victima</t>
    </r>
  </si>
  <si>
    <r>
      <t xml:space="preserve">Cuadro N° 4: </t>
    </r>
    <r>
      <rPr>
        <sz val="9"/>
        <color theme="1"/>
        <rFont val="Arial"/>
        <family val="2"/>
      </rPr>
      <t>Consultas atendidas por grupo de edad del consultante según mes</t>
    </r>
  </si>
  <si>
    <r>
      <rPr>
        <b/>
        <sz val="10"/>
        <rFont val="Arial"/>
        <family val="2"/>
      </rPr>
      <t>*</t>
    </r>
    <r>
      <rPr>
        <b/>
        <sz val="8"/>
        <rFont val="Arial"/>
        <family val="2"/>
      </rPr>
      <t xml:space="preserve"> Se recupero información del sexo de la persona consultante para los meses anteriores</t>
    </r>
  </si>
  <si>
    <r>
      <t xml:space="preserve">Cuadro N° 3: </t>
    </r>
    <r>
      <rPr>
        <sz val="9"/>
        <color theme="1"/>
        <rFont val="Arial"/>
        <family val="2"/>
      </rPr>
      <t>Consultas atendidas por sexo del consultante según mes</t>
    </r>
  </si>
  <si>
    <t>SECCIÓN II: CARACTERÍSTICA DE LA PERSONA CONSULTANTE</t>
  </si>
  <si>
    <t>Fuente: CISCO</t>
  </si>
  <si>
    <t>Llamadas abandonadas</t>
  </si>
  <si>
    <t>Sub Total</t>
  </si>
  <si>
    <t>Llamadas No Efectivas</t>
  </si>
  <si>
    <t>Llamadas Efectivas</t>
  </si>
  <si>
    <t>Llamadas Atendidas</t>
  </si>
  <si>
    <t>Llamadas Recibidas</t>
  </si>
  <si>
    <t>Sub total</t>
  </si>
  <si>
    <t>No efectiva</t>
  </si>
  <si>
    <t>Efectiva</t>
  </si>
  <si>
    <r>
      <t xml:space="preserve">Variación porcentual
</t>
    </r>
    <r>
      <rPr>
        <b/>
        <sz val="8"/>
        <color rgb="FFFFFFFF"/>
        <rFont val="Arial"/>
        <family val="2"/>
      </rPr>
      <t>(2019 / 2018)</t>
    </r>
  </si>
  <si>
    <t>2019
(ene - jun)</t>
  </si>
  <si>
    <t>2018
(ene - jun)</t>
  </si>
  <si>
    <t>Tipo de Llamadas</t>
  </si>
  <si>
    <t>Llamada abandonada</t>
  </si>
  <si>
    <t>Llamada atendidas</t>
  </si>
  <si>
    <t>Llamada recibida (Total)</t>
  </si>
  <si>
    <r>
      <t xml:space="preserve">Cuadro N° 2: </t>
    </r>
    <r>
      <rPr>
        <sz val="9"/>
        <color theme="1"/>
        <rFont val="Arial"/>
        <family val="2"/>
      </rPr>
      <t>Variación porcentual del número de llamadas según tipo de llamada</t>
    </r>
  </si>
  <si>
    <r>
      <t xml:space="preserve">Cuadro N° 1: </t>
    </r>
    <r>
      <rPr>
        <sz val="9"/>
        <color theme="1"/>
        <rFont val="Arial"/>
        <family val="2"/>
      </rPr>
      <t>Número de llamadas según tipo de llamada</t>
    </r>
  </si>
  <si>
    <t>SECCIÓN I: CARACTERÍSTICA DE LAS LLAMADAS QUE INGRESA A TRAVÉS DE LA LÍNEA 100</t>
  </si>
  <si>
    <t>Periodo:  Enero - Junio 2019</t>
  </si>
  <si>
    <t>REPORTE ESTADÍSTICO DE CONSULTAS TELEFÓNICAS ATENDIDAS EN LINEA100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</si>
</sst>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i/>
      <sz val="10"/>
      <color theme="1"/>
      <name val="Arial"/>
      <family val="2"/>
    </font>
    <font>
      <b/>
      <sz val="11"/>
      <color theme="4" tint="-0.499984740745262"/>
      <name val="Arial"/>
      <family val="2"/>
    </font>
    <font>
      <b/>
      <sz val="10"/>
      <color rgb="FFFF0000"/>
      <name val="Arial"/>
      <family val="2"/>
    </font>
    <font>
      <sz val="8"/>
      <color theme="0"/>
      <name val="Arial"/>
      <family val="2"/>
    </font>
    <font>
      <b/>
      <sz val="9"/>
      <color theme="4" tint="-0.499984740745262"/>
      <name val="Arial"/>
      <family val="2"/>
    </font>
    <font>
      <b/>
      <sz val="16"/>
      <color rgb="FF002060"/>
      <name val="Arial"/>
      <family val="2"/>
    </font>
    <font>
      <b/>
      <sz val="12"/>
      <color theme="3" tint="-0.499984740745262"/>
      <name val="Arial"/>
      <family val="2"/>
    </font>
    <font>
      <sz val="9"/>
      <color rgb="FFFF0000"/>
      <name val="Arial"/>
      <family val="2"/>
    </font>
    <font>
      <b/>
      <sz val="8"/>
      <name val="Arial"/>
      <family val="2"/>
    </font>
    <font>
      <b/>
      <sz val="9"/>
      <color rgb="FFFFFFFF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FFFFFF"/>
      <name val="Arial"/>
      <family val="2"/>
    </font>
    <font>
      <b/>
      <sz val="8"/>
      <color rgb="FFFFFFFF"/>
      <name val="Arial"/>
      <family val="2"/>
    </font>
    <font>
      <b/>
      <sz val="18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theme="4" tint="-0.249977111117893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 style="thin">
        <color theme="0"/>
      </bottom>
      <diagonal/>
    </border>
    <border>
      <left/>
      <right/>
      <top style="thick">
        <color theme="1"/>
      </top>
      <bottom/>
      <diagonal/>
    </border>
    <border>
      <left style="thick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n">
        <color rgb="FFABABAB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thin">
        <color indexed="64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1" fillId="0" borderId="0" applyFont="0" applyFill="0" applyBorder="0" applyAlignment="0" applyProtection="0"/>
  </cellStyleXfs>
  <cellXfs count="161">
    <xf numFmtId="0" fontId="0" fillId="0" borderId="0" xfId="0"/>
    <xf numFmtId="0" fontId="0" fillId="0" borderId="0" xfId="0" applyAlignment="1">
      <alignment horizontal="center"/>
    </xf>
    <xf numFmtId="0" fontId="15" fillId="0" borderId="0" xfId="0" applyFont="1"/>
    <xf numFmtId="0" fontId="6" fillId="5" borderId="0" xfId="0" applyFont="1" applyFill="1" applyAlignment="1">
      <alignment vertical="center"/>
    </xf>
    <xf numFmtId="0" fontId="6" fillId="5" borderId="0" xfId="0" applyFont="1" applyFill="1"/>
    <xf numFmtId="0" fontId="6" fillId="5" borderId="0" xfId="0" applyFont="1" applyFill="1" applyAlignment="1">
      <alignment horizont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2" fillId="2" borderId="0" xfId="9" applyFill="1" applyAlignment="1">
      <alignment vertical="center"/>
    </xf>
    <xf numFmtId="9" fontId="5" fillId="7" borderId="10" xfId="3" applyFont="1" applyFill="1" applyBorder="1" applyAlignment="1">
      <alignment horizontal="center" vertical="center"/>
    </xf>
    <xf numFmtId="3" fontId="5" fillId="3" borderId="0" xfId="9" applyNumberFormat="1" applyFont="1" applyFill="1" applyAlignment="1">
      <alignment horizontal="center" vertical="center"/>
    </xf>
    <xf numFmtId="0" fontId="5" fillId="3" borderId="9" xfId="9" applyFont="1" applyFill="1" applyBorder="1" applyAlignment="1">
      <alignment vertical="center"/>
    </xf>
    <xf numFmtId="9" fontId="3" fillId="8" borderId="11" xfId="3" applyFont="1" applyFill="1" applyBorder="1" applyAlignment="1">
      <alignment horizontal="center" vertical="center"/>
    </xf>
    <xf numFmtId="3" fontId="2" fillId="9" borderId="12" xfId="9" applyNumberFormat="1" applyFill="1" applyBorder="1" applyAlignment="1">
      <alignment horizontal="center" vertical="center"/>
    </xf>
    <xf numFmtId="3" fontId="2" fillId="9" borderId="13" xfId="9" applyNumberFormat="1" applyFill="1" applyBorder="1" applyAlignment="1">
      <alignment horizontal="center" vertical="center"/>
    </xf>
    <xf numFmtId="0" fontId="2" fillId="9" borderId="13" xfId="9" applyFill="1" applyBorder="1" applyAlignment="1">
      <alignment vertical="center"/>
    </xf>
    <xf numFmtId="9" fontId="3" fillId="8" borderId="14" xfId="3" applyFont="1" applyFill="1" applyBorder="1" applyAlignment="1">
      <alignment horizontal="center" vertical="center"/>
    </xf>
    <xf numFmtId="3" fontId="2" fillId="9" borderId="15" xfId="9" applyNumberFormat="1" applyFill="1" applyBorder="1" applyAlignment="1">
      <alignment horizontal="center" vertical="center"/>
    </xf>
    <xf numFmtId="0" fontId="2" fillId="9" borderId="15" xfId="9" applyFill="1" applyBorder="1" applyAlignment="1">
      <alignment vertical="center"/>
    </xf>
    <xf numFmtId="0" fontId="5" fillId="3" borderId="17" xfId="9" applyFont="1" applyFill="1" applyBorder="1" applyAlignment="1">
      <alignment horizontal="center" vertical="center"/>
    </xf>
    <xf numFmtId="0" fontId="5" fillId="3" borderId="1" xfId="9" applyFont="1" applyFill="1" applyBorder="1" applyAlignment="1">
      <alignment horizontal="center" vertical="center"/>
    </xf>
    <xf numFmtId="0" fontId="21" fillId="0" borderId="0" xfId="9" applyFont="1" applyAlignment="1">
      <alignment vertical="center" wrapText="1"/>
    </xf>
    <xf numFmtId="0" fontId="21" fillId="0" borderId="0" xfId="9" applyFont="1" applyAlignment="1">
      <alignment vertical="center"/>
    </xf>
    <xf numFmtId="0" fontId="1" fillId="0" borderId="0" xfId="9" applyFont="1" applyAlignment="1">
      <alignment vertical="center"/>
    </xf>
    <xf numFmtId="0" fontId="13" fillId="2" borderId="0" xfId="9" applyFont="1" applyFill="1" applyAlignment="1">
      <alignment vertical="center"/>
    </xf>
    <xf numFmtId="0" fontId="6" fillId="5" borderId="20" xfId="0" applyFont="1" applyFill="1" applyBorder="1" applyAlignment="1">
      <alignment vertical="center"/>
    </xf>
    <xf numFmtId="0" fontId="4" fillId="2" borderId="0" xfId="9" applyFont="1" applyFill="1" applyAlignment="1">
      <alignment vertical="center"/>
    </xf>
    <xf numFmtId="0" fontId="2" fillId="10" borderId="0" xfId="9" applyFill="1" applyAlignment="1">
      <alignment horizontal="left" vertical="top"/>
    </xf>
    <xf numFmtId="0" fontId="5" fillId="0" borderId="0" xfId="9" applyFont="1" applyAlignment="1">
      <alignment vertical="center"/>
    </xf>
    <xf numFmtId="0" fontId="22" fillId="0" borderId="0" xfId="9" applyFont="1" applyAlignment="1">
      <alignment vertical="center"/>
    </xf>
    <xf numFmtId="3" fontId="5" fillId="0" borderId="0" xfId="9" applyNumberFormat="1" applyFont="1" applyAlignment="1">
      <alignment vertical="center"/>
    </xf>
    <xf numFmtId="3" fontId="5" fillId="3" borderId="2" xfId="9" applyNumberFormat="1" applyFont="1" applyFill="1" applyBorder="1" applyAlignment="1">
      <alignment horizontal="right" vertical="center" indent="1"/>
    </xf>
    <xf numFmtId="0" fontId="4" fillId="0" borderId="0" xfId="9" applyFont="1" applyAlignment="1">
      <alignment vertical="center"/>
    </xf>
    <xf numFmtId="3" fontId="2" fillId="0" borderId="0" xfId="9" applyNumberFormat="1" applyAlignment="1">
      <alignment horizontal="right" vertical="center" indent="1"/>
    </xf>
    <xf numFmtId="0" fontId="2" fillId="0" borderId="0" xfId="9" applyAlignment="1">
      <alignment vertical="center"/>
    </xf>
    <xf numFmtId="0" fontId="2" fillId="0" borderId="0" xfId="9" applyAlignment="1">
      <alignment vertical="center" wrapText="1"/>
    </xf>
    <xf numFmtId="3" fontId="2" fillId="0" borderId="0" xfId="9" applyNumberFormat="1" applyAlignment="1">
      <alignment horizontal="left" vertical="center"/>
    </xf>
    <xf numFmtId="0" fontId="2" fillId="0" borderId="0" xfId="9" applyAlignment="1">
      <alignment horizontal="left" vertical="center"/>
    </xf>
    <xf numFmtId="0" fontId="5" fillId="3" borderId="0" xfId="9" applyFont="1" applyFill="1" applyAlignment="1">
      <alignment horizontal="center" vertical="center"/>
    </xf>
    <xf numFmtId="0" fontId="13" fillId="0" borderId="0" xfId="9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 applyProtection="1">
      <alignment vertical="center" wrapText="1"/>
      <protection hidden="1"/>
    </xf>
    <xf numFmtId="164" fontId="8" fillId="3" borderId="0" xfId="1" applyNumberFormat="1" applyFont="1" applyFill="1" applyAlignment="1" applyProtection="1">
      <alignment horizontal="center" vertical="center"/>
      <protection hidden="1"/>
    </xf>
    <xf numFmtId="3" fontId="8" fillId="3" borderId="0" xfId="9" applyNumberFormat="1" applyFont="1" applyFill="1" applyAlignment="1" applyProtection="1">
      <alignment horizontal="center" vertical="center"/>
      <protection hidden="1"/>
    </xf>
    <xf numFmtId="0" fontId="8" fillId="3" borderId="0" xfId="9" applyFont="1" applyFill="1" applyAlignment="1" applyProtection="1">
      <alignment horizontal="left" vertical="center"/>
      <protection hidden="1"/>
    </xf>
    <xf numFmtId="164" fontId="7" fillId="0" borderId="0" xfId="1" applyNumberFormat="1" applyFont="1" applyAlignment="1" applyProtection="1">
      <alignment horizontal="center" vertical="center"/>
      <protection hidden="1"/>
    </xf>
    <xf numFmtId="3" fontId="16" fillId="0" borderId="0" xfId="9" applyNumberFormat="1" applyFont="1" applyAlignment="1" applyProtection="1">
      <alignment horizontal="center" vertical="center"/>
      <protection hidden="1"/>
    </xf>
    <xf numFmtId="3" fontId="10" fillId="0" borderId="0" xfId="9" applyNumberFormat="1" applyFont="1" applyAlignment="1" applyProtection="1">
      <alignment horizontal="center" vertical="center"/>
      <protection hidden="1"/>
    </xf>
    <xf numFmtId="3" fontId="15" fillId="0" borderId="0" xfId="9" applyNumberFormat="1" applyFont="1" applyAlignment="1" applyProtection="1">
      <alignment horizontal="center" vertical="center"/>
      <protection hidden="1"/>
    </xf>
    <xf numFmtId="0" fontId="10" fillId="0" borderId="0" xfId="9" applyFont="1" applyAlignment="1" applyProtection="1">
      <alignment horizontal="left" vertical="center"/>
      <protection hidden="1"/>
    </xf>
    <xf numFmtId="0" fontId="16" fillId="0" borderId="0" xfId="0" applyFont="1" applyAlignment="1" applyProtection="1">
      <alignment vertical="center" wrapText="1"/>
      <protection hidden="1"/>
    </xf>
    <xf numFmtId="0" fontId="16" fillId="0" borderId="0" xfId="0" applyFont="1" applyAlignment="1" applyProtection="1">
      <alignment vertical="center"/>
      <protection hidden="1"/>
    </xf>
    <xf numFmtId="0" fontId="8" fillId="3" borderId="0" xfId="0" applyFont="1" applyFill="1" applyAlignment="1" applyProtection="1">
      <alignment horizontal="center" vertical="center" wrapText="1"/>
      <protection hidden="1"/>
    </xf>
    <xf numFmtId="3" fontId="10" fillId="0" borderId="0" xfId="9" applyNumberFormat="1" applyFont="1" applyAlignment="1">
      <alignment horizontal="center" vertical="center"/>
    </xf>
    <xf numFmtId="0" fontId="7" fillId="0" borderId="0" xfId="9" applyFont="1" applyAlignment="1">
      <alignment horizontal="left" vertical="center"/>
    </xf>
    <xf numFmtId="0" fontId="10" fillId="0" borderId="0" xfId="9" applyFont="1" applyAlignment="1">
      <alignment horizontal="left" vertical="center"/>
    </xf>
    <xf numFmtId="0" fontId="9" fillId="0" borderId="0" xfId="0" applyFont="1"/>
    <xf numFmtId="164" fontId="10" fillId="0" borderId="0" xfId="1" applyNumberFormat="1" applyFont="1" applyAlignment="1" applyProtection="1">
      <alignment horizontal="center" vertical="center"/>
      <protection hidden="1"/>
    </xf>
    <xf numFmtId="164" fontId="10" fillId="11" borderId="0" xfId="1" applyNumberFormat="1" applyFont="1" applyFill="1" applyAlignment="1" applyProtection="1">
      <alignment horizontal="center" vertical="center"/>
      <protection hidden="1"/>
    </xf>
    <xf numFmtId="0" fontId="7" fillId="11" borderId="0" xfId="9" applyFont="1" applyFill="1" applyAlignment="1" applyProtection="1">
      <alignment horizontal="left" vertical="center"/>
      <protection hidden="1"/>
    </xf>
    <xf numFmtId="3" fontId="8" fillId="0" borderId="0" xfId="9" applyNumberFormat="1" applyFont="1" applyAlignment="1" applyProtection="1">
      <alignment horizontal="center" vertical="center"/>
      <protection hidden="1"/>
    </xf>
    <xf numFmtId="3" fontId="7" fillId="0" borderId="0" xfId="9" applyNumberFormat="1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23" fillId="3" borderId="0" xfId="0" applyFont="1" applyFill="1" applyAlignment="1" applyProtection="1">
      <alignment horizontal="center" vertical="center" wrapText="1"/>
      <protection hidden="1"/>
    </xf>
    <xf numFmtId="9" fontId="7" fillId="0" borderId="0" xfId="1" applyFont="1" applyAlignment="1" applyProtection="1">
      <alignment horizontal="center" vertical="center"/>
      <protection hidden="1"/>
    </xf>
    <xf numFmtId="9" fontId="10" fillId="11" borderId="0" xfId="1" applyFont="1" applyFill="1" applyAlignment="1" applyProtection="1">
      <alignment horizontal="center" vertical="center"/>
      <protection hidden="1"/>
    </xf>
    <xf numFmtId="0" fontId="24" fillId="0" borderId="0" xfId="0" applyFont="1"/>
    <xf numFmtId="164" fontId="7" fillId="0" borderId="21" xfId="1" applyNumberFormat="1" applyFont="1" applyBorder="1" applyAlignment="1" applyProtection="1">
      <alignment horizontal="center" vertical="center"/>
      <protection hidden="1"/>
    </xf>
    <xf numFmtId="164" fontId="8" fillId="0" borderId="0" xfId="1" applyNumberFormat="1" applyFont="1" applyAlignment="1" applyProtection="1">
      <alignment horizontal="center" vertical="center"/>
      <protection hidden="1"/>
    </xf>
    <xf numFmtId="164" fontId="7" fillId="0" borderId="22" xfId="1" applyNumberFormat="1" applyFont="1" applyBorder="1" applyAlignment="1" applyProtection="1">
      <alignment horizontal="center" vertical="center"/>
      <protection hidden="1"/>
    </xf>
    <xf numFmtId="3" fontId="7" fillId="0" borderId="22" xfId="9" applyNumberFormat="1" applyFont="1" applyBorder="1" applyAlignment="1" applyProtection="1">
      <alignment horizontal="center" vertical="center"/>
      <protection hidden="1"/>
    </xf>
    <xf numFmtId="0" fontId="8" fillId="3" borderId="23" xfId="0" applyFont="1" applyFill="1" applyBorder="1" applyAlignment="1" applyProtection="1">
      <alignment horizontal="center" vertical="center" wrapText="1"/>
      <protection hidden="1"/>
    </xf>
    <xf numFmtId="0" fontId="9" fillId="4" borderId="0" xfId="0" applyFont="1" applyFill="1"/>
    <xf numFmtId="0" fontId="9" fillId="4" borderId="0" xfId="0" applyFont="1" applyFill="1" applyAlignment="1">
      <alignment horizontal="center"/>
    </xf>
    <xf numFmtId="9" fontId="15" fillId="0" borderId="0" xfId="1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6" fillId="0" borderId="0" xfId="9" applyFont="1" applyAlignment="1" applyProtection="1">
      <alignment horizontal="left" vertical="center"/>
      <protection hidden="1"/>
    </xf>
    <xf numFmtId="0" fontId="7" fillId="0" borderId="0" xfId="9" applyFont="1" applyAlignment="1" applyProtection="1">
      <alignment horizontal="center" vertical="center"/>
      <protection hidden="1"/>
    </xf>
    <xf numFmtId="0" fontId="7" fillId="0" borderId="0" xfId="9" applyFont="1" applyAlignment="1" applyProtection="1">
      <alignment horizontal="left" vertical="center"/>
      <protection hidden="1"/>
    </xf>
    <xf numFmtId="0" fontId="26" fillId="0" borderId="0" xfId="9" applyFont="1" applyAlignment="1" applyProtection="1">
      <alignment vertical="center"/>
      <protection hidden="1"/>
    </xf>
    <xf numFmtId="0" fontId="20" fillId="0" borderId="0" xfId="0" applyFont="1"/>
    <xf numFmtId="0" fontId="20" fillId="0" borderId="0" xfId="0" applyFont="1" applyAlignment="1">
      <alignment horizontal="center"/>
    </xf>
    <xf numFmtId="9" fontId="8" fillId="3" borderId="0" xfId="1" applyFont="1" applyFill="1" applyAlignment="1" applyProtection="1">
      <alignment horizontal="center" vertical="center"/>
      <protection hidden="1"/>
    </xf>
    <xf numFmtId="3" fontId="7" fillId="0" borderId="0" xfId="9" applyNumberFormat="1" applyFont="1" applyAlignment="1">
      <alignment horizontal="left" vertical="center"/>
    </xf>
    <xf numFmtId="3" fontId="9" fillId="0" borderId="0" xfId="0" applyNumberFormat="1" applyFont="1"/>
    <xf numFmtId="0" fontId="0" fillId="0" borderId="24" xfId="0" applyBorder="1"/>
    <xf numFmtId="164" fontId="3" fillId="0" borderId="0" xfId="3" applyNumberFormat="1" applyFont="1" applyAlignment="1">
      <alignment horizontal="center" vertical="center"/>
    </xf>
    <xf numFmtId="3" fontId="8" fillId="0" borderId="0" xfId="9" applyNumberFormat="1" applyFont="1" applyAlignment="1">
      <alignment horizontal="center" vertical="center"/>
    </xf>
    <xf numFmtId="3" fontId="27" fillId="0" borderId="0" xfId="9" applyNumberFormat="1" applyFont="1" applyAlignment="1" applyProtection="1">
      <alignment horizontal="left" vertical="center"/>
      <protection hidden="1"/>
    </xf>
    <xf numFmtId="0" fontId="8" fillId="4" borderId="0" xfId="0" applyFont="1" applyFill="1" applyAlignment="1" applyProtection="1">
      <alignment horizontal="center" vertical="center" wrapText="1"/>
      <protection hidden="1"/>
    </xf>
    <xf numFmtId="9" fontId="7" fillId="4" borderId="0" xfId="1" applyFont="1" applyFill="1" applyAlignment="1" applyProtection="1">
      <alignment horizontal="center" vertical="center"/>
      <protection hidden="1"/>
    </xf>
    <xf numFmtId="9" fontId="10" fillId="4" borderId="0" xfId="1" applyFont="1" applyFill="1" applyAlignment="1" applyProtection="1">
      <alignment horizontal="center" vertical="center"/>
      <protection hidden="1"/>
    </xf>
    <xf numFmtId="0" fontId="28" fillId="4" borderId="0" xfId="9" applyFont="1" applyFill="1" applyAlignment="1" applyProtection="1">
      <alignment horizontal="left" vertical="center"/>
      <protection hidden="1"/>
    </xf>
    <xf numFmtId="0" fontId="6" fillId="0" borderId="0" xfId="0" applyFont="1"/>
    <xf numFmtId="0" fontId="3" fillId="2" borderId="0" xfId="9" applyFont="1" applyFill="1" applyAlignment="1">
      <alignment vertical="center"/>
    </xf>
    <xf numFmtId="0" fontId="16" fillId="4" borderId="0" xfId="0" applyFont="1" applyFill="1" applyAlignment="1" applyProtection="1">
      <alignment vertical="center" wrapText="1"/>
      <protection hidden="1"/>
    </xf>
    <xf numFmtId="9" fontId="7" fillId="11" borderId="0" xfId="1" applyFont="1" applyFill="1" applyAlignment="1" applyProtection="1">
      <alignment horizontal="center" vertical="center"/>
      <protection hidden="1"/>
    </xf>
    <xf numFmtId="9" fontId="7" fillId="11" borderId="7" xfId="1" applyFont="1" applyFill="1" applyBorder="1" applyAlignment="1" applyProtection="1">
      <alignment horizontal="center" vertical="center"/>
      <protection hidden="1"/>
    </xf>
    <xf numFmtId="9" fontId="10" fillId="11" borderId="25" xfId="1" applyFont="1" applyFill="1" applyBorder="1" applyAlignment="1" applyProtection="1">
      <alignment horizontal="center" vertical="center"/>
      <protection hidden="1"/>
    </xf>
    <xf numFmtId="9" fontId="10" fillId="11" borderId="26" xfId="1" applyFont="1" applyFill="1" applyBorder="1" applyAlignment="1" applyProtection="1">
      <alignment horizontal="center" vertical="center"/>
      <protection hidden="1"/>
    </xf>
    <xf numFmtId="3" fontId="8" fillId="3" borderId="8" xfId="9" applyNumberFormat="1" applyFont="1" applyFill="1" applyBorder="1" applyAlignment="1" applyProtection="1">
      <alignment horizontal="center" vertical="center"/>
      <protection hidden="1"/>
    </xf>
    <xf numFmtId="3" fontId="8" fillId="3" borderId="5" xfId="9" applyNumberFormat="1" applyFont="1" applyFill="1" applyBorder="1" applyAlignment="1" applyProtection="1">
      <alignment horizontal="center" vertical="center"/>
      <protection hidden="1"/>
    </xf>
    <xf numFmtId="3" fontId="8" fillId="3" borderId="27" xfId="9" applyNumberFormat="1" applyFont="1" applyFill="1" applyBorder="1" applyAlignment="1" applyProtection="1">
      <alignment horizontal="center" vertical="center"/>
      <protection hidden="1"/>
    </xf>
    <xf numFmtId="3" fontId="16" fillId="4" borderId="0" xfId="0" applyNumberFormat="1" applyFont="1" applyFill="1" applyAlignment="1" applyProtection="1">
      <alignment vertical="center" wrapText="1"/>
      <protection hidden="1"/>
    </xf>
    <xf numFmtId="9" fontId="8" fillId="3" borderId="28" xfId="0" applyNumberFormat="1" applyFont="1" applyFill="1" applyBorder="1" applyAlignment="1">
      <alignment horizontal="right" vertical="center" wrapText="1"/>
    </xf>
    <xf numFmtId="3" fontId="8" fillId="3" borderId="28" xfId="0" applyNumberFormat="1" applyFont="1" applyFill="1" applyBorder="1" applyAlignment="1">
      <alignment horizontal="right" vertical="center" wrapText="1"/>
    </xf>
    <xf numFmtId="9" fontId="30" fillId="0" borderId="33" xfId="0" applyNumberFormat="1" applyFont="1" applyBorder="1" applyAlignment="1">
      <alignment horizontal="right" vertical="center" wrapText="1"/>
    </xf>
    <xf numFmtId="3" fontId="30" fillId="0" borderId="33" xfId="0" applyNumberFormat="1" applyFont="1" applyBorder="1" applyAlignment="1">
      <alignment horizontal="right" vertical="center" wrapText="1"/>
    </xf>
    <xf numFmtId="9" fontId="31" fillId="0" borderId="33" xfId="0" applyNumberFormat="1" applyFont="1" applyBorder="1" applyAlignment="1">
      <alignment horizontal="right" vertical="center" wrapText="1"/>
    </xf>
    <xf numFmtId="3" fontId="31" fillId="0" borderId="33" xfId="0" applyNumberFormat="1" applyFont="1" applyBorder="1" applyAlignment="1">
      <alignment horizontal="right" vertical="center" wrapText="1"/>
    </xf>
    <xf numFmtId="0" fontId="17" fillId="3" borderId="0" xfId="0" applyFont="1" applyFill="1" applyAlignment="1" applyProtection="1">
      <alignment horizontal="center" vertical="center" wrapText="1"/>
      <protection hidden="1"/>
    </xf>
    <xf numFmtId="0" fontId="16" fillId="4" borderId="0" xfId="0" applyFont="1" applyFill="1" applyAlignment="1" applyProtection="1">
      <alignment horizontal="left" vertical="center"/>
      <protection hidden="1"/>
    </xf>
    <xf numFmtId="0" fontId="15" fillId="4" borderId="0" xfId="0" applyFont="1" applyFill="1" applyAlignment="1" applyProtection="1">
      <alignment vertical="center" wrapText="1"/>
      <protection hidden="1"/>
    </xf>
    <xf numFmtId="0" fontId="15" fillId="4" borderId="0" xfId="0" applyFont="1" applyFill="1" applyAlignment="1">
      <alignment vertical="center"/>
    </xf>
    <xf numFmtId="0" fontId="16" fillId="4" borderId="0" xfId="0" applyFont="1" applyFill="1" applyAlignment="1" applyProtection="1">
      <alignment horizontal="center" vertical="center"/>
      <protection hidden="1"/>
    </xf>
    <xf numFmtId="0" fontId="16" fillId="4" borderId="0" xfId="0" applyFont="1" applyFill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vertical="center"/>
      <protection hidden="1"/>
    </xf>
    <xf numFmtId="0" fontId="34" fillId="0" borderId="0" xfId="0" applyFont="1" applyProtection="1">
      <protection hidden="1"/>
    </xf>
    <xf numFmtId="0" fontId="29" fillId="3" borderId="41" xfId="0" applyFont="1" applyFill="1" applyBorder="1" applyAlignment="1">
      <alignment horizontal="center" vertical="center" wrapText="1"/>
    </xf>
    <xf numFmtId="0" fontId="29" fillId="3" borderId="38" xfId="0" applyFont="1" applyFill="1" applyBorder="1" applyAlignment="1">
      <alignment horizontal="center" vertical="center" wrapText="1"/>
    </xf>
    <xf numFmtId="0" fontId="29" fillId="12" borderId="30" xfId="0" applyFont="1" applyFill="1" applyBorder="1" applyAlignment="1">
      <alignment horizontal="center" vertical="center" wrapText="1"/>
    </xf>
    <xf numFmtId="0" fontId="29" fillId="12" borderId="29" xfId="0" applyFont="1" applyFill="1" applyBorder="1" applyAlignment="1">
      <alignment horizontal="center" vertical="center" wrapText="1"/>
    </xf>
    <xf numFmtId="0" fontId="29" fillId="3" borderId="30" xfId="0" applyFont="1" applyFill="1" applyBorder="1" applyAlignment="1">
      <alignment horizontal="center" vertical="center" wrapText="1"/>
    </xf>
    <xf numFmtId="0" fontId="29" fillId="3" borderId="29" xfId="0" applyFont="1" applyFill="1" applyBorder="1" applyAlignment="1">
      <alignment horizontal="center" vertical="center" wrapText="1"/>
    </xf>
    <xf numFmtId="0" fontId="19" fillId="6" borderId="0" xfId="0" applyFont="1" applyFill="1" applyAlignment="1" applyProtection="1">
      <alignment horizontal="center" vertical="center" wrapText="1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6" fillId="4" borderId="0" xfId="0" applyFont="1" applyFill="1" applyAlignment="1" applyProtection="1">
      <alignment horizontal="left" vertical="center" wrapText="1"/>
      <protection hidden="1"/>
    </xf>
    <xf numFmtId="0" fontId="8" fillId="3" borderId="0" xfId="0" applyFont="1" applyFill="1" applyAlignment="1" applyProtection="1">
      <alignment horizontal="center" vertical="center" wrapText="1"/>
      <protection hidden="1"/>
    </xf>
    <xf numFmtId="0" fontId="8" fillId="3" borderId="3" xfId="0" applyFont="1" applyFill="1" applyBorder="1" applyAlignment="1" applyProtection="1">
      <alignment horizontal="center" vertical="center" wrapText="1"/>
      <protection hidden="1"/>
    </xf>
    <xf numFmtId="0" fontId="29" fillId="3" borderId="44" xfId="0" applyFont="1" applyFill="1" applyBorder="1" applyAlignment="1">
      <alignment horizontal="center" vertical="center" wrapText="1"/>
    </xf>
    <xf numFmtId="0" fontId="29" fillId="3" borderId="42" xfId="0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0" fontId="29" fillId="3" borderId="34" xfId="0" applyFont="1" applyFill="1" applyBorder="1" applyAlignment="1">
      <alignment horizontal="center" vertical="center" wrapText="1"/>
    </xf>
    <xf numFmtId="0" fontId="29" fillId="3" borderId="43" xfId="0" applyFont="1" applyFill="1" applyBorder="1" applyAlignment="1">
      <alignment horizontal="center" vertical="center" wrapText="1"/>
    </xf>
    <xf numFmtId="0" fontId="29" fillId="3" borderId="31" xfId="0" applyFont="1" applyFill="1" applyBorder="1" applyAlignment="1">
      <alignment horizontal="center" vertical="center" wrapText="1"/>
    </xf>
    <xf numFmtId="9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9" fillId="3" borderId="40" xfId="0" applyFont="1" applyFill="1" applyBorder="1" applyAlignment="1">
      <alignment horizontal="center" vertical="center" wrapText="1"/>
    </xf>
    <xf numFmtId="0" fontId="29" fillId="3" borderId="35" xfId="0" applyFont="1" applyFill="1" applyBorder="1" applyAlignment="1">
      <alignment horizontal="center" vertical="center" wrapText="1"/>
    </xf>
    <xf numFmtId="0" fontId="29" fillId="3" borderId="32" xfId="0" applyFont="1" applyFill="1" applyBorder="1" applyAlignment="1">
      <alignment horizontal="center" vertical="center" wrapText="1"/>
    </xf>
    <xf numFmtId="0" fontId="29" fillId="12" borderId="41" xfId="0" applyFont="1" applyFill="1" applyBorder="1" applyAlignment="1">
      <alignment horizontal="center" vertical="center" wrapText="1"/>
    </xf>
    <xf numFmtId="0" fontId="29" fillId="12" borderId="38" xfId="0" applyFont="1" applyFill="1" applyBorder="1" applyAlignment="1">
      <alignment horizontal="center" vertical="center" wrapText="1"/>
    </xf>
    <xf numFmtId="0" fontId="29" fillId="12" borderId="37" xfId="0" applyFont="1" applyFill="1" applyBorder="1" applyAlignment="1">
      <alignment horizontal="center" vertical="center" wrapText="1"/>
    </xf>
    <xf numFmtId="0" fontId="32" fillId="12" borderId="40" xfId="0" applyFont="1" applyFill="1" applyBorder="1" applyAlignment="1">
      <alignment horizontal="center" vertical="center" wrapText="1"/>
    </xf>
    <xf numFmtId="0" fontId="32" fillId="12" borderId="39" xfId="0" applyFont="1" applyFill="1" applyBorder="1" applyAlignment="1">
      <alignment horizontal="center" vertical="center" wrapText="1"/>
    </xf>
    <xf numFmtId="0" fontId="32" fillId="12" borderId="35" xfId="0" applyFont="1" applyFill="1" applyBorder="1" applyAlignment="1">
      <alignment horizontal="center" vertical="center" wrapText="1"/>
    </xf>
    <xf numFmtId="0" fontId="32" fillId="12" borderId="6" xfId="0" applyFont="1" applyFill="1" applyBorder="1" applyAlignment="1">
      <alignment horizontal="center" vertical="center" wrapText="1"/>
    </xf>
    <xf numFmtId="0" fontId="29" fillId="12" borderId="32" xfId="0" applyFont="1" applyFill="1" applyBorder="1" applyAlignment="1">
      <alignment horizontal="center" vertical="center" wrapText="1"/>
    </xf>
    <xf numFmtId="0" fontId="29" fillId="12" borderId="36" xfId="0" applyFont="1" applyFill="1" applyBorder="1" applyAlignment="1">
      <alignment horizontal="center" vertical="center" wrapText="1"/>
    </xf>
    <xf numFmtId="0" fontId="16" fillId="0" borderId="0" xfId="0" applyFont="1" applyAlignment="1" applyProtection="1">
      <alignment horizontal="left" vertical="center" wrapText="1"/>
      <protection hidden="1"/>
    </xf>
    <xf numFmtId="0" fontId="8" fillId="3" borderId="0" xfId="9" applyFont="1" applyFill="1" applyAlignment="1" applyProtection="1">
      <alignment horizontal="center" vertical="center"/>
      <protection hidden="1"/>
    </xf>
    <xf numFmtId="0" fontId="5" fillId="3" borderId="2" xfId="9" applyFont="1" applyFill="1" applyBorder="1" applyAlignment="1">
      <alignment horizontal="center" vertical="center"/>
    </xf>
    <xf numFmtId="0" fontId="5" fillId="3" borderId="0" xfId="9" applyFont="1" applyFill="1" applyAlignment="1">
      <alignment horizontal="center" vertical="center"/>
    </xf>
    <xf numFmtId="0" fontId="5" fillId="3" borderId="4" xfId="9" applyFont="1" applyFill="1" applyBorder="1" applyAlignment="1">
      <alignment horizontal="center" vertical="center"/>
    </xf>
    <xf numFmtId="0" fontId="5" fillId="3" borderId="19" xfId="9" applyFont="1" applyFill="1" applyBorder="1" applyAlignment="1">
      <alignment horizontal="center" vertical="center"/>
    </xf>
    <xf numFmtId="0" fontId="5" fillId="7" borderId="18" xfId="9" applyFont="1" applyFill="1" applyBorder="1" applyAlignment="1">
      <alignment horizontal="center" vertical="center" wrapText="1"/>
    </xf>
    <xf numFmtId="0" fontId="5" fillId="7" borderId="16" xfId="9" applyFont="1" applyFill="1" applyBorder="1" applyAlignment="1">
      <alignment horizontal="center" vertical="center"/>
    </xf>
    <xf numFmtId="0" fontId="5" fillId="3" borderId="0" xfId="9" applyFont="1" applyFill="1" applyAlignment="1">
      <alignment horizontal="center" vertical="center" wrapText="1"/>
    </xf>
    <xf numFmtId="0" fontId="2" fillId="0" borderId="0" xfId="9" applyAlignment="1">
      <alignment horizontal="left" vertical="center" wrapText="1"/>
    </xf>
  </cellXfs>
  <cellStyles count="13"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del consultante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100'!$C$33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100'!$C$34:$C$45</c:f>
              <c:numCache>
                <c:formatCode>#,##0</c:formatCode>
                <c:ptCount val="12"/>
                <c:pt idx="0">
                  <c:v>8065</c:v>
                </c:pt>
                <c:pt idx="1">
                  <c:v>8313</c:v>
                </c:pt>
                <c:pt idx="2">
                  <c:v>8881</c:v>
                </c:pt>
                <c:pt idx="3">
                  <c:v>8395</c:v>
                </c:pt>
                <c:pt idx="4">
                  <c:v>7962</c:v>
                </c:pt>
                <c:pt idx="5">
                  <c:v>8161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BB-4129-9409-F26DC28DD6D4}"/>
            </c:ext>
          </c:extLst>
        </c:ser>
        <c:ser>
          <c:idx val="1"/>
          <c:order val="1"/>
          <c:tx>
            <c:strRef>
              <c:f>'Linea 100'!$D$33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100'!$D$34:$D$45</c:f>
              <c:numCache>
                <c:formatCode>#,##0</c:formatCode>
                <c:ptCount val="12"/>
                <c:pt idx="0">
                  <c:v>1703</c:v>
                </c:pt>
                <c:pt idx="1">
                  <c:v>1741</c:v>
                </c:pt>
                <c:pt idx="2">
                  <c:v>2111</c:v>
                </c:pt>
                <c:pt idx="3">
                  <c:v>1879</c:v>
                </c:pt>
                <c:pt idx="4">
                  <c:v>1901</c:v>
                </c:pt>
                <c:pt idx="5">
                  <c:v>1878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BB-4129-9409-F26DC28D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514416"/>
        <c:axId val="194000296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8181"/>
                  </a:solidFill>
                  <a:ln>
                    <a:noFill/>
                  </a:ln>
                  <a:effectLst/>
                </c:spPr>
                <c:invertIfNegative val="0"/>
                <c:dLbls>
                  <c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7EBB-4129-9409-F26DC28DD6D4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PE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'Linea 100'!$B$34:$B$45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7EBB-4129-9409-F26DC28DD6D4}"/>
                  </c:ext>
                </c:extLst>
              </c15:ser>
            </c15:filteredBarSeries>
          </c:ext>
        </c:extLst>
      </c:barChart>
      <c:catAx>
        <c:axId val="19351441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4000296"/>
        <c:crosses val="autoZero"/>
        <c:auto val="1"/>
        <c:lblAlgn val="ctr"/>
        <c:lblOffset val="100"/>
        <c:noMultiLvlLbl val="0"/>
      </c:catAx>
      <c:valAx>
        <c:axId val="194000296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351441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343-4114-A872-7BB6D94ADF2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343-4114-A872-7BB6D94ADF28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343-4114-A872-7BB6D94ADF28}"/>
              </c:ext>
            </c:extLst>
          </c:dPt>
          <c:dLbls>
            <c:dLbl>
              <c:idx val="1"/>
              <c:layout>
                <c:manualLayout>
                  <c:x val="-1.2269938650306749E-2"/>
                  <c:y val="-1.515916780441189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343-4114-A872-7BB6D94ADF28}"/>
                </c:ext>
              </c:extLst>
            </c:dLbl>
            <c:dLbl>
              <c:idx val="2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343-4114-A872-7BB6D94ADF28}"/>
                </c:ext>
              </c:extLst>
            </c:dLbl>
            <c:dLbl>
              <c:idx val="4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43-4114-A872-7BB6D94ADF28}"/>
                </c:ext>
              </c:extLst>
            </c:dLbl>
            <c:dLbl>
              <c:idx val="5"/>
              <c:layout>
                <c:manualLayout>
                  <c:x val="-2.0449897750511398E-2"/>
                  <c:y val="-7.5795839022059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43-4114-A872-7BB6D94ADF28}"/>
                </c:ext>
              </c:extLst>
            </c:dLbl>
            <c:dLbl>
              <c:idx val="7"/>
              <c:layout>
                <c:manualLayout>
                  <c:x val="-1.63599182004090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43-4114-A872-7BB6D94ADF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100'!$C$51:$J$51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100'!$C$65:$J$65</c:f>
              <c:numCache>
                <c:formatCode>#,##0</c:formatCode>
                <c:ptCount val="8"/>
                <c:pt idx="0">
                  <c:v>0</c:v>
                </c:pt>
                <c:pt idx="1">
                  <c:v>96</c:v>
                </c:pt>
                <c:pt idx="2">
                  <c:v>286</c:v>
                </c:pt>
                <c:pt idx="3">
                  <c:v>746</c:v>
                </c:pt>
                <c:pt idx="4">
                  <c:v>11416</c:v>
                </c:pt>
                <c:pt idx="5">
                  <c:v>33134</c:v>
                </c:pt>
                <c:pt idx="6">
                  <c:v>2057</c:v>
                </c:pt>
                <c:pt idx="7">
                  <c:v>13255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343-4114-A872-7BB6D94AD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5103000"/>
        <c:axId val="195203400"/>
      </c:barChart>
      <c:catAx>
        <c:axId val="195103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95203400"/>
        <c:crosses val="autoZero"/>
        <c:auto val="1"/>
        <c:lblAlgn val="ctr"/>
        <c:lblOffset val="100"/>
        <c:noMultiLvlLbl val="0"/>
      </c:catAx>
      <c:valAx>
        <c:axId val="1952034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5103000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100'!$B$82:$B$93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100'!$C$82:$C$93</c:f>
              <c:numCache>
                <c:formatCode>#,##0</c:formatCode>
                <c:ptCount val="12"/>
                <c:pt idx="0">
                  <c:v>7771</c:v>
                </c:pt>
                <c:pt idx="1">
                  <c:v>7946</c:v>
                </c:pt>
                <c:pt idx="2">
                  <c:v>8541</c:v>
                </c:pt>
                <c:pt idx="3">
                  <c:v>8034</c:v>
                </c:pt>
                <c:pt idx="4">
                  <c:v>7571</c:v>
                </c:pt>
                <c:pt idx="5">
                  <c:v>7677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8-4FBF-8F94-A6F092562C69}"/>
            </c:ext>
          </c:extLst>
        </c:ser>
        <c:ser>
          <c:idx val="1"/>
          <c:order val="1"/>
          <c:tx>
            <c:strRef>
              <c:f>'Linea 100'!$D$81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100'!$B$82:$B$93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100'!$D$82:$D$93</c:f>
              <c:numCache>
                <c:formatCode>#,##0</c:formatCode>
                <c:ptCount val="12"/>
                <c:pt idx="0">
                  <c:v>1997</c:v>
                </c:pt>
                <c:pt idx="1">
                  <c:v>2108</c:v>
                </c:pt>
                <c:pt idx="2">
                  <c:v>2451</c:v>
                </c:pt>
                <c:pt idx="3">
                  <c:v>2240</c:v>
                </c:pt>
                <c:pt idx="4">
                  <c:v>2292</c:v>
                </c:pt>
                <c:pt idx="5">
                  <c:v>2362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8-4FBF-8F94-A6F092562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192776"/>
        <c:axId val="61946152"/>
      </c:barChart>
      <c:catAx>
        <c:axId val="195192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1946152"/>
        <c:crosses val="autoZero"/>
        <c:auto val="1"/>
        <c:lblAlgn val="ctr"/>
        <c:lblOffset val="100"/>
        <c:noMultiLvlLbl val="0"/>
      </c:catAx>
      <c:valAx>
        <c:axId val="6194615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519277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787-4979-AEDA-919E872F1709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787-4979-AEDA-919E872F1709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787-4979-AEDA-919E872F17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787-4979-AEDA-919E872F170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787-4979-AEDA-919E872F170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100'!$C$98:$J$98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100'!$C$112:$J$112</c:f>
              <c:numCache>
                <c:formatCode>#,##0</c:formatCode>
                <c:ptCount val="8"/>
                <c:pt idx="0">
                  <c:v>6402</c:v>
                </c:pt>
                <c:pt idx="1">
                  <c:v>8117</c:v>
                </c:pt>
                <c:pt idx="2">
                  <c:v>4489</c:v>
                </c:pt>
                <c:pt idx="3">
                  <c:v>3514</c:v>
                </c:pt>
                <c:pt idx="4">
                  <c:v>12038</c:v>
                </c:pt>
                <c:pt idx="5">
                  <c:v>22351</c:v>
                </c:pt>
                <c:pt idx="6">
                  <c:v>3181</c:v>
                </c:pt>
                <c:pt idx="7">
                  <c:v>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87-4979-AEDA-919E872F1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251176"/>
        <c:axId val="120147456"/>
      </c:barChart>
      <c:catAx>
        <c:axId val="196251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20147456"/>
        <c:crosses val="autoZero"/>
        <c:auto val="1"/>
        <c:lblAlgn val="ctr"/>
        <c:lblOffset val="100"/>
        <c:noMultiLvlLbl val="0"/>
      </c:catAx>
      <c:valAx>
        <c:axId val="12014745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6251176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E27-4B0E-BE19-C0A2CED7C96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E27-4B0E-BE19-C0A2CED7C96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E27-4B0E-BE19-C0A2CED7C96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E27-4B0E-BE19-C0A2CED7C96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E27-4B0E-BE19-C0A2CED7C96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E27-4B0E-BE19-C0A2CED7C968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27-4B0E-BE19-C0A2CED7C968}"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27-4B0E-BE19-C0A2CED7C968}"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27-4B0E-BE19-C0A2CED7C968}"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27-4B0E-BE19-C0A2CED7C968}"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27-4B0E-BE19-C0A2CED7C968}"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E27-4B0E-BE19-C0A2CED7C9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100'!$B$70:$B$75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100'!$E$70:$E$75</c:f>
              <c:numCache>
                <c:formatCode>0%</c:formatCode>
                <c:ptCount val="6"/>
                <c:pt idx="0">
                  <c:v>0.41118216101000166</c:v>
                </c:pt>
                <c:pt idx="1">
                  <c:v>0.16994589276930644</c:v>
                </c:pt>
                <c:pt idx="2">
                  <c:v>0.11380554189211346</c:v>
                </c:pt>
                <c:pt idx="3">
                  <c:v>0.16497786522380717</c:v>
                </c:pt>
                <c:pt idx="4">
                  <c:v>0.1324151500245942</c:v>
                </c:pt>
                <c:pt idx="5">
                  <c:v>7.6733890801770786E-3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E27-4B0E-BE19-C0A2CED7C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100'!$B$128:$B$139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100'!$C$128:$C$139</c:f>
              <c:numCache>
                <c:formatCode>#,##0</c:formatCode>
                <c:ptCount val="12"/>
                <c:pt idx="0">
                  <c:v>1704</c:v>
                </c:pt>
                <c:pt idx="1">
                  <c:v>1927</c:v>
                </c:pt>
                <c:pt idx="2">
                  <c:v>2071</c:v>
                </c:pt>
                <c:pt idx="3">
                  <c:v>1976</c:v>
                </c:pt>
                <c:pt idx="4">
                  <c:v>1942</c:v>
                </c:pt>
                <c:pt idx="5">
                  <c:v>1976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63-4DE7-A2FF-82525488D4D4}"/>
            </c:ext>
          </c:extLst>
        </c:ser>
        <c:ser>
          <c:idx val="1"/>
          <c:order val="1"/>
          <c:tx>
            <c:strRef>
              <c:f>'Linea 100'!$D$127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100'!$B$128:$B$139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100'!$D$128:$D$139</c:f>
              <c:numCache>
                <c:formatCode>#,##0</c:formatCode>
                <c:ptCount val="12"/>
                <c:pt idx="0">
                  <c:v>5627</c:v>
                </c:pt>
                <c:pt idx="1">
                  <c:v>5383</c:v>
                </c:pt>
                <c:pt idx="2">
                  <c:v>5858</c:v>
                </c:pt>
                <c:pt idx="3">
                  <c:v>5321</c:v>
                </c:pt>
                <c:pt idx="4">
                  <c:v>5167</c:v>
                </c:pt>
                <c:pt idx="5">
                  <c:v>5169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63-4DE7-A2FF-82525488D4D4}"/>
            </c:ext>
          </c:extLst>
        </c:ser>
        <c:ser>
          <c:idx val="2"/>
          <c:order val="2"/>
          <c:tx>
            <c:strRef>
              <c:f>'Linea 100'!$E$127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63-4DE7-A2FF-82525488D4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100'!$E$128:$E$139</c:f>
              <c:numCache>
                <c:formatCode>#,##0</c:formatCode>
                <c:ptCount val="12"/>
                <c:pt idx="0">
                  <c:v>2437</c:v>
                </c:pt>
                <c:pt idx="1">
                  <c:v>2744</c:v>
                </c:pt>
                <c:pt idx="2">
                  <c:v>3063</c:v>
                </c:pt>
                <c:pt idx="3">
                  <c:v>2977</c:v>
                </c:pt>
                <c:pt idx="4">
                  <c:v>2754</c:v>
                </c:pt>
                <c:pt idx="5">
                  <c:v>2894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63-4DE7-A2FF-82525488D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189448"/>
        <c:axId val="193327488"/>
      </c:barChart>
      <c:catAx>
        <c:axId val="19518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3327488"/>
        <c:crosses val="autoZero"/>
        <c:auto val="1"/>
        <c:lblAlgn val="ctr"/>
        <c:lblOffset val="100"/>
        <c:noMultiLvlLbl val="0"/>
      </c:catAx>
      <c:valAx>
        <c:axId val="193327488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5189448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039-4EC4-B01E-E67E3ABF460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039-4EC4-B01E-E67E3ABF460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039-4EC4-B01E-E67E3ABF4601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039-4EC4-B01E-E67E3ABF46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100'!$C$144:$J$144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100'!$C$158:$J$158</c:f>
              <c:numCache>
                <c:formatCode>#,##0</c:formatCode>
                <c:ptCount val="8"/>
                <c:pt idx="0">
                  <c:v>0</c:v>
                </c:pt>
                <c:pt idx="1">
                  <c:v>39</c:v>
                </c:pt>
                <c:pt idx="2">
                  <c:v>186</c:v>
                </c:pt>
                <c:pt idx="3">
                  <c:v>396</c:v>
                </c:pt>
                <c:pt idx="4">
                  <c:v>9884</c:v>
                </c:pt>
                <c:pt idx="5">
                  <c:v>29662</c:v>
                </c:pt>
                <c:pt idx="6">
                  <c:v>1984</c:v>
                </c:pt>
                <c:pt idx="7">
                  <c:v>18839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039-4EC4-B01E-E67E3ABF4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024784"/>
        <c:axId val="196025176"/>
      </c:barChart>
      <c:catAx>
        <c:axId val="196024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96025176"/>
        <c:crosses val="autoZero"/>
        <c:auto val="1"/>
        <c:lblAlgn val="ctr"/>
        <c:lblOffset val="100"/>
        <c:noMultiLvlLbl val="0"/>
      </c:catAx>
      <c:valAx>
        <c:axId val="19602517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6024784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8B3-449C-82F7-D3FA81FBE9BB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8B3-449C-82F7-D3FA81FBE9BB}"/>
              </c:ext>
            </c:extLst>
          </c:dPt>
          <c:dLbls>
            <c:dLbl>
              <c:idx val="0"/>
              <c:layout>
                <c:manualLayout>
                  <c:x val="1.0219961138263828E-16"/>
                  <c:y val="-0.12611663703532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3-449C-82F7-D3FA81FBE9BB}"/>
                </c:ext>
              </c:extLst>
            </c:dLbl>
            <c:dLbl>
              <c:idx val="1"/>
              <c:layout>
                <c:manualLayout>
                  <c:x val="8.3618829819220915E-3"/>
                  <c:y val="-0.10089330962826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3-449C-82F7-D3FA81FBE9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100'!$D$206:$E$206</c:f>
              <c:numCache>
                <c:formatCode>#,##0</c:formatCode>
                <c:ptCount val="2"/>
                <c:pt idx="0">
                  <c:v>20945</c:v>
                </c:pt>
                <c:pt idx="1">
                  <c:v>40045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B3-449C-82F7-D3FA81FBE9BB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PE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77571886071144336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'Linea 100'!$D$214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6893357556334641E-2"/>
                  <c:y val="-7.650236953386493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65-44D7-ABA4-92986C2526D0}"/>
                </c:ext>
              </c:extLst>
            </c:dLbl>
            <c:dLbl>
              <c:idx val="3"/>
              <c:layout>
                <c:manualLayout>
                  <c:x val="-7.6600138465751838E-2"/>
                  <c:y val="4.657870757619267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65-44D7-ABA4-92986C2526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100'!$B$215:$B$226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100'!$D$215:$D$226</c:f>
              <c:numCache>
                <c:formatCode>#,##0</c:formatCode>
                <c:ptCount val="12"/>
                <c:pt idx="0">
                  <c:v>9768</c:v>
                </c:pt>
                <c:pt idx="1">
                  <c:v>10054</c:v>
                </c:pt>
                <c:pt idx="2">
                  <c:v>10992</c:v>
                </c:pt>
                <c:pt idx="3">
                  <c:v>10274</c:v>
                </c:pt>
                <c:pt idx="4">
                  <c:v>9863</c:v>
                </c:pt>
                <c:pt idx="5">
                  <c:v>10039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65-44D7-ABA4-92986C2526D0}"/>
            </c:ext>
          </c:extLst>
        </c:ser>
        <c:ser>
          <c:idx val="1"/>
          <c:order val="1"/>
          <c:tx>
            <c:strRef>
              <c:f>'Linea 100'!$C$214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dLbl>
              <c:idx val="5"/>
              <c:layout>
                <c:manualLayout>
                  <c:x val="-7.1304971668954636E-2"/>
                  <c:y val="-2.1878073079852712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65-44D7-ABA4-92986C2526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100'!$B$215:$B$226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100'!$C$215:$C$226</c:f>
              <c:numCache>
                <c:formatCode>#,##0</c:formatCode>
                <c:ptCount val="12"/>
                <c:pt idx="0">
                  <c:v>4543</c:v>
                </c:pt>
                <c:pt idx="1">
                  <c:v>4361</c:v>
                </c:pt>
                <c:pt idx="2">
                  <c:v>4984</c:v>
                </c:pt>
                <c:pt idx="3">
                  <c:v>5235</c:v>
                </c:pt>
                <c:pt idx="4">
                  <c:v>7234</c:v>
                </c:pt>
                <c:pt idx="5">
                  <c:v>7262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365-44D7-ABA4-92986C2526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6026352"/>
        <c:axId val="196026744"/>
      </c:lineChart>
      <c:catAx>
        <c:axId val="19602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6026744"/>
        <c:crosses val="autoZero"/>
        <c:auto val="1"/>
        <c:lblAlgn val="ctr"/>
        <c:lblOffset val="100"/>
        <c:noMultiLvlLbl val="0"/>
      </c:catAx>
      <c:valAx>
        <c:axId val="196026744"/>
        <c:scaling>
          <c:orientation val="minMax"/>
          <c:max val="11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602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924595246586165"/>
          <c:y val="0.36094232123423597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image" Target="../media/image6.emf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D1B1D32F-BB44-46E6-B68D-FD305F07F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628648</xdr:colOff>
      <xdr:row>1</xdr:row>
      <xdr:rowOff>19051</xdr:rowOff>
    </xdr:from>
    <xdr:to>
      <xdr:col>15</xdr:col>
      <xdr:colOff>247650</xdr:colOff>
      <xdr:row>1</xdr:row>
      <xdr:rowOff>285751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6592FF8A-95CD-4310-BAB8-EE1E876137FB}"/>
            </a:ext>
          </a:extLst>
        </xdr:cNvPr>
        <xdr:cNvSpPr/>
      </xdr:nvSpPr>
      <xdr:spPr>
        <a:xfrm>
          <a:off x="4438648" y="209551"/>
          <a:ext cx="7239002" cy="17145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57149</xdr:colOff>
      <xdr:row>32</xdr:row>
      <xdr:rowOff>4762</xdr:rowOff>
    </xdr:from>
    <xdr:to>
      <xdr:col>14</xdr:col>
      <xdr:colOff>57149</xdr:colOff>
      <xdr:row>46</xdr:row>
      <xdr:rowOff>23812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29C138E-8EC4-4B2D-8B6B-176C9E4C63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14</xdr:col>
      <xdr:colOff>123825</xdr:colOff>
      <xdr:row>33</xdr:row>
      <xdr:rowOff>95250</xdr:rowOff>
    </xdr:from>
    <xdr:ext cx="360045" cy="836930"/>
    <xdr:pic>
      <xdr:nvPicPr>
        <xdr:cNvPr id="5" name="Imagen 4">
          <a:extLst>
            <a:ext uri="{FF2B5EF4-FFF2-40B4-BE49-F238E27FC236}">
              <a16:creationId xmlns:a16="http://schemas.microsoft.com/office/drawing/2014/main" id="{E46CFA05-ECCA-4648-81F4-84224FE90F12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1825" y="638175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34</xdr:row>
      <xdr:rowOff>66675</xdr:rowOff>
    </xdr:from>
    <xdr:ext cx="315595" cy="665480"/>
    <xdr:pic>
      <xdr:nvPicPr>
        <xdr:cNvPr id="6" name="Imagen 5">
          <a:extLst>
            <a:ext uri="{FF2B5EF4-FFF2-40B4-BE49-F238E27FC236}">
              <a16:creationId xmlns:a16="http://schemas.microsoft.com/office/drawing/2014/main" id="{C17827FB-207E-4F73-BB36-45E0D793F866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6543675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57150</xdr:colOff>
      <xdr:row>50</xdr:row>
      <xdr:rowOff>4761</xdr:rowOff>
    </xdr:from>
    <xdr:to>
      <xdr:col>15</xdr:col>
      <xdr:colOff>571500</xdr:colOff>
      <xdr:row>65</xdr:row>
      <xdr:rowOff>133349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4879D60B-5F51-4E7A-8C25-A74E3D92EB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</xdr:colOff>
      <xdr:row>79</xdr:row>
      <xdr:rowOff>271462</xdr:rowOff>
    </xdr:from>
    <xdr:to>
      <xdr:col>13</xdr:col>
      <xdr:colOff>733425</xdr:colOff>
      <xdr:row>94</xdr:row>
      <xdr:rowOff>23812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A3AE5D9D-5843-43A8-B3E2-19FCFF34B3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14</xdr:col>
      <xdr:colOff>133350</xdr:colOff>
      <xdr:row>81</xdr:row>
      <xdr:rowOff>76200</xdr:rowOff>
    </xdr:from>
    <xdr:ext cx="360045" cy="836930"/>
    <xdr:pic>
      <xdr:nvPicPr>
        <xdr:cNvPr id="9" name="Imagen 8">
          <a:extLst>
            <a:ext uri="{FF2B5EF4-FFF2-40B4-BE49-F238E27FC236}">
              <a16:creationId xmlns:a16="http://schemas.microsoft.com/office/drawing/2014/main" id="{5BAF4320-E744-4485-89A1-72BA31762585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155067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82</xdr:row>
      <xdr:rowOff>57150</xdr:rowOff>
    </xdr:from>
    <xdr:ext cx="315595" cy="665480"/>
    <xdr:pic>
      <xdr:nvPicPr>
        <xdr:cNvPr id="10" name="Imagen 9">
          <a:extLst>
            <a:ext uri="{FF2B5EF4-FFF2-40B4-BE49-F238E27FC236}">
              <a16:creationId xmlns:a16="http://schemas.microsoft.com/office/drawing/2014/main" id="{AA5CF3E3-9C29-45CB-AE42-C6CE681310C1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156781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97</xdr:row>
      <xdr:rowOff>42862</xdr:rowOff>
    </xdr:from>
    <xdr:to>
      <xdr:col>15</xdr:col>
      <xdr:colOff>638175</xdr:colOff>
      <xdr:row>112</xdr:row>
      <xdr:rowOff>180975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EE125FF2-1E3F-4278-8CD3-3EBD5E4B2C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457199</xdr:colOff>
      <xdr:row>66</xdr:row>
      <xdr:rowOff>66673</xdr:rowOff>
    </xdr:from>
    <xdr:to>
      <xdr:col>11</xdr:col>
      <xdr:colOff>504824</xdr:colOff>
      <xdr:row>75</xdr:row>
      <xdr:rowOff>85724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4C9A8FE1-6865-4E35-AF69-8AC4F5CB41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200025</xdr:colOff>
      <xdr:row>125</xdr:row>
      <xdr:rowOff>185737</xdr:rowOff>
    </xdr:from>
    <xdr:to>
      <xdr:col>13</xdr:col>
      <xdr:colOff>628650</xdr:colOff>
      <xdr:row>139</xdr:row>
      <xdr:rowOff>133350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B7306CB2-3195-4D96-8E01-C5BFA69074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14</xdr:col>
      <xdr:colOff>133350</xdr:colOff>
      <xdr:row>127</xdr:row>
      <xdr:rowOff>76200</xdr:rowOff>
    </xdr:from>
    <xdr:ext cx="360045" cy="836930"/>
    <xdr:pic>
      <xdr:nvPicPr>
        <xdr:cNvPr id="14" name="Imagen 13">
          <a:extLst>
            <a:ext uri="{FF2B5EF4-FFF2-40B4-BE49-F238E27FC236}">
              <a16:creationId xmlns:a16="http://schemas.microsoft.com/office/drawing/2014/main" id="{DDA6795D-B6A8-4484-9FE5-E5782BA654C4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242697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128</xdr:row>
      <xdr:rowOff>57150</xdr:rowOff>
    </xdr:from>
    <xdr:ext cx="315595" cy="665480"/>
    <xdr:pic>
      <xdr:nvPicPr>
        <xdr:cNvPr id="15" name="Imagen 14">
          <a:extLst>
            <a:ext uri="{FF2B5EF4-FFF2-40B4-BE49-F238E27FC236}">
              <a16:creationId xmlns:a16="http://schemas.microsoft.com/office/drawing/2014/main" id="{07095F7B-7816-41D9-8DD2-FEC3D88866CF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244411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142</xdr:row>
      <xdr:rowOff>180976</xdr:rowOff>
    </xdr:from>
    <xdr:to>
      <xdr:col>15</xdr:col>
      <xdr:colOff>619125</xdr:colOff>
      <xdr:row>159</xdr:row>
      <xdr:rowOff>9526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5B54D20C-3C66-4D3A-84A6-C9598F2542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800100</xdr:colOff>
      <xdr:row>192</xdr:row>
      <xdr:rowOff>19051</xdr:rowOff>
    </xdr:from>
    <xdr:to>
      <xdr:col>11</xdr:col>
      <xdr:colOff>533400</xdr:colOff>
      <xdr:row>203</xdr:row>
      <xdr:rowOff>152400</xdr:rowOff>
    </xdr:to>
    <xdr:graphicFrame macro="">
      <xdr:nvGraphicFramePr>
        <xdr:cNvPr id="17" name="Chart 2">
          <a:extLst>
            <a:ext uri="{FF2B5EF4-FFF2-40B4-BE49-F238E27FC236}">
              <a16:creationId xmlns:a16="http://schemas.microsoft.com/office/drawing/2014/main" id="{3BE68707-4A4E-427F-84F4-6589E7EA86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183357</xdr:colOff>
      <xdr:row>208</xdr:row>
      <xdr:rowOff>33336</xdr:rowOff>
    </xdr:from>
    <xdr:to>
      <xdr:col>15</xdr:col>
      <xdr:colOff>257175</xdr:colOff>
      <xdr:row>228</xdr:row>
      <xdr:rowOff>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9C9CFEEA-715D-4983-8F94-2310CBEECF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oneCellAnchor>
    <xdr:from>
      <xdr:col>8</xdr:col>
      <xdr:colOff>116415</xdr:colOff>
      <xdr:row>14</xdr:row>
      <xdr:rowOff>184194</xdr:rowOff>
    </xdr:from>
    <xdr:ext cx="5135605" cy="2595478"/>
    <xdr:pic>
      <xdr:nvPicPr>
        <xdr:cNvPr id="19" name="Imagen 18">
          <a:extLst>
            <a:ext uri="{FF2B5EF4-FFF2-40B4-BE49-F238E27FC236}">
              <a16:creationId xmlns:a16="http://schemas.microsoft.com/office/drawing/2014/main" id="{51D19588-E90B-40B2-B87F-F9C230A32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2415" y="2851194"/>
          <a:ext cx="5135605" cy="2595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C823CCEB-5E80-4E84-850F-B4500542898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BD618E5C-5305-4B3C-9B17-C4F284316DD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0.20614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292658" y="94287"/>
          <a:ext cx="2488293" cy="54547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Jun)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81%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Q230"/>
  <sheetViews>
    <sheetView showGridLines="0" tabSelected="1" view="pageBreakPreview" zoomScale="150" zoomScaleNormal="100" zoomScaleSheetLayoutView="150" workbookViewId="0">
      <selection activeCell="B4" sqref="B4:P4"/>
    </sheetView>
  </sheetViews>
  <sheetFormatPr baseColWidth="10" defaultColWidth="11.42578125" defaultRowHeight="15" x14ac:dyDescent="0.25"/>
  <cols>
    <col min="1" max="1" width="0.140625" style="8" customWidth="1"/>
    <col min="2" max="2" width="13.28515625" style="8" customWidth="1"/>
    <col min="3" max="3" width="8.85546875" style="9" customWidth="1"/>
    <col min="4" max="4" width="10.7109375" style="9" customWidth="1"/>
    <col min="5" max="5" width="11.85546875" style="9" customWidth="1"/>
    <col min="6" max="6" width="12.28515625" style="9" customWidth="1"/>
    <col min="7" max="7" width="10.7109375" style="8" customWidth="1"/>
    <col min="8" max="8" width="9.85546875" style="8" customWidth="1"/>
    <col min="9" max="9" width="12.140625" style="8" customWidth="1"/>
    <col min="10" max="10" width="7.140625" style="8" customWidth="1"/>
    <col min="11" max="11" width="10.42578125" style="8" customWidth="1"/>
    <col min="12" max="12" width="9.5703125" style="8" customWidth="1"/>
    <col min="13" max="13" width="10.5703125" style="8" customWidth="1"/>
    <col min="14" max="15" width="9.7109375" style="8" customWidth="1"/>
    <col min="16" max="16" width="10" style="8" customWidth="1"/>
    <col min="17" max="17" width="0.28515625" customWidth="1"/>
    <col min="18" max="16384" width="11.42578125" style="8"/>
  </cols>
  <sheetData>
    <row r="2" spans="2:17" ht="35.25" customHeight="1" x14ac:dyDescent="0.25"/>
    <row r="3" spans="2:17" customFormat="1" ht="33" customHeight="1" x14ac:dyDescent="0.35">
      <c r="B3" s="126" t="s">
        <v>135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19"/>
    </row>
    <row r="4" spans="2:17" customFormat="1" ht="23.25" customHeight="1" x14ac:dyDescent="0.25">
      <c r="B4" s="127" t="s">
        <v>134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18"/>
    </row>
    <row r="5" spans="2:17" s="58" customFormat="1" ht="18" customHeight="1" x14ac:dyDescent="0.25">
      <c r="B5" s="3" t="s">
        <v>133</v>
      </c>
      <c r="C5" s="5"/>
      <c r="D5" s="5"/>
      <c r="E5" s="5"/>
      <c r="F5" s="5"/>
      <c r="G5" s="5"/>
      <c r="H5" s="5"/>
      <c r="I5" s="5"/>
      <c r="J5" s="5"/>
      <c r="K5" s="4"/>
      <c r="L5" s="4"/>
      <c r="M5" s="4"/>
      <c r="N5" s="4"/>
      <c r="O5" s="4"/>
      <c r="P5" s="4"/>
      <c r="Q5" s="95"/>
    </row>
    <row r="6" spans="2:17" s="74" customFormat="1" ht="3" customHeight="1" x14ac:dyDescent="0.2">
      <c r="C6" s="117"/>
      <c r="D6" s="117"/>
      <c r="E6" s="117"/>
      <c r="F6" s="117"/>
      <c r="G6" s="116"/>
      <c r="H6" s="115"/>
      <c r="Q6" s="58"/>
    </row>
    <row r="7" spans="2:17" s="74" customFormat="1" ht="15" customHeight="1" thickBot="1" x14ac:dyDescent="0.25">
      <c r="B7" s="128" t="s">
        <v>132</v>
      </c>
      <c r="C7" s="128"/>
      <c r="D7" s="128"/>
      <c r="E7" s="128"/>
      <c r="F7" s="128"/>
      <c r="G7" s="114"/>
      <c r="H7" s="97"/>
      <c r="I7" s="113" t="s">
        <v>131</v>
      </c>
      <c r="J7" s="113"/>
      <c r="K7" s="113"/>
      <c r="L7" s="113"/>
      <c r="M7" s="113"/>
      <c r="N7" s="113"/>
      <c r="O7" s="113"/>
      <c r="P7" s="97"/>
      <c r="Q7" s="58"/>
    </row>
    <row r="8" spans="2:17" s="74" customFormat="1" ht="15" customHeight="1" thickBot="1" x14ac:dyDescent="0.25">
      <c r="B8" s="129" t="s">
        <v>17</v>
      </c>
      <c r="C8" s="129" t="s">
        <v>130</v>
      </c>
      <c r="D8" s="130" t="s">
        <v>129</v>
      </c>
      <c r="E8" s="130"/>
      <c r="F8" s="130"/>
      <c r="G8" s="129" t="s">
        <v>128</v>
      </c>
      <c r="H8" s="43"/>
      <c r="I8" s="131" t="s">
        <v>127</v>
      </c>
      <c r="J8" s="131"/>
      <c r="K8" s="131"/>
      <c r="L8" s="131"/>
      <c r="M8" s="132"/>
      <c r="N8" s="120" t="s">
        <v>126</v>
      </c>
      <c r="O8" s="120" t="s">
        <v>125</v>
      </c>
      <c r="P8" s="139" t="s">
        <v>124</v>
      </c>
      <c r="Q8" s="58"/>
    </row>
    <row r="9" spans="2:17" s="74" customFormat="1" ht="23.25" customHeight="1" x14ac:dyDescent="0.2">
      <c r="B9" s="129"/>
      <c r="C9" s="129"/>
      <c r="D9" s="112" t="s">
        <v>123</v>
      </c>
      <c r="E9" s="112" t="s">
        <v>122</v>
      </c>
      <c r="F9" s="112" t="s">
        <v>121</v>
      </c>
      <c r="G9" s="129"/>
      <c r="H9" s="43"/>
      <c r="I9" s="133"/>
      <c r="J9" s="133"/>
      <c r="K9" s="133"/>
      <c r="L9" s="133"/>
      <c r="M9" s="134"/>
      <c r="N9" s="121"/>
      <c r="O9" s="121"/>
      <c r="P9" s="140"/>
      <c r="Q9" s="58"/>
    </row>
    <row r="10" spans="2:17" s="74" customFormat="1" ht="15" customHeight="1" thickBot="1" x14ac:dyDescent="0.25">
      <c r="B10" s="51" t="s">
        <v>19</v>
      </c>
      <c r="C10" s="48">
        <f t="shared" ref="C10:C15" si="0">F10+G10</f>
        <v>143625</v>
      </c>
      <c r="D10" s="49">
        <v>9768</v>
      </c>
      <c r="E10" s="49">
        <v>102304</v>
      </c>
      <c r="F10" s="49">
        <f t="shared" ref="F10:F15" si="1">D10+E10</f>
        <v>112072</v>
      </c>
      <c r="G10" s="49">
        <v>31553</v>
      </c>
      <c r="H10" s="43"/>
      <c r="I10" s="135"/>
      <c r="J10" s="135"/>
      <c r="K10" s="135"/>
      <c r="L10" s="135"/>
      <c r="M10" s="136"/>
      <c r="N10" s="121"/>
      <c r="O10" s="121"/>
      <c r="P10" s="140"/>
      <c r="Q10" s="58"/>
    </row>
    <row r="11" spans="2:17" s="74" customFormat="1" ht="15" customHeight="1" x14ac:dyDescent="0.2">
      <c r="B11" s="51" t="s">
        <v>20</v>
      </c>
      <c r="C11" s="48">
        <f t="shared" si="0"/>
        <v>102690</v>
      </c>
      <c r="D11" s="49">
        <v>10054</v>
      </c>
      <c r="E11" s="49">
        <v>74174</v>
      </c>
      <c r="F11" s="49">
        <f t="shared" si="1"/>
        <v>84228</v>
      </c>
      <c r="G11" s="49">
        <v>18462</v>
      </c>
      <c r="H11" s="43"/>
      <c r="I11" s="139" t="s">
        <v>120</v>
      </c>
      <c r="J11" s="132"/>
      <c r="K11" s="142" t="s">
        <v>119</v>
      </c>
      <c r="L11" s="145" t="s">
        <v>118</v>
      </c>
      <c r="M11" s="146"/>
      <c r="N11" s="111">
        <v>33619</v>
      </c>
      <c r="O11" s="111">
        <v>60990</v>
      </c>
      <c r="P11" s="110">
        <f>(O11/N11)-1</f>
        <v>0.81415271126446354</v>
      </c>
      <c r="Q11" s="58"/>
    </row>
    <row r="12" spans="2:17" s="74" customFormat="1" ht="15" customHeight="1" x14ac:dyDescent="0.2">
      <c r="B12" s="51" t="s">
        <v>21</v>
      </c>
      <c r="C12" s="48">
        <f t="shared" si="0"/>
        <v>91399</v>
      </c>
      <c r="D12" s="49">
        <v>10992</v>
      </c>
      <c r="E12" s="49">
        <v>63905</v>
      </c>
      <c r="F12" s="49">
        <f t="shared" si="1"/>
        <v>74897</v>
      </c>
      <c r="G12" s="49">
        <v>16502</v>
      </c>
      <c r="H12" s="43"/>
      <c r="I12" s="140"/>
      <c r="J12" s="134"/>
      <c r="K12" s="143"/>
      <c r="L12" s="147" t="s">
        <v>117</v>
      </c>
      <c r="M12" s="148"/>
      <c r="N12" s="111">
        <v>576356</v>
      </c>
      <c r="O12" s="111">
        <v>385733</v>
      </c>
      <c r="P12" s="110">
        <f>(O12/N12)-1</f>
        <v>-0.33073829369348107</v>
      </c>
      <c r="Q12" s="58"/>
    </row>
    <row r="13" spans="2:17" s="74" customFormat="1" ht="15" customHeight="1" thickBot="1" x14ac:dyDescent="0.25">
      <c r="B13" s="51" t="s">
        <v>22</v>
      </c>
      <c r="C13" s="48">
        <f t="shared" si="0"/>
        <v>76865</v>
      </c>
      <c r="D13" s="49">
        <v>10274</v>
      </c>
      <c r="E13" s="49">
        <v>50561</v>
      </c>
      <c r="F13" s="49">
        <f t="shared" si="1"/>
        <v>60835</v>
      </c>
      <c r="G13" s="49">
        <v>16030</v>
      </c>
      <c r="H13" s="43"/>
      <c r="I13" s="140"/>
      <c r="J13" s="134"/>
      <c r="K13" s="144"/>
      <c r="L13" s="149" t="s">
        <v>116</v>
      </c>
      <c r="M13" s="150"/>
      <c r="N13" s="109">
        <f>N12+N11</f>
        <v>609975</v>
      </c>
      <c r="O13" s="109">
        <f>O12+O11</f>
        <v>446723</v>
      </c>
      <c r="P13" s="108">
        <f>(O13/N13)-1</f>
        <v>-0.26763719824582977</v>
      </c>
      <c r="Q13" s="58"/>
    </row>
    <row r="14" spans="2:17" s="74" customFormat="1" ht="15" customHeight="1" thickBot="1" x14ac:dyDescent="0.25">
      <c r="B14" s="51" t="s">
        <v>23</v>
      </c>
      <c r="C14" s="48">
        <f t="shared" si="0"/>
        <v>73645</v>
      </c>
      <c r="D14" s="49">
        <v>9863</v>
      </c>
      <c r="E14" s="49">
        <v>48690</v>
      </c>
      <c r="F14" s="49">
        <f t="shared" si="1"/>
        <v>58553</v>
      </c>
      <c r="G14" s="49">
        <v>15092</v>
      </c>
      <c r="H14" s="43"/>
      <c r="I14" s="140"/>
      <c r="J14" s="134"/>
      <c r="K14" s="122" t="s">
        <v>115</v>
      </c>
      <c r="L14" s="123"/>
      <c r="M14" s="123"/>
      <c r="N14" s="109">
        <v>106104</v>
      </c>
      <c r="O14" s="109">
        <v>112232</v>
      </c>
      <c r="P14" s="108">
        <f>(O14/N14)-1</f>
        <v>5.775465580939465E-2</v>
      </c>
      <c r="Q14" s="58"/>
    </row>
    <row r="15" spans="2:17" s="74" customFormat="1" ht="15" customHeight="1" thickBot="1" x14ac:dyDescent="0.25">
      <c r="B15" s="51" t="s">
        <v>24</v>
      </c>
      <c r="C15" s="48">
        <f t="shared" si="0"/>
        <v>70731</v>
      </c>
      <c r="D15" s="49">
        <v>10039</v>
      </c>
      <c r="E15" s="49">
        <v>46099</v>
      </c>
      <c r="F15" s="49">
        <f t="shared" si="1"/>
        <v>56138</v>
      </c>
      <c r="G15" s="49">
        <v>14593</v>
      </c>
      <c r="H15" s="43"/>
      <c r="I15" s="141"/>
      <c r="J15" s="136"/>
      <c r="K15" s="124" t="s">
        <v>1</v>
      </c>
      <c r="L15" s="125"/>
      <c r="M15" s="125"/>
      <c r="N15" s="107">
        <f>N13+N14</f>
        <v>716079</v>
      </c>
      <c r="O15" s="107">
        <f>O13+O14</f>
        <v>558955</v>
      </c>
      <c r="P15" s="106">
        <f>(O15/N15)-1</f>
        <v>-0.21942271732588159</v>
      </c>
      <c r="Q15" s="58"/>
    </row>
    <row r="16" spans="2:17" s="74" customFormat="1" ht="15" customHeight="1" x14ac:dyDescent="0.2">
      <c r="B16" s="51" t="s">
        <v>25</v>
      </c>
      <c r="C16" s="48"/>
      <c r="D16" s="49"/>
      <c r="E16" s="49"/>
      <c r="F16" s="49"/>
      <c r="G16" s="49"/>
      <c r="H16" s="43"/>
      <c r="I16" s="97"/>
      <c r="J16" s="97"/>
      <c r="K16" s="97"/>
      <c r="L16" s="97"/>
      <c r="M16" s="97"/>
      <c r="N16" s="97"/>
      <c r="O16" s="97"/>
      <c r="P16" s="97"/>
      <c r="Q16" s="58"/>
    </row>
    <row r="17" spans="2:17" s="74" customFormat="1" ht="15" customHeight="1" x14ac:dyDescent="0.2">
      <c r="B17" s="51" t="s">
        <v>26</v>
      </c>
      <c r="C17" s="48"/>
      <c r="D17" s="49"/>
      <c r="E17" s="49"/>
      <c r="F17" s="49"/>
      <c r="G17" s="49"/>
      <c r="H17" s="43"/>
      <c r="I17" s="97"/>
      <c r="J17" s="97"/>
      <c r="K17" s="97"/>
      <c r="L17" s="97"/>
      <c r="M17" s="97"/>
      <c r="N17" s="97"/>
      <c r="O17" s="97"/>
      <c r="P17" s="97"/>
      <c r="Q17" s="58"/>
    </row>
    <row r="18" spans="2:17" s="74" customFormat="1" ht="15" customHeight="1" x14ac:dyDescent="0.2">
      <c r="B18" s="51" t="s">
        <v>61</v>
      </c>
      <c r="C18" s="48"/>
      <c r="D18" s="49"/>
      <c r="E18" s="49"/>
      <c r="F18" s="49"/>
      <c r="G18" s="49"/>
      <c r="H18" s="43"/>
      <c r="I18" s="97"/>
      <c r="J18" s="97"/>
      <c r="K18" s="97"/>
      <c r="L18" s="97"/>
      <c r="M18" s="97"/>
      <c r="N18" s="105"/>
      <c r="O18" s="97"/>
      <c r="P18" s="97"/>
      <c r="Q18" s="58"/>
    </row>
    <row r="19" spans="2:17" s="74" customFormat="1" ht="15" customHeight="1" x14ac:dyDescent="0.2">
      <c r="B19" s="51" t="s">
        <v>28</v>
      </c>
      <c r="C19" s="48"/>
      <c r="D19" s="49"/>
      <c r="E19" s="49"/>
      <c r="F19" s="49"/>
      <c r="G19" s="49"/>
      <c r="H19" s="43"/>
      <c r="I19" s="97"/>
      <c r="J19" s="97"/>
      <c r="K19" s="97"/>
      <c r="L19" s="97"/>
      <c r="M19" s="97"/>
      <c r="N19" s="97"/>
      <c r="O19" s="105"/>
      <c r="P19" s="97"/>
      <c r="Q19" s="58"/>
    </row>
    <row r="20" spans="2:17" s="74" customFormat="1" ht="15" customHeight="1" x14ac:dyDescent="0.2">
      <c r="B20" s="51" t="s">
        <v>29</v>
      </c>
      <c r="C20" s="48"/>
      <c r="D20" s="49"/>
      <c r="E20" s="49"/>
      <c r="F20" s="49"/>
      <c r="G20" s="49"/>
      <c r="H20" s="43"/>
      <c r="I20" s="97"/>
      <c r="J20" s="97"/>
      <c r="K20" s="97"/>
      <c r="L20" s="97"/>
      <c r="M20" s="97"/>
      <c r="N20" s="97"/>
      <c r="O20" s="97"/>
      <c r="P20" s="97"/>
      <c r="Q20" s="58"/>
    </row>
    <row r="21" spans="2:17" s="74" customFormat="1" ht="15" customHeight="1" thickBot="1" x14ac:dyDescent="0.25">
      <c r="B21" s="51" t="s">
        <v>30</v>
      </c>
      <c r="C21" s="48"/>
      <c r="D21" s="49"/>
      <c r="E21" s="49"/>
      <c r="F21" s="49"/>
      <c r="G21" s="49"/>
      <c r="H21" s="43"/>
      <c r="I21" s="97"/>
      <c r="J21" s="97"/>
      <c r="K21" s="97"/>
      <c r="L21" s="97"/>
      <c r="M21" s="97"/>
      <c r="N21" s="97"/>
      <c r="O21" s="97"/>
      <c r="P21" s="97"/>
      <c r="Q21" s="58"/>
    </row>
    <row r="22" spans="2:17" s="74" customFormat="1" ht="15" customHeight="1" x14ac:dyDescent="0.2">
      <c r="B22" s="46" t="s">
        <v>1</v>
      </c>
      <c r="C22" s="45">
        <f>SUM(C10:C21)</f>
        <v>558955</v>
      </c>
      <c r="D22" s="104">
        <f>SUM(D10:D21)</f>
        <v>60990</v>
      </c>
      <c r="E22" s="103">
        <f>SUM(E10:E21)</f>
        <v>385733</v>
      </c>
      <c r="F22" s="102">
        <f>SUM(F10:F21)</f>
        <v>446723</v>
      </c>
      <c r="G22" s="45">
        <f>SUM(G10:G21)</f>
        <v>112232</v>
      </c>
      <c r="H22" s="43"/>
      <c r="I22" s="97"/>
      <c r="J22" s="97"/>
      <c r="K22" s="97"/>
      <c r="L22" s="97"/>
      <c r="M22" s="97"/>
      <c r="N22" s="97"/>
      <c r="O22" s="97"/>
      <c r="P22" s="97"/>
      <c r="Q22" s="58"/>
    </row>
    <row r="23" spans="2:17" s="74" customFormat="1" ht="15" customHeight="1" thickBot="1" x14ac:dyDescent="0.25">
      <c r="B23" s="61" t="s">
        <v>74</v>
      </c>
      <c r="C23" s="67">
        <f>SUM(F23+G23)</f>
        <v>1</v>
      </c>
      <c r="D23" s="101">
        <f>D22/F22</f>
        <v>0.13652755734537958</v>
      </c>
      <c r="E23" s="100">
        <f>E22/F22</f>
        <v>0.86347244265462042</v>
      </c>
      <c r="F23" s="99">
        <f>F22/C22</f>
        <v>0.79921102772137287</v>
      </c>
      <c r="G23" s="98">
        <f>G22/C22</f>
        <v>0.20078897227862708</v>
      </c>
      <c r="H23" s="43"/>
      <c r="I23" s="97"/>
      <c r="J23" s="97"/>
      <c r="K23" s="97"/>
      <c r="L23" s="97"/>
      <c r="M23" s="97"/>
      <c r="N23" s="97"/>
      <c r="O23" s="97"/>
      <c r="P23" s="97"/>
      <c r="Q23" s="58"/>
    </row>
    <row r="24" spans="2:17" s="74" customFormat="1" ht="15" customHeight="1" x14ac:dyDescent="0.2">
      <c r="B24" s="80"/>
      <c r="C24" s="49"/>
      <c r="D24" s="59"/>
      <c r="E24" s="59"/>
      <c r="F24" s="47"/>
      <c r="G24" s="47"/>
      <c r="H24" s="43"/>
      <c r="I24" s="97"/>
      <c r="J24" s="97"/>
      <c r="K24" s="97"/>
      <c r="L24" s="97"/>
      <c r="M24" s="97"/>
      <c r="N24" s="97"/>
      <c r="O24" s="97"/>
      <c r="P24" s="97"/>
      <c r="Q24" s="58"/>
    </row>
    <row r="25" spans="2:17" s="74" customFormat="1" ht="15" customHeight="1" x14ac:dyDescent="0.2">
      <c r="B25" s="80"/>
      <c r="C25" s="49"/>
      <c r="D25" s="59"/>
      <c r="E25" s="59"/>
      <c r="F25" s="47"/>
      <c r="G25" s="47"/>
      <c r="H25" s="43"/>
      <c r="I25" s="97"/>
      <c r="J25" s="97"/>
      <c r="K25" s="97"/>
      <c r="L25" s="97"/>
      <c r="M25" s="97"/>
      <c r="N25" s="97"/>
      <c r="O25" s="97"/>
      <c r="P25" s="97"/>
      <c r="Q25" s="58"/>
    </row>
    <row r="26" spans="2:17" s="74" customFormat="1" ht="15" customHeight="1" x14ac:dyDescent="0.2">
      <c r="B26" s="80"/>
      <c r="C26" s="49"/>
      <c r="D26" s="59"/>
      <c r="E26" s="59"/>
      <c r="F26" s="47"/>
      <c r="G26" s="47"/>
      <c r="H26" s="43"/>
      <c r="I26" s="97"/>
      <c r="J26" s="97"/>
      <c r="K26" s="97"/>
      <c r="L26" s="97"/>
      <c r="M26" s="97"/>
      <c r="N26" s="97"/>
      <c r="O26" s="97"/>
      <c r="P26" s="97"/>
      <c r="Q26" s="58"/>
    </row>
    <row r="27" spans="2:17" s="74" customFormat="1" ht="13.5" customHeight="1" x14ac:dyDescent="0.2">
      <c r="C27" s="75"/>
      <c r="D27" s="75"/>
      <c r="E27" s="75"/>
      <c r="F27" s="75"/>
      <c r="Q27" s="58"/>
    </row>
    <row r="28" spans="2:17" s="74" customFormat="1" ht="13.5" customHeight="1" x14ac:dyDescent="0.2">
      <c r="B28" s="96" t="s">
        <v>114</v>
      </c>
      <c r="C28" s="75"/>
      <c r="D28" s="75"/>
      <c r="E28" s="75"/>
      <c r="F28" s="75"/>
      <c r="Q28" s="58"/>
    </row>
    <row r="29" spans="2:17" s="74" customFormat="1" ht="13.5" customHeight="1" x14ac:dyDescent="0.2">
      <c r="C29" s="75"/>
      <c r="D29" s="75"/>
      <c r="E29" s="75"/>
      <c r="F29" s="75"/>
      <c r="Q29" s="58"/>
    </row>
    <row r="30" spans="2:17" s="58" customFormat="1" ht="18.75" customHeight="1" x14ac:dyDescent="0.25">
      <c r="B30" s="3" t="s">
        <v>113</v>
      </c>
      <c r="C30" s="5"/>
      <c r="D30" s="5"/>
      <c r="E30" s="5"/>
      <c r="F30" s="5"/>
      <c r="G30" s="5"/>
      <c r="H30" s="5"/>
      <c r="I30" s="5"/>
      <c r="J30" s="5"/>
      <c r="K30" s="4"/>
      <c r="L30" s="4"/>
      <c r="M30" s="4"/>
      <c r="N30" s="4"/>
      <c r="O30" s="4"/>
      <c r="P30" s="4"/>
      <c r="Q30" s="95"/>
    </row>
    <row r="31" spans="2:17" s="74" customFormat="1" ht="4.5" customHeight="1" x14ac:dyDescent="0.2">
      <c r="C31" s="75"/>
      <c r="D31" s="75"/>
      <c r="E31" s="75"/>
      <c r="F31" s="75"/>
      <c r="Q31" s="58"/>
    </row>
    <row r="32" spans="2:17" s="58" customFormat="1" ht="15" customHeight="1" thickBot="1" x14ac:dyDescent="0.25">
      <c r="B32" s="151" t="s">
        <v>112</v>
      </c>
      <c r="C32" s="151"/>
      <c r="D32" s="151"/>
      <c r="E32" s="151"/>
      <c r="F32" s="151"/>
      <c r="G32" s="151"/>
      <c r="H32" s="52"/>
      <c r="I32" s="6"/>
      <c r="J32" s="6"/>
    </row>
    <row r="33" spans="2:16" s="58" customFormat="1" ht="15" customHeight="1" thickTop="1" x14ac:dyDescent="0.2">
      <c r="B33" s="54" t="s">
        <v>17</v>
      </c>
      <c r="C33" s="54" t="s">
        <v>2</v>
      </c>
      <c r="D33" s="54" t="s">
        <v>3</v>
      </c>
      <c r="E33" s="54" t="s">
        <v>1</v>
      </c>
      <c r="F33" s="73" t="s">
        <v>59</v>
      </c>
      <c r="H33" s="64"/>
    </row>
    <row r="34" spans="2:16" s="58" customFormat="1" ht="15" customHeight="1" x14ac:dyDescent="0.2">
      <c r="B34" s="51" t="s">
        <v>19</v>
      </c>
      <c r="C34" s="50">
        <v>8065</v>
      </c>
      <c r="D34" s="49">
        <v>1703</v>
      </c>
      <c r="E34" s="63">
        <f t="shared" ref="E34:E39" si="2">C34+D34</f>
        <v>9768</v>
      </c>
      <c r="F34" s="72" t="s">
        <v>89</v>
      </c>
      <c r="H34" s="47"/>
    </row>
    <row r="35" spans="2:16" s="58" customFormat="1" ht="15" customHeight="1" x14ac:dyDescent="0.2">
      <c r="B35" s="51" t="s">
        <v>20</v>
      </c>
      <c r="C35" s="50">
        <v>8313</v>
      </c>
      <c r="D35" s="49">
        <v>1741</v>
      </c>
      <c r="E35" s="63">
        <f t="shared" si="2"/>
        <v>10054</v>
      </c>
      <c r="F35" s="71">
        <f>+(E35-E34)/E34</f>
        <v>2.9279279279279279E-2</v>
      </c>
      <c r="H35" s="47"/>
    </row>
    <row r="36" spans="2:16" s="58" customFormat="1" ht="15" customHeight="1" x14ac:dyDescent="0.2">
      <c r="B36" s="51" t="s">
        <v>21</v>
      </c>
      <c r="C36" s="50">
        <v>8881</v>
      </c>
      <c r="D36" s="49">
        <v>2111</v>
      </c>
      <c r="E36" s="63">
        <f t="shared" si="2"/>
        <v>10992</v>
      </c>
      <c r="F36" s="71">
        <f>+(E36-E35)/E35</f>
        <v>9.3296200517207079E-2</v>
      </c>
      <c r="H36" s="47"/>
    </row>
    <row r="37" spans="2:16" s="58" customFormat="1" ht="15" customHeight="1" x14ac:dyDescent="0.2">
      <c r="B37" s="51" t="s">
        <v>22</v>
      </c>
      <c r="C37" s="50">
        <v>8395</v>
      </c>
      <c r="D37" s="49">
        <v>1879</v>
      </c>
      <c r="E37" s="63">
        <f t="shared" si="2"/>
        <v>10274</v>
      </c>
      <c r="F37" s="71">
        <f>+(E37-E36)/E36</f>
        <v>-6.5320232896652106E-2</v>
      </c>
      <c r="H37" s="47"/>
    </row>
    <row r="38" spans="2:16" s="58" customFormat="1" ht="15" customHeight="1" x14ac:dyDescent="0.2">
      <c r="B38" s="51" t="s">
        <v>23</v>
      </c>
      <c r="C38" s="50">
        <v>7962</v>
      </c>
      <c r="D38" s="49">
        <v>1901</v>
      </c>
      <c r="E38" s="63">
        <f t="shared" si="2"/>
        <v>9863</v>
      </c>
      <c r="F38" s="71">
        <f>+(E38-E37)/E37</f>
        <v>-4.0003893322951137E-2</v>
      </c>
      <c r="H38" s="47"/>
    </row>
    <row r="39" spans="2:16" s="58" customFormat="1" ht="15" customHeight="1" x14ac:dyDescent="0.2">
      <c r="B39" s="51" t="s">
        <v>24</v>
      </c>
      <c r="C39" s="49">
        <v>8161</v>
      </c>
      <c r="D39" s="49">
        <v>1878</v>
      </c>
      <c r="E39" s="63">
        <f t="shared" si="2"/>
        <v>10039</v>
      </c>
      <c r="F39" s="71">
        <f>+(E39-E38)/E38</f>
        <v>1.7844469228429485E-2</v>
      </c>
      <c r="H39" s="47"/>
      <c r="O39" s="7" t="s">
        <v>2</v>
      </c>
      <c r="P39" s="7" t="s">
        <v>3</v>
      </c>
    </row>
    <row r="40" spans="2:16" s="58" customFormat="1" ht="15" customHeight="1" x14ac:dyDescent="0.2">
      <c r="B40" s="51" t="s">
        <v>25</v>
      </c>
      <c r="C40" s="49"/>
      <c r="D40" s="49"/>
      <c r="E40" s="63"/>
      <c r="F40" s="71"/>
      <c r="H40" s="47"/>
      <c r="O40" s="137">
        <f>C47</f>
        <v>0.81615018855550092</v>
      </c>
      <c r="P40" s="137">
        <f>D47</f>
        <v>0.18384981144449911</v>
      </c>
    </row>
    <row r="41" spans="2:16" s="58" customFormat="1" ht="15" customHeight="1" x14ac:dyDescent="0.2">
      <c r="B41" s="51" t="s">
        <v>26</v>
      </c>
      <c r="C41" s="49"/>
      <c r="D41" s="49"/>
      <c r="E41" s="63"/>
      <c r="F41" s="71"/>
      <c r="H41" s="47"/>
      <c r="O41" s="137"/>
      <c r="P41" s="138"/>
    </row>
    <row r="42" spans="2:16" s="58" customFormat="1" ht="15" customHeight="1" x14ac:dyDescent="0.2">
      <c r="B42" s="51" t="s">
        <v>61</v>
      </c>
      <c r="C42" s="49"/>
      <c r="D42" s="49"/>
      <c r="E42" s="63"/>
      <c r="F42" s="71"/>
      <c r="H42" s="47"/>
    </row>
    <row r="43" spans="2:16" s="58" customFormat="1" ht="15" customHeight="1" x14ac:dyDescent="0.2">
      <c r="B43" s="51" t="s">
        <v>28</v>
      </c>
      <c r="C43" s="49"/>
      <c r="D43" s="49"/>
      <c r="E43" s="63"/>
      <c r="F43" s="71"/>
      <c r="H43" s="47"/>
    </row>
    <row r="44" spans="2:16" s="58" customFormat="1" ht="15" customHeight="1" x14ac:dyDescent="0.2">
      <c r="B44" s="51" t="s">
        <v>29</v>
      </c>
      <c r="C44" s="50"/>
      <c r="D44" s="49"/>
      <c r="E44" s="63"/>
      <c r="F44" s="71"/>
      <c r="H44" s="70"/>
    </row>
    <row r="45" spans="2:16" s="58" customFormat="1" ht="15" customHeight="1" thickBot="1" x14ac:dyDescent="0.25">
      <c r="B45" s="51" t="s">
        <v>30</v>
      </c>
      <c r="C45" s="50"/>
      <c r="D45" s="49"/>
      <c r="E45" s="63"/>
      <c r="F45" s="69"/>
    </row>
    <row r="46" spans="2:16" s="58" customFormat="1" ht="15" customHeight="1" thickTop="1" x14ac:dyDescent="0.2">
      <c r="B46" s="46" t="s">
        <v>1</v>
      </c>
      <c r="C46" s="45">
        <f>SUM(C34:C45)</f>
        <v>49777</v>
      </c>
      <c r="D46" s="45">
        <f>SUM(D34:D45)</f>
        <v>11213</v>
      </c>
      <c r="E46" s="45">
        <f>SUM(E34:E45)</f>
        <v>60990</v>
      </c>
      <c r="F46" s="62"/>
      <c r="H46" s="68"/>
      <c r="I46" s="68"/>
      <c r="J46" s="68"/>
      <c r="K46" s="68"/>
      <c r="L46" s="68"/>
    </row>
    <row r="47" spans="2:16" s="58" customFormat="1" ht="15" customHeight="1" x14ac:dyDescent="0.2">
      <c r="B47" s="61" t="s">
        <v>74</v>
      </c>
      <c r="C47" s="67">
        <f>+C46/E46</f>
        <v>0.81615018855550092</v>
      </c>
      <c r="D47" s="67">
        <f>D46/E46</f>
        <v>0.18384981144449911</v>
      </c>
      <c r="E47" s="67">
        <f>E46/E46</f>
        <v>1</v>
      </c>
      <c r="F47" s="66"/>
      <c r="H47" s="64"/>
      <c r="I47" s="64"/>
      <c r="J47" s="64"/>
      <c r="K47" s="64"/>
      <c r="L47" s="64"/>
    </row>
    <row r="48" spans="2:16" s="74" customFormat="1" ht="15" customHeight="1" x14ac:dyDescent="0.2">
      <c r="B48" s="94" t="s">
        <v>111</v>
      </c>
      <c r="C48" s="93"/>
      <c r="D48" s="93"/>
      <c r="E48" s="93"/>
      <c r="F48" s="92"/>
      <c r="H48" s="91"/>
      <c r="I48" s="91"/>
      <c r="J48" s="91"/>
      <c r="K48" s="91"/>
      <c r="L48" s="91"/>
    </row>
    <row r="49" spans="2:12" s="58" customFormat="1" ht="8.25" customHeight="1" x14ac:dyDescent="0.2">
      <c r="B49" s="51"/>
      <c r="C49" s="90"/>
      <c r="D49" s="49"/>
      <c r="E49" s="49"/>
      <c r="F49" s="49"/>
      <c r="G49" s="49"/>
      <c r="H49" s="49"/>
      <c r="I49" s="49"/>
      <c r="J49" s="49"/>
      <c r="K49" s="63"/>
      <c r="L49" s="63"/>
    </row>
    <row r="50" spans="2:12" s="58" customFormat="1" ht="15" customHeight="1" x14ac:dyDescent="0.2">
      <c r="B50" s="53" t="s">
        <v>110</v>
      </c>
      <c r="C50" s="53"/>
      <c r="D50" s="53"/>
      <c r="E50" s="53"/>
      <c r="F50" s="53"/>
      <c r="G50" s="49"/>
      <c r="H50" s="49"/>
      <c r="I50" s="49"/>
      <c r="J50" s="49"/>
      <c r="K50" s="63"/>
      <c r="L50" s="63"/>
    </row>
    <row r="51" spans="2:12" s="58" customFormat="1" ht="23.25" customHeight="1" x14ac:dyDescent="0.2">
      <c r="B51" s="129" t="s">
        <v>17</v>
      </c>
      <c r="C51" s="54" t="s">
        <v>87</v>
      </c>
      <c r="D51" s="54" t="s">
        <v>86</v>
      </c>
      <c r="E51" s="54" t="s">
        <v>18</v>
      </c>
      <c r="F51" s="54" t="s">
        <v>85</v>
      </c>
      <c r="G51" s="54" t="s">
        <v>84</v>
      </c>
      <c r="H51" s="54" t="s">
        <v>83</v>
      </c>
      <c r="I51" s="54" t="s">
        <v>82</v>
      </c>
      <c r="J51" s="129" t="s">
        <v>60</v>
      </c>
      <c r="K51" s="129" t="s">
        <v>1</v>
      </c>
      <c r="L51" s="64"/>
    </row>
    <row r="52" spans="2:12" s="58" customFormat="1" ht="13.5" customHeight="1" x14ac:dyDescent="0.2">
      <c r="B52" s="129"/>
      <c r="C52" s="65" t="s">
        <v>81</v>
      </c>
      <c r="D52" s="65" t="s">
        <v>80</v>
      </c>
      <c r="E52" s="65" t="s">
        <v>79</v>
      </c>
      <c r="F52" s="65" t="s">
        <v>78</v>
      </c>
      <c r="G52" s="65" t="s">
        <v>77</v>
      </c>
      <c r="H52" s="65" t="s">
        <v>76</v>
      </c>
      <c r="I52" s="65" t="s">
        <v>75</v>
      </c>
      <c r="J52" s="129"/>
      <c r="K52" s="129"/>
      <c r="L52" s="64"/>
    </row>
    <row r="53" spans="2:12" s="58" customFormat="1" ht="15" customHeight="1" x14ac:dyDescent="0.2">
      <c r="B53" s="51" t="s">
        <v>19</v>
      </c>
      <c r="C53" s="50">
        <v>0</v>
      </c>
      <c r="D53" s="49">
        <v>19</v>
      </c>
      <c r="E53" s="49">
        <v>48</v>
      </c>
      <c r="F53" s="49">
        <v>142</v>
      </c>
      <c r="G53" s="49">
        <v>1933</v>
      </c>
      <c r="H53" s="49">
        <v>5273</v>
      </c>
      <c r="I53" s="49">
        <v>352</v>
      </c>
      <c r="J53" s="49">
        <v>2001</v>
      </c>
      <c r="K53" s="63">
        <f t="shared" ref="K53:K58" si="3">SUM(C53:J53)</f>
        <v>9768</v>
      </c>
      <c r="L53" s="63"/>
    </row>
    <row r="54" spans="2:12" s="58" customFormat="1" ht="15" customHeight="1" x14ac:dyDescent="0.2">
      <c r="B54" s="51" t="s">
        <v>20</v>
      </c>
      <c r="C54" s="50">
        <v>0</v>
      </c>
      <c r="D54" s="49">
        <v>13</v>
      </c>
      <c r="E54" s="49">
        <v>50</v>
      </c>
      <c r="F54" s="49">
        <v>125</v>
      </c>
      <c r="G54" s="49">
        <v>2017</v>
      </c>
      <c r="H54" s="49">
        <v>5349</v>
      </c>
      <c r="I54" s="49">
        <v>355</v>
      </c>
      <c r="J54" s="49">
        <v>2145</v>
      </c>
      <c r="K54" s="63">
        <f t="shared" si="3"/>
        <v>10054</v>
      </c>
      <c r="L54" s="63"/>
    </row>
    <row r="55" spans="2:12" s="58" customFormat="1" ht="15" customHeight="1" x14ac:dyDescent="0.2">
      <c r="B55" s="51" t="s">
        <v>21</v>
      </c>
      <c r="C55" s="50">
        <v>0</v>
      </c>
      <c r="D55" s="49">
        <v>13</v>
      </c>
      <c r="E55" s="49">
        <v>58</v>
      </c>
      <c r="F55" s="49">
        <v>144</v>
      </c>
      <c r="G55" s="49">
        <v>2034</v>
      </c>
      <c r="H55" s="49">
        <v>6052</v>
      </c>
      <c r="I55" s="49">
        <v>388</v>
      </c>
      <c r="J55" s="49">
        <v>2303</v>
      </c>
      <c r="K55" s="63">
        <f t="shared" si="3"/>
        <v>10992</v>
      </c>
      <c r="L55" s="63"/>
    </row>
    <row r="56" spans="2:12" s="58" customFormat="1" ht="15" customHeight="1" x14ac:dyDescent="0.2">
      <c r="B56" s="51" t="s">
        <v>22</v>
      </c>
      <c r="C56" s="50">
        <v>0</v>
      </c>
      <c r="D56" s="49">
        <v>19</v>
      </c>
      <c r="E56" s="49">
        <v>38</v>
      </c>
      <c r="F56" s="49">
        <v>107</v>
      </c>
      <c r="G56" s="49">
        <v>1844</v>
      </c>
      <c r="H56" s="49">
        <v>5670</v>
      </c>
      <c r="I56" s="49">
        <v>345</v>
      </c>
      <c r="J56" s="49">
        <v>2251</v>
      </c>
      <c r="K56" s="63">
        <f t="shared" si="3"/>
        <v>10274</v>
      </c>
      <c r="L56" s="63"/>
    </row>
    <row r="57" spans="2:12" s="58" customFormat="1" ht="15" customHeight="1" x14ac:dyDescent="0.2">
      <c r="B57" s="51" t="s">
        <v>23</v>
      </c>
      <c r="C57" s="50">
        <v>0</v>
      </c>
      <c r="D57" s="49">
        <v>16</v>
      </c>
      <c r="E57" s="49">
        <v>34</v>
      </c>
      <c r="F57" s="49">
        <v>120</v>
      </c>
      <c r="G57" s="49">
        <v>1829</v>
      </c>
      <c r="H57" s="49">
        <v>5261</v>
      </c>
      <c r="I57" s="49">
        <v>305</v>
      </c>
      <c r="J57" s="49">
        <v>2298</v>
      </c>
      <c r="K57" s="63">
        <f t="shared" si="3"/>
        <v>9863</v>
      </c>
      <c r="L57" s="63"/>
    </row>
    <row r="58" spans="2:12" s="58" customFormat="1" ht="15" customHeight="1" x14ac:dyDescent="0.2">
      <c r="B58" s="51" t="s">
        <v>24</v>
      </c>
      <c r="C58" s="50">
        <v>0</v>
      </c>
      <c r="D58" s="49">
        <v>16</v>
      </c>
      <c r="E58" s="49">
        <v>58</v>
      </c>
      <c r="F58" s="49">
        <v>108</v>
      </c>
      <c r="G58" s="49">
        <v>1759</v>
      </c>
      <c r="H58" s="49">
        <v>5529</v>
      </c>
      <c r="I58" s="49">
        <v>312</v>
      </c>
      <c r="J58" s="49">
        <v>2257</v>
      </c>
      <c r="K58" s="63">
        <f t="shared" si="3"/>
        <v>10039</v>
      </c>
      <c r="L58" s="63"/>
    </row>
    <row r="59" spans="2:12" s="58" customFormat="1" ht="15" customHeight="1" x14ac:dyDescent="0.2">
      <c r="B59" s="51" t="s">
        <v>25</v>
      </c>
      <c r="C59" s="50"/>
      <c r="D59" s="49"/>
      <c r="E59" s="49"/>
      <c r="F59" s="49"/>
      <c r="G59" s="49"/>
      <c r="H59" s="49"/>
      <c r="I59" s="49"/>
      <c r="J59" s="49"/>
      <c r="K59" s="63"/>
      <c r="L59" s="63"/>
    </row>
    <row r="60" spans="2:12" s="58" customFormat="1" ht="15" customHeight="1" x14ac:dyDescent="0.2">
      <c r="B60" s="51" t="s">
        <v>26</v>
      </c>
      <c r="C60" s="50"/>
      <c r="D60" s="49"/>
      <c r="E60" s="49"/>
      <c r="F60" s="49"/>
      <c r="G60" s="49"/>
      <c r="H60" s="49"/>
      <c r="I60" s="49"/>
      <c r="J60" s="49"/>
      <c r="K60" s="63"/>
      <c r="L60" s="63"/>
    </row>
    <row r="61" spans="2:12" s="58" customFormat="1" ht="15" customHeight="1" x14ac:dyDescent="0.2">
      <c r="B61" s="51" t="s">
        <v>61</v>
      </c>
      <c r="C61" s="50"/>
      <c r="D61" s="49"/>
      <c r="E61" s="49"/>
      <c r="F61" s="49"/>
      <c r="G61" s="49"/>
      <c r="H61" s="49"/>
      <c r="I61" s="49"/>
      <c r="J61" s="49"/>
      <c r="K61" s="63"/>
      <c r="L61" s="63"/>
    </row>
    <row r="62" spans="2:12" s="58" customFormat="1" ht="15" customHeight="1" x14ac:dyDescent="0.2">
      <c r="B62" s="51" t="s">
        <v>28</v>
      </c>
      <c r="C62" s="50"/>
      <c r="D62" s="49"/>
      <c r="E62" s="49"/>
      <c r="F62" s="49"/>
      <c r="G62" s="49"/>
      <c r="H62" s="49"/>
      <c r="I62" s="49"/>
      <c r="J62" s="49"/>
      <c r="K62" s="63"/>
      <c r="L62" s="63"/>
    </row>
    <row r="63" spans="2:12" s="58" customFormat="1" ht="15" customHeight="1" x14ac:dyDescent="0.2">
      <c r="B63" s="51" t="s">
        <v>29</v>
      </c>
      <c r="C63" s="50"/>
      <c r="D63" s="49"/>
      <c r="E63" s="49"/>
      <c r="F63" s="49"/>
      <c r="G63" s="49"/>
      <c r="H63" s="49"/>
      <c r="I63" s="49"/>
      <c r="J63" s="49"/>
      <c r="K63" s="63"/>
      <c r="L63" s="63"/>
    </row>
    <row r="64" spans="2:12" s="58" customFormat="1" ht="15" customHeight="1" x14ac:dyDescent="0.2">
      <c r="B64" s="51" t="s">
        <v>30</v>
      </c>
      <c r="C64" s="50"/>
      <c r="D64" s="49"/>
      <c r="E64" s="49"/>
      <c r="F64" s="49"/>
      <c r="G64" s="49"/>
      <c r="H64" s="49"/>
      <c r="I64" s="49"/>
      <c r="J64" s="49"/>
      <c r="K64" s="63"/>
      <c r="L64" s="63"/>
    </row>
    <row r="65" spans="2:17" s="58" customFormat="1" ht="15" customHeight="1" x14ac:dyDescent="0.2">
      <c r="B65" s="46" t="s">
        <v>1</v>
      </c>
      <c r="C65" s="45">
        <f t="shared" ref="C65:K65" si="4">SUM(C53:C64)</f>
        <v>0</v>
      </c>
      <c r="D65" s="45">
        <f t="shared" si="4"/>
        <v>96</v>
      </c>
      <c r="E65" s="45">
        <f t="shared" si="4"/>
        <v>286</v>
      </c>
      <c r="F65" s="45">
        <f t="shared" si="4"/>
        <v>746</v>
      </c>
      <c r="G65" s="45">
        <f t="shared" si="4"/>
        <v>11416</v>
      </c>
      <c r="H65" s="45">
        <f t="shared" si="4"/>
        <v>33134</v>
      </c>
      <c r="I65" s="45">
        <f t="shared" si="4"/>
        <v>2057</v>
      </c>
      <c r="J65" s="45">
        <f t="shared" si="4"/>
        <v>13255</v>
      </c>
      <c r="K65" s="45">
        <f t="shared" si="4"/>
        <v>60990</v>
      </c>
      <c r="L65" s="62"/>
      <c r="N65" s="57"/>
      <c r="O65" s="56"/>
      <c r="P65" s="55"/>
      <c r="Q65" s="88"/>
    </row>
    <row r="66" spans="2:17" s="58" customFormat="1" ht="15" customHeight="1" x14ac:dyDescent="0.2">
      <c r="B66" s="61" t="s">
        <v>74</v>
      </c>
      <c r="C66" s="60">
        <f t="shared" ref="C66:K66" si="5">C65/$K$65</f>
        <v>0</v>
      </c>
      <c r="D66" s="60">
        <f t="shared" si="5"/>
        <v>1.5740285292670929E-3</v>
      </c>
      <c r="E66" s="60">
        <f t="shared" si="5"/>
        <v>4.6892933267748812E-3</v>
      </c>
      <c r="F66" s="60">
        <f t="shared" si="5"/>
        <v>1.2231513362846369E-2</v>
      </c>
      <c r="G66" s="60">
        <f t="shared" si="5"/>
        <v>0.18717822593867847</v>
      </c>
      <c r="H66" s="60">
        <f t="shared" si="5"/>
        <v>0.54326938842433181</v>
      </c>
      <c r="I66" s="60">
        <f t="shared" si="5"/>
        <v>3.372684046565011E-2</v>
      </c>
      <c r="J66" s="60">
        <f t="shared" si="5"/>
        <v>0.21733070995245121</v>
      </c>
      <c r="K66" s="60">
        <f t="shared" si="5"/>
        <v>1</v>
      </c>
      <c r="L66" s="59"/>
      <c r="N66" s="57"/>
      <c r="O66" s="56"/>
      <c r="P66" s="55"/>
      <c r="Q66" s="88"/>
    </row>
    <row r="67" spans="2:17" s="58" customFormat="1" ht="9" customHeight="1" x14ac:dyDescent="0.2">
      <c r="C67" s="77"/>
      <c r="D67" s="77"/>
      <c r="E67" s="77"/>
      <c r="F67" s="77"/>
      <c r="N67" s="57"/>
      <c r="O67" s="56"/>
      <c r="P67" s="55"/>
      <c r="Q67" s="88"/>
    </row>
    <row r="68" spans="2:17" s="58" customFormat="1" ht="15" customHeight="1" x14ac:dyDescent="0.2">
      <c r="B68" s="53" t="s">
        <v>109</v>
      </c>
      <c r="C68" s="53"/>
      <c r="D68" s="53"/>
      <c r="E68" s="53"/>
      <c r="F68" s="53"/>
      <c r="N68" s="57"/>
      <c r="O68" s="56"/>
      <c r="P68" s="55"/>
      <c r="Q68" s="88"/>
    </row>
    <row r="69" spans="2:17" s="58" customFormat="1" ht="15" customHeight="1" x14ac:dyDescent="0.2">
      <c r="B69" s="129" t="s">
        <v>108</v>
      </c>
      <c r="C69" s="129"/>
      <c r="D69" s="54" t="s">
        <v>54</v>
      </c>
      <c r="E69" s="54" t="s">
        <v>16</v>
      </c>
      <c r="O69" s="56"/>
      <c r="P69" s="55"/>
      <c r="Q69" s="88"/>
    </row>
    <row r="70" spans="2:17" s="58" customFormat="1" ht="15" customHeight="1" x14ac:dyDescent="0.25">
      <c r="B70" s="51" t="s">
        <v>107</v>
      </c>
      <c r="C70" s="50"/>
      <c r="D70" s="49">
        <v>25078</v>
      </c>
      <c r="E70" s="66">
        <f t="shared" ref="E70:E75" si="6">D70/$D$76</f>
        <v>0.41118216101000166</v>
      </c>
      <c r="F70" s="87"/>
      <c r="G70" s="86"/>
      <c r="N70" s="57"/>
      <c r="O70" s="85"/>
      <c r="P70" s="55"/>
      <c r="Q70" s="88"/>
    </row>
    <row r="71" spans="2:17" s="58" customFormat="1" ht="15" customHeight="1" x14ac:dyDescent="0.25">
      <c r="B71" s="51" t="s">
        <v>106</v>
      </c>
      <c r="C71" s="48"/>
      <c r="D71" s="49">
        <v>10365</v>
      </c>
      <c r="E71" s="66">
        <f t="shared" si="6"/>
        <v>0.16994589276930644</v>
      </c>
      <c r="F71" s="87"/>
      <c r="G71" s="86"/>
      <c r="N71" s="57"/>
      <c r="O71" s="85"/>
      <c r="P71" s="55"/>
      <c r="Q71" s="88"/>
    </row>
    <row r="72" spans="2:17" s="58" customFormat="1" ht="15" customHeight="1" x14ac:dyDescent="0.25">
      <c r="B72" s="51" t="s">
        <v>105</v>
      </c>
      <c r="C72" s="48"/>
      <c r="D72" s="49">
        <v>6941</v>
      </c>
      <c r="E72" s="66">
        <f t="shared" si="6"/>
        <v>0.11380554189211346</v>
      </c>
      <c r="F72" s="87"/>
      <c r="G72" s="86"/>
      <c r="N72" s="57"/>
      <c r="O72" s="85"/>
      <c r="P72" s="55"/>
      <c r="Q72" s="88"/>
    </row>
    <row r="73" spans="2:17" s="58" customFormat="1" ht="15" customHeight="1" x14ac:dyDescent="0.25">
      <c r="B73" s="51" t="s">
        <v>55</v>
      </c>
      <c r="C73" s="48"/>
      <c r="D73" s="49">
        <v>10062</v>
      </c>
      <c r="E73" s="66">
        <f t="shared" si="6"/>
        <v>0.16497786522380717</v>
      </c>
      <c r="F73" s="87"/>
      <c r="G73" s="86"/>
      <c r="N73" s="57"/>
      <c r="O73" s="85"/>
      <c r="P73" s="55"/>
      <c r="Q73" s="88"/>
    </row>
    <row r="74" spans="2:17" s="58" customFormat="1" ht="15" customHeight="1" x14ac:dyDescent="0.25">
      <c r="B74" s="51" t="s">
        <v>104</v>
      </c>
      <c r="C74" s="48"/>
      <c r="D74" s="49">
        <v>8076</v>
      </c>
      <c r="E74" s="66">
        <f t="shared" si="6"/>
        <v>0.1324151500245942</v>
      </c>
      <c r="F74" s="87"/>
      <c r="G74" s="86"/>
      <c r="N74" s="57"/>
      <c r="O74" s="85"/>
      <c r="P74" s="89"/>
      <c r="Q74" s="88"/>
    </row>
    <row r="75" spans="2:17" s="58" customFormat="1" ht="15" customHeight="1" x14ac:dyDescent="0.25">
      <c r="B75" s="51" t="s">
        <v>103</v>
      </c>
      <c r="C75" s="48"/>
      <c r="D75" s="49">
        <v>468</v>
      </c>
      <c r="E75" s="66">
        <f t="shared" si="6"/>
        <v>7.6733890801770786E-3</v>
      </c>
      <c r="F75" s="87"/>
      <c r="G75" s="86"/>
      <c r="N75" s="57"/>
      <c r="O75" s="85"/>
    </row>
    <row r="76" spans="2:17" s="58" customFormat="1" ht="12.75" x14ac:dyDescent="0.2">
      <c r="B76" s="152" t="s">
        <v>1</v>
      </c>
      <c r="C76" s="152"/>
      <c r="D76" s="45">
        <f>SUM(D70:D75)</f>
        <v>60990</v>
      </c>
      <c r="E76" s="84">
        <f>SUM(E70:E75)</f>
        <v>1</v>
      </c>
    </row>
    <row r="77" spans="2:17" s="82" customFormat="1" ht="4.5" customHeight="1" x14ac:dyDescent="0.2">
      <c r="C77" s="83"/>
      <c r="D77" s="83"/>
      <c r="E77" s="83"/>
      <c r="F77" s="83"/>
    </row>
    <row r="78" spans="2:17" s="58" customFormat="1" ht="18" customHeight="1" x14ac:dyDescent="0.25">
      <c r="B78" s="3" t="s">
        <v>102</v>
      </c>
      <c r="C78" s="5"/>
      <c r="D78" s="5"/>
      <c r="E78" s="5"/>
      <c r="F78" s="5"/>
      <c r="G78" s="5"/>
      <c r="H78" s="5"/>
      <c r="I78" s="5"/>
      <c r="J78" s="5"/>
      <c r="K78" s="4"/>
      <c r="L78" s="4"/>
      <c r="M78" s="4"/>
      <c r="N78" s="4"/>
      <c r="O78" s="4"/>
      <c r="P78" s="4"/>
      <c r="Q78" s="81"/>
    </row>
    <row r="79" spans="2:17" s="58" customFormat="1" ht="5.25" customHeight="1" x14ac:dyDescent="0.2">
      <c r="B79" s="74"/>
      <c r="C79" s="75"/>
      <c r="D79" s="75"/>
      <c r="E79" s="75"/>
      <c r="F79" s="75"/>
      <c r="G79" s="74"/>
      <c r="H79" s="74"/>
      <c r="I79" s="74"/>
      <c r="J79" s="74"/>
      <c r="K79" s="74"/>
      <c r="L79" s="74"/>
      <c r="M79" s="74"/>
      <c r="N79" s="74"/>
      <c r="O79" s="74"/>
      <c r="P79" s="74"/>
    </row>
    <row r="80" spans="2:17" s="58" customFormat="1" ht="27.75" customHeight="1" thickBot="1" x14ac:dyDescent="0.25">
      <c r="B80" s="151" t="s">
        <v>101</v>
      </c>
      <c r="C80" s="151"/>
      <c r="D80" s="151"/>
      <c r="E80" s="151"/>
      <c r="F80" s="151"/>
      <c r="G80" s="52"/>
      <c r="H80" s="52"/>
      <c r="I80" s="6"/>
      <c r="J80" s="6"/>
    </row>
    <row r="81" spans="2:16" s="58" customFormat="1" ht="15" customHeight="1" thickTop="1" x14ac:dyDescent="0.2">
      <c r="B81" s="54" t="s">
        <v>17</v>
      </c>
      <c r="C81" s="54" t="s">
        <v>2</v>
      </c>
      <c r="D81" s="54" t="s">
        <v>3</v>
      </c>
      <c r="E81" s="54" t="s">
        <v>1</v>
      </c>
      <c r="F81" s="73" t="s">
        <v>59</v>
      </c>
      <c r="G81" s="64"/>
      <c r="H81" s="64"/>
    </row>
    <row r="82" spans="2:16" s="58" customFormat="1" ht="15" customHeight="1" x14ac:dyDescent="0.2">
      <c r="B82" s="51" t="s">
        <v>19</v>
      </c>
      <c r="C82" s="50">
        <v>7771</v>
      </c>
      <c r="D82" s="49">
        <v>1997</v>
      </c>
      <c r="E82" s="63">
        <f t="shared" ref="E82:E87" si="7">C82+D82</f>
        <v>9768</v>
      </c>
      <c r="F82" s="72" t="s">
        <v>89</v>
      </c>
      <c r="G82" s="63"/>
      <c r="H82" s="47"/>
    </row>
    <row r="83" spans="2:16" s="58" customFormat="1" ht="15" customHeight="1" x14ac:dyDescent="0.2">
      <c r="B83" s="51" t="s">
        <v>20</v>
      </c>
      <c r="C83" s="50">
        <v>7946</v>
      </c>
      <c r="D83" s="49">
        <v>2108</v>
      </c>
      <c r="E83" s="63">
        <f t="shared" si="7"/>
        <v>10054</v>
      </c>
      <c r="F83" s="71">
        <f>+(E83-E82)/E82</f>
        <v>2.9279279279279279E-2</v>
      </c>
      <c r="G83" s="63"/>
      <c r="H83" s="47"/>
    </row>
    <row r="84" spans="2:16" s="58" customFormat="1" ht="15" customHeight="1" x14ac:dyDescent="0.2">
      <c r="B84" s="51" t="s">
        <v>21</v>
      </c>
      <c r="C84" s="50">
        <v>8541</v>
      </c>
      <c r="D84" s="49">
        <v>2451</v>
      </c>
      <c r="E84" s="63">
        <f t="shared" si="7"/>
        <v>10992</v>
      </c>
      <c r="F84" s="71">
        <f>+(E84-E83)/E83</f>
        <v>9.3296200517207079E-2</v>
      </c>
      <c r="G84" s="63"/>
      <c r="H84" s="47"/>
    </row>
    <row r="85" spans="2:16" s="58" customFormat="1" ht="15" customHeight="1" x14ac:dyDescent="0.2">
      <c r="B85" s="51" t="s">
        <v>22</v>
      </c>
      <c r="C85" s="50">
        <v>8034</v>
      </c>
      <c r="D85" s="49">
        <v>2240</v>
      </c>
      <c r="E85" s="63">
        <f t="shared" si="7"/>
        <v>10274</v>
      </c>
      <c r="F85" s="71">
        <f>+(E85-E84)/E84</f>
        <v>-6.5320232896652106E-2</v>
      </c>
      <c r="G85" s="63"/>
      <c r="H85" s="47"/>
    </row>
    <row r="86" spans="2:16" s="58" customFormat="1" ht="15" customHeight="1" x14ac:dyDescent="0.2">
      <c r="B86" s="51" t="s">
        <v>23</v>
      </c>
      <c r="C86" s="50">
        <v>7571</v>
      </c>
      <c r="D86" s="49">
        <v>2292</v>
      </c>
      <c r="E86" s="63">
        <f t="shared" si="7"/>
        <v>9863</v>
      </c>
      <c r="F86" s="71">
        <f>+(E86-E85)/E85</f>
        <v>-4.0003893322951137E-2</v>
      </c>
      <c r="G86" s="63"/>
      <c r="H86" s="47"/>
    </row>
    <row r="87" spans="2:16" s="58" customFormat="1" ht="15" customHeight="1" x14ac:dyDescent="0.2">
      <c r="B87" s="51" t="s">
        <v>24</v>
      </c>
      <c r="C87" s="49">
        <v>7677</v>
      </c>
      <c r="D87" s="50">
        <v>2362</v>
      </c>
      <c r="E87" s="63">
        <f t="shared" si="7"/>
        <v>10039</v>
      </c>
      <c r="F87" s="71">
        <f>+(E87-E86)/E86</f>
        <v>1.7844469228429485E-2</v>
      </c>
      <c r="G87" s="63"/>
      <c r="H87" s="47"/>
      <c r="O87" s="7" t="s">
        <v>2</v>
      </c>
      <c r="P87" s="7" t="s">
        <v>3</v>
      </c>
    </row>
    <row r="88" spans="2:16" s="58" customFormat="1" ht="15" customHeight="1" x14ac:dyDescent="0.2">
      <c r="B88" s="51" t="s">
        <v>25</v>
      </c>
      <c r="C88" s="49"/>
      <c r="D88" s="50"/>
      <c r="E88" s="63"/>
      <c r="F88" s="71"/>
      <c r="G88" s="63"/>
      <c r="H88" s="47"/>
      <c r="O88" s="137">
        <f>C95</f>
        <v>0.77947204459747499</v>
      </c>
      <c r="P88" s="137">
        <f>D95</f>
        <v>0.22052795540252501</v>
      </c>
    </row>
    <row r="89" spans="2:16" s="58" customFormat="1" ht="15" customHeight="1" x14ac:dyDescent="0.2">
      <c r="B89" s="51" t="s">
        <v>26</v>
      </c>
      <c r="C89" s="50"/>
      <c r="D89" s="49"/>
      <c r="E89" s="63"/>
      <c r="F89" s="71"/>
      <c r="G89" s="63"/>
      <c r="H89" s="47"/>
      <c r="O89" s="137"/>
      <c r="P89" s="138"/>
    </row>
    <row r="90" spans="2:16" s="58" customFormat="1" ht="15" customHeight="1" x14ac:dyDescent="0.2">
      <c r="B90" s="51" t="s">
        <v>61</v>
      </c>
      <c r="C90" s="50"/>
      <c r="D90" s="49"/>
      <c r="E90" s="63"/>
      <c r="F90" s="71"/>
      <c r="G90" s="63"/>
      <c r="H90" s="47"/>
    </row>
    <row r="91" spans="2:16" s="58" customFormat="1" ht="15" customHeight="1" x14ac:dyDescent="0.2">
      <c r="B91" s="51" t="s">
        <v>28</v>
      </c>
      <c r="C91" s="50"/>
      <c r="D91" s="49"/>
      <c r="E91" s="63"/>
      <c r="F91" s="71"/>
      <c r="G91" s="63"/>
      <c r="H91" s="47"/>
    </row>
    <row r="92" spans="2:16" s="58" customFormat="1" ht="15" customHeight="1" x14ac:dyDescent="0.2">
      <c r="B92" s="51" t="s">
        <v>29</v>
      </c>
      <c r="C92" s="50"/>
      <c r="D92" s="49"/>
      <c r="E92" s="63"/>
      <c r="F92" s="71"/>
      <c r="G92" s="62"/>
      <c r="H92" s="70"/>
    </row>
    <row r="93" spans="2:16" s="58" customFormat="1" ht="15" customHeight="1" thickBot="1" x14ac:dyDescent="0.25">
      <c r="B93" s="51" t="s">
        <v>30</v>
      </c>
      <c r="C93" s="50"/>
      <c r="D93" s="49"/>
      <c r="E93" s="63"/>
      <c r="F93" s="69"/>
    </row>
    <row r="94" spans="2:16" s="58" customFormat="1" ht="15" customHeight="1" thickTop="1" x14ac:dyDescent="0.2">
      <c r="B94" s="46" t="s">
        <v>1</v>
      </c>
      <c r="C94" s="45">
        <f>SUM(C82:C93)</f>
        <v>47540</v>
      </c>
      <c r="D94" s="45">
        <f>SUM(D82:D93)</f>
        <v>13450</v>
      </c>
      <c r="E94" s="45">
        <f>SUM(E82:E93)</f>
        <v>60990</v>
      </c>
      <c r="F94" s="62"/>
      <c r="G94" s="2"/>
      <c r="H94" s="68"/>
      <c r="I94" s="68"/>
      <c r="J94" s="68"/>
      <c r="K94" s="68"/>
      <c r="L94" s="68"/>
    </row>
    <row r="95" spans="2:16" s="58" customFormat="1" ht="15" customHeight="1" x14ac:dyDescent="0.2">
      <c r="B95" s="61" t="s">
        <v>74</v>
      </c>
      <c r="C95" s="67">
        <f>C94/E94</f>
        <v>0.77947204459747499</v>
      </c>
      <c r="D95" s="67">
        <f>D94/E94</f>
        <v>0.22052795540252501</v>
      </c>
      <c r="E95" s="67">
        <f>E94/E94</f>
        <v>1</v>
      </c>
      <c r="F95" s="66"/>
      <c r="G95" s="64"/>
      <c r="H95" s="64"/>
      <c r="I95" s="64"/>
      <c r="J95" s="64"/>
      <c r="K95" s="64"/>
      <c r="L95" s="64"/>
    </row>
    <row r="96" spans="2:16" s="58" customFormat="1" ht="9" customHeight="1" x14ac:dyDescent="0.2">
      <c r="B96" s="51"/>
      <c r="C96" s="49"/>
      <c r="D96" s="49"/>
      <c r="E96" s="49"/>
      <c r="F96" s="49"/>
      <c r="G96" s="49"/>
      <c r="H96" s="49"/>
      <c r="I96" s="49"/>
      <c r="J96" s="49"/>
      <c r="K96" s="63"/>
      <c r="L96" s="63"/>
    </row>
    <row r="97" spans="2:16" s="58" customFormat="1" ht="15" customHeight="1" x14ac:dyDescent="0.2">
      <c r="B97" s="53" t="s">
        <v>100</v>
      </c>
      <c r="C97" s="53"/>
      <c r="D97" s="53"/>
      <c r="E97" s="53"/>
      <c r="F97" s="53"/>
      <c r="G97" s="49"/>
      <c r="H97" s="49"/>
      <c r="I97" s="49"/>
      <c r="J97" s="49"/>
      <c r="K97" s="63"/>
      <c r="L97" s="63"/>
    </row>
    <row r="98" spans="2:16" s="58" customFormat="1" ht="24" customHeight="1" x14ac:dyDescent="0.2">
      <c r="B98" s="129" t="s">
        <v>17</v>
      </c>
      <c r="C98" s="54" t="s">
        <v>87</v>
      </c>
      <c r="D98" s="54" t="s">
        <v>86</v>
      </c>
      <c r="E98" s="54" t="s">
        <v>18</v>
      </c>
      <c r="F98" s="54" t="s">
        <v>85</v>
      </c>
      <c r="G98" s="54" t="s">
        <v>84</v>
      </c>
      <c r="H98" s="54" t="s">
        <v>83</v>
      </c>
      <c r="I98" s="54" t="s">
        <v>82</v>
      </c>
      <c r="J98" s="129" t="s">
        <v>60</v>
      </c>
      <c r="K98" s="129" t="s">
        <v>1</v>
      </c>
      <c r="L98" s="64"/>
    </row>
    <row r="99" spans="2:16" s="58" customFormat="1" ht="12" customHeight="1" x14ac:dyDescent="0.2">
      <c r="B99" s="129"/>
      <c r="C99" s="65" t="s">
        <v>81</v>
      </c>
      <c r="D99" s="65" t="s">
        <v>80</v>
      </c>
      <c r="E99" s="65" t="s">
        <v>79</v>
      </c>
      <c r="F99" s="65" t="s">
        <v>78</v>
      </c>
      <c r="G99" s="65" t="s">
        <v>77</v>
      </c>
      <c r="H99" s="65" t="s">
        <v>76</v>
      </c>
      <c r="I99" s="65" t="s">
        <v>75</v>
      </c>
      <c r="J99" s="129"/>
      <c r="K99" s="129"/>
      <c r="L99" s="64"/>
    </row>
    <row r="100" spans="2:16" s="58" customFormat="1" ht="15" customHeight="1" x14ac:dyDescent="0.2">
      <c r="B100" s="51" t="s">
        <v>19</v>
      </c>
      <c r="C100" s="50">
        <v>1042</v>
      </c>
      <c r="D100" s="49">
        <v>1184</v>
      </c>
      <c r="E100" s="49">
        <v>626</v>
      </c>
      <c r="F100" s="49">
        <v>482</v>
      </c>
      <c r="G100" s="49">
        <v>2050</v>
      </c>
      <c r="H100" s="49">
        <v>3732</v>
      </c>
      <c r="I100" s="49">
        <v>498</v>
      </c>
      <c r="J100" s="49">
        <v>154</v>
      </c>
      <c r="K100" s="63">
        <f t="shared" ref="K100:K105" si="8">SUM(C100:J100)</f>
        <v>9768</v>
      </c>
      <c r="L100" s="63"/>
    </row>
    <row r="101" spans="2:16" s="58" customFormat="1" ht="15" customHeight="1" x14ac:dyDescent="0.2">
      <c r="B101" s="51" t="s">
        <v>20</v>
      </c>
      <c r="C101" s="50">
        <v>1102</v>
      </c>
      <c r="D101" s="49">
        <v>1191</v>
      </c>
      <c r="E101" s="49">
        <v>669</v>
      </c>
      <c r="F101" s="49">
        <v>584</v>
      </c>
      <c r="G101" s="49">
        <v>2067</v>
      </c>
      <c r="H101" s="49">
        <v>3759</v>
      </c>
      <c r="I101" s="49">
        <v>554</v>
      </c>
      <c r="J101" s="49">
        <v>128</v>
      </c>
      <c r="K101" s="63">
        <f t="shared" si="8"/>
        <v>10054</v>
      </c>
      <c r="L101" s="63"/>
    </row>
    <row r="102" spans="2:16" s="58" customFormat="1" ht="15" customHeight="1" x14ac:dyDescent="0.2">
      <c r="B102" s="51" t="s">
        <v>21</v>
      </c>
      <c r="C102" s="50">
        <v>1125</v>
      </c>
      <c r="D102" s="49">
        <v>1446</v>
      </c>
      <c r="E102" s="49">
        <v>804</v>
      </c>
      <c r="F102" s="49">
        <v>624</v>
      </c>
      <c r="G102" s="49">
        <v>2165</v>
      </c>
      <c r="H102" s="49">
        <v>4106</v>
      </c>
      <c r="I102" s="49">
        <v>575</v>
      </c>
      <c r="J102" s="49">
        <v>147</v>
      </c>
      <c r="K102" s="63">
        <f t="shared" si="8"/>
        <v>10992</v>
      </c>
      <c r="L102" s="63"/>
    </row>
    <row r="103" spans="2:16" s="58" customFormat="1" ht="15" customHeight="1" x14ac:dyDescent="0.2">
      <c r="B103" s="51" t="s">
        <v>22</v>
      </c>
      <c r="C103" s="50">
        <v>1025</v>
      </c>
      <c r="D103" s="49">
        <v>1391</v>
      </c>
      <c r="E103" s="49">
        <v>763</v>
      </c>
      <c r="F103" s="49">
        <v>632</v>
      </c>
      <c r="G103" s="49">
        <v>1947</v>
      </c>
      <c r="H103" s="49">
        <v>3779</v>
      </c>
      <c r="I103" s="49">
        <v>583</v>
      </c>
      <c r="J103" s="49">
        <v>154</v>
      </c>
      <c r="K103" s="63">
        <f t="shared" si="8"/>
        <v>10274</v>
      </c>
      <c r="L103" s="63"/>
    </row>
    <row r="104" spans="2:16" s="58" customFormat="1" ht="15" customHeight="1" x14ac:dyDescent="0.2">
      <c r="B104" s="51" t="s">
        <v>23</v>
      </c>
      <c r="C104" s="50">
        <v>1033</v>
      </c>
      <c r="D104" s="49">
        <v>1417</v>
      </c>
      <c r="E104" s="49">
        <v>812</v>
      </c>
      <c r="F104" s="49">
        <v>591</v>
      </c>
      <c r="G104" s="49">
        <v>2010</v>
      </c>
      <c r="H104" s="49">
        <v>3392</v>
      </c>
      <c r="I104" s="49">
        <v>479</v>
      </c>
      <c r="J104" s="49">
        <v>129</v>
      </c>
      <c r="K104" s="63">
        <f t="shared" si="8"/>
        <v>9863</v>
      </c>
      <c r="L104" s="63"/>
    </row>
    <row r="105" spans="2:16" s="58" customFormat="1" ht="15" customHeight="1" x14ac:dyDescent="0.2">
      <c r="B105" s="51" t="s">
        <v>24</v>
      </c>
      <c r="C105" s="50">
        <v>1075</v>
      </c>
      <c r="D105" s="49">
        <v>1488</v>
      </c>
      <c r="E105" s="49">
        <v>815</v>
      </c>
      <c r="F105" s="49">
        <v>601</v>
      </c>
      <c r="G105" s="49">
        <v>1799</v>
      </c>
      <c r="H105" s="49">
        <v>3583</v>
      </c>
      <c r="I105" s="49">
        <v>492</v>
      </c>
      <c r="J105" s="49">
        <v>186</v>
      </c>
      <c r="K105" s="63">
        <f t="shared" si="8"/>
        <v>10039</v>
      </c>
      <c r="L105" s="63"/>
    </row>
    <row r="106" spans="2:16" s="58" customFormat="1" ht="15" customHeight="1" x14ac:dyDescent="0.2">
      <c r="B106" s="51" t="s">
        <v>25</v>
      </c>
      <c r="C106" s="50"/>
      <c r="D106" s="49"/>
      <c r="E106" s="49"/>
      <c r="F106" s="49"/>
      <c r="G106" s="49"/>
      <c r="H106" s="49"/>
      <c r="I106" s="49"/>
      <c r="J106" s="49"/>
      <c r="K106" s="63"/>
      <c r="L106" s="63"/>
    </row>
    <row r="107" spans="2:16" s="58" customFormat="1" ht="15" customHeight="1" x14ac:dyDescent="0.2">
      <c r="B107" s="51" t="s">
        <v>26</v>
      </c>
      <c r="C107" s="50"/>
      <c r="D107" s="49"/>
      <c r="E107" s="49"/>
      <c r="F107" s="49"/>
      <c r="G107" s="49"/>
      <c r="H107" s="49"/>
      <c r="I107" s="49"/>
      <c r="J107" s="49"/>
      <c r="K107" s="63"/>
      <c r="L107" s="63"/>
    </row>
    <row r="108" spans="2:16" s="58" customFormat="1" ht="15" customHeight="1" x14ac:dyDescent="0.2">
      <c r="B108" s="51" t="s">
        <v>61</v>
      </c>
      <c r="C108" s="50"/>
      <c r="D108" s="49"/>
      <c r="E108" s="49"/>
      <c r="F108" s="49"/>
      <c r="G108" s="49"/>
      <c r="H108" s="49"/>
      <c r="I108" s="49"/>
      <c r="J108" s="49"/>
      <c r="K108" s="63"/>
      <c r="L108" s="63"/>
    </row>
    <row r="109" spans="2:16" s="58" customFormat="1" ht="15" customHeight="1" x14ac:dyDescent="0.2">
      <c r="B109" s="51" t="s">
        <v>28</v>
      </c>
      <c r="C109" s="50"/>
      <c r="D109" s="49"/>
      <c r="E109" s="49"/>
      <c r="F109" s="49"/>
      <c r="G109" s="49"/>
      <c r="H109" s="49"/>
      <c r="I109" s="49"/>
      <c r="J109" s="49"/>
      <c r="K109" s="63"/>
      <c r="L109" s="63"/>
    </row>
    <row r="110" spans="2:16" s="58" customFormat="1" ht="15" customHeight="1" x14ac:dyDescent="0.2">
      <c r="B110" s="51" t="s">
        <v>29</v>
      </c>
      <c r="C110" s="50"/>
      <c r="D110" s="49"/>
      <c r="E110" s="49"/>
      <c r="F110" s="49"/>
      <c r="G110" s="49"/>
      <c r="H110" s="49"/>
      <c r="I110" s="49"/>
      <c r="J110" s="49"/>
      <c r="K110" s="63"/>
      <c r="L110" s="63"/>
    </row>
    <row r="111" spans="2:16" s="58" customFormat="1" ht="15" customHeight="1" x14ac:dyDescent="0.2">
      <c r="B111" s="51" t="s">
        <v>30</v>
      </c>
      <c r="C111" s="50"/>
      <c r="D111" s="49"/>
      <c r="E111" s="49"/>
      <c r="F111" s="49"/>
      <c r="G111" s="49"/>
      <c r="H111" s="49"/>
      <c r="I111" s="49"/>
      <c r="J111" s="49"/>
      <c r="K111" s="63"/>
      <c r="L111" s="63"/>
    </row>
    <row r="112" spans="2:16" s="58" customFormat="1" ht="15" customHeight="1" x14ac:dyDescent="0.2">
      <c r="B112" s="46" t="s">
        <v>1</v>
      </c>
      <c r="C112" s="45">
        <f t="shared" ref="C112:K112" si="9">SUM(C100:C111)</f>
        <v>6402</v>
      </c>
      <c r="D112" s="45">
        <f t="shared" si="9"/>
        <v>8117</v>
      </c>
      <c r="E112" s="45">
        <f t="shared" si="9"/>
        <v>4489</v>
      </c>
      <c r="F112" s="45">
        <f t="shared" si="9"/>
        <v>3514</v>
      </c>
      <c r="G112" s="45">
        <f t="shared" si="9"/>
        <v>12038</v>
      </c>
      <c r="H112" s="45">
        <f t="shared" si="9"/>
        <v>22351</v>
      </c>
      <c r="I112" s="45">
        <f t="shared" si="9"/>
        <v>3181</v>
      </c>
      <c r="J112" s="45">
        <f t="shared" si="9"/>
        <v>898</v>
      </c>
      <c r="K112" s="45">
        <f t="shared" si="9"/>
        <v>60990</v>
      </c>
      <c r="L112" s="62"/>
      <c r="N112" s="57"/>
      <c r="O112" s="56"/>
      <c r="P112" s="55"/>
    </row>
    <row r="113" spans="2:17" s="58" customFormat="1" ht="15" customHeight="1" x14ac:dyDescent="0.2">
      <c r="B113" s="61" t="s">
        <v>74</v>
      </c>
      <c r="C113" s="60">
        <f t="shared" ref="C113:K113" si="10">C112/$K$65</f>
        <v>0.10496802754549926</v>
      </c>
      <c r="D113" s="60">
        <f t="shared" si="10"/>
        <v>0.13308739137563536</v>
      </c>
      <c r="E113" s="60">
        <f t="shared" si="10"/>
        <v>7.36022298737498E-2</v>
      </c>
      <c r="F113" s="60">
        <f t="shared" si="10"/>
        <v>5.7616002623380881E-2</v>
      </c>
      <c r="G113" s="60">
        <f t="shared" si="10"/>
        <v>0.19737661911788817</v>
      </c>
      <c r="H113" s="60">
        <f t="shared" si="10"/>
        <v>0.3664699131005083</v>
      </c>
      <c r="I113" s="60">
        <f t="shared" si="10"/>
        <v>5.2156091162485652E-2</v>
      </c>
      <c r="J113" s="60">
        <f t="shared" si="10"/>
        <v>1.4723725200852598E-2</v>
      </c>
      <c r="K113" s="60">
        <f t="shared" si="10"/>
        <v>1</v>
      </c>
      <c r="L113" s="59"/>
      <c r="N113" s="57"/>
      <c r="O113" s="56"/>
      <c r="P113" s="55"/>
    </row>
    <row r="114" spans="2:17" s="58" customFormat="1" ht="15" customHeight="1" x14ac:dyDescent="0.2">
      <c r="B114" s="80"/>
      <c r="C114" s="79"/>
      <c r="D114" s="79"/>
      <c r="E114" s="47"/>
      <c r="F114" s="47"/>
      <c r="G114" s="47"/>
      <c r="H114" s="47"/>
    </row>
    <row r="115" spans="2:17" s="58" customFormat="1" ht="15" customHeight="1" x14ac:dyDescent="0.2">
      <c r="B115" s="53" t="s">
        <v>99</v>
      </c>
      <c r="C115" s="79"/>
      <c r="D115" s="79"/>
      <c r="E115" s="47"/>
      <c r="F115" s="47"/>
      <c r="G115" s="47"/>
      <c r="H115" s="47"/>
    </row>
    <row r="116" spans="2:17" s="58" customFormat="1" ht="15" customHeight="1" x14ac:dyDescent="0.2">
      <c r="B116" s="54" t="s">
        <v>98</v>
      </c>
      <c r="C116" s="54" t="s">
        <v>19</v>
      </c>
      <c r="D116" s="54" t="s">
        <v>20</v>
      </c>
      <c r="E116" s="54" t="s">
        <v>21</v>
      </c>
      <c r="F116" s="54" t="s">
        <v>22</v>
      </c>
      <c r="G116" s="54" t="s">
        <v>23</v>
      </c>
      <c r="H116" s="54" t="s">
        <v>24</v>
      </c>
      <c r="I116" s="54" t="s">
        <v>25</v>
      </c>
      <c r="J116" s="54" t="s">
        <v>26</v>
      </c>
      <c r="K116" s="54" t="s">
        <v>61</v>
      </c>
      <c r="L116" s="54" t="s">
        <v>28</v>
      </c>
      <c r="M116" s="54" t="s">
        <v>29</v>
      </c>
      <c r="N116" s="54" t="s">
        <v>30</v>
      </c>
      <c r="O116" s="54" t="s">
        <v>1</v>
      </c>
      <c r="P116" s="54" t="s">
        <v>16</v>
      </c>
    </row>
    <row r="117" spans="2:17" s="58" customFormat="1" ht="15" customHeight="1" x14ac:dyDescent="0.2">
      <c r="B117" s="51" t="s">
        <v>97</v>
      </c>
      <c r="C117" s="50">
        <v>2560</v>
      </c>
      <c r="D117" s="49">
        <v>2629</v>
      </c>
      <c r="E117" s="49">
        <v>2819</v>
      </c>
      <c r="F117" s="49">
        <v>2561</v>
      </c>
      <c r="G117" s="49">
        <v>2381</v>
      </c>
      <c r="H117" s="49">
        <v>2526</v>
      </c>
      <c r="I117" s="49"/>
      <c r="J117" s="49"/>
      <c r="K117" s="77"/>
      <c r="L117" s="77"/>
      <c r="M117" s="77"/>
      <c r="N117" s="77"/>
      <c r="O117" s="48">
        <f>SUM(C117:N117)</f>
        <v>15476</v>
      </c>
      <c r="P117" s="47">
        <f t="shared" ref="P117:P122" si="11">O117/$O$122</f>
        <v>0.25374651582226593</v>
      </c>
      <c r="Q117" s="78"/>
    </row>
    <row r="118" spans="2:17" s="58" customFormat="1" ht="15" customHeight="1" x14ac:dyDescent="0.2">
      <c r="B118" s="51" t="s">
        <v>96</v>
      </c>
      <c r="C118" s="50">
        <v>4491</v>
      </c>
      <c r="D118" s="49">
        <v>4392</v>
      </c>
      <c r="E118" s="49">
        <v>4715</v>
      </c>
      <c r="F118" s="49">
        <v>4441</v>
      </c>
      <c r="G118" s="49">
        <v>4452</v>
      </c>
      <c r="H118" s="49">
        <v>4289</v>
      </c>
      <c r="I118" s="49"/>
      <c r="J118" s="49"/>
      <c r="K118" s="77"/>
      <c r="L118" s="77"/>
      <c r="M118" s="77"/>
      <c r="N118" s="77"/>
      <c r="O118" s="48">
        <f>SUM(C118:N118)</f>
        <v>26780</v>
      </c>
      <c r="P118" s="47">
        <f t="shared" si="11"/>
        <v>0.43908837514346616</v>
      </c>
      <c r="Q118" s="78"/>
    </row>
    <row r="119" spans="2:17" s="58" customFormat="1" ht="15" customHeight="1" x14ac:dyDescent="0.2">
      <c r="B119" s="51" t="s">
        <v>95</v>
      </c>
      <c r="C119" s="50">
        <v>759</v>
      </c>
      <c r="D119" s="49">
        <v>815</v>
      </c>
      <c r="E119" s="49">
        <v>925</v>
      </c>
      <c r="F119" s="49">
        <v>954</v>
      </c>
      <c r="G119" s="49">
        <v>933</v>
      </c>
      <c r="H119" s="49">
        <v>861</v>
      </c>
      <c r="I119" s="49"/>
      <c r="J119" s="49"/>
      <c r="K119" s="77"/>
      <c r="L119" s="77"/>
      <c r="M119" s="77"/>
      <c r="N119" s="77"/>
      <c r="O119" s="48">
        <f>SUM(C119:N119)</f>
        <v>5247</v>
      </c>
      <c r="P119" s="47">
        <f t="shared" si="11"/>
        <v>8.6030496802754555E-2</v>
      </c>
    </row>
    <row r="120" spans="2:17" s="58" customFormat="1" ht="15" customHeight="1" x14ac:dyDescent="0.2">
      <c r="B120" s="51" t="s">
        <v>94</v>
      </c>
      <c r="C120" s="50">
        <v>22</v>
      </c>
      <c r="D120" s="49">
        <v>40</v>
      </c>
      <c r="E120" s="49">
        <v>33</v>
      </c>
      <c r="F120" s="49">
        <v>30</v>
      </c>
      <c r="G120" s="49">
        <v>23</v>
      </c>
      <c r="H120" s="49">
        <v>26</v>
      </c>
      <c r="I120" s="49"/>
      <c r="J120" s="49"/>
      <c r="K120" s="77"/>
      <c r="L120" s="77"/>
      <c r="M120" s="77"/>
      <c r="N120" s="77"/>
      <c r="O120" s="48">
        <f>SUM(C120:N120)</f>
        <v>174</v>
      </c>
      <c r="P120" s="47">
        <f t="shared" si="11"/>
        <v>2.8529267092966058E-3</v>
      </c>
    </row>
    <row r="121" spans="2:17" s="58" customFormat="1" ht="15" customHeight="1" x14ac:dyDescent="0.2">
      <c r="B121" s="51" t="s">
        <v>93</v>
      </c>
      <c r="C121" s="50">
        <v>1936</v>
      </c>
      <c r="D121" s="49">
        <v>2178</v>
      </c>
      <c r="E121" s="49">
        <v>2500</v>
      </c>
      <c r="F121" s="49">
        <v>2288</v>
      </c>
      <c r="G121" s="49">
        <v>2074</v>
      </c>
      <c r="H121" s="49">
        <v>2337</v>
      </c>
      <c r="I121" s="49"/>
      <c r="J121" s="49"/>
      <c r="K121" s="77"/>
      <c r="L121" s="77"/>
      <c r="M121" s="77"/>
      <c r="N121" s="77"/>
      <c r="O121" s="48">
        <f>SUM(C121:N121)</f>
        <v>13313</v>
      </c>
      <c r="P121" s="47">
        <f t="shared" si="11"/>
        <v>0.21828168552221675</v>
      </c>
    </row>
    <row r="122" spans="2:17" s="58" customFormat="1" ht="15" customHeight="1" x14ac:dyDescent="0.2">
      <c r="B122" s="46" t="s">
        <v>1</v>
      </c>
      <c r="C122" s="45">
        <f t="shared" ref="C122:H122" si="12">SUM(C117:C121)</f>
        <v>9768</v>
      </c>
      <c r="D122" s="45">
        <f t="shared" si="12"/>
        <v>10054</v>
      </c>
      <c r="E122" s="45">
        <f t="shared" si="12"/>
        <v>10992</v>
      </c>
      <c r="F122" s="45">
        <f t="shared" si="12"/>
        <v>10274</v>
      </c>
      <c r="G122" s="45">
        <f t="shared" si="12"/>
        <v>9863</v>
      </c>
      <c r="H122" s="45">
        <f t="shared" si="12"/>
        <v>10039</v>
      </c>
      <c r="I122" s="45"/>
      <c r="J122" s="45"/>
      <c r="K122" s="45"/>
      <c r="L122" s="45"/>
      <c r="M122" s="45"/>
      <c r="N122" s="45"/>
      <c r="O122" s="45">
        <f>SUM(O117:O121)</f>
        <v>60990</v>
      </c>
      <c r="P122" s="44">
        <f t="shared" si="11"/>
        <v>1</v>
      </c>
    </row>
    <row r="123" spans="2:17" s="58" customFormat="1" ht="14.25" customHeight="1" x14ac:dyDescent="0.2">
      <c r="B123" s="51"/>
      <c r="C123" s="49"/>
      <c r="D123" s="49"/>
      <c r="E123" s="49"/>
      <c r="F123" s="76"/>
    </row>
    <row r="124" spans="2:17" s="58" customFormat="1" ht="18" customHeight="1" x14ac:dyDescent="0.25">
      <c r="B124" s="3" t="s">
        <v>92</v>
      </c>
      <c r="C124" s="5"/>
      <c r="D124" s="5"/>
      <c r="E124" s="5"/>
      <c r="F124" s="5"/>
      <c r="G124" s="5"/>
      <c r="H124" s="5"/>
      <c r="I124" s="5"/>
      <c r="J124" s="5"/>
      <c r="K124" s="4"/>
      <c r="L124" s="4"/>
      <c r="M124" s="4"/>
      <c r="N124" s="4"/>
      <c r="O124" s="4"/>
      <c r="P124" s="4"/>
    </row>
    <row r="125" spans="2:17" s="58" customFormat="1" ht="3" customHeight="1" x14ac:dyDescent="0.2">
      <c r="B125" s="74"/>
      <c r="C125" s="75"/>
      <c r="D125" s="75"/>
      <c r="E125" s="75"/>
      <c r="F125" s="75"/>
      <c r="G125" s="74"/>
      <c r="H125" s="74"/>
      <c r="I125" s="74"/>
      <c r="J125" s="74"/>
      <c r="K125" s="74"/>
      <c r="L125" s="74"/>
      <c r="M125" s="74"/>
      <c r="N125" s="74"/>
      <c r="O125" s="74"/>
      <c r="P125" s="74"/>
    </row>
    <row r="126" spans="2:17" s="58" customFormat="1" ht="15" customHeight="1" thickBot="1" x14ac:dyDescent="0.25">
      <c r="B126" s="53" t="s">
        <v>91</v>
      </c>
      <c r="C126" s="53"/>
      <c r="D126" s="53"/>
      <c r="E126" s="53"/>
      <c r="F126" s="53"/>
      <c r="G126" s="52"/>
      <c r="H126" s="52"/>
      <c r="I126" s="6"/>
      <c r="J126" s="6"/>
    </row>
    <row r="127" spans="2:17" customFormat="1" ht="15" customHeight="1" thickTop="1" x14ac:dyDescent="0.25">
      <c r="B127" s="54" t="s">
        <v>17</v>
      </c>
      <c r="C127" s="54" t="s">
        <v>2</v>
      </c>
      <c r="D127" s="54" t="s">
        <v>3</v>
      </c>
      <c r="E127" s="54" t="s">
        <v>90</v>
      </c>
      <c r="F127" s="54" t="s">
        <v>1</v>
      </c>
      <c r="G127" s="73" t="s">
        <v>59</v>
      </c>
      <c r="H127" s="64"/>
      <c r="I127" s="58"/>
      <c r="J127" s="58"/>
      <c r="K127" s="58"/>
      <c r="L127" s="58"/>
      <c r="M127" s="58"/>
      <c r="N127" s="58"/>
      <c r="O127" s="58"/>
      <c r="P127" s="58"/>
    </row>
    <row r="128" spans="2:17" customFormat="1" ht="15" customHeight="1" x14ac:dyDescent="0.25">
      <c r="B128" s="51" t="s">
        <v>19</v>
      </c>
      <c r="C128" s="50">
        <v>1704</v>
      </c>
      <c r="D128" s="49">
        <v>5627</v>
      </c>
      <c r="E128" s="49">
        <v>2437</v>
      </c>
      <c r="F128" s="63">
        <f t="shared" ref="F128:F133" si="13">C128+D128+E128</f>
        <v>9768</v>
      </c>
      <c r="G128" s="72" t="s">
        <v>89</v>
      </c>
      <c r="H128" s="47"/>
      <c r="I128" s="58"/>
      <c r="J128" s="58"/>
      <c r="K128" s="58"/>
      <c r="L128" s="58"/>
      <c r="M128" s="58"/>
      <c r="N128" s="58"/>
      <c r="O128" s="58"/>
      <c r="P128" s="58"/>
    </row>
    <row r="129" spans="2:16" customFormat="1" ht="15" customHeight="1" x14ac:dyDescent="0.25">
      <c r="B129" s="51" t="s">
        <v>20</v>
      </c>
      <c r="C129" s="50">
        <v>1927</v>
      </c>
      <c r="D129" s="49">
        <v>5383</v>
      </c>
      <c r="E129" s="49">
        <v>2744</v>
      </c>
      <c r="F129" s="63">
        <f t="shared" si="13"/>
        <v>10054</v>
      </c>
      <c r="G129" s="71">
        <f>+(F129-F128)/F128</f>
        <v>2.9279279279279279E-2</v>
      </c>
      <c r="H129" s="47"/>
      <c r="I129" s="58"/>
      <c r="J129" s="58"/>
      <c r="K129" s="58"/>
      <c r="L129" s="58"/>
      <c r="M129" s="58"/>
      <c r="N129" s="58"/>
      <c r="O129" s="58"/>
      <c r="P129" s="58"/>
    </row>
    <row r="130" spans="2:16" customFormat="1" ht="15" customHeight="1" x14ac:dyDescent="0.25">
      <c r="B130" s="51" t="s">
        <v>21</v>
      </c>
      <c r="C130" s="50">
        <v>2071</v>
      </c>
      <c r="D130" s="49">
        <v>5858</v>
      </c>
      <c r="E130" s="49">
        <v>3063</v>
      </c>
      <c r="F130" s="63">
        <f t="shared" si="13"/>
        <v>10992</v>
      </c>
      <c r="G130" s="71">
        <f>+(F130-F129)/F129</f>
        <v>9.3296200517207079E-2</v>
      </c>
      <c r="H130" s="47"/>
      <c r="I130" s="58"/>
      <c r="J130" s="58"/>
      <c r="K130" s="58"/>
      <c r="L130" s="58"/>
      <c r="M130" s="58"/>
      <c r="N130" s="58"/>
      <c r="O130" s="58"/>
      <c r="P130" s="58"/>
    </row>
    <row r="131" spans="2:16" customFormat="1" ht="15" customHeight="1" x14ac:dyDescent="0.25">
      <c r="B131" s="51" t="s">
        <v>22</v>
      </c>
      <c r="C131" s="50">
        <v>1976</v>
      </c>
      <c r="D131" s="49">
        <v>5321</v>
      </c>
      <c r="E131" s="49">
        <v>2977</v>
      </c>
      <c r="F131" s="63">
        <f t="shared" si="13"/>
        <v>10274</v>
      </c>
      <c r="G131" s="71">
        <f>+(F131-F130)/F130</f>
        <v>-6.5320232896652106E-2</v>
      </c>
      <c r="H131" s="47"/>
      <c r="I131" s="58"/>
      <c r="J131" s="58"/>
      <c r="K131" s="58"/>
      <c r="L131" s="58"/>
      <c r="M131" s="58"/>
      <c r="N131" s="58"/>
      <c r="O131" s="58"/>
      <c r="P131" s="58"/>
    </row>
    <row r="132" spans="2:16" customFormat="1" ht="15" customHeight="1" x14ac:dyDescent="0.25">
      <c r="B132" s="51" t="s">
        <v>23</v>
      </c>
      <c r="C132" s="50">
        <v>1942</v>
      </c>
      <c r="D132" s="49">
        <v>5167</v>
      </c>
      <c r="E132" s="49">
        <v>2754</v>
      </c>
      <c r="F132" s="63">
        <f t="shared" si="13"/>
        <v>9863</v>
      </c>
      <c r="G132" s="71">
        <f>+(F132-F131)/F131</f>
        <v>-4.0003893322951137E-2</v>
      </c>
      <c r="H132" s="47"/>
      <c r="I132" s="58"/>
      <c r="J132" s="58"/>
      <c r="K132" s="58"/>
      <c r="L132" s="58"/>
      <c r="M132" s="58"/>
      <c r="N132" s="58"/>
      <c r="O132" s="58"/>
      <c r="P132" s="58"/>
    </row>
    <row r="133" spans="2:16" customFormat="1" ht="15" customHeight="1" x14ac:dyDescent="0.25">
      <c r="B133" s="51" t="s">
        <v>24</v>
      </c>
      <c r="C133" s="50">
        <v>1976</v>
      </c>
      <c r="D133" s="49">
        <v>5169</v>
      </c>
      <c r="E133" s="49">
        <v>2894</v>
      </c>
      <c r="F133" s="63">
        <f t="shared" si="13"/>
        <v>10039</v>
      </c>
      <c r="G133" s="71">
        <f>+(F133-F132)/F132</f>
        <v>1.7844469228429485E-2</v>
      </c>
      <c r="H133" s="47"/>
      <c r="I133" s="58"/>
      <c r="J133" s="58"/>
      <c r="K133" s="58"/>
      <c r="L133" s="58"/>
      <c r="M133" s="58"/>
      <c r="N133" s="58"/>
      <c r="O133" s="7" t="s">
        <v>2</v>
      </c>
      <c r="P133" s="7" t="s">
        <v>3</v>
      </c>
    </row>
    <row r="134" spans="2:16" customFormat="1" ht="15" customHeight="1" x14ac:dyDescent="0.25">
      <c r="B134" s="51" t="s">
        <v>25</v>
      </c>
      <c r="C134" s="50"/>
      <c r="D134" s="49"/>
      <c r="E134" s="49"/>
      <c r="F134" s="63"/>
      <c r="G134" s="71"/>
      <c r="H134" s="47"/>
      <c r="I134" s="58"/>
      <c r="J134" s="58"/>
      <c r="K134" s="58"/>
      <c r="L134" s="58"/>
      <c r="M134" s="58"/>
      <c r="N134" s="58"/>
      <c r="O134" s="137">
        <f>C141</f>
        <v>0.19012952943105427</v>
      </c>
      <c r="P134" s="137">
        <f>D141</f>
        <v>0.53328414494179377</v>
      </c>
    </row>
    <row r="135" spans="2:16" customFormat="1" ht="15" customHeight="1" x14ac:dyDescent="0.25">
      <c r="B135" s="51" t="s">
        <v>26</v>
      </c>
      <c r="C135" s="50"/>
      <c r="D135" s="49"/>
      <c r="E135" s="49"/>
      <c r="F135" s="63"/>
      <c r="G135" s="71"/>
      <c r="H135" s="47"/>
      <c r="I135" s="58"/>
      <c r="J135" s="58"/>
      <c r="K135" s="58"/>
      <c r="L135" s="58"/>
      <c r="M135" s="58"/>
      <c r="N135" s="58"/>
      <c r="O135" s="137"/>
      <c r="P135" s="138"/>
    </row>
    <row r="136" spans="2:16" customFormat="1" ht="15" customHeight="1" x14ac:dyDescent="0.25">
      <c r="B136" s="51" t="s">
        <v>61</v>
      </c>
      <c r="C136" s="50"/>
      <c r="D136" s="49"/>
      <c r="E136" s="49"/>
      <c r="F136" s="63"/>
      <c r="G136" s="71"/>
      <c r="H136" s="47"/>
      <c r="I136" s="58"/>
      <c r="J136" s="58"/>
      <c r="K136" s="58"/>
      <c r="L136" s="58"/>
      <c r="M136" s="58"/>
      <c r="N136" s="58"/>
      <c r="O136" s="58"/>
      <c r="P136" s="58"/>
    </row>
    <row r="137" spans="2:16" customFormat="1" ht="15" customHeight="1" x14ac:dyDescent="0.25">
      <c r="B137" s="51" t="s">
        <v>28</v>
      </c>
      <c r="C137" s="50"/>
      <c r="D137" s="49"/>
      <c r="E137" s="49"/>
      <c r="F137" s="63"/>
      <c r="G137" s="71"/>
      <c r="H137" s="47"/>
      <c r="I137" s="58"/>
      <c r="J137" s="58"/>
      <c r="K137" s="58"/>
      <c r="L137" s="58"/>
      <c r="M137" s="58"/>
      <c r="N137" s="58"/>
      <c r="O137" s="58"/>
      <c r="P137" s="58"/>
    </row>
    <row r="138" spans="2:16" customFormat="1" ht="15" customHeight="1" x14ac:dyDescent="0.25">
      <c r="B138" s="51" t="s">
        <v>29</v>
      </c>
      <c r="C138" s="50"/>
      <c r="D138" s="49"/>
      <c r="E138" s="49"/>
      <c r="F138" s="63"/>
      <c r="G138" s="71"/>
      <c r="H138" s="70"/>
      <c r="I138" s="58"/>
      <c r="J138" s="58"/>
      <c r="K138" s="58"/>
      <c r="L138" s="58"/>
      <c r="M138" s="58"/>
      <c r="N138" s="58"/>
      <c r="O138" s="58"/>
      <c r="P138" s="58"/>
    </row>
    <row r="139" spans="2:16" customFormat="1" ht="15" customHeight="1" thickBot="1" x14ac:dyDescent="0.3">
      <c r="B139" s="51" t="s">
        <v>30</v>
      </c>
      <c r="C139" s="48"/>
      <c r="D139" s="49"/>
      <c r="E139" s="49"/>
      <c r="F139" s="63"/>
      <c r="G139" s="69"/>
      <c r="H139" s="58"/>
      <c r="I139" s="58"/>
      <c r="J139" s="58"/>
      <c r="K139" s="58"/>
      <c r="L139" s="58"/>
      <c r="M139" s="58"/>
      <c r="N139" s="58"/>
      <c r="O139" s="58"/>
      <c r="P139" s="58"/>
    </row>
    <row r="140" spans="2:16" customFormat="1" ht="15.75" thickTop="1" x14ac:dyDescent="0.25">
      <c r="B140" s="46" t="s">
        <v>1</v>
      </c>
      <c r="C140" s="45">
        <f>SUM(C128:C139)</f>
        <v>11596</v>
      </c>
      <c r="D140" s="45">
        <f>SUM(D128:D139)</f>
        <v>32525</v>
      </c>
      <c r="E140" s="45">
        <f>SUM(E128:E139)</f>
        <v>16869</v>
      </c>
      <c r="F140" s="45">
        <f>SUM(F128:F139)</f>
        <v>60990</v>
      </c>
      <c r="G140" s="62"/>
      <c r="H140" s="68"/>
      <c r="I140" s="68"/>
      <c r="J140" s="68"/>
      <c r="K140" s="68"/>
      <c r="L140" s="68"/>
      <c r="M140" s="58"/>
      <c r="N140" s="58"/>
      <c r="O140" s="58"/>
      <c r="P140" s="58"/>
    </row>
    <row r="141" spans="2:16" customFormat="1" x14ac:dyDescent="0.25">
      <c r="B141" s="61" t="s">
        <v>74</v>
      </c>
      <c r="C141" s="67">
        <f>C140/F140</f>
        <v>0.19012952943105427</v>
      </c>
      <c r="D141" s="67">
        <f>D140/F140</f>
        <v>0.53328414494179377</v>
      </c>
      <c r="E141" s="67">
        <f>E140/F140</f>
        <v>0.27658632562715202</v>
      </c>
      <c r="F141" s="67">
        <f>F140/F140</f>
        <v>1</v>
      </c>
      <c r="G141" s="66"/>
      <c r="H141" s="64"/>
      <c r="I141" s="64"/>
      <c r="J141" s="64"/>
      <c r="K141" s="64"/>
      <c r="L141" s="64"/>
      <c r="M141" s="58"/>
      <c r="N141" s="58"/>
      <c r="O141" s="58"/>
      <c r="P141" s="58"/>
    </row>
    <row r="142" spans="2:16" customFormat="1" x14ac:dyDescent="0.25">
      <c r="B142" s="51"/>
      <c r="C142" s="49"/>
      <c r="D142" s="49"/>
      <c r="E142" s="49"/>
      <c r="F142" s="49"/>
      <c r="G142" s="49"/>
      <c r="H142" s="49"/>
      <c r="I142" s="49"/>
      <c r="J142" s="49"/>
      <c r="K142" s="63"/>
      <c r="L142" s="63"/>
      <c r="M142" s="58"/>
      <c r="N142" s="58"/>
      <c r="O142" s="58"/>
      <c r="P142" s="58"/>
    </row>
    <row r="143" spans="2:16" customFormat="1" x14ac:dyDescent="0.25">
      <c r="B143" s="53" t="s">
        <v>88</v>
      </c>
      <c r="C143" s="53"/>
      <c r="D143" s="53"/>
      <c r="E143" s="53"/>
      <c r="F143" s="53"/>
      <c r="G143" s="49"/>
      <c r="H143" s="49"/>
      <c r="I143" s="49"/>
      <c r="J143" s="49"/>
      <c r="K143" s="63"/>
      <c r="L143" s="63"/>
      <c r="M143" s="58"/>
      <c r="N143" s="58"/>
      <c r="O143" s="58"/>
      <c r="P143" s="58"/>
    </row>
    <row r="144" spans="2:16" customFormat="1" ht="25.5" customHeight="1" x14ac:dyDescent="0.25">
      <c r="B144" s="129" t="s">
        <v>17</v>
      </c>
      <c r="C144" s="54" t="s">
        <v>87</v>
      </c>
      <c r="D144" s="54" t="s">
        <v>86</v>
      </c>
      <c r="E144" s="54" t="s">
        <v>18</v>
      </c>
      <c r="F144" s="54" t="s">
        <v>85</v>
      </c>
      <c r="G144" s="54" t="s">
        <v>84</v>
      </c>
      <c r="H144" s="54" t="s">
        <v>83</v>
      </c>
      <c r="I144" s="54" t="s">
        <v>82</v>
      </c>
      <c r="J144" s="129" t="s">
        <v>60</v>
      </c>
      <c r="K144" s="129" t="s">
        <v>1</v>
      </c>
      <c r="L144" s="64"/>
      <c r="M144" s="58"/>
      <c r="N144" s="58"/>
      <c r="O144" s="58"/>
      <c r="P144" s="58"/>
    </row>
    <row r="145" spans="2:16" customFormat="1" ht="13.5" customHeight="1" x14ac:dyDescent="0.25">
      <c r="B145" s="129"/>
      <c r="C145" s="65" t="s">
        <v>81</v>
      </c>
      <c r="D145" s="65" t="s">
        <v>80</v>
      </c>
      <c r="E145" s="65" t="s">
        <v>79</v>
      </c>
      <c r="F145" s="65" t="s">
        <v>78</v>
      </c>
      <c r="G145" s="65" t="s">
        <v>77</v>
      </c>
      <c r="H145" s="65" t="s">
        <v>76</v>
      </c>
      <c r="I145" s="65" t="s">
        <v>75</v>
      </c>
      <c r="J145" s="129"/>
      <c r="K145" s="129"/>
      <c r="L145" s="64"/>
      <c r="M145" s="58"/>
      <c r="N145" s="58"/>
      <c r="O145" s="58"/>
      <c r="P145" s="58"/>
    </row>
    <row r="146" spans="2:16" customFormat="1" ht="14.25" customHeight="1" x14ac:dyDescent="0.25">
      <c r="B146" s="51" t="s">
        <v>19</v>
      </c>
      <c r="C146" s="50">
        <v>0</v>
      </c>
      <c r="D146" s="49">
        <v>3</v>
      </c>
      <c r="E146" s="49">
        <v>21</v>
      </c>
      <c r="F146" s="49">
        <v>58</v>
      </c>
      <c r="G146" s="49">
        <v>1675</v>
      </c>
      <c r="H146" s="49">
        <v>5023</v>
      </c>
      <c r="I146" s="49">
        <v>323</v>
      </c>
      <c r="J146" s="49">
        <v>2665</v>
      </c>
      <c r="K146" s="63">
        <f t="shared" ref="K146:K151" si="14">SUM(C146:J146)</f>
        <v>9768</v>
      </c>
      <c r="L146" s="63"/>
      <c r="M146" s="58"/>
      <c r="N146" s="58"/>
      <c r="O146" s="58"/>
      <c r="P146" s="58"/>
    </row>
    <row r="147" spans="2:16" customFormat="1" ht="14.25" customHeight="1" x14ac:dyDescent="0.25">
      <c r="B147" s="51" t="s">
        <v>20</v>
      </c>
      <c r="C147" s="50">
        <v>0</v>
      </c>
      <c r="D147" s="49">
        <v>8</v>
      </c>
      <c r="E147" s="49">
        <v>32</v>
      </c>
      <c r="F147" s="49">
        <v>72</v>
      </c>
      <c r="G147" s="49">
        <v>1679</v>
      </c>
      <c r="H147" s="49">
        <v>4864</v>
      </c>
      <c r="I147" s="49">
        <v>362</v>
      </c>
      <c r="J147" s="49">
        <v>3037</v>
      </c>
      <c r="K147" s="63">
        <f t="shared" si="14"/>
        <v>10054</v>
      </c>
      <c r="L147" s="63"/>
      <c r="M147" s="58"/>
      <c r="N147" s="58"/>
      <c r="O147" s="58"/>
      <c r="P147" s="58"/>
    </row>
    <row r="148" spans="2:16" customFormat="1" ht="14.25" customHeight="1" x14ac:dyDescent="0.25">
      <c r="B148" s="51" t="s">
        <v>21</v>
      </c>
      <c r="C148" s="50">
        <v>0</v>
      </c>
      <c r="D148" s="49">
        <v>6</v>
      </c>
      <c r="E148" s="49">
        <v>31</v>
      </c>
      <c r="F148" s="49">
        <v>66</v>
      </c>
      <c r="G148" s="49">
        <v>1728</v>
      </c>
      <c r="H148" s="49">
        <v>5320</v>
      </c>
      <c r="I148" s="49">
        <v>378</v>
      </c>
      <c r="J148" s="49">
        <v>3463</v>
      </c>
      <c r="K148" s="63">
        <f t="shared" si="14"/>
        <v>10992</v>
      </c>
      <c r="L148" s="63"/>
      <c r="M148" s="58"/>
      <c r="N148" s="58"/>
      <c r="O148" s="58"/>
      <c r="P148" s="58"/>
    </row>
    <row r="149" spans="2:16" customFormat="1" ht="14.25" customHeight="1" x14ac:dyDescent="0.25">
      <c r="B149" s="51" t="s">
        <v>22</v>
      </c>
      <c r="C149" s="50">
        <v>0</v>
      </c>
      <c r="D149" s="49">
        <v>6</v>
      </c>
      <c r="E149" s="49">
        <v>35</v>
      </c>
      <c r="F149" s="49">
        <v>71</v>
      </c>
      <c r="G149" s="49">
        <v>1593</v>
      </c>
      <c r="H149" s="49">
        <v>4915</v>
      </c>
      <c r="I149" s="49">
        <v>320</v>
      </c>
      <c r="J149" s="49">
        <v>3334</v>
      </c>
      <c r="K149" s="63">
        <f t="shared" si="14"/>
        <v>10274</v>
      </c>
      <c r="L149" s="63"/>
      <c r="M149" s="58"/>
      <c r="N149" s="58"/>
      <c r="O149" s="58"/>
      <c r="P149" s="58"/>
    </row>
    <row r="150" spans="2:16" customFormat="1" ht="14.25" customHeight="1" x14ac:dyDescent="0.25">
      <c r="B150" s="51" t="s">
        <v>23</v>
      </c>
      <c r="C150" s="50">
        <v>0</v>
      </c>
      <c r="D150" s="49">
        <v>9</v>
      </c>
      <c r="E150" s="49">
        <v>31</v>
      </c>
      <c r="F150" s="49">
        <v>68</v>
      </c>
      <c r="G150" s="49">
        <v>1635</v>
      </c>
      <c r="H150" s="49">
        <v>4704</v>
      </c>
      <c r="I150" s="49">
        <v>303</v>
      </c>
      <c r="J150" s="49">
        <v>3113</v>
      </c>
      <c r="K150" s="63">
        <f t="shared" si="14"/>
        <v>9863</v>
      </c>
      <c r="L150" s="63"/>
      <c r="M150" s="58"/>
      <c r="N150" s="58"/>
      <c r="O150" s="58"/>
      <c r="P150" s="58"/>
    </row>
    <row r="151" spans="2:16" customFormat="1" ht="14.25" customHeight="1" x14ac:dyDescent="0.25">
      <c r="B151" s="51" t="s">
        <v>24</v>
      </c>
      <c r="C151" s="50">
        <v>0</v>
      </c>
      <c r="D151" s="49">
        <v>7</v>
      </c>
      <c r="E151" s="49">
        <v>36</v>
      </c>
      <c r="F151" s="49">
        <v>61</v>
      </c>
      <c r="G151" s="49">
        <v>1574</v>
      </c>
      <c r="H151" s="49">
        <v>4836</v>
      </c>
      <c r="I151" s="49">
        <v>298</v>
      </c>
      <c r="J151" s="49">
        <v>3227</v>
      </c>
      <c r="K151" s="63">
        <f t="shared" si="14"/>
        <v>10039</v>
      </c>
      <c r="L151" s="63"/>
      <c r="M151" s="58"/>
      <c r="N151" s="58"/>
      <c r="O151" s="58"/>
      <c r="P151" s="58"/>
    </row>
    <row r="152" spans="2:16" customFormat="1" ht="14.25" customHeight="1" x14ac:dyDescent="0.25">
      <c r="B152" s="51" t="s">
        <v>25</v>
      </c>
      <c r="C152" s="50"/>
      <c r="D152" s="49"/>
      <c r="E152" s="49"/>
      <c r="F152" s="49"/>
      <c r="G152" s="49"/>
      <c r="H152" s="49"/>
      <c r="I152" s="49"/>
      <c r="J152" s="49"/>
      <c r="K152" s="63"/>
      <c r="L152" s="63"/>
      <c r="M152" s="58"/>
      <c r="N152" s="58"/>
      <c r="O152" s="58"/>
      <c r="P152" s="58"/>
    </row>
    <row r="153" spans="2:16" customFormat="1" ht="14.25" customHeight="1" x14ac:dyDescent="0.25">
      <c r="B153" s="51" t="s">
        <v>26</v>
      </c>
      <c r="C153" s="50"/>
      <c r="D153" s="49"/>
      <c r="E153" s="49"/>
      <c r="F153" s="49"/>
      <c r="G153" s="49"/>
      <c r="H153" s="49"/>
      <c r="I153" s="49"/>
      <c r="J153" s="49"/>
      <c r="K153" s="63"/>
      <c r="L153" s="63"/>
      <c r="M153" s="58"/>
      <c r="N153" s="58"/>
      <c r="O153" s="58"/>
      <c r="P153" s="58"/>
    </row>
    <row r="154" spans="2:16" customFormat="1" ht="14.25" customHeight="1" x14ac:dyDescent="0.25">
      <c r="B154" s="51" t="s">
        <v>61</v>
      </c>
      <c r="C154" s="50"/>
      <c r="D154" s="49"/>
      <c r="E154" s="49"/>
      <c r="F154" s="49"/>
      <c r="G154" s="49"/>
      <c r="H154" s="49"/>
      <c r="I154" s="49"/>
      <c r="J154" s="49"/>
      <c r="K154" s="63"/>
      <c r="L154" s="63"/>
      <c r="M154" s="58"/>
      <c r="N154" s="58"/>
      <c r="O154" s="58"/>
      <c r="P154" s="58"/>
    </row>
    <row r="155" spans="2:16" customFormat="1" ht="14.25" customHeight="1" x14ac:dyDescent="0.25">
      <c r="B155" s="51" t="s">
        <v>28</v>
      </c>
      <c r="C155" s="50"/>
      <c r="D155" s="49"/>
      <c r="E155" s="49"/>
      <c r="F155" s="49"/>
      <c r="G155" s="49"/>
      <c r="H155" s="49"/>
      <c r="I155" s="49"/>
      <c r="J155" s="49"/>
      <c r="K155" s="63"/>
      <c r="L155" s="63"/>
      <c r="M155" s="58"/>
      <c r="N155" s="58"/>
      <c r="O155" s="58"/>
      <c r="P155" s="58"/>
    </row>
    <row r="156" spans="2:16" customFormat="1" ht="14.25" customHeight="1" x14ac:dyDescent="0.25">
      <c r="B156" s="51" t="s">
        <v>29</v>
      </c>
      <c r="C156" s="50"/>
      <c r="D156" s="49"/>
      <c r="E156" s="49"/>
      <c r="F156" s="49"/>
      <c r="G156" s="49"/>
      <c r="H156" s="49"/>
      <c r="I156" s="49"/>
      <c r="J156" s="49"/>
      <c r="K156" s="63"/>
      <c r="L156" s="63"/>
      <c r="M156" s="58"/>
      <c r="N156" s="58"/>
      <c r="O156" s="58"/>
      <c r="P156" s="58"/>
    </row>
    <row r="157" spans="2:16" customFormat="1" ht="14.25" customHeight="1" x14ac:dyDescent="0.25">
      <c r="B157" s="51" t="s">
        <v>30</v>
      </c>
      <c r="C157" s="50"/>
      <c r="D157" s="49"/>
      <c r="E157" s="49"/>
      <c r="F157" s="49"/>
      <c r="G157" s="49"/>
      <c r="H157" s="49"/>
      <c r="I157" s="49"/>
      <c r="J157" s="49"/>
      <c r="K157" s="63"/>
      <c r="L157" s="63"/>
      <c r="M157" s="58"/>
      <c r="N157" s="58"/>
      <c r="O157" s="58"/>
      <c r="P157" s="58"/>
    </row>
    <row r="158" spans="2:16" customFormat="1" ht="14.25" customHeight="1" x14ac:dyDescent="0.25">
      <c r="B158" s="46" t="s">
        <v>1</v>
      </c>
      <c r="C158" s="45">
        <f t="shared" ref="C158:K158" si="15">SUM(C146:C157)</f>
        <v>0</v>
      </c>
      <c r="D158" s="45">
        <f t="shared" si="15"/>
        <v>39</v>
      </c>
      <c r="E158" s="45">
        <f t="shared" si="15"/>
        <v>186</v>
      </c>
      <c r="F158" s="45">
        <f t="shared" si="15"/>
        <v>396</v>
      </c>
      <c r="G158" s="45">
        <f t="shared" si="15"/>
        <v>9884</v>
      </c>
      <c r="H158" s="45">
        <f t="shared" si="15"/>
        <v>29662</v>
      </c>
      <c r="I158" s="45">
        <f t="shared" si="15"/>
        <v>1984</v>
      </c>
      <c r="J158" s="45">
        <f t="shared" si="15"/>
        <v>18839</v>
      </c>
      <c r="K158" s="45">
        <f t="shared" si="15"/>
        <v>60990</v>
      </c>
      <c r="L158" s="62"/>
      <c r="M158" s="58"/>
      <c r="N158" s="57"/>
      <c r="O158" s="56"/>
      <c r="P158" s="55"/>
    </row>
    <row r="159" spans="2:16" customFormat="1" ht="14.25" customHeight="1" x14ac:dyDescent="0.25">
      <c r="B159" s="61" t="s">
        <v>74</v>
      </c>
      <c r="C159" s="60">
        <f t="shared" ref="C159:K159" si="16">C158/$K$65</f>
        <v>0</v>
      </c>
      <c r="D159" s="60">
        <f t="shared" si="16"/>
        <v>6.3944909001475655E-4</v>
      </c>
      <c r="E159" s="60">
        <f t="shared" si="16"/>
        <v>3.0496802754549925E-3</v>
      </c>
      <c r="F159" s="60">
        <f t="shared" si="16"/>
        <v>6.4928676832267584E-3</v>
      </c>
      <c r="G159" s="60">
        <f t="shared" si="16"/>
        <v>0.16205935399245777</v>
      </c>
      <c r="H159" s="60">
        <f t="shared" si="16"/>
        <v>0.48634202328250531</v>
      </c>
      <c r="I159" s="60">
        <f t="shared" si="16"/>
        <v>3.2529922938186587E-2</v>
      </c>
      <c r="J159" s="60">
        <f t="shared" si="16"/>
        <v>0.30888670273815377</v>
      </c>
      <c r="K159" s="60">
        <f t="shared" si="16"/>
        <v>1</v>
      </c>
      <c r="L159" s="59"/>
      <c r="M159" s="58"/>
      <c r="N159" s="57"/>
      <c r="O159" s="56"/>
      <c r="P159" s="55"/>
    </row>
    <row r="160" spans="2:16" customFormat="1" x14ac:dyDescent="0.25">
      <c r="C160" s="1"/>
      <c r="D160" s="1"/>
      <c r="E160" s="1"/>
      <c r="F160" s="1"/>
    </row>
    <row r="161" spans="2:17" customFormat="1" x14ac:dyDescent="0.25">
      <c r="B161" t="s">
        <v>73</v>
      </c>
      <c r="C161" s="1"/>
      <c r="D161" s="1"/>
      <c r="E161" s="1"/>
      <c r="F161" s="1"/>
      <c r="J161" s="53"/>
    </row>
    <row r="162" spans="2:17" customFormat="1" ht="17.25" customHeight="1" x14ac:dyDescent="0.25">
      <c r="B162" s="54" t="s">
        <v>31</v>
      </c>
      <c r="C162" s="54" t="s">
        <v>19</v>
      </c>
      <c r="D162" s="54" t="s">
        <v>20</v>
      </c>
      <c r="E162" s="54" t="s">
        <v>21</v>
      </c>
      <c r="F162" s="54" t="s">
        <v>22</v>
      </c>
      <c r="G162" s="54" t="s">
        <v>23</v>
      </c>
      <c r="H162" s="54" t="s">
        <v>24</v>
      </c>
      <c r="I162" s="54" t="s">
        <v>25</v>
      </c>
      <c r="J162" s="54" t="s">
        <v>26</v>
      </c>
      <c r="K162" s="54" t="s">
        <v>27</v>
      </c>
      <c r="L162" s="54" t="s">
        <v>28</v>
      </c>
      <c r="M162" s="54" t="s">
        <v>29</v>
      </c>
      <c r="N162" s="54" t="s">
        <v>30</v>
      </c>
      <c r="O162" s="54" t="s">
        <v>1</v>
      </c>
      <c r="P162" s="54" t="s">
        <v>16</v>
      </c>
      <c r="Q162" s="53"/>
    </row>
    <row r="163" spans="2:17" customFormat="1" ht="14.25" customHeight="1" x14ac:dyDescent="0.25">
      <c r="B163" s="51" t="s">
        <v>43</v>
      </c>
      <c r="C163" s="50">
        <v>5419</v>
      </c>
      <c r="D163" s="49">
        <v>5730</v>
      </c>
      <c r="E163" s="49">
        <v>6277</v>
      </c>
      <c r="F163" s="49">
        <v>5543</v>
      </c>
      <c r="G163" s="49">
        <v>5082</v>
      </c>
      <c r="H163" s="49">
        <v>5311</v>
      </c>
      <c r="I163" s="49"/>
      <c r="J163" s="49"/>
      <c r="K163" s="49"/>
      <c r="L163" s="49"/>
      <c r="M163" s="49"/>
      <c r="N163" s="49"/>
      <c r="O163" s="48">
        <f t="shared" ref="O163:O187" si="17">SUM(C163:N163)</f>
        <v>33362</v>
      </c>
      <c r="P163" s="47">
        <f t="shared" ref="P163:P187" si="18">O163/$O$188</f>
        <v>0.5470077061813412</v>
      </c>
      <c r="Q163" s="52"/>
    </row>
    <row r="164" spans="2:17" customFormat="1" ht="14.25" customHeight="1" x14ac:dyDescent="0.25">
      <c r="B164" s="51" t="s">
        <v>37</v>
      </c>
      <c r="C164" s="50">
        <v>553</v>
      </c>
      <c r="D164" s="49">
        <v>618</v>
      </c>
      <c r="E164" s="49">
        <v>558</v>
      </c>
      <c r="F164" s="49">
        <v>552</v>
      </c>
      <c r="G164" s="49">
        <v>510</v>
      </c>
      <c r="H164" s="49">
        <v>503</v>
      </c>
      <c r="I164" s="49"/>
      <c r="J164" s="49"/>
      <c r="K164" s="49"/>
      <c r="L164" s="49"/>
      <c r="M164" s="49"/>
      <c r="N164" s="49"/>
      <c r="O164" s="48">
        <f t="shared" si="17"/>
        <v>3294</v>
      </c>
      <c r="P164" s="47">
        <f t="shared" si="18"/>
        <v>5.4008853910477127E-2</v>
      </c>
      <c r="Q164" s="43"/>
    </row>
    <row r="165" spans="2:17" customFormat="1" ht="14.25" customHeight="1" x14ac:dyDescent="0.25">
      <c r="B165" s="51" t="s">
        <v>41</v>
      </c>
      <c r="C165" s="50">
        <v>384</v>
      </c>
      <c r="D165" s="49">
        <v>386</v>
      </c>
      <c r="E165" s="49">
        <v>379</v>
      </c>
      <c r="F165" s="49">
        <v>431</v>
      </c>
      <c r="G165" s="49">
        <v>397</v>
      </c>
      <c r="H165" s="49">
        <v>407</v>
      </c>
      <c r="I165" s="49"/>
      <c r="J165" s="49"/>
      <c r="K165" s="49"/>
      <c r="L165" s="49"/>
      <c r="M165" s="49"/>
      <c r="N165" s="49"/>
      <c r="O165" s="48">
        <f t="shared" si="17"/>
        <v>2384</v>
      </c>
      <c r="P165" s="47">
        <f t="shared" si="18"/>
        <v>3.9088375143466143E-2</v>
      </c>
      <c r="Q165" s="43"/>
    </row>
    <row r="166" spans="2:17" customFormat="1" ht="14.25" customHeight="1" x14ac:dyDescent="0.25">
      <c r="B166" s="51" t="s">
        <v>34</v>
      </c>
      <c r="C166" s="50">
        <v>313</v>
      </c>
      <c r="D166" s="49">
        <v>322</v>
      </c>
      <c r="E166" s="49">
        <v>405</v>
      </c>
      <c r="F166" s="49">
        <v>412</v>
      </c>
      <c r="G166" s="49">
        <v>404</v>
      </c>
      <c r="H166" s="49">
        <v>473</v>
      </c>
      <c r="I166" s="49"/>
      <c r="J166" s="49"/>
      <c r="K166" s="49"/>
      <c r="L166" s="49"/>
      <c r="M166" s="49"/>
      <c r="N166" s="49"/>
      <c r="O166" s="48">
        <f t="shared" si="17"/>
        <v>2329</v>
      </c>
      <c r="P166" s="47">
        <f t="shared" si="18"/>
        <v>3.8186587965240201E-2</v>
      </c>
      <c r="Q166" s="43"/>
    </row>
    <row r="167" spans="2:17" customFormat="1" ht="14.25" customHeight="1" x14ac:dyDescent="0.25">
      <c r="B167" s="51" t="s">
        <v>48</v>
      </c>
      <c r="C167" s="50">
        <v>400</v>
      </c>
      <c r="D167" s="49">
        <v>364</v>
      </c>
      <c r="E167" s="49">
        <v>367</v>
      </c>
      <c r="F167" s="49">
        <v>415</v>
      </c>
      <c r="G167" s="49">
        <v>384</v>
      </c>
      <c r="H167" s="49">
        <v>352</v>
      </c>
      <c r="I167" s="49"/>
      <c r="J167" s="49"/>
      <c r="K167" s="49"/>
      <c r="L167" s="49"/>
      <c r="M167" s="49"/>
      <c r="N167" s="49"/>
      <c r="O167" s="48">
        <f t="shared" si="17"/>
        <v>2282</v>
      </c>
      <c r="P167" s="47">
        <f t="shared" si="18"/>
        <v>3.7415969831119854E-2</v>
      </c>
      <c r="Q167" s="43"/>
    </row>
    <row r="168" spans="2:17" customFormat="1" ht="14.25" customHeight="1" x14ac:dyDescent="0.25">
      <c r="B168" s="51" t="s">
        <v>57</v>
      </c>
      <c r="C168" s="50">
        <v>290</v>
      </c>
      <c r="D168" s="49">
        <v>289</v>
      </c>
      <c r="E168" s="49">
        <v>277</v>
      </c>
      <c r="F168" s="49">
        <v>283</v>
      </c>
      <c r="G168" s="49">
        <v>379</v>
      </c>
      <c r="H168" s="49">
        <v>342</v>
      </c>
      <c r="I168" s="49"/>
      <c r="J168" s="49"/>
      <c r="K168" s="49"/>
      <c r="L168" s="49"/>
      <c r="M168" s="49"/>
      <c r="N168" s="49"/>
      <c r="O168" s="48">
        <f t="shared" si="17"/>
        <v>1860</v>
      </c>
      <c r="P168" s="47">
        <f t="shared" si="18"/>
        <v>3.0496802754549926E-2</v>
      </c>
      <c r="Q168" s="43"/>
    </row>
    <row r="169" spans="2:17" customFormat="1" ht="14.25" customHeight="1" x14ac:dyDescent="0.25">
      <c r="B169" s="51" t="s">
        <v>38</v>
      </c>
      <c r="C169" s="50">
        <v>276</v>
      </c>
      <c r="D169" s="49">
        <v>238</v>
      </c>
      <c r="E169" s="49">
        <v>298</v>
      </c>
      <c r="F169" s="49">
        <v>271</v>
      </c>
      <c r="G169" s="49">
        <v>326</v>
      </c>
      <c r="H169" s="49">
        <v>291</v>
      </c>
      <c r="I169" s="49"/>
      <c r="J169" s="49"/>
      <c r="K169" s="49"/>
      <c r="L169" s="49"/>
      <c r="M169" s="49"/>
      <c r="N169" s="49"/>
      <c r="O169" s="48">
        <f t="shared" si="17"/>
        <v>1700</v>
      </c>
      <c r="P169" s="47">
        <f t="shared" si="18"/>
        <v>2.7873421872438103E-2</v>
      </c>
      <c r="Q169" s="43"/>
    </row>
    <row r="170" spans="2:17" customFormat="1" ht="14.25" customHeight="1" x14ac:dyDescent="0.25">
      <c r="B170" s="51" t="s">
        <v>40</v>
      </c>
      <c r="C170" s="50">
        <v>275</v>
      </c>
      <c r="D170" s="49">
        <v>284</v>
      </c>
      <c r="E170" s="49">
        <v>264</v>
      </c>
      <c r="F170" s="49">
        <v>305</v>
      </c>
      <c r="G170" s="49">
        <v>226</v>
      </c>
      <c r="H170" s="49">
        <v>212</v>
      </c>
      <c r="I170" s="49"/>
      <c r="J170" s="49"/>
      <c r="K170" s="49"/>
      <c r="L170" s="49"/>
      <c r="M170" s="49"/>
      <c r="N170" s="49"/>
      <c r="O170" s="48">
        <f t="shared" si="17"/>
        <v>1566</v>
      </c>
      <c r="P170" s="47">
        <f t="shared" si="18"/>
        <v>2.5676340383669453E-2</v>
      </c>
      <c r="Q170" s="43"/>
    </row>
    <row r="171" spans="2:17" customFormat="1" ht="14.25" customHeight="1" x14ac:dyDescent="0.25">
      <c r="B171" s="51" t="s">
        <v>49</v>
      </c>
      <c r="C171" s="50">
        <v>252</v>
      </c>
      <c r="D171" s="49">
        <v>197</v>
      </c>
      <c r="E171" s="49">
        <v>277</v>
      </c>
      <c r="F171" s="49">
        <v>246</v>
      </c>
      <c r="G171" s="49">
        <v>254</v>
      </c>
      <c r="H171" s="49">
        <v>254</v>
      </c>
      <c r="I171" s="49"/>
      <c r="J171" s="49"/>
      <c r="K171" s="49"/>
      <c r="L171" s="49"/>
      <c r="M171" s="49"/>
      <c r="N171" s="49"/>
      <c r="O171" s="48">
        <f t="shared" si="17"/>
        <v>1480</v>
      </c>
      <c r="P171" s="47">
        <f t="shared" si="18"/>
        <v>2.4266273159534349E-2</v>
      </c>
      <c r="Q171" s="43"/>
    </row>
    <row r="172" spans="2:17" customFormat="1" ht="14.25" customHeight="1" x14ac:dyDescent="0.25">
      <c r="B172" s="51" t="s">
        <v>36</v>
      </c>
      <c r="C172" s="50">
        <v>194</v>
      </c>
      <c r="D172" s="49">
        <v>197</v>
      </c>
      <c r="E172" s="49">
        <v>260</v>
      </c>
      <c r="F172" s="49">
        <v>242</v>
      </c>
      <c r="G172" s="49">
        <v>236</v>
      </c>
      <c r="H172" s="49">
        <v>276</v>
      </c>
      <c r="I172" s="49"/>
      <c r="J172" s="49"/>
      <c r="K172" s="49"/>
      <c r="L172" s="49"/>
      <c r="M172" s="49"/>
      <c r="N172" s="49"/>
      <c r="O172" s="48">
        <f t="shared" si="17"/>
        <v>1405</v>
      </c>
      <c r="P172" s="47">
        <f t="shared" si="18"/>
        <v>2.3036563371044434E-2</v>
      </c>
      <c r="Q172" s="43"/>
    </row>
    <row r="173" spans="2:17" customFormat="1" ht="14.25" customHeight="1" x14ac:dyDescent="0.25">
      <c r="B173" s="51" t="s">
        <v>42</v>
      </c>
      <c r="C173" s="50">
        <v>218</v>
      </c>
      <c r="D173" s="49">
        <v>191</v>
      </c>
      <c r="E173" s="49">
        <v>250</v>
      </c>
      <c r="F173" s="49">
        <v>227</v>
      </c>
      <c r="G173" s="49">
        <v>240</v>
      </c>
      <c r="H173" s="49">
        <v>223</v>
      </c>
      <c r="I173" s="49"/>
      <c r="J173" s="49"/>
      <c r="K173" s="49"/>
      <c r="L173" s="49"/>
      <c r="M173" s="49"/>
      <c r="N173" s="49"/>
      <c r="O173" s="48">
        <f t="shared" si="17"/>
        <v>1349</v>
      </c>
      <c r="P173" s="47">
        <f t="shared" si="18"/>
        <v>2.2118380062305296E-2</v>
      </c>
      <c r="Q173" s="43"/>
    </row>
    <row r="174" spans="2:17" customFormat="1" ht="14.25" customHeight="1" x14ac:dyDescent="0.25">
      <c r="B174" s="51" t="s">
        <v>50</v>
      </c>
      <c r="C174" s="50">
        <v>163</v>
      </c>
      <c r="D174" s="49">
        <v>168</v>
      </c>
      <c r="E174" s="49">
        <v>212</v>
      </c>
      <c r="F174" s="49">
        <v>213</v>
      </c>
      <c r="G174" s="49">
        <v>194</v>
      </c>
      <c r="H174" s="49">
        <v>223</v>
      </c>
      <c r="I174" s="49"/>
      <c r="J174" s="49"/>
      <c r="K174" s="49"/>
      <c r="L174" s="49"/>
      <c r="M174" s="49"/>
      <c r="N174" s="49"/>
      <c r="O174" s="48">
        <f t="shared" si="17"/>
        <v>1173</v>
      </c>
      <c r="P174" s="47">
        <f t="shared" si="18"/>
        <v>1.9232661091982291E-2</v>
      </c>
      <c r="Q174" s="43"/>
    </row>
    <row r="175" spans="2:17" customFormat="1" ht="14.25" customHeight="1" x14ac:dyDescent="0.25">
      <c r="B175" s="51" t="s">
        <v>56</v>
      </c>
      <c r="C175" s="50">
        <v>145</v>
      </c>
      <c r="D175" s="49">
        <v>152</v>
      </c>
      <c r="E175" s="49">
        <v>174</v>
      </c>
      <c r="F175" s="49">
        <v>181</v>
      </c>
      <c r="G175" s="49">
        <v>187</v>
      </c>
      <c r="H175" s="49">
        <v>204</v>
      </c>
      <c r="I175" s="49"/>
      <c r="J175" s="49"/>
      <c r="K175" s="49"/>
      <c r="L175" s="49"/>
      <c r="M175" s="49"/>
      <c r="N175" s="49"/>
      <c r="O175" s="48">
        <f t="shared" si="17"/>
        <v>1043</v>
      </c>
      <c r="P175" s="47">
        <f t="shared" si="18"/>
        <v>1.7101164125266438E-2</v>
      </c>
      <c r="Q175" s="43"/>
    </row>
    <row r="176" spans="2:17" customFormat="1" ht="14.25" customHeight="1" x14ac:dyDescent="0.25">
      <c r="B176" s="51" t="s">
        <v>33</v>
      </c>
      <c r="C176" s="50">
        <v>146</v>
      </c>
      <c r="D176" s="49">
        <v>148</v>
      </c>
      <c r="E176" s="49">
        <v>165</v>
      </c>
      <c r="F176" s="49">
        <v>161</v>
      </c>
      <c r="G176" s="49">
        <v>194</v>
      </c>
      <c r="H176" s="49">
        <v>149</v>
      </c>
      <c r="I176" s="49"/>
      <c r="J176" s="49"/>
      <c r="K176" s="49"/>
      <c r="L176" s="49"/>
      <c r="M176" s="49"/>
      <c r="N176" s="49"/>
      <c r="O176" s="48">
        <f t="shared" si="17"/>
        <v>963</v>
      </c>
      <c r="P176" s="47">
        <f t="shared" si="18"/>
        <v>1.5789473684210527E-2</v>
      </c>
      <c r="Q176" s="43"/>
    </row>
    <row r="177" spans="2:17" customFormat="1" ht="14.25" customHeight="1" x14ac:dyDescent="0.25">
      <c r="B177" s="51" t="s">
        <v>35</v>
      </c>
      <c r="C177" s="50">
        <v>107</v>
      </c>
      <c r="D177" s="49">
        <v>143</v>
      </c>
      <c r="E177" s="49">
        <v>130</v>
      </c>
      <c r="F177" s="49">
        <v>131</v>
      </c>
      <c r="G177" s="49">
        <v>147</v>
      </c>
      <c r="H177" s="49">
        <v>179</v>
      </c>
      <c r="I177" s="49"/>
      <c r="J177" s="49"/>
      <c r="K177" s="49"/>
      <c r="L177" s="49"/>
      <c r="M177" s="49"/>
      <c r="N177" s="49"/>
      <c r="O177" s="48">
        <f t="shared" si="17"/>
        <v>837</v>
      </c>
      <c r="P177" s="47">
        <f t="shared" si="18"/>
        <v>1.3723561239547467E-2</v>
      </c>
      <c r="Q177" s="43"/>
    </row>
    <row r="178" spans="2:17" customFormat="1" ht="14.25" customHeight="1" x14ac:dyDescent="0.25">
      <c r="B178" s="51" t="s">
        <v>44</v>
      </c>
      <c r="C178" s="50">
        <v>104</v>
      </c>
      <c r="D178" s="49">
        <v>105</v>
      </c>
      <c r="E178" s="49">
        <v>94</v>
      </c>
      <c r="F178" s="49">
        <v>94</v>
      </c>
      <c r="G178" s="49">
        <v>103</v>
      </c>
      <c r="H178" s="49">
        <v>105</v>
      </c>
      <c r="I178" s="49"/>
      <c r="J178" s="49"/>
      <c r="K178" s="49"/>
      <c r="L178" s="49"/>
      <c r="M178" s="49"/>
      <c r="N178" s="49"/>
      <c r="O178" s="48">
        <f t="shared" si="17"/>
        <v>605</v>
      </c>
      <c r="P178" s="47">
        <f t="shared" si="18"/>
        <v>9.9196589604853263E-3</v>
      </c>
      <c r="Q178" s="43"/>
    </row>
    <row r="179" spans="2:17" customFormat="1" ht="14.25" customHeight="1" x14ac:dyDescent="0.25">
      <c r="B179" s="51" t="s">
        <v>72</v>
      </c>
      <c r="C179" s="50">
        <v>84</v>
      </c>
      <c r="D179" s="49">
        <v>69</v>
      </c>
      <c r="E179" s="49">
        <v>58</v>
      </c>
      <c r="F179" s="49">
        <v>94</v>
      </c>
      <c r="G179" s="49">
        <v>110</v>
      </c>
      <c r="H179" s="49">
        <v>86</v>
      </c>
      <c r="I179" s="49"/>
      <c r="J179" s="49"/>
      <c r="K179" s="49"/>
      <c r="L179" s="49"/>
      <c r="M179" s="49"/>
      <c r="N179" s="49"/>
      <c r="O179" s="48">
        <f t="shared" si="17"/>
        <v>501</v>
      </c>
      <c r="P179" s="47">
        <f t="shared" si="18"/>
        <v>8.2144613871126416E-3</v>
      </c>
      <c r="Q179" s="43"/>
    </row>
    <row r="180" spans="2:17" customFormat="1" ht="14.25" customHeight="1" x14ac:dyDescent="0.25">
      <c r="B180" s="51" t="s">
        <v>53</v>
      </c>
      <c r="C180" s="50">
        <v>89</v>
      </c>
      <c r="D180" s="49">
        <v>69</v>
      </c>
      <c r="E180" s="49">
        <v>78</v>
      </c>
      <c r="F180" s="49">
        <v>82</v>
      </c>
      <c r="G180" s="49">
        <v>65</v>
      </c>
      <c r="H180" s="49">
        <v>105</v>
      </c>
      <c r="I180" s="49"/>
      <c r="J180" s="49"/>
      <c r="K180" s="49"/>
      <c r="L180" s="49"/>
      <c r="M180" s="49"/>
      <c r="N180" s="49"/>
      <c r="O180" s="48">
        <f t="shared" si="17"/>
        <v>488</v>
      </c>
      <c r="P180" s="47">
        <f t="shared" si="18"/>
        <v>8.0013116904410556E-3</v>
      </c>
      <c r="Q180" s="43"/>
    </row>
    <row r="181" spans="2:17" customFormat="1" ht="14.25" customHeight="1" x14ac:dyDescent="0.25">
      <c r="B181" s="51" t="s">
        <v>51</v>
      </c>
      <c r="C181" s="50">
        <v>82</v>
      </c>
      <c r="D181" s="49">
        <v>80</v>
      </c>
      <c r="E181" s="49">
        <v>84</v>
      </c>
      <c r="F181" s="49">
        <v>73</v>
      </c>
      <c r="G181" s="49">
        <v>64</v>
      </c>
      <c r="H181" s="49">
        <v>86</v>
      </c>
      <c r="I181" s="49"/>
      <c r="J181" s="49"/>
      <c r="K181" s="49"/>
      <c r="L181" s="49"/>
      <c r="M181" s="49"/>
      <c r="N181" s="49"/>
      <c r="O181" s="48">
        <f t="shared" si="17"/>
        <v>469</v>
      </c>
      <c r="P181" s="47">
        <f t="shared" si="18"/>
        <v>7.6897852106902771E-3</v>
      </c>
      <c r="Q181" s="43"/>
    </row>
    <row r="182" spans="2:17" customFormat="1" ht="14.25" customHeight="1" x14ac:dyDescent="0.25">
      <c r="B182" s="51" t="s">
        <v>32</v>
      </c>
      <c r="C182" s="50">
        <v>65</v>
      </c>
      <c r="D182" s="49">
        <v>70</v>
      </c>
      <c r="E182" s="49">
        <v>80</v>
      </c>
      <c r="F182" s="49">
        <v>66</v>
      </c>
      <c r="G182" s="49">
        <v>67</v>
      </c>
      <c r="H182" s="49">
        <v>54</v>
      </c>
      <c r="I182" s="49"/>
      <c r="J182" s="49"/>
      <c r="K182" s="49"/>
      <c r="L182" s="49"/>
      <c r="M182" s="49"/>
      <c r="N182" s="49"/>
      <c r="O182" s="48">
        <f t="shared" si="17"/>
        <v>402</v>
      </c>
      <c r="P182" s="47">
        <f t="shared" si="18"/>
        <v>6.5912444663059518E-3</v>
      </c>
      <c r="Q182" s="43"/>
    </row>
    <row r="183" spans="2:17" customFormat="1" ht="14.25" customHeight="1" x14ac:dyDescent="0.25">
      <c r="B183" s="51" t="s">
        <v>39</v>
      </c>
      <c r="C183" s="50">
        <v>48</v>
      </c>
      <c r="D183" s="49">
        <v>54</v>
      </c>
      <c r="E183" s="49">
        <v>81</v>
      </c>
      <c r="F183" s="49">
        <v>54</v>
      </c>
      <c r="G183" s="49">
        <v>57</v>
      </c>
      <c r="H183" s="49">
        <v>38</v>
      </c>
      <c r="I183" s="49"/>
      <c r="J183" s="49"/>
      <c r="K183" s="49"/>
      <c r="L183" s="49"/>
      <c r="M183" s="49"/>
      <c r="N183" s="49"/>
      <c r="O183" s="48">
        <f t="shared" si="17"/>
        <v>332</v>
      </c>
      <c r="P183" s="47">
        <f t="shared" si="18"/>
        <v>5.4435153303820302E-3</v>
      </c>
      <c r="Q183" s="43"/>
    </row>
    <row r="184" spans="2:17" customFormat="1" ht="14.25" customHeight="1" x14ac:dyDescent="0.25">
      <c r="B184" s="51" t="s">
        <v>45</v>
      </c>
      <c r="C184" s="50">
        <v>42</v>
      </c>
      <c r="D184" s="49">
        <v>54</v>
      </c>
      <c r="E184" s="49">
        <v>70</v>
      </c>
      <c r="F184" s="49">
        <v>67</v>
      </c>
      <c r="G184" s="49">
        <v>50</v>
      </c>
      <c r="H184" s="49">
        <v>40</v>
      </c>
      <c r="I184" s="49"/>
      <c r="J184" s="49"/>
      <c r="K184" s="49"/>
      <c r="L184" s="49"/>
      <c r="M184" s="49"/>
      <c r="N184" s="49"/>
      <c r="O184" s="48">
        <f t="shared" si="17"/>
        <v>323</v>
      </c>
      <c r="P184" s="47">
        <f t="shared" si="18"/>
        <v>5.2959501557632398E-3</v>
      </c>
      <c r="Q184" s="43"/>
    </row>
    <row r="185" spans="2:17" customFormat="1" ht="14.25" customHeight="1" x14ac:dyDescent="0.25">
      <c r="B185" s="51" t="s">
        <v>52</v>
      </c>
      <c r="C185" s="50">
        <v>36</v>
      </c>
      <c r="D185" s="49">
        <v>42</v>
      </c>
      <c r="E185" s="49">
        <v>57</v>
      </c>
      <c r="F185" s="49">
        <v>56</v>
      </c>
      <c r="G185" s="49">
        <v>84</v>
      </c>
      <c r="H185" s="49">
        <v>38</v>
      </c>
      <c r="I185" s="49"/>
      <c r="J185" s="49"/>
      <c r="K185" s="49"/>
      <c r="L185" s="49"/>
      <c r="M185" s="49"/>
      <c r="N185" s="49"/>
      <c r="O185" s="48">
        <f t="shared" si="17"/>
        <v>313</v>
      </c>
      <c r="P185" s="47">
        <f t="shared" si="18"/>
        <v>5.1319888506312509E-3</v>
      </c>
      <c r="Q185" s="43"/>
    </row>
    <row r="186" spans="2:17" customFormat="1" ht="14.25" customHeight="1" x14ac:dyDescent="0.25">
      <c r="B186" s="51" t="s">
        <v>46</v>
      </c>
      <c r="C186" s="50">
        <v>43</v>
      </c>
      <c r="D186" s="49">
        <v>51</v>
      </c>
      <c r="E186" s="49">
        <v>52</v>
      </c>
      <c r="F186" s="49">
        <v>42</v>
      </c>
      <c r="G186" s="49">
        <v>41</v>
      </c>
      <c r="H186" s="49">
        <v>38</v>
      </c>
      <c r="I186" s="49"/>
      <c r="J186" s="49"/>
      <c r="K186" s="49"/>
      <c r="L186" s="49"/>
      <c r="M186" s="49"/>
      <c r="N186" s="49"/>
      <c r="O186" s="48">
        <f t="shared" si="17"/>
        <v>267</v>
      </c>
      <c r="P186" s="47">
        <f t="shared" si="18"/>
        <v>4.3777668470241027E-3</v>
      </c>
      <c r="Q186" s="43"/>
    </row>
    <row r="187" spans="2:17" customFormat="1" ht="14.25" customHeight="1" x14ac:dyDescent="0.25">
      <c r="B187" s="51" t="s">
        <v>47</v>
      </c>
      <c r="C187" s="50">
        <v>40</v>
      </c>
      <c r="D187" s="49">
        <v>33</v>
      </c>
      <c r="E187" s="49">
        <v>45</v>
      </c>
      <c r="F187" s="49">
        <v>33</v>
      </c>
      <c r="G187" s="49">
        <v>62</v>
      </c>
      <c r="H187" s="49">
        <v>50</v>
      </c>
      <c r="I187" s="49"/>
      <c r="J187" s="49"/>
      <c r="K187" s="49"/>
      <c r="L187" s="49"/>
      <c r="M187" s="49"/>
      <c r="N187" s="49"/>
      <c r="O187" s="48">
        <f t="shared" si="17"/>
        <v>263</v>
      </c>
      <c r="P187" s="47">
        <f t="shared" si="18"/>
        <v>4.3121823249713071E-3</v>
      </c>
      <c r="Q187" s="43"/>
    </row>
    <row r="188" spans="2:17" customFormat="1" ht="14.25" customHeight="1" x14ac:dyDescent="0.25">
      <c r="B188" s="46" t="s">
        <v>1</v>
      </c>
      <c r="C188" s="45">
        <f t="shared" ref="C188:P188" si="19">SUM(C163:C187)</f>
        <v>9768</v>
      </c>
      <c r="D188" s="45">
        <f t="shared" si="19"/>
        <v>10054</v>
      </c>
      <c r="E188" s="45">
        <f t="shared" si="19"/>
        <v>10992</v>
      </c>
      <c r="F188" s="45">
        <f t="shared" si="19"/>
        <v>10274</v>
      </c>
      <c r="G188" s="45">
        <f t="shared" si="19"/>
        <v>9863</v>
      </c>
      <c r="H188" s="45">
        <f t="shared" si="19"/>
        <v>10039</v>
      </c>
      <c r="I188" s="45">
        <f t="shared" si="19"/>
        <v>0</v>
      </c>
      <c r="J188" s="45">
        <f t="shared" si="19"/>
        <v>0</v>
      </c>
      <c r="K188" s="45">
        <f t="shared" si="19"/>
        <v>0</v>
      </c>
      <c r="L188" s="45">
        <f t="shared" si="19"/>
        <v>0</v>
      </c>
      <c r="M188" s="45">
        <f t="shared" si="19"/>
        <v>0</v>
      </c>
      <c r="N188" s="45">
        <f t="shared" si="19"/>
        <v>0</v>
      </c>
      <c r="O188" s="45">
        <f t="shared" si="19"/>
        <v>60990</v>
      </c>
      <c r="P188" s="44">
        <f t="shared" si="19"/>
        <v>1</v>
      </c>
      <c r="Q188" s="43"/>
    </row>
    <row r="189" spans="2:17" ht="5.25" customHeight="1" thickBot="1" x14ac:dyDescent="0.3">
      <c r="G189" s="9"/>
    </row>
    <row r="190" spans="2:17" ht="16.5" customHeight="1" thickTop="1" x14ac:dyDescent="0.25">
      <c r="B190" s="27" t="s">
        <v>71</v>
      </c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10"/>
    </row>
    <row r="191" spans="2:17" customFormat="1" ht="3" customHeight="1" x14ac:dyDescent="0.25">
      <c r="B191" s="42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</row>
    <row r="192" spans="2:17" x14ac:dyDescent="0.25">
      <c r="B192" s="41" t="s">
        <v>70</v>
      </c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</row>
    <row r="193" spans="2:17" ht="14.25" customHeight="1" x14ac:dyDescent="0.25">
      <c r="B193" s="159" t="s">
        <v>17</v>
      </c>
      <c r="C193" s="159"/>
      <c r="D193" s="40" t="s">
        <v>1</v>
      </c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</row>
    <row r="194" spans="2:17" ht="14.25" customHeight="1" x14ac:dyDescent="0.25">
      <c r="B194" s="39" t="s">
        <v>19</v>
      </c>
      <c r="C194" s="38"/>
      <c r="D194" s="35">
        <v>3566</v>
      </c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</row>
    <row r="195" spans="2:17" ht="14.25" customHeight="1" x14ac:dyDescent="0.25">
      <c r="B195" s="39" t="s">
        <v>20</v>
      </c>
      <c r="C195" s="38"/>
      <c r="D195" s="35">
        <v>3288</v>
      </c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</row>
    <row r="196" spans="2:17" ht="14.25" customHeight="1" x14ac:dyDescent="0.25">
      <c r="B196" s="39" t="s">
        <v>21</v>
      </c>
      <c r="C196" s="38"/>
      <c r="D196" s="35">
        <v>3547</v>
      </c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</row>
    <row r="197" spans="2:17" ht="14.25" customHeight="1" x14ac:dyDescent="0.25">
      <c r="B197" s="39" t="s">
        <v>22</v>
      </c>
      <c r="C197" s="38"/>
      <c r="D197" s="35">
        <v>3459</v>
      </c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</row>
    <row r="198" spans="2:17" ht="14.25" customHeight="1" x14ac:dyDescent="0.25">
      <c r="B198" s="39" t="s">
        <v>23</v>
      </c>
      <c r="C198" s="38"/>
      <c r="D198" s="35">
        <v>3358</v>
      </c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</row>
    <row r="199" spans="2:17" ht="14.25" customHeight="1" x14ac:dyDescent="0.25">
      <c r="B199" s="39" t="s">
        <v>24</v>
      </c>
      <c r="C199" s="38"/>
      <c r="D199" s="35">
        <v>3727</v>
      </c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</row>
    <row r="200" spans="2:17" ht="14.25" customHeight="1" x14ac:dyDescent="0.25">
      <c r="B200" s="37" t="s">
        <v>25</v>
      </c>
      <c r="C200" s="35"/>
      <c r="D200" s="35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</row>
    <row r="201" spans="2:17" ht="14.25" customHeight="1" x14ac:dyDescent="0.25">
      <c r="B201" s="37" t="s">
        <v>26</v>
      </c>
      <c r="C201" s="35"/>
      <c r="D201" s="35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</row>
    <row r="202" spans="2:17" ht="14.25" customHeight="1" x14ac:dyDescent="0.25">
      <c r="B202" s="160" t="s">
        <v>61</v>
      </c>
      <c r="C202" s="160"/>
      <c r="D202" s="35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</row>
    <row r="203" spans="2:17" ht="14.25" customHeight="1" x14ac:dyDescent="0.25">
      <c r="B203" s="160" t="s">
        <v>28</v>
      </c>
      <c r="C203" s="160"/>
      <c r="D203" s="35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</row>
    <row r="204" spans="2:17" ht="14.25" customHeight="1" x14ac:dyDescent="0.25">
      <c r="B204" s="36" t="s">
        <v>29</v>
      </c>
      <c r="C204" s="35"/>
      <c r="D204" s="35"/>
      <c r="E204" s="34" t="s">
        <v>69</v>
      </c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</row>
    <row r="205" spans="2:17" ht="14.25" customHeight="1" thickBot="1" x14ac:dyDescent="0.3">
      <c r="B205" s="36" t="s">
        <v>30</v>
      </c>
      <c r="C205" s="35"/>
      <c r="D205" s="35"/>
      <c r="E205" s="34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</row>
    <row r="206" spans="2:17" ht="14.25" customHeight="1" x14ac:dyDescent="0.25">
      <c r="B206" s="153" t="s">
        <v>1</v>
      </c>
      <c r="C206" s="153"/>
      <c r="D206" s="33">
        <f>SUM(D194:D205)</f>
        <v>20945</v>
      </c>
      <c r="E206" s="32">
        <f>O188-D206</f>
        <v>40045</v>
      </c>
      <c r="F206" s="31"/>
      <c r="G206" s="31"/>
      <c r="H206" s="31"/>
      <c r="I206" s="30"/>
      <c r="J206" s="30"/>
      <c r="K206" s="30"/>
      <c r="L206" s="30"/>
      <c r="M206" s="30"/>
      <c r="N206" s="30"/>
      <c r="O206" s="30"/>
      <c r="P206" s="30"/>
      <c r="Q206" s="30"/>
    </row>
    <row r="207" spans="2:17" ht="8.25" customHeight="1" thickBot="1" x14ac:dyDescent="0.3">
      <c r="B207" s="29"/>
      <c r="C207" s="10"/>
      <c r="D207" s="28" t="s">
        <v>68</v>
      </c>
      <c r="E207" s="28" t="s">
        <v>67</v>
      </c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</row>
    <row r="208" spans="2:17" ht="18.75" customHeight="1" thickTop="1" x14ac:dyDescent="0.25">
      <c r="B208" s="27" t="s">
        <v>66</v>
      </c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10"/>
    </row>
    <row r="209" spans="2:17" ht="3" customHeight="1" x14ac:dyDescent="0.25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</row>
    <row r="210" spans="2:17" x14ac:dyDescent="0.25">
      <c r="B210" s="26" t="s">
        <v>65</v>
      </c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</row>
    <row r="211" spans="2:17" ht="1.5" customHeight="1" thickBot="1" x14ac:dyDescent="0.3">
      <c r="B211" s="25"/>
      <c r="C211" s="24"/>
      <c r="D211" s="24"/>
      <c r="E211" s="24"/>
      <c r="F211" s="23"/>
      <c r="G211" s="23"/>
      <c r="H211" s="10"/>
      <c r="I211" s="10"/>
      <c r="J211" s="10"/>
      <c r="K211" s="10"/>
      <c r="L211" s="10"/>
      <c r="M211" s="10"/>
      <c r="N211" s="10"/>
      <c r="O211" s="10"/>
      <c r="P211" s="10"/>
      <c r="Q211" s="10"/>
    </row>
    <row r="212" spans="2:17" ht="3.75" hidden="1" customHeight="1" thickBot="1" x14ac:dyDescent="0.3">
      <c r="B212" s="24"/>
      <c r="C212" s="24"/>
      <c r="D212" s="24"/>
      <c r="E212" s="24"/>
      <c r="F212" s="23"/>
      <c r="G212" s="23"/>
      <c r="H212" s="10"/>
      <c r="I212" s="10"/>
      <c r="J212" s="10"/>
      <c r="K212" s="10"/>
      <c r="L212" s="10"/>
      <c r="M212" s="10"/>
      <c r="N212" s="10"/>
      <c r="O212" s="10"/>
      <c r="P212" s="10"/>
      <c r="Q212" s="10"/>
    </row>
    <row r="213" spans="2:17" x14ac:dyDescent="0.25">
      <c r="B213" s="154" t="s">
        <v>0</v>
      </c>
      <c r="C213" s="155" t="s">
        <v>58</v>
      </c>
      <c r="D213" s="156"/>
      <c r="E213" s="157" t="s">
        <v>64</v>
      </c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</row>
    <row r="214" spans="2:17" x14ac:dyDescent="0.25">
      <c r="B214" s="154"/>
      <c r="C214" s="22">
        <v>2018</v>
      </c>
      <c r="D214" s="21">
        <v>2019</v>
      </c>
      <c r="E214" s="158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</row>
    <row r="215" spans="2:17" ht="14.25" customHeight="1" x14ac:dyDescent="0.25">
      <c r="B215" s="20" t="s">
        <v>4</v>
      </c>
      <c r="C215" s="19">
        <v>4543</v>
      </c>
      <c r="D215" s="15">
        <f>E34</f>
        <v>9768</v>
      </c>
      <c r="E215" s="18">
        <f t="shared" ref="E215:E220" si="20">(D215/C215)-1</f>
        <v>1.1501210653753025</v>
      </c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</row>
    <row r="216" spans="2:17" ht="14.25" customHeight="1" x14ac:dyDescent="0.25">
      <c r="B216" s="17" t="s">
        <v>5</v>
      </c>
      <c r="C216" s="16">
        <v>4361</v>
      </c>
      <c r="D216" s="15">
        <v>10054</v>
      </c>
      <c r="E216" s="18">
        <f t="shared" si="20"/>
        <v>1.3054345333639072</v>
      </c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</row>
    <row r="217" spans="2:17" ht="14.25" customHeight="1" x14ac:dyDescent="0.25">
      <c r="B217" s="17" t="s">
        <v>6</v>
      </c>
      <c r="C217" s="16">
        <v>4984</v>
      </c>
      <c r="D217" s="15">
        <v>10992</v>
      </c>
      <c r="E217" s="14">
        <f t="shared" si="20"/>
        <v>1.20545746388443</v>
      </c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</row>
    <row r="218" spans="2:17" ht="14.25" customHeight="1" x14ac:dyDescent="0.25">
      <c r="B218" s="17" t="s">
        <v>7</v>
      </c>
      <c r="C218" s="16">
        <v>5235</v>
      </c>
      <c r="D218" s="15">
        <v>10274</v>
      </c>
      <c r="E218" s="14">
        <f t="shared" si="20"/>
        <v>0.962559694364852</v>
      </c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</row>
    <row r="219" spans="2:17" ht="14.25" customHeight="1" x14ac:dyDescent="0.25">
      <c r="B219" s="17" t="s">
        <v>8</v>
      </c>
      <c r="C219" s="16">
        <v>7234</v>
      </c>
      <c r="D219" s="15">
        <v>9863</v>
      </c>
      <c r="E219" s="14">
        <f t="shared" si="20"/>
        <v>0.36342272601603542</v>
      </c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</row>
    <row r="220" spans="2:17" ht="14.25" customHeight="1" x14ac:dyDescent="0.25">
      <c r="B220" s="17" t="s">
        <v>9</v>
      </c>
      <c r="C220" s="16">
        <v>7262</v>
      </c>
      <c r="D220" s="15">
        <v>10039</v>
      </c>
      <c r="E220" s="14">
        <f t="shared" si="20"/>
        <v>0.38240154227485545</v>
      </c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</row>
    <row r="221" spans="2:17" ht="14.25" customHeight="1" x14ac:dyDescent="0.25">
      <c r="B221" s="17" t="s">
        <v>10</v>
      </c>
      <c r="C221" s="16"/>
      <c r="D221" s="15"/>
      <c r="E221" s="14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</row>
    <row r="222" spans="2:17" ht="14.25" customHeight="1" x14ac:dyDescent="0.25">
      <c r="B222" s="17" t="s">
        <v>11</v>
      </c>
      <c r="C222" s="16"/>
      <c r="D222" s="15"/>
      <c r="E222" s="14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</row>
    <row r="223" spans="2:17" ht="14.25" customHeight="1" x14ac:dyDescent="0.25">
      <c r="B223" s="17" t="s">
        <v>12</v>
      </c>
      <c r="C223" s="16"/>
      <c r="D223" s="15"/>
      <c r="E223" s="14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</row>
    <row r="224" spans="2:17" ht="14.25" customHeight="1" x14ac:dyDescent="0.25">
      <c r="B224" s="17" t="s">
        <v>13</v>
      </c>
      <c r="C224" s="16"/>
      <c r="D224" s="15"/>
      <c r="E224" s="14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</row>
    <row r="225" spans="2:17" ht="14.25" customHeight="1" x14ac:dyDescent="0.25">
      <c r="B225" s="17" t="s">
        <v>14</v>
      </c>
      <c r="C225" s="16"/>
      <c r="D225" s="15"/>
      <c r="E225" s="14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</row>
    <row r="226" spans="2:17" ht="14.25" customHeight="1" x14ac:dyDescent="0.25">
      <c r="B226" s="17" t="s">
        <v>15</v>
      </c>
      <c r="C226" s="16"/>
      <c r="D226" s="15"/>
      <c r="E226" s="14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</row>
    <row r="227" spans="2:17" ht="14.25" customHeight="1" thickBot="1" x14ac:dyDescent="0.3">
      <c r="B227" s="13" t="s">
        <v>1</v>
      </c>
      <c r="C227" s="12">
        <f>SUM(C215:C226)</f>
        <v>33619</v>
      </c>
      <c r="D227" s="12">
        <f>SUM(D215:D226)</f>
        <v>60990</v>
      </c>
      <c r="E227" s="11">
        <f>(D227/C227)-1</f>
        <v>0.81415271126446354</v>
      </c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</row>
    <row r="228" spans="2:17" ht="9" customHeight="1" x14ac:dyDescent="0.25"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</row>
    <row r="229" spans="2:17" x14ac:dyDescent="0.25">
      <c r="B229" s="10" t="s">
        <v>63</v>
      </c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</row>
    <row r="230" spans="2:17" x14ac:dyDescent="0.25">
      <c r="B230" s="10" t="s">
        <v>62</v>
      </c>
    </row>
  </sheetData>
  <mergeCells count="44">
    <mergeCell ref="P88:P89"/>
    <mergeCell ref="E213:E214"/>
    <mergeCell ref="O134:O135"/>
    <mergeCell ref="P134:P135"/>
    <mergeCell ref="B144:B145"/>
    <mergeCell ref="J144:J145"/>
    <mergeCell ref="K144:K145"/>
    <mergeCell ref="B193:C193"/>
    <mergeCell ref="B202:C202"/>
    <mergeCell ref="B203:C203"/>
    <mergeCell ref="B213:B214"/>
    <mergeCell ref="C213:D213"/>
    <mergeCell ref="B98:B99"/>
    <mergeCell ref="J98:J99"/>
    <mergeCell ref="K98:K99"/>
    <mergeCell ref="B69:C69"/>
    <mergeCell ref="B76:C76"/>
    <mergeCell ref="B80:F80"/>
    <mergeCell ref="O88:O89"/>
    <mergeCell ref="B206:C206"/>
    <mergeCell ref="P40:P41"/>
    <mergeCell ref="B51:B52"/>
    <mergeCell ref="J51:J52"/>
    <mergeCell ref="K51:K52"/>
    <mergeCell ref="P8:P10"/>
    <mergeCell ref="I11:J15"/>
    <mergeCell ref="K11:K13"/>
    <mergeCell ref="L11:M11"/>
    <mergeCell ref="L12:M12"/>
    <mergeCell ref="L13:M13"/>
    <mergeCell ref="B32:G32"/>
    <mergeCell ref="O40:O41"/>
    <mergeCell ref="N8:N10"/>
    <mergeCell ref="O8:O10"/>
    <mergeCell ref="K14:M14"/>
    <mergeCell ref="K15:M15"/>
    <mergeCell ref="B3:P3"/>
    <mergeCell ref="B4:P4"/>
    <mergeCell ref="B7:F7"/>
    <mergeCell ref="B8:B9"/>
    <mergeCell ref="C8:C9"/>
    <mergeCell ref="D8:F8"/>
    <mergeCell ref="G8:G9"/>
    <mergeCell ref="I8:M10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62" orientation="portrait" r:id="rId1"/>
  <rowBreaks count="2" manualBreakCount="2">
    <brk id="76" max="16" man="1"/>
    <brk id="142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Linea 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2019-07-12T20:11:42Z</cp:lastPrinted>
  <dcterms:created xsi:type="dcterms:W3CDTF">2019-05-15T14:50:02Z</dcterms:created>
  <dcterms:modified xsi:type="dcterms:W3CDTF">2019-07-15T22:54:42Z</dcterms:modified>
</cp:coreProperties>
</file>