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Linea 100" sheetId="35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35" l="1"/>
  <c r="F10" i="35"/>
  <c r="C11" i="35"/>
  <c r="F11" i="35"/>
  <c r="P11" i="35"/>
  <c r="C12" i="35"/>
  <c r="F12" i="35"/>
  <c r="P12" i="35"/>
  <c r="C13" i="35"/>
  <c r="F13" i="35"/>
  <c r="N13" i="35"/>
  <c r="P13" i="35" s="1"/>
  <c r="O13" i="35"/>
  <c r="C14" i="35"/>
  <c r="F14" i="35"/>
  <c r="P14" i="35"/>
  <c r="C15" i="35"/>
  <c r="F15" i="35"/>
  <c r="N15" i="35"/>
  <c r="P15" i="35" s="1"/>
  <c r="O15" i="35"/>
  <c r="C16" i="35"/>
  <c r="F16" i="35"/>
  <c r="C17" i="35"/>
  <c r="F17" i="35"/>
  <c r="F22" i="35" s="1"/>
  <c r="F18" i="35"/>
  <c r="C18" i="35" s="1"/>
  <c r="D22" i="35"/>
  <c r="E22" i="35"/>
  <c r="G22" i="35"/>
  <c r="E34" i="35"/>
  <c r="E46" i="35" s="1"/>
  <c r="E47" i="35" s="1"/>
  <c r="E35" i="35"/>
  <c r="F35" i="35"/>
  <c r="E36" i="35"/>
  <c r="F36" i="35" s="1"/>
  <c r="E37" i="35"/>
  <c r="F37" i="35" s="1"/>
  <c r="E38" i="35"/>
  <c r="F38" i="35"/>
  <c r="E39" i="35"/>
  <c r="F39" i="35"/>
  <c r="E40" i="35"/>
  <c r="F40" i="35" s="1"/>
  <c r="E41" i="35"/>
  <c r="F41" i="35"/>
  <c r="E42" i="35"/>
  <c r="F42" i="35"/>
  <c r="C46" i="35"/>
  <c r="D46" i="35"/>
  <c r="K53" i="35"/>
  <c r="K54" i="35"/>
  <c r="K55" i="35"/>
  <c r="K56" i="35"/>
  <c r="K57" i="35"/>
  <c r="K58" i="35"/>
  <c r="K59" i="35"/>
  <c r="K60" i="35"/>
  <c r="K61" i="35"/>
  <c r="C65" i="35"/>
  <c r="C66" i="35" s="1"/>
  <c r="D65" i="35"/>
  <c r="D66" i="35" s="1"/>
  <c r="E65" i="35"/>
  <c r="F65" i="35"/>
  <c r="F66" i="35" s="1"/>
  <c r="G65" i="35"/>
  <c r="H65" i="35"/>
  <c r="I65" i="35"/>
  <c r="I66" i="35" s="1"/>
  <c r="J65" i="35"/>
  <c r="K65" i="35"/>
  <c r="K66" i="35" s="1"/>
  <c r="D76" i="35"/>
  <c r="E70" i="35" s="1"/>
  <c r="E82" i="35"/>
  <c r="E83" i="35"/>
  <c r="F83" i="35" s="1"/>
  <c r="E84" i="35"/>
  <c r="F84" i="35"/>
  <c r="E85" i="35"/>
  <c r="F85" i="35"/>
  <c r="E86" i="35"/>
  <c r="F86" i="35" s="1"/>
  <c r="E87" i="35"/>
  <c r="F87" i="35" s="1"/>
  <c r="E88" i="35"/>
  <c r="F88" i="35"/>
  <c r="E89" i="35"/>
  <c r="F89" i="35" s="1"/>
  <c r="E90" i="35"/>
  <c r="F90" i="35" s="1"/>
  <c r="C94" i="35"/>
  <c r="D94" i="35"/>
  <c r="K100" i="35"/>
  <c r="K112" i="35" s="1"/>
  <c r="K113" i="35" s="1"/>
  <c r="K101" i="35"/>
  <c r="K102" i="35"/>
  <c r="K103" i="35"/>
  <c r="K104" i="35"/>
  <c r="K105" i="35"/>
  <c r="K106" i="35"/>
  <c r="K107" i="35"/>
  <c r="K108" i="35"/>
  <c r="C112" i="35"/>
  <c r="D112" i="35"/>
  <c r="E112" i="35"/>
  <c r="E113" i="35" s="1"/>
  <c r="F112" i="35"/>
  <c r="G112" i="35"/>
  <c r="G113" i="35" s="1"/>
  <c r="H112" i="35"/>
  <c r="H113" i="35" s="1"/>
  <c r="I112" i="35"/>
  <c r="J112" i="35"/>
  <c r="J113" i="35" s="1"/>
  <c r="O117" i="35"/>
  <c r="O118" i="35"/>
  <c r="O119" i="35"/>
  <c r="O120" i="35"/>
  <c r="O121" i="35"/>
  <c r="C122" i="35"/>
  <c r="D122" i="35"/>
  <c r="E122" i="35"/>
  <c r="F122" i="35"/>
  <c r="G122" i="35"/>
  <c r="H122" i="35"/>
  <c r="I122" i="35"/>
  <c r="J122" i="35"/>
  <c r="K122" i="35"/>
  <c r="F128" i="35"/>
  <c r="F129" i="35"/>
  <c r="G129" i="35" s="1"/>
  <c r="F130" i="35"/>
  <c r="G130" i="35" s="1"/>
  <c r="F131" i="35"/>
  <c r="G131" i="35" s="1"/>
  <c r="F132" i="35"/>
  <c r="F133" i="35"/>
  <c r="G133" i="35" s="1"/>
  <c r="F134" i="35"/>
  <c r="G135" i="35" s="1"/>
  <c r="F135" i="35"/>
  <c r="F136" i="35"/>
  <c r="G136" i="35" s="1"/>
  <c r="C140" i="35"/>
  <c r="D140" i="35"/>
  <c r="E140" i="35"/>
  <c r="K146" i="35"/>
  <c r="K158" i="35" s="1"/>
  <c r="K159" i="35" s="1"/>
  <c r="K147" i="35"/>
  <c r="K148" i="35"/>
  <c r="K149" i="35"/>
  <c r="K150" i="35"/>
  <c r="K151" i="35"/>
  <c r="K152" i="35"/>
  <c r="K153" i="35"/>
  <c r="K154" i="35"/>
  <c r="C158" i="35"/>
  <c r="D158" i="35"/>
  <c r="D159" i="35" s="1"/>
  <c r="E158" i="35"/>
  <c r="E159" i="35" s="1"/>
  <c r="F158" i="35"/>
  <c r="G158" i="35"/>
  <c r="G159" i="35" s="1"/>
  <c r="H158" i="35"/>
  <c r="I158" i="35"/>
  <c r="J158" i="35"/>
  <c r="J159" i="35" s="1"/>
  <c r="C159" i="35"/>
  <c r="O163" i="35"/>
  <c r="O164" i="35"/>
  <c r="O165" i="35"/>
  <c r="O166" i="35"/>
  <c r="O167" i="35"/>
  <c r="O168" i="35"/>
  <c r="O169" i="35"/>
  <c r="O170" i="35"/>
  <c r="O171" i="35"/>
  <c r="O172" i="35"/>
  <c r="O173" i="35"/>
  <c r="O174" i="35"/>
  <c r="O175" i="35"/>
  <c r="O176" i="35"/>
  <c r="O177" i="35"/>
  <c r="O178" i="35"/>
  <c r="O179" i="35"/>
  <c r="O180" i="35"/>
  <c r="O181" i="35"/>
  <c r="O182" i="35"/>
  <c r="O183" i="35"/>
  <c r="O184" i="35"/>
  <c r="O185" i="35"/>
  <c r="O186" i="35"/>
  <c r="O187" i="35"/>
  <c r="C188" i="35"/>
  <c r="D188" i="35"/>
  <c r="E188" i="35"/>
  <c r="F188" i="35"/>
  <c r="G188" i="35"/>
  <c r="H188" i="35"/>
  <c r="I188" i="35"/>
  <c r="J188" i="35"/>
  <c r="K188" i="35"/>
  <c r="L188" i="35"/>
  <c r="M188" i="35"/>
  <c r="N188" i="35"/>
  <c r="D206" i="35"/>
  <c r="D215" i="35"/>
  <c r="E215" i="35" s="1"/>
  <c r="E216" i="35"/>
  <c r="E217" i="35"/>
  <c r="E218" i="35"/>
  <c r="E219" i="35"/>
  <c r="E220" i="35"/>
  <c r="E221" i="35"/>
  <c r="E222" i="35"/>
  <c r="E223" i="35"/>
  <c r="C227" i="35"/>
  <c r="D227" i="35"/>
  <c r="E227" i="35" s="1"/>
  <c r="D47" i="35" l="1"/>
  <c r="P40" i="35" s="1"/>
  <c r="G23" i="35"/>
  <c r="P121" i="35"/>
  <c r="C47" i="35"/>
  <c r="O40" i="35" s="1"/>
  <c r="E23" i="35"/>
  <c r="D23" i="35"/>
  <c r="C22" i="35"/>
  <c r="F23" i="35" s="1"/>
  <c r="C23" i="35" s="1"/>
  <c r="F113" i="35"/>
  <c r="O188" i="35"/>
  <c r="P184" i="35" s="1"/>
  <c r="G134" i="35"/>
  <c r="E94" i="35"/>
  <c r="E75" i="35"/>
  <c r="H66" i="35"/>
  <c r="I159" i="35"/>
  <c r="E74" i="35"/>
  <c r="H159" i="35"/>
  <c r="C113" i="35"/>
  <c r="E73" i="35"/>
  <c r="G66" i="35"/>
  <c r="J66" i="35"/>
  <c r="D113" i="35"/>
  <c r="E72" i="35"/>
  <c r="F159" i="35"/>
  <c r="G132" i="35"/>
  <c r="I113" i="35"/>
  <c r="E71" i="35"/>
  <c r="E76" i="35" s="1"/>
  <c r="E66" i="35"/>
  <c r="F140" i="35"/>
  <c r="O122" i="35"/>
  <c r="P118" i="35" s="1"/>
  <c r="D141" i="35" l="1"/>
  <c r="P134" i="35" s="1"/>
  <c r="F141" i="35"/>
  <c r="P187" i="35"/>
  <c r="P167" i="35"/>
  <c r="P183" i="35"/>
  <c r="D95" i="35"/>
  <c r="P88" i="35" s="1"/>
  <c r="E95" i="35"/>
  <c r="C95" i="35"/>
  <c r="O88" i="35" s="1"/>
  <c r="P168" i="35"/>
  <c r="E206" i="35"/>
  <c r="P169" i="35"/>
  <c r="P182" i="35"/>
  <c r="P181" i="35"/>
  <c r="P174" i="35"/>
  <c r="P185" i="35"/>
  <c r="P165" i="35"/>
  <c r="P173" i="35"/>
  <c r="P177" i="35"/>
  <c r="P166" i="35"/>
  <c r="P186" i="35"/>
  <c r="P178" i="35"/>
  <c r="P170" i="35"/>
  <c r="P117" i="35"/>
  <c r="P163" i="35"/>
  <c r="P188" i="35" s="1"/>
  <c r="P164" i="35"/>
  <c r="P171" i="35"/>
  <c r="P172" i="35"/>
  <c r="P179" i="35"/>
  <c r="P180" i="35"/>
  <c r="E141" i="35"/>
  <c r="P122" i="35"/>
  <c r="P119" i="35"/>
  <c r="P120" i="35"/>
  <c r="C141" i="35"/>
  <c r="O134" i="35" s="1"/>
  <c r="P175" i="35"/>
  <c r="P176" i="35"/>
</calcChain>
</file>

<file path=xl/sharedStrings.xml><?xml version="1.0" encoding="utf-8"?>
<sst xmlns="http://schemas.openxmlformats.org/spreadsheetml/2006/main" count="322" uniqueCount="122">
  <si>
    <t xml:space="preserve">Mes </t>
  </si>
  <si>
    <t>Total</t>
  </si>
  <si>
    <t>Mujer</t>
  </si>
  <si>
    <t>Hombre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</si>
  <si>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</si>
  <si>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</si>
  <si>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</si>
  <si>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</si>
  <si>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</si>
  <si>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</si>
  <si>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</si>
  <si>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</si>
  <si>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</si>
  <si>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</si>
  <si>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</si>
  <si>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</si>
  <si>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</si>
  <si>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</si>
  <si>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</si>
  <si>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</si>
  <si>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</si>
  <si>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</si>
  <si>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</si>
  <si>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</si>
  <si>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</si>
  <si>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</si>
  <si>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</si>
  <si>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</si>
  <si>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</si>
  <si>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</si>
  <si>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</si>
  <si>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</si>
  <si>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</si>
  <si>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</si>
  <si>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</si>
  <si>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</si>
  <si>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</si>
  <si>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</si>
  <si>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</si>
  <si>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</si>
  <si>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</si>
  <si>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</si>
  <si>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Porcentaje (%)</t>
  </si>
  <si>
    <t>N°</t>
  </si>
  <si>
    <t>Infancia</t>
  </si>
  <si>
    <t>Niñez</t>
  </si>
  <si>
    <t>Jóvenes</t>
  </si>
  <si>
    <t>Adultos</t>
  </si>
  <si>
    <t>-</t>
  </si>
  <si>
    <t>Elaboración: Unidad de Generación de Información y Gestión del Conocimiento - PNCVFS</t>
  </si>
  <si>
    <t>Var. %</t>
  </si>
  <si>
    <t>Años</t>
  </si>
  <si>
    <t>Junín</t>
  </si>
  <si>
    <t>Huánuco</t>
  </si>
  <si>
    <t>Otro familiar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</si>
  <si>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</si>
  <si>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</si>
  <si>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</si>
  <si>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</si>
  <si>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</si>
  <si>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</si>
  <si>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</si>
  <si>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</si>
  <si>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</si>
  <si>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</si>
  <si>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</si>
  <si>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</si>
  <si>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</si>
  <si>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</si>
  <si>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</si>
  <si>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</si>
  <si>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</si>
  <si>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</si>
  <si>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</si>
  <si>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</si>
  <si>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</si>
  <si>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</si>
  <si>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Adolescentes tardios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</si>
  <si>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</si>
  <si>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</si>
  <si>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</si>
  <si>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</si>
  <si>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</si>
  <si>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</si>
  <si>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</si>
  <si>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</si>
  <si>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</si>
  <si>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</si>
  <si>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</si>
  <si>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</si>
  <si>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</si>
  <si>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</si>
  <si>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</si>
  <si>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</si>
  <si>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</si>
  <si>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</si>
  <si>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</si>
  <si>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</si>
  <si>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</si>
  <si>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</si>
  <si>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</si>
  <si>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</si>
  <si>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</si>
  <si>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</si>
  <si>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</si>
  <si>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</si>
  <si>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</si>
  <si>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</si>
  <si>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</si>
  <si>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Apurímac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</si>
  <si>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</si>
  <si>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</si>
  <si>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</si>
  <si>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</si>
  <si>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</si>
  <si>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</si>
  <si>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</si>
  <si>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</si>
  <si>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</si>
  <si>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2019
(ene - set)</t>
  </si>
  <si>
    <t>2018
(ene - set)</t>
  </si>
  <si>
    <t>Periodo: 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</si>
</sst>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15" fillId="4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9" fillId="0" borderId="0" xfId="0" applyFont="1"/>
    <xf numFmtId="0" fontId="9" fillId="4" borderId="0" xfId="0" applyFont="1" applyFill="1"/>
    <xf numFmtId="0" fontId="2" fillId="2" borderId="0" xfId="9" applyFill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/>
    <xf numFmtId="3" fontId="8" fillId="3" borderId="23" xfId="0" applyNumberFormat="1" applyFont="1" applyFill="1" applyBorder="1" applyAlignment="1">
      <alignment horizontal="right" vertical="center" wrapText="1"/>
    </xf>
    <xf numFmtId="9" fontId="8" fillId="3" borderId="23" xfId="0" applyNumberFormat="1" applyFont="1" applyFill="1" applyBorder="1" applyAlignment="1">
      <alignment horizontal="right" vertical="center" wrapText="1"/>
    </xf>
    <xf numFmtId="3" fontId="8" fillId="3" borderId="24" xfId="9" applyNumberFormat="1" applyFont="1" applyFill="1" applyBorder="1" applyAlignment="1" applyProtection="1">
      <alignment horizontal="center" vertical="center"/>
      <protection hidden="1"/>
    </xf>
    <xf numFmtId="3" fontId="8" fillId="3" borderId="25" xfId="9" applyNumberFormat="1" applyFont="1" applyFill="1" applyBorder="1" applyAlignment="1" applyProtection="1">
      <alignment horizontal="center" vertical="center"/>
      <protection hidden="1"/>
    </xf>
    <xf numFmtId="3" fontId="8" fillId="3" borderId="26" xfId="9" applyNumberFormat="1" applyFont="1" applyFill="1" applyBorder="1" applyAlignment="1" applyProtection="1">
      <alignment horizontal="center" vertical="center"/>
      <protection hidden="1"/>
    </xf>
    <xf numFmtId="9" fontId="10" fillId="10" borderId="27" xfId="1" applyFont="1" applyFill="1" applyBorder="1" applyAlignment="1" applyProtection="1">
      <alignment horizontal="center" vertical="center"/>
      <protection hidden="1"/>
    </xf>
    <xf numFmtId="9" fontId="10" fillId="10" borderId="4" xfId="1" applyFont="1" applyFill="1" applyBorder="1" applyAlignment="1" applyProtection="1">
      <alignment horizontal="center" vertical="center"/>
      <protection hidden="1"/>
    </xf>
    <xf numFmtId="9" fontId="7" fillId="10" borderId="28" xfId="1" applyFont="1" applyFill="1" applyBorder="1" applyAlignment="1" applyProtection="1">
      <alignment horizontal="center" vertical="center"/>
      <protection hidden="1"/>
    </xf>
    <xf numFmtId="0" fontId="3" fillId="2" borderId="0" xfId="9" applyFont="1" applyFill="1" applyAlignment="1">
      <alignment vertical="center"/>
    </xf>
    <xf numFmtId="0" fontId="8" fillId="3" borderId="29" xfId="0" applyFont="1" applyFill="1" applyBorder="1" applyAlignment="1" applyProtection="1">
      <alignment horizontal="center" vertical="center" wrapText="1"/>
      <protection hidden="1"/>
    </xf>
    <xf numFmtId="0" fontId="6" fillId="7" borderId="33" xfId="0" applyFont="1" applyFill="1" applyBorder="1" applyAlignment="1">
      <alignment vertical="center"/>
    </xf>
    <xf numFmtId="3" fontId="5" fillId="3" borderId="5" xfId="9" applyNumberFormat="1" applyFont="1" applyFill="1" applyBorder="1" applyAlignment="1">
      <alignment horizontal="right" vertical="center" indent="1"/>
    </xf>
    <xf numFmtId="0" fontId="4" fillId="2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5" fillId="3" borderId="1" xfId="9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/>
    </xf>
    <xf numFmtId="9" fontId="3" fillId="12" borderId="40" xfId="3" applyFont="1" applyFill="1" applyBorder="1" applyAlignment="1">
      <alignment horizontal="center" vertical="center"/>
    </xf>
    <xf numFmtId="9" fontId="3" fillId="12" borderId="42" xfId="3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vertical="center"/>
    </xf>
    <xf numFmtId="9" fontId="5" fillId="11" borderId="44" xfId="3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5" fillId="3" borderId="0" xfId="9" applyNumberFormat="1" applyFont="1" applyFill="1" applyAlignment="1">
      <alignment horizontal="center" vertical="center"/>
    </xf>
    <xf numFmtId="3" fontId="2" fillId="8" borderId="39" xfId="9" applyNumberFormat="1" applyFill="1" applyBorder="1" applyAlignment="1">
      <alignment horizontal="center" vertical="center"/>
    </xf>
    <xf numFmtId="3" fontId="2" fillId="8" borderId="41" xfId="9" applyNumberFormat="1" applyFill="1" applyBorder="1" applyAlignment="1">
      <alignment horizontal="center" vertical="center"/>
    </xf>
    <xf numFmtId="0" fontId="2" fillId="8" borderId="41" xfId="9" applyFill="1" applyBorder="1" applyAlignment="1">
      <alignment vertical="center"/>
    </xf>
    <xf numFmtId="3" fontId="2" fillId="8" borderId="38" xfId="9" applyNumberFormat="1" applyFill="1" applyBorder="1" applyAlignment="1">
      <alignment horizontal="center" vertical="center"/>
    </xf>
    <xf numFmtId="0" fontId="2" fillId="8" borderId="38" xfId="9" applyFill="1" applyBorder="1" applyAlignment="1">
      <alignment vertical="center"/>
    </xf>
    <xf numFmtId="0" fontId="30" fillId="0" borderId="0" xfId="9" applyFont="1" applyAlignment="1">
      <alignment vertical="center" wrapText="1"/>
    </xf>
    <xf numFmtId="0" fontId="30" fillId="0" borderId="0" xfId="9" applyFont="1" applyAlignment="1">
      <alignment vertical="center"/>
    </xf>
    <xf numFmtId="0" fontId="1" fillId="0" borderId="0" xfId="9" applyFont="1" applyAlignment="1">
      <alignment vertical="center"/>
    </xf>
    <xf numFmtId="0" fontId="2" fillId="5" borderId="0" xfId="9" applyFill="1" applyAlignment="1">
      <alignment horizontal="left" vertical="top"/>
    </xf>
    <xf numFmtId="0" fontId="5" fillId="0" borderId="0" xfId="9" applyFont="1" applyAlignment="1">
      <alignment vertical="center"/>
    </xf>
    <xf numFmtId="0" fontId="31" fillId="0" borderId="0" xfId="9" applyFont="1" applyAlignment="1">
      <alignment vertical="center"/>
    </xf>
    <xf numFmtId="3" fontId="5" fillId="0" borderId="0" xfId="9" applyNumberFormat="1" applyFont="1" applyAlignment="1">
      <alignment vertical="center"/>
    </xf>
    <xf numFmtId="0" fontId="4" fillId="0" borderId="0" xfId="9" applyFont="1" applyAlignment="1">
      <alignment vertical="center"/>
    </xf>
    <xf numFmtId="3" fontId="2" fillId="0" borderId="0" xfId="9" applyNumberFormat="1" applyAlignment="1">
      <alignment horizontal="right" vertical="center" indent="1"/>
    </xf>
    <xf numFmtId="0" fontId="2" fillId="0" borderId="0" xfId="9" applyAlignment="1">
      <alignment vertical="center"/>
    </xf>
    <xf numFmtId="0" fontId="2" fillId="0" borderId="0" xfId="9" applyAlignment="1">
      <alignment vertical="center" wrapText="1"/>
    </xf>
    <xf numFmtId="3" fontId="2" fillId="0" borderId="0" xfId="9" applyNumberFormat="1" applyAlignment="1">
      <alignment horizontal="left" vertical="center"/>
    </xf>
    <xf numFmtId="0" fontId="2" fillId="0" borderId="0" xfId="9" applyAlignment="1">
      <alignment horizontal="left" vertical="center"/>
    </xf>
    <xf numFmtId="0" fontId="12" fillId="0" borderId="0" xfId="9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hidden="1"/>
    </xf>
    <xf numFmtId="164" fontId="8" fillId="3" borderId="0" xfId="1" applyNumberFormat="1" applyFont="1" applyFill="1" applyAlignment="1" applyProtection="1">
      <alignment horizontal="center" vertical="center"/>
      <protection hidden="1"/>
    </xf>
    <xf numFmtId="3" fontId="8" fillId="3" borderId="0" xfId="9" applyNumberFormat="1" applyFont="1" applyFill="1" applyAlignment="1" applyProtection="1">
      <alignment horizontal="center" vertical="center"/>
      <protection hidden="1"/>
    </xf>
    <xf numFmtId="0" fontId="8" fillId="3" borderId="0" xfId="9" applyFont="1" applyFill="1" applyAlignment="1" applyProtection="1">
      <alignment horizontal="left" vertical="center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3" fontId="14" fillId="0" borderId="0" xfId="9" applyNumberFormat="1" applyFont="1" applyAlignment="1" applyProtection="1">
      <alignment horizontal="center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3" fontId="15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10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0" fontId="10" fillId="0" borderId="0" xfId="9" applyFont="1" applyAlignment="1">
      <alignment horizontal="left" vertical="center"/>
    </xf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10" borderId="0" xfId="1" applyNumberFormat="1" applyFont="1" applyFill="1" applyAlignment="1" applyProtection="1">
      <alignment horizontal="center" vertical="center"/>
      <protection hidden="1"/>
    </xf>
    <xf numFmtId="0" fontId="7" fillId="10" borderId="0" xfId="9" applyFont="1" applyFill="1" applyAlignment="1" applyProtection="1">
      <alignment horizontal="left" vertical="center"/>
      <protection hidden="1"/>
    </xf>
    <xf numFmtId="3" fontId="8" fillId="0" borderId="0" xfId="9" applyNumberFormat="1" applyFont="1" applyAlignment="1" applyProtection="1">
      <alignment horizontal="center" vertical="center"/>
      <protection hidden="1"/>
    </xf>
    <xf numFmtId="3" fontId="7" fillId="0" borderId="0" xfId="9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9" fontId="10" fillId="10" borderId="0" xfId="1" applyFont="1" applyFill="1" applyAlignment="1" applyProtection="1">
      <alignment horizontal="center" vertical="center"/>
      <protection hidden="1"/>
    </xf>
    <xf numFmtId="0" fontId="22" fillId="0" borderId="0" xfId="0" applyFont="1"/>
    <xf numFmtId="164" fontId="7" fillId="0" borderId="31" xfId="1" applyNumberFormat="1" applyFont="1" applyBorder="1" applyAlignment="1" applyProtection="1">
      <alignment horizontal="center" vertical="center"/>
      <protection hidden="1"/>
    </xf>
    <xf numFmtId="164" fontId="8" fillId="0" borderId="0" xfId="1" applyNumberFormat="1" applyFont="1" applyAlignment="1" applyProtection="1">
      <alignment horizontal="center" vertical="center"/>
      <protection hidden="1"/>
    </xf>
    <xf numFmtId="164" fontId="7" fillId="0" borderId="30" xfId="1" applyNumberFormat="1" applyFont="1" applyBorder="1" applyAlignment="1" applyProtection="1">
      <alignment horizontal="center" vertical="center"/>
      <protection hidden="1"/>
    </xf>
    <xf numFmtId="3" fontId="7" fillId="0" borderId="30" xfId="9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7" fillId="0" borderId="0" xfId="9" applyFont="1" applyAlignment="1" applyProtection="1">
      <alignment horizontal="center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3" fillId="0" borderId="0" xfId="0" applyFont="1"/>
    <xf numFmtId="0" fontId="23" fillId="0" borderId="0" xfId="0" applyFont="1" applyAlignment="1">
      <alignment horizontal="center"/>
    </xf>
    <xf numFmtId="9" fontId="8" fillId="3" borderId="0" xfId="1" applyFont="1" applyFill="1" applyAlignment="1" applyProtection="1">
      <alignment horizontal="center" vertical="center"/>
      <protection hidden="1"/>
    </xf>
    <xf numFmtId="3" fontId="7" fillId="0" borderId="0" xfId="9" applyNumberFormat="1" applyFont="1" applyAlignment="1">
      <alignment horizontal="left" vertical="center"/>
    </xf>
    <xf numFmtId="3" fontId="9" fillId="0" borderId="0" xfId="0" applyNumberFormat="1" applyFont="1"/>
    <xf numFmtId="0" fontId="0" fillId="0" borderId="32" xfId="0" applyBorder="1"/>
    <xf numFmtId="3" fontId="8" fillId="0" borderId="0" xfId="9" applyNumberFormat="1" applyFont="1" applyAlignment="1">
      <alignment horizontal="center" vertical="center"/>
    </xf>
    <xf numFmtId="3" fontId="19" fillId="0" borderId="0" xfId="9" applyNumberFormat="1" applyFont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9" fontId="7" fillId="4" borderId="0" xfId="1" applyFont="1" applyFill="1" applyAlignment="1" applyProtection="1">
      <alignment horizontal="center" vertical="center"/>
      <protection hidden="1"/>
    </xf>
    <xf numFmtId="9" fontId="10" fillId="4" borderId="0" xfId="1" applyFont="1" applyFill="1" applyAlignment="1" applyProtection="1">
      <alignment horizontal="center" vertical="center"/>
      <protection hidden="1"/>
    </xf>
    <xf numFmtId="0" fontId="16" fillId="4" borderId="0" xfId="9" applyFont="1" applyFill="1" applyAlignment="1" applyProtection="1">
      <alignment horizontal="left" vertical="center"/>
      <protection hidden="1"/>
    </xf>
    <xf numFmtId="0" fontId="14" fillId="4" borderId="0" xfId="0" applyFont="1" applyFill="1" applyAlignment="1" applyProtection="1">
      <alignment vertical="center" wrapText="1"/>
      <protection hidden="1"/>
    </xf>
    <xf numFmtId="9" fontId="7" fillId="10" borderId="0" xfId="1" applyFont="1" applyFill="1" applyAlignment="1" applyProtection="1">
      <alignment horizontal="center" vertical="center"/>
      <protection hidden="1"/>
    </xf>
    <xf numFmtId="3" fontId="14" fillId="4" borderId="0" xfId="0" applyNumberFormat="1" applyFont="1" applyFill="1" applyAlignment="1" applyProtection="1">
      <alignment vertical="center" wrapText="1"/>
      <protection hidden="1"/>
    </xf>
    <xf numFmtId="9" fontId="28" fillId="0" borderId="3" xfId="0" applyNumberFormat="1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 wrapText="1"/>
    </xf>
    <xf numFmtId="9" fontId="27" fillId="0" borderId="3" xfId="0" applyNumberFormat="1" applyFont="1" applyBorder="1" applyAlignment="1">
      <alignment horizontal="right" vertical="center" wrapText="1"/>
    </xf>
    <xf numFmtId="3" fontId="27" fillId="0" borderId="3" xfId="0" applyNumberFormat="1" applyFont="1" applyBorder="1" applyAlignment="1">
      <alignment horizontal="right" vertical="center" wrapText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left" vertical="center"/>
      <protection hidden="1"/>
    </xf>
    <xf numFmtId="0" fontId="15" fillId="4" borderId="0" xfId="0" applyFont="1" applyFill="1" applyAlignment="1" applyProtection="1">
      <alignment vertical="center" wrapText="1"/>
      <protection hidden="1"/>
    </xf>
    <xf numFmtId="0" fontId="14" fillId="4" borderId="0" xfId="0" applyFont="1" applyFill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center" vertical="center" wrapText="1"/>
      <protection hidden="1"/>
    </xf>
    <xf numFmtId="9" fontId="15" fillId="0" borderId="0" xfId="1" applyFont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3" borderId="0" xfId="9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5" fillId="11" borderId="35" xfId="9" applyFont="1" applyFill="1" applyBorder="1" applyAlignment="1">
      <alignment horizontal="center" vertical="center" wrapText="1"/>
    </xf>
    <xf numFmtId="0" fontId="5" fillId="11" borderId="37" xfId="9" applyFont="1" applyFill="1" applyBorder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0" fontId="2" fillId="0" borderId="0" xfId="9" applyAlignment="1">
      <alignment horizontal="left" vertical="center" wrapText="1"/>
    </xf>
    <xf numFmtId="0" fontId="5" fillId="3" borderId="5" xfId="9" applyFont="1" applyFill="1" applyBorder="1" applyAlignment="1">
      <alignment horizontal="center" vertical="center"/>
    </xf>
    <xf numFmtId="0" fontId="5" fillId="3" borderId="0" xfId="9" applyFont="1" applyFill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0" fontId="5" fillId="3" borderId="34" xfId="9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3" borderId="0" xfId="9" applyFont="1" applyFill="1" applyAlignment="1">
      <alignment horizontal="center" vertical="center" wrapText="1"/>
    </xf>
    <xf numFmtId="0" fontId="14" fillId="0" borderId="0" xfId="0" applyFont="1" applyAlignment="1" applyProtection="1">
      <alignment horizontal="left" vertical="center" wrapText="1"/>
      <protection hidden="1"/>
    </xf>
    <xf numFmtId="0" fontId="8" fillId="3" borderId="0" xfId="9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4" fillId="4" borderId="0" xfId="0" applyFont="1" applyFill="1" applyAlignment="1" applyProtection="1">
      <alignment horizontal="left" vertical="center" wrapText="1"/>
      <protection hidden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86541983610284E-2"/>
          <c:y val="6.2691481746599859E-2"/>
          <c:w val="0.86826905338021199"/>
          <c:h val="0.84136759220886859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100'!$D$215:$D$223</c:f>
              <c:numCache>
                <c:formatCode>#,##0</c:formatCode>
                <c:ptCount val="9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6-4392-9376-C1273A6543B3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100'!$C$215:$C$223</c:f>
              <c:numCache>
                <c:formatCode>#,##0</c:formatCode>
                <c:ptCount val="9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6-4392-9376-C1273A6543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9095908226988868"/>
          <c:y val="5.0037451815042849E-2"/>
          <c:w val="8.7934156937279392E-2"/>
          <c:h val="0.4681893417615142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0-44B9-A739-F992DD199F1E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0-44B9-A739-F992DD19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A0-44B9-A739-F992DD199F1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0A0-44B9-A739-F992DD199F1E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E-4FE1-934F-ACB5BB1721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E-4FE1-934F-ACB5BB17210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E-4FE1-934F-ACB5BB172108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E-4FE1-934F-ACB5BB172108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E-4FE1-934F-ACB5BB172108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E-4FE1-934F-ACB5BB172108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E-4FE1-934F-ACB5BB172108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E-4FE1-934F-ACB5BB1721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134</c:v>
                </c:pt>
                <c:pt idx="2">
                  <c:v>470</c:v>
                </c:pt>
                <c:pt idx="3">
                  <c:v>1057</c:v>
                </c:pt>
                <c:pt idx="4">
                  <c:v>16406</c:v>
                </c:pt>
                <c:pt idx="5">
                  <c:v>48527</c:v>
                </c:pt>
                <c:pt idx="6">
                  <c:v>3100</c:v>
                </c:pt>
                <c:pt idx="7">
                  <c:v>19391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9E-4FE1-934F-ACB5BB17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E-4DAC-9C0C-D2F33FF63C40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6E-4DAC-9C0C-D2F33FF6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E-4F04-A2C4-62C8FC67D21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E-4F04-A2C4-62C8FC67D2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E-4F04-A2C4-62C8FC67D21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E-4F04-A2C4-62C8FC67D2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E-4F04-A2C4-62C8FC67D2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9514</c:v>
                </c:pt>
                <c:pt idx="1">
                  <c:v>12180</c:v>
                </c:pt>
                <c:pt idx="2">
                  <c:v>6891</c:v>
                </c:pt>
                <c:pt idx="3">
                  <c:v>5216</c:v>
                </c:pt>
                <c:pt idx="4">
                  <c:v>17064</c:v>
                </c:pt>
                <c:pt idx="5">
                  <c:v>31944</c:v>
                </c:pt>
                <c:pt idx="6">
                  <c:v>4918</c:v>
                </c:pt>
                <c:pt idx="7">
                  <c:v>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1E-4F04-A2C4-62C8FC67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D6-4BB4-906B-A253B7CD90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D6-4BB4-906B-A253B7CD90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D6-4BB4-906B-A253B7CD90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AD6-4BB4-906B-A253B7CD90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AD6-4BB4-906B-A253B7CD90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AD6-4BB4-906B-A253B7CD908E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6-4BB4-906B-A253B7CD908E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6-4BB4-906B-A253B7CD908E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6-4BB4-906B-A253B7CD908E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D6-4BB4-906B-A253B7CD908E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6-4BB4-906B-A253B7CD908E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D6-4BB4-906B-A253B7CD9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0.40427681427849804</c:v>
                </c:pt>
                <c:pt idx="1">
                  <c:v>0.16979289442667117</c:v>
                </c:pt>
                <c:pt idx="2">
                  <c:v>0.11670876129539204</c:v>
                </c:pt>
                <c:pt idx="3">
                  <c:v>0.16486501655722063</c:v>
                </c:pt>
                <c:pt idx="4">
                  <c:v>0.13544367738676544</c:v>
                </c:pt>
                <c:pt idx="5">
                  <c:v>8.9128360554526567E-3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D6-4BB4-906B-A253B7CD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D56-90C3-4E3907E43351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F-4D56-90C3-4E3907E43351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F-4D56-90C3-4E3907E43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F-4D56-90C3-4E3907E4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2-4C3F-BE71-106C3B9140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2-4C3F-BE71-106C3B91408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2-4C3F-BE71-106C3B914080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2-4C3F-BE71-106C3B914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70</c:v>
                </c:pt>
                <c:pt idx="2">
                  <c:v>269</c:v>
                </c:pt>
                <c:pt idx="3">
                  <c:v>580</c:v>
                </c:pt>
                <c:pt idx="4">
                  <c:v>14150</c:v>
                </c:pt>
                <c:pt idx="5">
                  <c:v>43172</c:v>
                </c:pt>
                <c:pt idx="6">
                  <c:v>2857</c:v>
                </c:pt>
                <c:pt idx="7">
                  <c:v>27987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2-4C3F-BE71-106C3B91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A36-4679-BE46-1F492099A16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A36-4679-BE46-1F492099A16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6-4679-BE46-1F492099A16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6-4679-BE46-1F492099A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31579</c:v>
                </c:pt>
                <c:pt idx="1">
                  <c:v>57506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36-4679-BE46-1F492099A16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image" Target="../media/image3.png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196850</xdr:colOff>
      <xdr:row>213</xdr:row>
      <xdr:rowOff>133350</xdr:rowOff>
    </xdr:from>
    <xdr:to>
      <xdr:col>15</xdr:col>
      <xdr:colOff>793750</xdr:colOff>
      <xdr:row>228</xdr:row>
      <xdr:rowOff>171450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729AB45-BD83-4846-A371-4C083559F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AC4C669-EFD8-4DF8-A825-EF7D317B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647698</xdr:colOff>
      <xdr:row>0</xdr:row>
      <xdr:rowOff>161926</xdr:rowOff>
    </xdr:from>
    <xdr:to>
      <xdr:col>15</xdr:col>
      <xdr:colOff>266700</xdr:colOff>
      <xdr:row>1</xdr:row>
      <xdr:rowOff>238126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7C5E92B-86E6-420A-8D46-13861E6C6DD6}"/>
            </a:ext>
          </a:extLst>
        </xdr:cNvPr>
        <xdr:cNvSpPr/>
      </xdr:nvSpPr>
      <xdr:spPr>
        <a:xfrm>
          <a:off x="4457698" y="161926"/>
          <a:ext cx="7239002" cy="2190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5776708-777E-4040-8982-D7FAD18BC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8984BD97-1810-4436-8B53-66B45F3B140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C869829F-EB73-4A1D-9272-1DA4F90FADCE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9A6F84-0DA2-4332-A6B1-E5D055537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9FE2B7A-DEC1-4686-9920-C57AC3EA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C5F60068-E34C-42F0-86C8-82FC30CA79EE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5100440-EEB1-4B34-98EB-AAB3C8D84F26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82A073F-EAA2-4818-A0B9-312D7814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14CDBEB-09CE-4813-837E-3D35B12E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3090A6A-2432-4A88-8DBE-4A7A81CB2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2D847661-4278-44F3-9811-70C2904D3EB5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4C88EAC4-EC4C-496A-BE41-17A6C618D05D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425A14-641D-4652-9578-444D41BD3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2CAB39EA-85E0-4394-8A0E-C8ECBAE3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66674</xdr:colOff>
      <xdr:row>14</xdr:row>
      <xdr:rowOff>183338</xdr:rowOff>
    </xdr:from>
    <xdr:ext cx="5200650" cy="2622618"/>
    <xdr:pic>
      <xdr:nvPicPr>
        <xdr:cNvPr id="19" name="Imagen 18">
          <a:extLst>
            <a:ext uri="{FF2B5EF4-FFF2-40B4-BE49-F238E27FC236}">
              <a16:creationId xmlns:a16="http://schemas.microsoft.com/office/drawing/2014/main" id="{19456DCE-B9A7-476E-9A87-236525C9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4" y="2850338"/>
          <a:ext cx="5200650" cy="262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19050</xdr:colOff>
      <xdr:row>209</xdr:row>
      <xdr:rowOff>12700</xdr:rowOff>
    </xdr:from>
    <xdr:to>
      <xdr:col>12</xdr:col>
      <xdr:colOff>0</xdr:colOff>
      <xdr:row>213</xdr:row>
      <xdr:rowOff>148884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78228A72-71EB-4E2F-BDDC-4D1672D7B5EC}"/>
            </a:ext>
          </a:extLst>
        </xdr:cNvPr>
        <xdr:cNvSpPr/>
      </xdr:nvSpPr>
      <xdr:spPr>
        <a:xfrm>
          <a:off x="6032500" y="39389050"/>
          <a:ext cx="1854200" cy="53623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Set)</a:t>
          </a:r>
        </a:p>
        <a:p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67%</a:t>
          </a:r>
        </a:p>
        <a:p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P230"/>
  <sheetViews>
    <sheetView showGridLines="0" tabSelected="1" view="pageBreakPreview" zoomScale="110" zoomScaleNormal="100" zoomScaleSheetLayoutView="110" workbookViewId="0">
      <selection activeCell="B4" sqref="B4:P4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2.5703125" style="1" customWidth="1"/>
    <col min="17" max="16384" width="11.42578125" style="1"/>
  </cols>
  <sheetData>
    <row r="2" spans="2:16" ht="35.25" customHeight="1" x14ac:dyDescent="0.25"/>
    <row r="3" spans="2:16" customFormat="1" ht="33" customHeight="1" x14ac:dyDescent="0.25">
      <c r="B3" s="127" t="s">
        <v>55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2:16" customFormat="1" ht="23.25" customHeight="1" x14ac:dyDescent="0.25">
      <c r="B4" s="128" t="s">
        <v>121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2:16" s="8" customFormat="1" ht="18" customHeight="1" x14ac:dyDescent="0.25">
      <c r="B5" s="5" t="s">
        <v>56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</row>
    <row r="6" spans="2:16" s="9" customFormat="1" ht="3" customHeight="1" x14ac:dyDescent="0.2">
      <c r="C6" s="110"/>
      <c r="D6" s="110"/>
      <c r="E6" s="110"/>
      <c r="F6" s="110"/>
      <c r="G6" s="109"/>
      <c r="H6" s="4"/>
    </row>
    <row r="7" spans="2:16" s="9" customFormat="1" ht="15" customHeight="1" thickBot="1" x14ac:dyDescent="0.25">
      <c r="B7" s="129" t="s">
        <v>57</v>
      </c>
      <c r="C7" s="129"/>
      <c r="D7" s="129"/>
      <c r="E7" s="129"/>
      <c r="F7" s="129"/>
      <c r="G7" s="108"/>
      <c r="H7" s="99"/>
      <c r="I7" s="107" t="s">
        <v>58</v>
      </c>
      <c r="J7" s="107"/>
      <c r="K7" s="107"/>
      <c r="L7" s="107"/>
      <c r="M7" s="107"/>
      <c r="N7" s="107"/>
      <c r="O7" s="107"/>
      <c r="P7" s="99"/>
    </row>
    <row r="8" spans="2:16" s="9" customFormat="1" ht="15" customHeight="1" thickBot="1" x14ac:dyDescent="0.25">
      <c r="B8" s="114" t="s">
        <v>5</v>
      </c>
      <c r="C8" s="114" t="s">
        <v>59</v>
      </c>
      <c r="D8" s="149" t="s">
        <v>60</v>
      </c>
      <c r="E8" s="149"/>
      <c r="F8" s="149"/>
      <c r="G8" s="114" t="s">
        <v>61</v>
      </c>
      <c r="H8" s="56"/>
      <c r="I8" s="150" t="s">
        <v>62</v>
      </c>
      <c r="J8" s="150"/>
      <c r="K8" s="150"/>
      <c r="L8" s="150"/>
      <c r="M8" s="132"/>
      <c r="N8" s="153" t="s">
        <v>120</v>
      </c>
      <c r="O8" s="153" t="s">
        <v>119</v>
      </c>
      <c r="P8" s="130" t="s">
        <v>63</v>
      </c>
    </row>
    <row r="9" spans="2:16" s="9" customFormat="1" ht="23.25" customHeight="1" x14ac:dyDescent="0.2">
      <c r="B9" s="114"/>
      <c r="C9" s="114"/>
      <c r="D9" s="106" t="s">
        <v>64</v>
      </c>
      <c r="E9" s="106" t="s">
        <v>65</v>
      </c>
      <c r="F9" s="106" t="s">
        <v>66</v>
      </c>
      <c r="G9" s="114"/>
      <c r="H9" s="56"/>
      <c r="I9" s="151"/>
      <c r="J9" s="151"/>
      <c r="K9" s="151"/>
      <c r="L9" s="151"/>
      <c r="M9" s="133"/>
      <c r="N9" s="154"/>
      <c r="O9" s="154"/>
      <c r="P9" s="131"/>
    </row>
    <row r="10" spans="2:16" s="9" customFormat="1" ht="15" customHeight="1" thickBot="1" x14ac:dyDescent="0.25">
      <c r="B10" s="64" t="s">
        <v>7</v>
      </c>
      <c r="C10" s="61">
        <f t="shared" ref="C10:C18" si="0">F10+G10</f>
        <v>143625</v>
      </c>
      <c r="D10" s="62">
        <v>9768</v>
      </c>
      <c r="E10" s="62">
        <v>102304</v>
      </c>
      <c r="F10" s="62">
        <f t="shared" ref="F10:F18" si="1">D10+E10</f>
        <v>112072</v>
      </c>
      <c r="G10" s="62">
        <v>31553</v>
      </c>
      <c r="H10" s="56"/>
      <c r="I10" s="152"/>
      <c r="J10" s="152"/>
      <c r="K10" s="152"/>
      <c r="L10" s="152"/>
      <c r="M10" s="135"/>
      <c r="N10" s="154"/>
      <c r="O10" s="154"/>
      <c r="P10" s="131"/>
    </row>
    <row r="11" spans="2:16" s="9" customFormat="1" ht="15" customHeight="1" x14ac:dyDescent="0.2">
      <c r="B11" s="64" t="s">
        <v>8</v>
      </c>
      <c r="C11" s="61">
        <f t="shared" si="0"/>
        <v>102690</v>
      </c>
      <c r="D11" s="62">
        <v>10054</v>
      </c>
      <c r="E11" s="62">
        <v>74174</v>
      </c>
      <c r="F11" s="62">
        <f t="shared" si="1"/>
        <v>84228</v>
      </c>
      <c r="G11" s="62">
        <v>18462</v>
      </c>
      <c r="H11" s="56"/>
      <c r="I11" s="130" t="s">
        <v>67</v>
      </c>
      <c r="J11" s="132"/>
      <c r="K11" s="136" t="s">
        <v>68</v>
      </c>
      <c r="L11" s="139" t="s">
        <v>69</v>
      </c>
      <c r="M11" s="140"/>
      <c r="N11" s="105">
        <v>53406</v>
      </c>
      <c r="O11" s="105">
        <v>89085</v>
      </c>
      <c r="P11" s="104">
        <f>(O11/N11)-1</f>
        <v>0.66807100325806079</v>
      </c>
    </row>
    <row r="12" spans="2:16" s="9" customFormat="1" ht="15" customHeight="1" x14ac:dyDescent="0.2">
      <c r="B12" s="64" t="s">
        <v>9</v>
      </c>
      <c r="C12" s="61">
        <f t="shared" si="0"/>
        <v>91399</v>
      </c>
      <c r="D12" s="62">
        <v>10992</v>
      </c>
      <c r="E12" s="62">
        <v>63905</v>
      </c>
      <c r="F12" s="62">
        <f t="shared" si="1"/>
        <v>74897</v>
      </c>
      <c r="G12" s="62">
        <v>16502</v>
      </c>
      <c r="H12" s="56"/>
      <c r="I12" s="131"/>
      <c r="J12" s="133"/>
      <c r="K12" s="137"/>
      <c r="L12" s="143" t="s">
        <v>70</v>
      </c>
      <c r="M12" s="144"/>
      <c r="N12" s="105">
        <v>765867</v>
      </c>
      <c r="O12" s="105">
        <v>518684</v>
      </c>
      <c r="P12" s="104">
        <f>(O12/N12)-1</f>
        <v>-0.32274925019618284</v>
      </c>
    </row>
    <row r="13" spans="2:16" s="9" customFormat="1" ht="15" customHeight="1" thickBot="1" x14ac:dyDescent="0.25">
      <c r="B13" s="64" t="s">
        <v>10</v>
      </c>
      <c r="C13" s="61">
        <f t="shared" si="0"/>
        <v>76865</v>
      </c>
      <c r="D13" s="62">
        <v>10274</v>
      </c>
      <c r="E13" s="62">
        <v>50561</v>
      </c>
      <c r="F13" s="62">
        <f t="shared" si="1"/>
        <v>60835</v>
      </c>
      <c r="G13" s="62">
        <v>16030</v>
      </c>
      <c r="H13" s="56"/>
      <c r="I13" s="131"/>
      <c r="J13" s="133"/>
      <c r="K13" s="138"/>
      <c r="L13" s="141" t="s">
        <v>71</v>
      </c>
      <c r="M13" s="142"/>
      <c r="N13" s="103">
        <f>N12+N11</f>
        <v>819273</v>
      </c>
      <c r="O13" s="103">
        <f>O12+O11</f>
        <v>607769</v>
      </c>
      <c r="P13" s="102">
        <f>(O13/N13)-1</f>
        <v>-0.25816058871706993</v>
      </c>
    </row>
    <row r="14" spans="2:16" s="9" customFormat="1" ht="15" customHeight="1" thickBot="1" x14ac:dyDescent="0.25">
      <c r="B14" s="64" t="s">
        <v>11</v>
      </c>
      <c r="C14" s="61">
        <f t="shared" si="0"/>
        <v>73645</v>
      </c>
      <c r="D14" s="62">
        <v>9863</v>
      </c>
      <c r="E14" s="62">
        <v>48690</v>
      </c>
      <c r="F14" s="62">
        <f t="shared" si="1"/>
        <v>58553</v>
      </c>
      <c r="G14" s="62">
        <v>15092</v>
      </c>
      <c r="H14" s="56"/>
      <c r="I14" s="131"/>
      <c r="J14" s="133"/>
      <c r="K14" s="145" t="s">
        <v>72</v>
      </c>
      <c r="L14" s="146"/>
      <c r="M14" s="146"/>
      <c r="N14" s="103">
        <v>136547</v>
      </c>
      <c r="O14" s="103">
        <v>154527</v>
      </c>
      <c r="P14" s="102">
        <f>(O14/N14)-1</f>
        <v>0.13167627263872506</v>
      </c>
    </row>
    <row r="15" spans="2:16" s="9" customFormat="1" ht="15" customHeight="1" thickBot="1" x14ac:dyDescent="0.25">
      <c r="B15" s="64" t="s">
        <v>12</v>
      </c>
      <c r="C15" s="61">
        <f t="shared" si="0"/>
        <v>70731</v>
      </c>
      <c r="D15" s="62">
        <v>10039</v>
      </c>
      <c r="E15" s="62">
        <v>46099</v>
      </c>
      <c r="F15" s="62">
        <f t="shared" si="1"/>
        <v>56138</v>
      </c>
      <c r="G15" s="62">
        <v>14593</v>
      </c>
      <c r="H15" s="56"/>
      <c r="I15" s="134"/>
      <c r="J15" s="135"/>
      <c r="K15" s="147" t="s">
        <v>1</v>
      </c>
      <c r="L15" s="148"/>
      <c r="M15" s="148"/>
      <c r="N15" s="13">
        <f>N13+N14</f>
        <v>955820</v>
      </c>
      <c r="O15" s="13">
        <f>O13+O14</f>
        <v>762296</v>
      </c>
      <c r="P15" s="14">
        <f>(O15/N15)-1</f>
        <v>-0.20246908413718068</v>
      </c>
    </row>
    <row r="16" spans="2:16" s="9" customFormat="1" ht="15" customHeight="1" x14ac:dyDescent="0.2">
      <c r="B16" s="64" t="s">
        <v>13</v>
      </c>
      <c r="C16" s="61">
        <f t="shared" si="0"/>
        <v>67645</v>
      </c>
      <c r="D16" s="62">
        <v>9259</v>
      </c>
      <c r="E16" s="62">
        <v>43333</v>
      </c>
      <c r="F16" s="62">
        <f t="shared" si="1"/>
        <v>52592</v>
      </c>
      <c r="G16" s="62">
        <v>15053</v>
      </c>
      <c r="H16" s="56"/>
      <c r="I16" s="99"/>
      <c r="J16" s="99"/>
      <c r="K16" s="99"/>
      <c r="L16" s="99"/>
      <c r="M16" s="99"/>
      <c r="N16" s="99"/>
      <c r="O16" s="99"/>
      <c r="P16" s="99"/>
    </row>
    <row r="17" spans="2:16" s="9" customFormat="1" ht="15" customHeight="1" x14ac:dyDescent="0.2">
      <c r="B17" s="64" t="s">
        <v>14</v>
      </c>
      <c r="C17" s="61">
        <f t="shared" si="0"/>
        <v>69184</v>
      </c>
      <c r="D17" s="62">
        <v>9212</v>
      </c>
      <c r="E17" s="62">
        <v>45573</v>
      </c>
      <c r="F17" s="62">
        <f t="shared" si="1"/>
        <v>54785</v>
      </c>
      <c r="G17" s="62">
        <v>14399</v>
      </c>
      <c r="H17" s="56"/>
      <c r="I17" s="99"/>
      <c r="J17" s="99"/>
      <c r="K17" s="99"/>
      <c r="L17" s="99"/>
      <c r="M17" s="99"/>
      <c r="N17" s="99"/>
      <c r="O17" s="99"/>
      <c r="P17" s="99"/>
    </row>
    <row r="18" spans="2:16" s="9" customFormat="1" ht="15" customHeight="1" x14ac:dyDescent="0.2">
      <c r="B18" s="64" t="s">
        <v>15</v>
      </c>
      <c r="C18" s="61">
        <f t="shared" si="0"/>
        <v>66512</v>
      </c>
      <c r="D18" s="62">
        <v>9624</v>
      </c>
      <c r="E18" s="62">
        <v>44045</v>
      </c>
      <c r="F18" s="62">
        <f t="shared" si="1"/>
        <v>53669</v>
      </c>
      <c r="G18" s="62">
        <v>12843</v>
      </c>
      <c r="H18" s="56"/>
      <c r="I18" s="99"/>
      <c r="J18" s="99"/>
      <c r="K18" s="99"/>
      <c r="L18" s="99"/>
      <c r="M18" s="99"/>
      <c r="N18" s="101"/>
      <c r="O18" s="99"/>
      <c r="P18" s="99"/>
    </row>
    <row r="19" spans="2:16" s="9" customFormat="1" ht="15" customHeight="1" x14ac:dyDescent="0.2">
      <c r="B19" s="64" t="s">
        <v>16</v>
      </c>
      <c r="C19" s="61"/>
      <c r="D19" s="62"/>
      <c r="E19" s="62"/>
      <c r="F19" s="62"/>
      <c r="G19" s="62"/>
      <c r="H19" s="56"/>
      <c r="I19" s="99"/>
      <c r="J19" s="99"/>
      <c r="K19" s="99"/>
      <c r="L19" s="99"/>
      <c r="M19" s="99"/>
      <c r="N19" s="99"/>
      <c r="O19" s="101"/>
      <c r="P19" s="99"/>
    </row>
    <row r="20" spans="2:16" s="9" customFormat="1" ht="15" customHeight="1" x14ac:dyDescent="0.2">
      <c r="B20" s="64" t="s">
        <v>17</v>
      </c>
      <c r="C20" s="61"/>
      <c r="D20" s="62"/>
      <c r="E20" s="62"/>
      <c r="F20" s="62"/>
      <c r="G20" s="62"/>
      <c r="H20" s="56"/>
      <c r="I20" s="99"/>
      <c r="J20" s="99"/>
      <c r="K20" s="99"/>
      <c r="L20" s="99"/>
      <c r="M20" s="99"/>
      <c r="N20" s="99"/>
      <c r="O20" s="99"/>
      <c r="P20" s="99"/>
    </row>
    <row r="21" spans="2:16" s="9" customFormat="1" ht="15" customHeight="1" thickBot="1" x14ac:dyDescent="0.25">
      <c r="B21" s="64" t="s">
        <v>18</v>
      </c>
      <c r="C21" s="61"/>
      <c r="D21" s="62"/>
      <c r="E21" s="62"/>
      <c r="F21" s="62"/>
      <c r="G21" s="62"/>
      <c r="H21" s="56"/>
      <c r="I21" s="99"/>
      <c r="J21" s="99"/>
      <c r="K21" s="99"/>
      <c r="L21" s="99"/>
      <c r="M21" s="99"/>
      <c r="N21" s="99"/>
      <c r="O21" s="99"/>
      <c r="P21" s="99"/>
    </row>
    <row r="22" spans="2:16" s="9" customFormat="1" ht="15" customHeight="1" x14ac:dyDescent="0.2">
      <c r="B22" s="59" t="s">
        <v>1</v>
      </c>
      <c r="C22" s="58">
        <f>SUM(C10:C21)</f>
        <v>762296</v>
      </c>
      <c r="D22" s="15">
        <f>SUM(D10:D21)</f>
        <v>89085</v>
      </c>
      <c r="E22" s="16">
        <f>SUM(E10:E21)</f>
        <v>518684</v>
      </c>
      <c r="F22" s="17">
        <f>SUM(F10:F21)</f>
        <v>607769</v>
      </c>
      <c r="G22" s="58">
        <f>SUM(G10:G21)</f>
        <v>154527</v>
      </c>
      <c r="H22" s="56"/>
      <c r="I22" s="99"/>
      <c r="J22" s="99"/>
      <c r="K22" s="99"/>
      <c r="L22" s="99"/>
      <c r="M22" s="99"/>
      <c r="N22" s="99"/>
      <c r="O22" s="99"/>
      <c r="P22" s="99"/>
    </row>
    <row r="23" spans="2:16" s="9" customFormat="1" ht="15" customHeight="1" thickBot="1" x14ac:dyDescent="0.25">
      <c r="B23" s="72" t="s">
        <v>42</v>
      </c>
      <c r="C23" s="78">
        <f>SUM(F23+G23)</f>
        <v>1</v>
      </c>
      <c r="D23" s="18">
        <f>D22/F22</f>
        <v>0.14657707122278366</v>
      </c>
      <c r="E23" s="19">
        <f>E22/F22</f>
        <v>0.85342292877721637</v>
      </c>
      <c r="F23" s="20">
        <f>F22/C22</f>
        <v>0.79728740541731824</v>
      </c>
      <c r="G23" s="100">
        <f>G22/C22</f>
        <v>0.20271259458268179</v>
      </c>
      <c r="H23" s="56"/>
      <c r="I23" s="99"/>
      <c r="J23" s="99"/>
      <c r="K23" s="99"/>
      <c r="L23" s="99"/>
      <c r="M23" s="99"/>
      <c r="N23" s="99"/>
      <c r="O23" s="99"/>
      <c r="P23" s="99"/>
    </row>
    <row r="24" spans="2:16" s="9" customFormat="1" ht="15" customHeight="1" x14ac:dyDescent="0.2">
      <c r="B24" s="86"/>
      <c r="C24" s="62"/>
      <c r="D24" s="70"/>
      <c r="E24" s="70"/>
      <c r="F24" s="60"/>
      <c r="G24" s="60"/>
      <c r="H24" s="56"/>
      <c r="I24" s="99"/>
      <c r="J24" s="99"/>
      <c r="K24" s="99"/>
      <c r="L24" s="99"/>
      <c r="M24" s="99"/>
      <c r="N24" s="99"/>
      <c r="O24" s="99"/>
      <c r="P24" s="99"/>
    </row>
    <row r="25" spans="2:16" s="9" customFormat="1" ht="15" customHeight="1" x14ac:dyDescent="0.2">
      <c r="B25" s="86"/>
      <c r="C25" s="62"/>
      <c r="D25" s="70"/>
      <c r="E25" s="70"/>
      <c r="F25" s="60"/>
      <c r="G25" s="60"/>
      <c r="H25" s="56"/>
      <c r="I25" s="99"/>
      <c r="J25" s="99"/>
      <c r="K25" s="99"/>
      <c r="L25" s="99"/>
      <c r="M25" s="99"/>
      <c r="N25" s="99"/>
      <c r="O25" s="99"/>
      <c r="P25" s="99"/>
    </row>
    <row r="26" spans="2:16" s="9" customFormat="1" ht="15" customHeight="1" x14ac:dyDescent="0.2">
      <c r="B26" s="86"/>
      <c r="C26" s="62"/>
      <c r="D26" s="70"/>
      <c r="E26" s="70"/>
      <c r="F26" s="60"/>
      <c r="G26" s="60"/>
      <c r="H26" s="56"/>
      <c r="I26" s="99"/>
      <c r="J26" s="99"/>
      <c r="K26" s="99"/>
      <c r="L26" s="99"/>
      <c r="M26" s="99"/>
      <c r="N26" s="99"/>
      <c r="O26" s="99"/>
      <c r="P26" s="99"/>
    </row>
    <row r="27" spans="2:16" s="9" customFormat="1" ht="13.5" customHeight="1" x14ac:dyDescent="0.2">
      <c r="C27" s="3"/>
      <c r="D27" s="3"/>
      <c r="E27" s="3"/>
      <c r="F27" s="3"/>
    </row>
    <row r="28" spans="2:16" s="9" customFormat="1" ht="13.5" customHeight="1" x14ac:dyDescent="0.2">
      <c r="B28" s="21" t="s">
        <v>73</v>
      </c>
      <c r="C28" s="3"/>
      <c r="D28" s="3"/>
      <c r="E28" s="3"/>
      <c r="F28" s="3"/>
    </row>
    <row r="29" spans="2:16" s="9" customFormat="1" ht="13.5" customHeight="1" x14ac:dyDescent="0.2">
      <c r="C29" s="3"/>
      <c r="D29" s="3"/>
      <c r="E29" s="3"/>
      <c r="F29" s="3"/>
    </row>
    <row r="30" spans="2:16" s="8" customFormat="1" ht="18.75" customHeight="1" x14ac:dyDescent="0.25">
      <c r="B30" s="5" t="s">
        <v>74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</row>
    <row r="31" spans="2:16" s="9" customFormat="1" ht="4.5" customHeight="1" x14ac:dyDescent="0.2">
      <c r="C31" s="3"/>
      <c r="D31" s="3"/>
      <c r="E31" s="3"/>
      <c r="F31" s="3"/>
    </row>
    <row r="32" spans="2:16" s="8" customFormat="1" ht="15" customHeight="1" thickBot="1" x14ac:dyDescent="0.25">
      <c r="B32" s="125" t="s">
        <v>75</v>
      </c>
      <c r="C32" s="125"/>
      <c r="D32" s="125"/>
      <c r="E32" s="125"/>
      <c r="F32" s="125"/>
      <c r="G32" s="125"/>
      <c r="H32" s="65"/>
      <c r="I32" s="33"/>
      <c r="J32" s="33"/>
    </row>
    <row r="33" spans="2:16" s="8" customFormat="1" ht="15" customHeight="1" thickTop="1" x14ac:dyDescent="0.2">
      <c r="B33" s="112" t="s">
        <v>5</v>
      </c>
      <c r="C33" s="112" t="s">
        <v>2</v>
      </c>
      <c r="D33" s="112" t="s">
        <v>3</v>
      </c>
      <c r="E33" s="112" t="s">
        <v>1</v>
      </c>
      <c r="F33" s="22" t="s">
        <v>50</v>
      </c>
      <c r="H33" s="75"/>
    </row>
    <row r="34" spans="2:16" s="8" customFormat="1" ht="15" customHeight="1" x14ac:dyDescent="0.2">
      <c r="B34" s="64" t="s">
        <v>7</v>
      </c>
      <c r="C34" s="63">
        <v>8065</v>
      </c>
      <c r="D34" s="62">
        <v>1703</v>
      </c>
      <c r="E34" s="74">
        <f t="shared" ref="E34:E42" si="2">C34+D34</f>
        <v>9768</v>
      </c>
      <c r="F34" s="83" t="s">
        <v>48</v>
      </c>
      <c r="H34" s="60"/>
    </row>
    <row r="35" spans="2:16" s="8" customFormat="1" ht="15" customHeight="1" x14ac:dyDescent="0.2">
      <c r="B35" s="64" t="s">
        <v>8</v>
      </c>
      <c r="C35" s="63">
        <v>8313</v>
      </c>
      <c r="D35" s="62">
        <v>1741</v>
      </c>
      <c r="E35" s="74">
        <f t="shared" si="2"/>
        <v>10054</v>
      </c>
      <c r="F35" s="82">
        <f t="shared" ref="F35:F42" si="3">+(E35-E34)/E34</f>
        <v>2.9279279279279279E-2</v>
      </c>
      <c r="H35" s="60"/>
    </row>
    <row r="36" spans="2:16" s="8" customFormat="1" ht="15" customHeight="1" x14ac:dyDescent="0.2">
      <c r="B36" s="64" t="s">
        <v>9</v>
      </c>
      <c r="C36" s="63">
        <v>8881</v>
      </c>
      <c r="D36" s="62">
        <v>2111</v>
      </c>
      <c r="E36" s="74">
        <f t="shared" si="2"/>
        <v>10992</v>
      </c>
      <c r="F36" s="82">
        <f t="shared" si="3"/>
        <v>9.3296200517207079E-2</v>
      </c>
      <c r="H36" s="60"/>
    </row>
    <row r="37" spans="2:16" s="8" customFormat="1" ht="15" customHeight="1" x14ac:dyDescent="0.2">
      <c r="B37" s="64" t="s">
        <v>10</v>
      </c>
      <c r="C37" s="63">
        <v>8395</v>
      </c>
      <c r="D37" s="62">
        <v>1879</v>
      </c>
      <c r="E37" s="74">
        <f t="shared" si="2"/>
        <v>10274</v>
      </c>
      <c r="F37" s="82">
        <f t="shared" si="3"/>
        <v>-6.5320232896652106E-2</v>
      </c>
      <c r="H37" s="60"/>
    </row>
    <row r="38" spans="2:16" s="8" customFormat="1" ht="15" customHeight="1" x14ac:dyDescent="0.2">
      <c r="B38" s="64" t="s">
        <v>11</v>
      </c>
      <c r="C38" s="63">
        <v>7962</v>
      </c>
      <c r="D38" s="62">
        <v>1901</v>
      </c>
      <c r="E38" s="74">
        <f t="shared" si="2"/>
        <v>9863</v>
      </c>
      <c r="F38" s="82">
        <f t="shared" si="3"/>
        <v>-4.0003893322951137E-2</v>
      </c>
      <c r="H38" s="60"/>
    </row>
    <row r="39" spans="2:16" s="8" customFormat="1" ht="15" customHeight="1" x14ac:dyDescent="0.2">
      <c r="B39" s="64" t="s">
        <v>12</v>
      </c>
      <c r="C39" s="62">
        <v>8161</v>
      </c>
      <c r="D39" s="62">
        <v>1878</v>
      </c>
      <c r="E39" s="74">
        <f t="shared" si="2"/>
        <v>10039</v>
      </c>
      <c r="F39" s="82">
        <f t="shared" si="3"/>
        <v>1.7844469228429485E-2</v>
      </c>
      <c r="H39" s="60"/>
      <c r="O39" s="34" t="s">
        <v>2</v>
      </c>
      <c r="P39" s="34" t="s">
        <v>3</v>
      </c>
    </row>
    <row r="40" spans="2:16" s="8" customFormat="1" ht="15" customHeight="1" x14ac:dyDescent="0.2">
      <c r="B40" s="64" t="s">
        <v>13</v>
      </c>
      <c r="C40" s="62">
        <v>7512</v>
      </c>
      <c r="D40" s="62">
        <v>1747</v>
      </c>
      <c r="E40" s="74">
        <f t="shared" si="2"/>
        <v>9259</v>
      </c>
      <c r="F40" s="82">
        <f t="shared" si="3"/>
        <v>-7.7696981771092744E-2</v>
      </c>
      <c r="H40" s="60"/>
      <c r="O40" s="117">
        <f>C47</f>
        <v>0.81394174103384409</v>
      </c>
      <c r="P40" s="117">
        <f>D47</f>
        <v>0.18605825896615591</v>
      </c>
    </row>
    <row r="41" spans="2:16" s="8" customFormat="1" ht="15" customHeight="1" x14ac:dyDescent="0.2">
      <c r="B41" s="64" t="s">
        <v>14</v>
      </c>
      <c r="C41" s="62">
        <v>7480</v>
      </c>
      <c r="D41" s="62">
        <v>1732</v>
      </c>
      <c r="E41" s="74">
        <f t="shared" si="2"/>
        <v>9212</v>
      </c>
      <c r="F41" s="82">
        <f t="shared" si="3"/>
        <v>-5.076142131979695E-3</v>
      </c>
      <c r="H41" s="60"/>
      <c r="O41" s="117"/>
      <c r="P41" s="123"/>
    </row>
    <row r="42" spans="2:16" s="8" customFormat="1" ht="15" customHeight="1" x14ac:dyDescent="0.2">
      <c r="B42" s="64" t="s">
        <v>15</v>
      </c>
      <c r="C42" s="62">
        <v>7741</v>
      </c>
      <c r="D42" s="62">
        <v>1883</v>
      </c>
      <c r="E42" s="74">
        <f t="shared" si="2"/>
        <v>9624</v>
      </c>
      <c r="F42" s="82">
        <f t="shared" si="3"/>
        <v>4.4724272687798522E-2</v>
      </c>
      <c r="H42" s="60"/>
    </row>
    <row r="43" spans="2:16" s="8" customFormat="1" ht="15" customHeight="1" x14ac:dyDescent="0.2">
      <c r="B43" s="64" t="s">
        <v>16</v>
      </c>
      <c r="C43" s="62"/>
      <c r="D43" s="62"/>
      <c r="E43" s="74"/>
      <c r="F43" s="82"/>
      <c r="H43" s="60"/>
    </row>
    <row r="44" spans="2:16" s="8" customFormat="1" ht="15" customHeight="1" x14ac:dyDescent="0.2">
      <c r="B44" s="64" t="s">
        <v>17</v>
      </c>
      <c r="C44" s="63"/>
      <c r="D44" s="62"/>
      <c r="E44" s="74"/>
      <c r="F44" s="82"/>
      <c r="H44" s="81"/>
    </row>
    <row r="45" spans="2:16" s="8" customFormat="1" ht="15" customHeight="1" thickBot="1" x14ac:dyDescent="0.25">
      <c r="B45" s="64" t="s">
        <v>18</v>
      </c>
      <c r="C45" s="63"/>
      <c r="D45" s="62"/>
      <c r="E45" s="74"/>
      <c r="F45" s="80"/>
    </row>
    <row r="46" spans="2:16" s="8" customFormat="1" ht="15" customHeight="1" thickTop="1" x14ac:dyDescent="0.2">
      <c r="B46" s="59" t="s">
        <v>1</v>
      </c>
      <c r="C46" s="58">
        <f>SUM(C34:C45)</f>
        <v>72510</v>
      </c>
      <c r="D46" s="58">
        <f>SUM(D34:D45)</f>
        <v>16575</v>
      </c>
      <c r="E46" s="58">
        <f>SUM(E34:E45)</f>
        <v>89085</v>
      </c>
      <c r="F46" s="73"/>
      <c r="H46" s="79"/>
      <c r="I46" s="79"/>
      <c r="J46" s="79"/>
      <c r="K46" s="79"/>
      <c r="L46" s="79"/>
    </row>
    <row r="47" spans="2:16" s="8" customFormat="1" ht="15" customHeight="1" x14ac:dyDescent="0.2">
      <c r="B47" s="72" t="s">
        <v>42</v>
      </c>
      <c r="C47" s="78">
        <f>+C46/E46</f>
        <v>0.81394174103384409</v>
      </c>
      <c r="D47" s="78">
        <f>D46/E46</f>
        <v>0.18605825896615591</v>
      </c>
      <c r="E47" s="78">
        <f>E46/E46</f>
        <v>1</v>
      </c>
      <c r="F47" s="77"/>
      <c r="H47" s="75"/>
      <c r="I47" s="75"/>
      <c r="J47" s="75"/>
      <c r="K47" s="75"/>
      <c r="L47" s="75"/>
    </row>
    <row r="48" spans="2:16" s="9" customFormat="1" ht="15" customHeight="1" x14ac:dyDescent="0.2">
      <c r="B48" s="98"/>
      <c r="C48" s="97"/>
      <c r="D48" s="97"/>
      <c r="E48" s="97"/>
      <c r="F48" s="96"/>
      <c r="H48" s="95"/>
      <c r="I48" s="95"/>
      <c r="J48" s="95"/>
      <c r="K48" s="95"/>
      <c r="L48" s="95"/>
    </row>
    <row r="49" spans="2:12" s="8" customFormat="1" ht="8.25" customHeight="1" x14ac:dyDescent="0.2">
      <c r="B49" s="64"/>
      <c r="C49" s="94"/>
      <c r="D49" s="62"/>
      <c r="E49" s="62"/>
      <c r="F49" s="62"/>
      <c r="G49" s="62"/>
      <c r="H49" s="62"/>
      <c r="I49" s="62"/>
      <c r="J49" s="62"/>
      <c r="K49" s="74"/>
      <c r="L49" s="74"/>
    </row>
    <row r="50" spans="2:12" s="8" customFormat="1" ht="15" customHeight="1" x14ac:dyDescent="0.2">
      <c r="B50" s="66" t="s">
        <v>76</v>
      </c>
      <c r="C50" s="66"/>
      <c r="D50" s="66"/>
      <c r="E50" s="66"/>
      <c r="F50" s="66"/>
      <c r="G50" s="62"/>
      <c r="H50" s="62"/>
      <c r="I50" s="62"/>
      <c r="J50" s="62"/>
      <c r="K50" s="74"/>
      <c r="L50" s="74"/>
    </row>
    <row r="51" spans="2:12" s="8" customFormat="1" ht="23.25" customHeight="1" x14ac:dyDescent="0.2">
      <c r="B51" s="114" t="s">
        <v>5</v>
      </c>
      <c r="C51" s="112" t="s">
        <v>44</v>
      </c>
      <c r="D51" s="112" t="s">
        <v>45</v>
      </c>
      <c r="E51" s="112" t="s">
        <v>6</v>
      </c>
      <c r="F51" s="112" t="s">
        <v>77</v>
      </c>
      <c r="G51" s="112" t="s">
        <v>46</v>
      </c>
      <c r="H51" s="112" t="s">
        <v>47</v>
      </c>
      <c r="I51" s="112" t="s">
        <v>78</v>
      </c>
      <c r="J51" s="114" t="s">
        <v>79</v>
      </c>
      <c r="K51" s="114" t="s">
        <v>1</v>
      </c>
      <c r="L51" s="75"/>
    </row>
    <row r="52" spans="2:12" s="8" customFormat="1" ht="13.5" customHeight="1" x14ac:dyDescent="0.2">
      <c r="B52" s="114"/>
      <c r="C52" s="76" t="s">
        <v>80</v>
      </c>
      <c r="D52" s="76" t="s">
        <v>81</v>
      </c>
      <c r="E52" s="76" t="s">
        <v>82</v>
      </c>
      <c r="F52" s="76" t="s">
        <v>83</v>
      </c>
      <c r="G52" s="76" t="s">
        <v>84</v>
      </c>
      <c r="H52" s="76" t="s">
        <v>85</v>
      </c>
      <c r="I52" s="76" t="s">
        <v>86</v>
      </c>
      <c r="J52" s="114"/>
      <c r="K52" s="114"/>
      <c r="L52" s="75"/>
    </row>
    <row r="53" spans="2:12" s="8" customFormat="1" ht="15" customHeight="1" x14ac:dyDescent="0.2">
      <c r="B53" s="64" t="s">
        <v>7</v>
      </c>
      <c r="C53" s="63">
        <v>0</v>
      </c>
      <c r="D53" s="62">
        <v>19</v>
      </c>
      <c r="E53" s="62">
        <v>48</v>
      </c>
      <c r="F53" s="62">
        <v>142</v>
      </c>
      <c r="G53" s="62">
        <v>1933</v>
      </c>
      <c r="H53" s="62">
        <v>5273</v>
      </c>
      <c r="I53" s="62">
        <v>352</v>
      </c>
      <c r="J53" s="62">
        <v>2001</v>
      </c>
      <c r="K53" s="74">
        <f t="shared" ref="K53:K61" si="4">SUM(C53:J53)</f>
        <v>9768</v>
      </c>
      <c r="L53" s="74"/>
    </row>
    <row r="54" spans="2:12" s="8" customFormat="1" ht="15" customHeight="1" x14ac:dyDescent="0.2">
      <c r="B54" s="64" t="s">
        <v>8</v>
      </c>
      <c r="C54" s="63">
        <v>0</v>
      </c>
      <c r="D54" s="62">
        <v>13</v>
      </c>
      <c r="E54" s="62">
        <v>50</v>
      </c>
      <c r="F54" s="62">
        <v>125</v>
      </c>
      <c r="G54" s="62">
        <v>2017</v>
      </c>
      <c r="H54" s="62">
        <v>5349</v>
      </c>
      <c r="I54" s="62">
        <v>355</v>
      </c>
      <c r="J54" s="62">
        <v>2145</v>
      </c>
      <c r="K54" s="74">
        <f t="shared" si="4"/>
        <v>10054</v>
      </c>
      <c r="L54" s="74"/>
    </row>
    <row r="55" spans="2:12" s="8" customFormat="1" ht="15" customHeight="1" x14ac:dyDescent="0.2">
      <c r="B55" s="64" t="s">
        <v>9</v>
      </c>
      <c r="C55" s="63">
        <v>0</v>
      </c>
      <c r="D55" s="62">
        <v>13</v>
      </c>
      <c r="E55" s="62">
        <v>58</v>
      </c>
      <c r="F55" s="62">
        <v>144</v>
      </c>
      <c r="G55" s="62">
        <v>2034</v>
      </c>
      <c r="H55" s="62">
        <v>6052</v>
      </c>
      <c r="I55" s="62">
        <v>388</v>
      </c>
      <c r="J55" s="62">
        <v>2303</v>
      </c>
      <c r="K55" s="74">
        <f t="shared" si="4"/>
        <v>10992</v>
      </c>
      <c r="L55" s="74"/>
    </row>
    <row r="56" spans="2:12" s="8" customFormat="1" ht="15" customHeight="1" x14ac:dyDescent="0.2">
      <c r="B56" s="64" t="s">
        <v>10</v>
      </c>
      <c r="C56" s="63">
        <v>0</v>
      </c>
      <c r="D56" s="62">
        <v>19</v>
      </c>
      <c r="E56" s="62">
        <v>38</v>
      </c>
      <c r="F56" s="62">
        <v>107</v>
      </c>
      <c r="G56" s="62">
        <v>1844</v>
      </c>
      <c r="H56" s="62">
        <v>5670</v>
      </c>
      <c r="I56" s="62">
        <v>345</v>
      </c>
      <c r="J56" s="62">
        <v>2251</v>
      </c>
      <c r="K56" s="74">
        <f t="shared" si="4"/>
        <v>10274</v>
      </c>
      <c r="L56" s="74"/>
    </row>
    <row r="57" spans="2:12" s="8" customFormat="1" ht="15" customHeight="1" x14ac:dyDescent="0.2">
      <c r="B57" s="64" t="s">
        <v>11</v>
      </c>
      <c r="C57" s="63">
        <v>0</v>
      </c>
      <c r="D57" s="62">
        <v>16</v>
      </c>
      <c r="E57" s="62">
        <v>34</v>
      </c>
      <c r="F57" s="62">
        <v>120</v>
      </c>
      <c r="G57" s="62">
        <v>1829</v>
      </c>
      <c r="H57" s="62">
        <v>5261</v>
      </c>
      <c r="I57" s="62">
        <v>305</v>
      </c>
      <c r="J57" s="62">
        <v>2298</v>
      </c>
      <c r="K57" s="74">
        <f t="shared" si="4"/>
        <v>9863</v>
      </c>
      <c r="L57" s="74"/>
    </row>
    <row r="58" spans="2:12" s="8" customFormat="1" ht="15" customHeight="1" x14ac:dyDescent="0.2">
      <c r="B58" s="64" t="s">
        <v>12</v>
      </c>
      <c r="C58" s="63">
        <v>0</v>
      </c>
      <c r="D58" s="62">
        <v>16</v>
      </c>
      <c r="E58" s="62">
        <v>58</v>
      </c>
      <c r="F58" s="62">
        <v>108</v>
      </c>
      <c r="G58" s="62">
        <v>1759</v>
      </c>
      <c r="H58" s="62">
        <v>5529</v>
      </c>
      <c r="I58" s="62">
        <v>312</v>
      </c>
      <c r="J58" s="62">
        <v>2257</v>
      </c>
      <c r="K58" s="74">
        <f t="shared" si="4"/>
        <v>10039</v>
      </c>
      <c r="L58" s="74"/>
    </row>
    <row r="59" spans="2:12" s="8" customFormat="1" ht="15" customHeight="1" x14ac:dyDescent="0.2">
      <c r="B59" s="64" t="s">
        <v>13</v>
      </c>
      <c r="C59" s="63">
        <v>0</v>
      </c>
      <c r="D59" s="62">
        <v>7</v>
      </c>
      <c r="E59" s="62">
        <v>89</v>
      </c>
      <c r="F59" s="62">
        <v>109</v>
      </c>
      <c r="G59" s="62">
        <v>1734</v>
      </c>
      <c r="H59" s="62">
        <v>5020</v>
      </c>
      <c r="I59" s="62">
        <v>343</v>
      </c>
      <c r="J59" s="62">
        <v>1957</v>
      </c>
      <c r="K59" s="74">
        <f t="shared" si="4"/>
        <v>9259</v>
      </c>
      <c r="L59" s="74"/>
    </row>
    <row r="60" spans="2:12" s="8" customFormat="1" ht="15" customHeight="1" x14ac:dyDescent="0.2">
      <c r="B60" s="64" t="s">
        <v>14</v>
      </c>
      <c r="C60" s="63">
        <v>0</v>
      </c>
      <c r="D60" s="62">
        <v>11</v>
      </c>
      <c r="E60" s="62">
        <v>44</v>
      </c>
      <c r="F60" s="62">
        <v>94</v>
      </c>
      <c r="G60" s="62">
        <v>1603</v>
      </c>
      <c r="H60" s="62">
        <v>5068</v>
      </c>
      <c r="I60" s="62">
        <v>346</v>
      </c>
      <c r="J60" s="62">
        <v>2046</v>
      </c>
      <c r="K60" s="74">
        <f t="shared" si="4"/>
        <v>9212</v>
      </c>
      <c r="L60" s="74"/>
    </row>
    <row r="61" spans="2:12" s="8" customFormat="1" ht="15" customHeight="1" x14ac:dyDescent="0.2">
      <c r="B61" s="64" t="s">
        <v>15</v>
      </c>
      <c r="C61" s="63">
        <v>0</v>
      </c>
      <c r="D61" s="62">
        <v>20</v>
      </c>
      <c r="E61" s="62">
        <v>51</v>
      </c>
      <c r="F61" s="62">
        <v>108</v>
      </c>
      <c r="G61" s="62">
        <v>1653</v>
      </c>
      <c r="H61" s="62">
        <v>5305</v>
      </c>
      <c r="I61" s="62">
        <v>354</v>
      </c>
      <c r="J61" s="62">
        <v>2133</v>
      </c>
      <c r="K61" s="74">
        <f t="shared" si="4"/>
        <v>9624</v>
      </c>
      <c r="L61" s="74"/>
    </row>
    <row r="62" spans="2:12" s="8" customFormat="1" ht="15" customHeight="1" x14ac:dyDescent="0.2">
      <c r="B62" s="64" t="s">
        <v>16</v>
      </c>
      <c r="C62" s="63"/>
      <c r="D62" s="62"/>
      <c r="E62" s="62"/>
      <c r="F62" s="62"/>
      <c r="G62" s="62"/>
      <c r="H62" s="62"/>
      <c r="I62" s="62"/>
      <c r="J62" s="62"/>
      <c r="K62" s="74"/>
      <c r="L62" s="74"/>
    </row>
    <row r="63" spans="2:12" s="8" customFormat="1" ht="15" customHeight="1" x14ac:dyDescent="0.2">
      <c r="B63" s="64" t="s">
        <v>17</v>
      </c>
      <c r="C63" s="63"/>
      <c r="D63" s="62"/>
      <c r="E63" s="62"/>
      <c r="F63" s="62"/>
      <c r="G63" s="62"/>
      <c r="H63" s="62"/>
      <c r="I63" s="62"/>
      <c r="J63" s="62"/>
      <c r="K63" s="74"/>
      <c r="L63" s="74"/>
    </row>
    <row r="64" spans="2:12" s="8" customFormat="1" ht="15" customHeight="1" x14ac:dyDescent="0.2">
      <c r="B64" s="64" t="s">
        <v>18</v>
      </c>
      <c r="C64" s="63"/>
      <c r="D64" s="62"/>
      <c r="E64" s="62"/>
      <c r="F64" s="62"/>
      <c r="G64" s="62"/>
      <c r="H64" s="62"/>
      <c r="I64" s="62"/>
      <c r="J64" s="62"/>
      <c r="K64" s="74"/>
      <c r="L64" s="74"/>
    </row>
    <row r="65" spans="2:16" s="8" customFormat="1" ht="15" customHeight="1" x14ac:dyDescent="0.2">
      <c r="B65" s="59" t="s">
        <v>1</v>
      </c>
      <c r="C65" s="58">
        <f t="shared" ref="C65:K65" si="5">SUM(C53:C64)</f>
        <v>0</v>
      </c>
      <c r="D65" s="58">
        <f t="shared" si="5"/>
        <v>134</v>
      </c>
      <c r="E65" s="58">
        <f t="shared" si="5"/>
        <v>470</v>
      </c>
      <c r="F65" s="58">
        <f t="shared" si="5"/>
        <v>1057</v>
      </c>
      <c r="G65" s="58">
        <f t="shared" si="5"/>
        <v>16406</v>
      </c>
      <c r="H65" s="58">
        <f t="shared" si="5"/>
        <v>48527</v>
      </c>
      <c r="I65" s="58">
        <f t="shared" si="5"/>
        <v>3100</v>
      </c>
      <c r="J65" s="58">
        <f t="shared" si="5"/>
        <v>19391</v>
      </c>
      <c r="K65" s="58">
        <f t="shared" si="5"/>
        <v>89085</v>
      </c>
      <c r="L65" s="73"/>
      <c r="N65" s="69"/>
      <c r="O65" s="68"/>
      <c r="P65" s="67"/>
    </row>
    <row r="66" spans="2:16" s="8" customFormat="1" ht="15" customHeight="1" x14ac:dyDescent="0.2">
      <c r="B66" s="72" t="s">
        <v>42</v>
      </c>
      <c r="C66" s="71">
        <f t="shared" ref="C66:K66" si="6">C65/$K$65</f>
        <v>0</v>
      </c>
      <c r="D66" s="71">
        <f t="shared" si="6"/>
        <v>1.5041813997867205E-3</v>
      </c>
      <c r="E66" s="71">
        <f t="shared" si="6"/>
        <v>5.2758601335802886E-3</v>
      </c>
      <c r="F66" s="71">
        <f t="shared" si="6"/>
        <v>1.1865072683392265E-2</v>
      </c>
      <c r="G66" s="71">
        <f t="shared" si="6"/>
        <v>0.18416119436493236</v>
      </c>
      <c r="H66" s="71">
        <f t="shared" si="6"/>
        <v>0.54472694617500139</v>
      </c>
      <c r="I66" s="71">
        <f t="shared" si="6"/>
        <v>3.479822641297637E-2</v>
      </c>
      <c r="J66" s="71">
        <f t="shared" si="6"/>
        <v>0.21766851883033059</v>
      </c>
      <c r="K66" s="71">
        <f t="shared" si="6"/>
        <v>1</v>
      </c>
      <c r="L66" s="70"/>
      <c r="N66" s="69"/>
      <c r="O66" s="68"/>
      <c r="P66" s="67"/>
    </row>
    <row r="67" spans="2:16" s="8" customFormat="1" ht="9" customHeight="1" x14ac:dyDescent="0.2">
      <c r="C67" s="84"/>
      <c r="D67" s="84"/>
      <c r="E67" s="84"/>
      <c r="F67" s="84"/>
      <c r="N67" s="69"/>
      <c r="O67" s="68"/>
      <c r="P67" s="67"/>
    </row>
    <row r="68" spans="2:16" s="8" customFormat="1" ht="15" customHeight="1" x14ac:dyDescent="0.2">
      <c r="B68" s="66" t="s">
        <v>87</v>
      </c>
      <c r="C68" s="66"/>
      <c r="D68" s="66"/>
      <c r="E68" s="66"/>
      <c r="F68" s="66"/>
      <c r="N68" s="69"/>
      <c r="O68" s="68"/>
      <c r="P68" s="67"/>
    </row>
    <row r="69" spans="2:16" s="8" customFormat="1" ht="15" customHeight="1" x14ac:dyDescent="0.2">
      <c r="B69" s="114" t="s">
        <v>88</v>
      </c>
      <c r="C69" s="114"/>
      <c r="D69" s="112" t="s">
        <v>43</v>
      </c>
      <c r="E69" s="112" t="s">
        <v>4</v>
      </c>
      <c r="O69" s="68"/>
      <c r="P69" s="67"/>
    </row>
    <row r="70" spans="2:16" s="8" customFormat="1" ht="15" customHeight="1" x14ac:dyDescent="0.25">
      <c r="B70" s="64" t="s">
        <v>89</v>
      </c>
      <c r="C70" s="63"/>
      <c r="D70" s="62">
        <v>36015</v>
      </c>
      <c r="E70" s="77">
        <f t="shared" ref="E70:E75" si="7">D70/$D$76</f>
        <v>0.40427681427849804</v>
      </c>
      <c r="F70" s="92"/>
      <c r="G70" s="91"/>
      <c r="N70" s="69"/>
      <c r="O70" s="90"/>
      <c r="P70" s="67"/>
    </row>
    <row r="71" spans="2:16" s="8" customFormat="1" ht="15" customHeight="1" x14ac:dyDescent="0.25">
      <c r="B71" s="64" t="s">
        <v>90</v>
      </c>
      <c r="C71" s="61"/>
      <c r="D71" s="62">
        <v>15126</v>
      </c>
      <c r="E71" s="77">
        <f t="shared" si="7"/>
        <v>0.16979289442667117</v>
      </c>
      <c r="F71" s="92"/>
      <c r="G71" s="91"/>
      <c r="N71" s="69"/>
      <c r="O71" s="90"/>
      <c r="P71" s="67"/>
    </row>
    <row r="72" spans="2:16" s="8" customFormat="1" ht="15" customHeight="1" x14ac:dyDescent="0.25">
      <c r="B72" s="64" t="s">
        <v>91</v>
      </c>
      <c r="C72" s="61"/>
      <c r="D72" s="62">
        <v>10397</v>
      </c>
      <c r="E72" s="77">
        <f t="shared" si="7"/>
        <v>0.11670876129539204</v>
      </c>
      <c r="F72" s="92"/>
      <c r="G72" s="91"/>
      <c r="N72" s="69"/>
      <c r="O72" s="90"/>
      <c r="P72" s="67"/>
    </row>
    <row r="73" spans="2:16" s="8" customFormat="1" ht="15" customHeight="1" x14ac:dyDescent="0.25">
      <c r="B73" s="64" t="s">
        <v>54</v>
      </c>
      <c r="C73" s="61"/>
      <c r="D73" s="62">
        <v>14687</v>
      </c>
      <c r="E73" s="77">
        <f t="shared" si="7"/>
        <v>0.16486501655722063</v>
      </c>
      <c r="F73" s="92"/>
      <c r="G73" s="91"/>
      <c r="N73" s="69"/>
      <c r="O73" s="90"/>
      <c r="P73" s="67"/>
    </row>
    <row r="74" spans="2:16" s="8" customFormat="1" ht="15" customHeight="1" x14ac:dyDescent="0.25">
      <c r="B74" s="64" t="s">
        <v>92</v>
      </c>
      <c r="C74" s="61"/>
      <c r="D74" s="62">
        <v>12066</v>
      </c>
      <c r="E74" s="77">
        <f t="shared" si="7"/>
        <v>0.13544367738676544</v>
      </c>
      <c r="F74" s="92"/>
      <c r="G74" s="91"/>
      <c r="N74" s="69"/>
      <c r="O74" s="90"/>
      <c r="P74" s="93"/>
    </row>
    <row r="75" spans="2:16" s="8" customFormat="1" ht="15" customHeight="1" x14ac:dyDescent="0.25">
      <c r="B75" s="64" t="s">
        <v>93</v>
      </c>
      <c r="C75" s="61"/>
      <c r="D75" s="62">
        <v>794</v>
      </c>
      <c r="E75" s="77">
        <f t="shared" si="7"/>
        <v>8.9128360554526567E-3</v>
      </c>
      <c r="F75" s="92"/>
      <c r="G75" s="91"/>
      <c r="N75" s="69"/>
      <c r="O75" s="90"/>
    </row>
    <row r="76" spans="2:16" s="8" customFormat="1" ht="12.75" x14ac:dyDescent="0.2">
      <c r="B76" s="126" t="s">
        <v>1</v>
      </c>
      <c r="C76" s="126"/>
      <c r="D76" s="58">
        <f>SUM(D70:D75)</f>
        <v>89085</v>
      </c>
      <c r="E76" s="89">
        <f>SUM(E70:E75)</f>
        <v>1</v>
      </c>
    </row>
    <row r="77" spans="2:16" s="87" customFormat="1" ht="4.5" customHeight="1" x14ac:dyDescent="0.2">
      <c r="C77" s="88"/>
      <c r="D77" s="88"/>
      <c r="E77" s="88"/>
      <c r="F77" s="88"/>
    </row>
    <row r="78" spans="2:16" s="8" customFormat="1" ht="18" customHeight="1" x14ac:dyDescent="0.25">
      <c r="B78" s="5" t="s">
        <v>94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</row>
    <row r="79" spans="2:16" s="8" customFormat="1" ht="5.25" customHeight="1" x14ac:dyDescent="0.2">
      <c r="B79" s="9"/>
      <c r="C79" s="3"/>
      <c r="D79" s="3"/>
      <c r="E79" s="3"/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s="8" customFormat="1" ht="27.75" customHeight="1" thickBot="1" x14ac:dyDescent="0.25">
      <c r="B80" s="125" t="s">
        <v>95</v>
      </c>
      <c r="C80" s="125"/>
      <c r="D80" s="125"/>
      <c r="E80" s="125"/>
      <c r="F80" s="125"/>
      <c r="G80" s="65"/>
      <c r="H80" s="65"/>
      <c r="I80" s="33"/>
      <c r="J80" s="33"/>
    </row>
    <row r="81" spans="2:16" s="8" customFormat="1" ht="15" customHeight="1" thickTop="1" x14ac:dyDescent="0.2">
      <c r="B81" s="112" t="s">
        <v>5</v>
      </c>
      <c r="C81" s="112" t="s">
        <v>2</v>
      </c>
      <c r="D81" s="112" t="s">
        <v>3</v>
      </c>
      <c r="E81" s="112" t="s">
        <v>1</v>
      </c>
      <c r="F81" s="22" t="s">
        <v>50</v>
      </c>
      <c r="G81" s="75"/>
      <c r="H81" s="75"/>
    </row>
    <row r="82" spans="2:16" s="8" customFormat="1" ht="15" customHeight="1" x14ac:dyDescent="0.2">
      <c r="B82" s="64" t="s">
        <v>7</v>
      </c>
      <c r="C82" s="63">
        <v>7771</v>
      </c>
      <c r="D82" s="62">
        <v>1997</v>
      </c>
      <c r="E82" s="74">
        <f t="shared" ref="E82:E90" si="8">C82+D82</f>
        <v>9768</v>
      </c>
      <c r="F82" s="83" t="s">
        <v>48</v>
      </c>
      <c r="G82" s="74"/>
      <c r="H82" s="60"/>
    </row>
    <row r="83" spans="2:16" s="8" customFormat="1" ht="15" customHeight="1" x14ac:dyDescent="0.2">
      <c r="B83" s="64" t="s">
        <v>8</v>
      </c>
      <c r="C83" s="63">
        <v>7946</v>
      </c>
      <c r="D83" s="62">
        <v>2108</v>
      </c>
      <c r="E83" s="74">
        <f t="shared" si="8"/>
        <v>10054</v>
      </c>
      <c r="F83" s="82">
        <f t="shared" ref="F83:F90" si="9">+(E83-E82)/E82</f>
        <v>2.9279279279279279E-2</v>
      </c>
      <c r="G83" s="74"/>
      <c r="H83" s="60"/>
    </row>
    <row r="84" spans="2:16" s="8" customFormat="1" ht="15" customHeight="1" x14ac:dyDescent="0.2">
      <c r="B84" s="64" t="s">
        <v>9</v>
      </c>
      <c r="C84" s="63">
        <v>8541</v>
      </c>
      <c r="D84" s="62">
        <v>2451</v>
      </c>
      <c r="E84" s="74">
        <f t="shared" si="8"/>
        <v>10992</v>
      </c>
      <c r="F84" s="82">
        <f t="shared" si="9"/>
        <v>9.3296200517207079E-2</v>
      </c>
      <c r="G84" s="74"/>
      <c r="H84" s="60"/>
    </row>
    <row r="85" spans="2:16" s="8" customFormat="1" ht="15" customHeight="1" x14ac:dyDescent="0.2">
      <c r="B85" s="64" t="s">
        <v>10</v>
      </c>
      <c r="C85" s="63">
        <v>8034</v>
      </c>
      <c r="D85" s="62">
        <v>2240</v>
      </c>
      <c r="E85" s="74">
        <f t="shared" si="8"/>
        <v>10274</v>
      </c>
      <c r="F85" s="82">
        <f t="shared" si="9"/>
        <v>-6.5320232896652106E-2</v>
      </c>
      <c r="G85" s="74"/>
      <c r="H85" s="60"/>
    </row>
    <row r="86" spans="2:16" s="8" customFormat="1" ht="15" customHeight="1" x14ac:dyDescent="0.2">
      <c r="B86" s="64" t="s">
        <v>11</v>
      </c>
      <c r="C86" s="63">
        <v>7571</v>
      </c>
      <c r="D86" s="62">
        <v>2292</v>
      </c>
      <c r="E86" s="74">
        <f t="shared" si="8"/>
        <v>9863</v>
      </c>
      <c r="F86" s="82">
        <f t="shared" si="9"/>
        <v>-4.0003893322951137E-2</v>
      </c>
      <c r="G86" s="74"/>
      <c r="H86" s="60"/>
    </row>
    <row r="87" spans="2:16" s="8" customFormat="1" ht="15" customHeight="1" x14ac:dyDescent="0.2">
      <c r="B87" s="64" t="s">
        <v>12</v>
      </c>
      <c r="C87" s="62">
        <v>7677</v>
      </c>
      <c r="D87" s="63">
        <v>2362</v>
      </c>
      <c r="E87" s="74">
        <f t="shared" si="8"/>
        <v>10039</v>
      </c>
      <c r="F87" s="82">
        <f t="shared" si="9"/>
        <v>1.7844469228429485E-2</v>
      </c>
      <c r="G87" s="74"/>
      <c r="H87" s="60"/>
      <c r="O87" s="34" t="s">
        <v>2</v>
      </c>
      <c r="P87" s="34" t="s">
        <v>3</v>
      </c>
    </row>
    <row r="88" spans="2:16" s="8" customFormat="1" ht="15" customHeight="1" x14ac:dyDescent="0.2">
      <c r="B88" s="64" t="s">
        <v>13</v>
      </c>
      <c r="C88" s="62">
        <v>6995</v>
      </c>
      <c r="D88" s="63">
        <v>2264</v>
      </c>
      <c r="E88" s="74">
        <f t="shared" si="8"/>
        <v>9259</v>
      </c>
      <c r="F88" s="82">
        <f t="shared" si="9"/>
        <v>-7.7696981771092744E-2</v>
      </c>
      <c r="G88" s="74"/>
      <c r="H88" s="60"/>
      <c r="O88" s="117">
        <f>C95</f>
        <v>0.77236347308750075</v>
      </c>
      <c r="P88" s="117">
        <f>D95</f>
        <v>0.2276365269124993</v>
      </c>
    </row>
    <row r="89" spans="2:16" s="8" customFormat="1" ht="15" customHeight="1" x14ac:dyDescent="0.2">
      <c r="B89" s="64" t="s">
        <v>14</v>
      </c>
      <c r="C89" s="63">
        <v>6952</v>
      </c>
      <c r="D89" s="62">
        <v>2260</v>
      </c>
      <c r="E89" s="74">
        <f t="shared" si="8"/>
        <v>9212</v>
      </c>
      <c r="F89" s="82">
        <f t="shared" si="9"/>
        <v>-5.076142131979695E-3</v>
      </c>
      <c r="G89" s="74"/>
      <c r="H89" s="60"/>
      <c r="O89" s="117"/>
      <c r="P89" s="123"/>
    </row>
    <row r="90" spans="2:16" s="8" customFormat="1" ht="15" customHeight="1" x14ac:dyDescent="0.2">
      <c r="B90" s="64" t="s">
        <v>15</v>
      </c>
      <c r="C90" s="63">
        <v>7319</v>
      </c>
      <c r="D90" s="62">
        <v>2305</v>
      </c>
      <c r="E90" s="74">
        <f t="shared" si="8"/>
        <v>9624</v>
      </c>
      <c r="F90" s="82">
        <f t="shared" si="9"/>
        <v>4.4724272687798522E-2</v>
      </c>
      <c r="G90" s="74"/>
      <c r="H90" s="60"/>
    </row>
    <row r="91" spans="2:16" s="8" customFormat="1" ht="15" customHeight="1" x14ac:dyDescent="0.2">
      <c r="B91" s="64" t="s">
        <v>16</v>
      </c>
      <c r="C91" s="63"/>
      <c r="D91" s="62"/>
      <c r="E91" s="74"/>
      <c r="F91" s="82"/>
      <c r="G91" s="74"/>
      <c r="H91" s="60"/>
    </row>
    <row r="92" spans="2:16" s="8" customFormat="1" ht="15" customHeight="1" x14ac:dyDescent="0.2">
      <c r="B92" s="64" t="s">
        <v>17</v>
      </c>
      <c r="C92" s="63"/>
      <c r="D92" s="62"/>
      <c r="E92" s="74"/>
      <c r="F92" s="82"/>
      <c r="G92" s="73"/>
      <c r="H92" s="81"/>
    </row>
    <row r="93" spans="2:16" s="8" customFormat="1" ht="15" customHeight="1" thickBot="1" x14ac:dyDescent="0.25">
      <c r="B93" s="64" t="s">
        <v>18</v>
      </c>
      <c r="C93" s="63"/>
      <c r="D93" s="62"/>
      <c r="E93" s="74"/>
      <c r="F93" s="80"/>
    </row>
    <row r="94" spans="2:16" s="8" customFormat="1" ht="15" customHeight="1" thickTop="1" x14ac:dyDescent="0.2">
      <c r="B94" s="59" t="s">
        <v>1</v>
      </c>
      <c r="C94" s="58">
        <f>SUM(C82:C93)</f>
        <v>68806</v>
      </c>
      <c r="D94" s="58">
        <f>SUM(D82:D93)</f>
        <v>20279</v>
      </c>
      <c r="E94" s="58">
        <f>SUM(E82:E93)</f>
        <v>89085</v>
      </c>
      <c r="F94" s="73"/>
      <c r="G94" s="12"/>
      <c r="H94" s="79"/>
      <c r="I94" s="79"/>
      <c r="J94" s="79"/>
      <c r="K94" s="79"/>
      <c r="L94" s="79"/>
    </row>
    <row r="95" spans="2:16" s="8" customFormat="1" ht="15" customHeight="1" x14ac:dyDescent="0.2">
      <c r="B95" s="72" t="s">
        <v>42</v>
      </c>
      <c r="C95" s="78">
        <f>C94/E94</f>
        <v>0.77236347308750075</v>
      </c>
      <c r="D95" s="78">
        <f>D94/E94</f>
        <v>0.2276365269124993</v>
      </c>
      <c r="E95" s="78">
        <f>E94/E94</f>
        <v>1</v>
      </c>
      <c r="F95" s="77"/>
      <c r="G95" s="75"/>
      <c r="H95" s="75"/>
      <c r="I95" s="75"/>
      <c r="J95" s="75"/>
      <c r="K95" s="75"/>
      <c r="L95" s="75"/>
    </row>
    <row r="96" spans="2:16" s="8" customFormat="1" ht="9" customHeight="1" x14ac:dyDescent="0.2">
      <c r="B96" s="64"/>
      <c r="C96" s="62"/>
      <c r="D96" s="62"/>
      <c r="E96" s="62"/>
      <c r="F96" s="62"/>
      <c r="G96" s="62"/>
      <c r="H96" s="62"/>
      <c r="I96" s="62"/>
      <c r="J96" s="62"/>
      <c r="K96" s="74"/>
      <c r="L96" s="74"/>
    </row>
    <row r="97" spans="2:16" s="8" customFormat="1" ht="15" customHeight="1" x14ac:dyDescent="0.2">
      <c r="B97" s="66" t="s">
        <v>96</v>
      </c>
      <c r="C97" s="66"/>
      <c r="D97" s="66"/>
      <c r="E97" s="66"/>
      <c r="F97" s="66"/>
      <c r="G97" s="62"/>
      <c r="H97" s="62"/>
      <c r="I97" s="62"/>
      <c r="J97" s="62"/>
      <c r="K97" s="74"/>
      <c r="L97" s="74"/>
    </row>
    <row r="98" spans="2:16" s="8" customFormat="1" ht="24" customHeight="1" x14ac:dyDescent="0.2">
      <c r="B98" s="114" t="s">
        <v>5</v>
      </c>
      <c r="C98" s="112" t="s">
        <v>44</v>
      </c>
      <c r="D98" s="112" t="s">
        <v>45</v>
      </c>
      <c r="E98" s="112" t="s">
        <v>6</v>
      </c>
      <c r="F98" s="112" t="s">
        <v>77</v>
      </c>
      <c r="G98" s="112" t="s">
        <v>46</v>
      </c>
      <c r="H98" s="112" t="s">
        <v>47</v>
      </c>
      <c r="I98" s="112" t="s">
        <v>78</v>
      </c>
      <c r="J98" s="114" t="s">
        <v>79</v>
      </c>
      <c r="K98" s="114" t="s">
        <v>1</v>
      </c>
      <c r="L98" s="75"/>
    </row>
    <row r="99" spans="2:16" s="8" customFormat="1" ht="12" customHeight="1" x14ac:dyDescent="0.2">
      <c r="B99" s="114"/>
      <c r="C99" s="76" t="s">
        <v>80</v>
      </c>
      <c r="D99" s="76" t="s">
        <v>81</v>
      </c>
      <c r="E99" s="76" t="s">
        <v>82</v>
      </c>
      <c r="F99" s="76" t="s">
        <v>83</v>
      </c>
      <c r="G99" s="76" t="s">
        <v>84</v>
      </c>
      <c r="H99" s="76" t="s">
        <v>85</v>
      </c>
      <c r="I99" s="76" t="s">
        <v>86</v>
      </c>
      <c r="J99" s="114"/>
      <c r="K99" s="114"/>
      <c r="L99" s="75"/>
    </row>
    <row r="100" spans="2:16" s="8" customFormat="1" ht="15" customHeight="1" x14ac:dyDescent="0.2">
      <c r="B100" s="64" t="s">
        <v>7</v>
      </c>
      <c r="C100" s="63">
        <v>1042</v>
      </c>
      <c r="D100" s="62">
        <v>1184</v>
      </c>
      <c r="E100" s="62">
        <v>626</v>
      </c>
      <c r="F100" s="62">
        <v>482</v>
      </c>
      <c r="G100" s="62">
        <v>2050</v>
      </c>
      <c r="H100" s="62">
        <v>3732</v>
      </c>
      <c r="I100" s="62">
        <v>498</v>
      </c>
      <c r="J100" s="62">
        <v>154</v>
      </c>
      <c r="K100" s="74">
        <f t="shared" ref="K100:K108" si="10">SUM(C100:J100)</f>
        <v>9768</v>
      </c>
      <c r="L100" s="74"/>
    </row>
    <row r="101" spans="2:16" s="8" customFormat="1" ht="15" customHeight="1" x14ac:dyDescent="0.2">
      <c r="B101" s="64" t="s">
        <v>8</v>
      </c>
      <c r="C101" s="63">
        <v>1102</v>
      </c>
      <c r="D101" s="62">
        <v>1191</v>
      </c>
      <c r="E101" s="62">
        <v>669</v>
      </c>
      <c r="F101" s="62">
        <v>584</v>
      </c>
      <c r="G101" s="62">
        <v>2067</v>
      </c>
      <c r="H101" s="62">
        <v>3759</v>
      </c>
      <c r="I101" s="62">
        <v>554</v>
      </c>
      <c r="J101" s="62">
        <v>128</v>
      </c>
      <c r="K101" s="74">
        <f t="shared" si="10"/>
        <v>10054</v>
      </c>
      <c r="L101" s="74"/>
    </row>
    <row r="102" spans="2:16" s="8" customFormat="1" ht="15" customHeight="1" x14ac:dyDescent="0.2">
      <c r="B102" s="64" t="s">
        <v>9</v>
      </c>
      <c r="C102" s="63">
        <v>1125</v>
      </c>
      <c r="D102" s="62">
        <v>1446</v>
      </c>
      <c r="E102" s="62">
        <v>804</v>
      </c>
      <c r="F102" s="62">
        <v>624</v>
      </c>
      <c r="G102" s="62">
        <v>2165</v>
      </c>
      <c r="H102" s="62">
        <v>4106</v>
      </c>
      <c r="I102" s="62">
        <v>575</v>
      </c>
      <c r="J102" s="62">
        <v>147</v>
      </c>
      <c r="K102" s="74">
        <f t="shared" si="10"/>
        <v>10992</v>
      </c>
      <c r="L102" s="74"/>
    </row>
    <row r="103" spans="2:16" s="8" customFormat="1" ht="15" customHeight="1" x14ac:dyDescent="0.2">
      <c r="B103" s="64" t="s">
        <v>10</v>
      </c>
      <c r="C103" s="63">
        <v>1025</v>
      </c>
      <c r="D103" s="62">
        <v>1391</v>
      </c>
      <c r="E103" s="62">
        <v>763</v>
      </c>
      <c r="F103" s="62">
        <v>632</v>
      </c>
      <c r="G103" s="62">
        <v>1947</v>
      </c>
      <c r="H103" s="62">
        <v>3779</v>
      </c>
      <c r="I103" s="62">
        <v>583</v>
      </c>
      <c r="J103" s="62">
        <v>154</v>
      </c>
      <c r="K103" s="74">
        <f t="shared" si="10"/>
        <v>10274</v>
      </c>
      <c r="L103" s="74"/>
    </row>
    <row r="104" spans="2:16" s="8" customFormat="1" ht="15" customHeight="1" x14ac:dyDescent="0.2">
      <c r="B104" s="64" t="s">
        <v>11</v>
      </c>
      <c r="C104" s="63">
        <v>1033</v>
      </c>
      <c r="D104" s="62">
        <v>1417</v>
      </c>
      <c r="E104" s="62">
        <v>812</v>
      </c>
      <c r="F104" s="62">
        <v>591</v>
      </c>
      <c r="G104" s="62">
        <v>2010</v>
      </c>
      <c r="H104" s="62">
        <v>3392</v>
      </c>
      <c r="I104" s="62">
        <v>479</v>
      </c>
      <c r="J104" s="62">
        <v>129</v>
      </c>
      <c r="K104" s="74">
        <f t="shared" si="10"/>
        <v>9863</v>
      </c>
      <c r="L104" s="74"/>
    </row>
    <row r="105" spans="2:16" s="8" customFormat="1" ht="15" customHeight="1" x14ac:dyDescent="0.2">
      <c r="B105" s="64" t="s">
        <v>12</v>
      </c>
      <c r="C105" s="63">
        <v>1075</v>
      </c>
      <c r="D105" s="62">
        <v>1488</v>
      </c>
      <c r="E105" s="62">
        <v>815</v>
      </c>
      <c r="F105" s="62">
        <v>601</v>
      </c>
      <c r="G105" s="62">
        <v>1799</v>
      </c>
      <c r="H105" s="62">
        <v>3583</v>
      </c>
      <c r="I105" s="62">
        <v>492</v>
      </c>
      <c r="J105" s="62">
        <v>186</v>
      </c>
      <c r="K105" s="74">
        <f t="shared" si="10"/>
        <v>10039</v>
      </c>
      <c r="L105" s="74"/>
    </row>
    <row r="106" spans="2:16" s="8" customFormat="1" ht="15" customHeight="1" x14ac:dyDescent="0.2">
      <c r="B106" s="64" t="s">
        <v>13</v>
      </c>
      <c r="C106" s="63">
        <v>1086</v>
      </c>
      <c r="D106" s="62">
        <v>1362</v>
      </c>
      <c r="E106" s="62">
        <v>767</v>
      </c>
      <c r="F106" s="62">
        <v>571</v>
      </c>
      <c r="G106" s="62">
        <v>1700</v>
      </c>
      <c r="H106" s="62">
        <v>3062</v>
      </c>
      <c r="I106" s="62">
        <v>562</v>
      </c>
      <c r="J106" s="62">
        <v>149</v>
      </c>
      <c r="K106" s="74">
        <f t="shared" si="10"/>
        <v>9259</v>
      </c>
      <c r="L106" s="74"/>
    </row>
    <row r="107" spans="2:16" s="8" customFormat="1" ht="15" customHeight="1" x14ac:dyDescent="0.2">
      <c r="B107" s="64" t="s">
        <v>14</v>
      </c>
      <c r="C107" s="63">
        <v>994</v>
      </c>
      <c r="D107" s="62">
        <v>1336</v>
      </c>
      <c r="E107" s="62">
        <v>772</v>
      </c>
      <c r="F107" s="62">
        <v>499</v>
      </c>
      <c r="G107" s="62">
        <v>1643</v>
      </c>
      <c r="H107" s="62">
        <v>3176</v>
      </c>
      <c r="I107" s="62">
        <v>641</v>
      </c>
      <c r="J107" s="62">
        <v>151</v>
      </c>
      <c r="K107" s="74">
        <f t="shared" si="10"/>
        <v>9212</v>
      </c>
      <c r="L107" s="74"/>
    </row>
    <row r="108" spans="2:16" s="8" customFormat="1" ht="15" customHeight="1" x14ac:dyDescent="0.2">
      <c r="B108" s="64" t="s">
        <v>15</v>
      </c>
      <c r="C108" s="63">
        <v>1032</v>
      </c>
      <c r="D108" s="62">
        <v>1365</v>
      </c>
      <c r="E108" s="62">
        <v>863</v>
      </c>
      <c r="F108" s="62">
        <v>632</v>
      </c>
      <c r="G108" s="62">
        <v>1683</v>
      </c>
      <c r="H108" s="62">
        <v>3355</v>
      </c>
      <c r="I108" s="62">
        <v>534</v>
      </c>
      <c r="J108" s="62">
        <v>160</v>
      </c>
      <c r="K108" s="74">
        <f t="shared" si="10"/>
        <v>9624</v>
      </c>
      <c r="L108" s="74"/>
    </row>
    <row r="109" spans="2:16" s="8" customFormat="1" ht="15" customHeight="1" x14ac:dyDescent="0.2">
      <c r="B109" s="64" t="s">
        <v>16</v>
      </c>
      <c r="C109" s="63"/>
      <c r="D109" s="62"/>
      <c r="E109" s="62"/>
      <c r="F109" s="62"/>
      <c r="G109" s="62"/>
      <c r="H109" s="62"/>
      <c r="I109" s="62"/>
      <c r="J109" s="62"/>
      <c r="K109" s="74"/>
      <c r="L109" s="74"/>
    </row>
    <row r="110" spans="2:16" s="8" customFormat="1" ht="15" customHeight="1" x14ac:dyDescent="0.2">
      <c r="B110" s="64" t="s">
        <v>17</v>
      </c>
      <c r="C110" s="63"/>
      <c r="D110" s="62"/>
      <c r="E110" s="62"/>
      <c r="F110" s="62"/>
      <c r="G110" s="62"/>
      <c r="H110" s="62"/>
      <c r="I110" s="62"/>
      <c r="J110" s="62"/>
      <c r="K110" s="74"/>
      <c r="L110" s="74"/>
    </row>
    <row r="111" spans="2:16" s="8" customFormat="1" ht="15" customHeight="1" x14ac:dyDescent="0.2">
      <c r="B111" s="64" t="s">
        <v>18</v>
      </c>
      <c r="C111" s="63"/>
      <c r="D111" s="62"/>
      <c r="E111" s="62"/>
      <c r="F111" s="62"/>
      <c r="G111" s="62"/>
      <c r="H111" s="62"/>
      <c r="I111" s="62"/>
      <c r="J111" s="62"/>
      <c r="K111" s="74"/>
      <c r="L111" s="74"/>
    </row>
    <row r="112" spans="2:16" s="8" customFormat="1" ht="15" customHeight="1" x14ac:dyDescent="0.2">
      <c r="B112" s="59" t="s">
        <v>1</v>
      </c>
      <c r="C112" s="58">
        <f t="shared" ref="C112:K112" si="11">SUM(C100:C111)</f>
        <v>9514</v>
      </c>
      <c r="D112" s="58">
        <f t="shared" si="11"/>
        <v>12180</v>
      </c>
      <c r="E112" s="58">
        <f t="shared" si="11"/>
        <v>6891</v>
      </c>
      <c r="F112" s="58">
        <f t="shared" si="11"/>
        <v>5216</v>
      </c>
      <c r="G112" s="58">
        <f t="shared" si="11"/>
        <v>17064</v>
      </c>
      <c r="H112" s="58">
        <f t="shared" si="11"/>
        <v>31944</v>
      </c>
      <c r="I112" s="58">
        <f t="shared" si="11"/>
        <v>4918</v>
      </c>
      <c r="J112" s="58">
        <f t="shared" si="11"/>
        <v>1358</v>
      </c>
      <c r="K112" s="58">
        <f t="shared" si="11"/>
        <v>89085</v>
      </c>
      <c r="L112" s="73"/>
      <c r="N112" s="69"/>
      <c r="O112" s="68"/>
      <c r="P112" s="67"/>
    </row>
    <row r="113" spans="2:16" s="8" customFormat="1" ht="15" customHeight="1" x14ac:dyDescent="0.2">
      <c r="B113" s="72" t="s">
        <v>42</v>
      </c>
      <c r="C113" s="71">
        <f t="shared" ref="C113:K113" si="12">C112/$K$65</f>
        <v>0.10679687938485716</v>
      </c>
      <c r="D113" s="71">
        <f t="shared" si="12"/>
        <v>0.13672335410001685</v>
      </c>
      <c r="E113" s="71">
        <f t="shared" si="12"/>
        <v>7.7353089745748449E-2</v>
      </c>
      <c r="F113" s="71">
        <f t="shared" si="12"/>
        <v>5.8550822248414437E-2</v>
      </c>
      <c r="G113" s="71">
        <f t="shared" si="12"/>
        <v>0.19154739855194478</v>
      </c>
      <c r="H113" s="71">
        <f t="shared" si="12"/>
        <v>0.35857888533423138</v>
      </c>
      <c r="I113" s="71">
        <f t="shared" si="12"/>
        <v>5.5205702419037994E-2</v>
      </c>
      <c r="J113" s="71">
        <f t="shared" si="12"/>
        <v>1.5243868215749004E-2</v>
      </c>
      <c r="K113" s="71">
        <f t="shared" si="12"/>
        <v>1</v>
      </c>
      <c r="L113" s="70"/>
      <c r="N113" s="69"/>
      <c r="O113" s="68"/>
      <c r="P113" s="67"/>
    </row>
    <row r="114" spans="2:16" s="8" customFormat="1" ht="15" customHeight="1" x14ac:dyDescent="0.2">
      <c r="B114" s="86"/>
      <c r="C114" s="85"/>
      <c r="D114" s="85"/>
      <c r="E114" s="60"/>
      <c r="F114" s="60"/>
      <c r="G114" s="60"/>
      <c r="H114" s="60"/>
    </row>
    <row r="115" spans="2:16" s="8" customFormat="1" ht="15" customHeight="1" x14ac:dyDescent="0.2">
      <c r="B115" s="66" t="s">
        <v>97</v>
      </c>
      <c r="C115" s="85"/>
      <c r="D115" s="85"/>
      <c r="E115" s="60"/>
      <c r="F115" s="60"/>
      <c r="G115" s="60"/>
      <c r="H115" s="60"/>
    </row>
    <row r="116" spans="2:16" s="8" customFormat="1" ht="15" customHeight="1" x14ac:dyDescent="0.2">
      <c r="B116" s="112" t="s">
        <v>98</v>
      </c>
      <c r="C116" s="112" t="s">
        <v>7</v>
      </c>
      <c r="D116" s="112" t="s">
        <v>8</v>
      </c>
      <c r="E116" s="112" t="s">
        <v>9</v>
      </c>
      <c r="F116" s="112" t="s">
        <v>10</v>
      </c>
      <c r="G116" s="112" t="s">
        <v>11</v>
      </c>
      <c r="H116" s="112" t="s">
        <v>12</v>
      </c>
      <c r="I116" s="112" t="s">
        <v>13</v>
      </c>
      <c r="J116" s="112" t="s">
        <v>14</v>
      </c>
      <c r="K116" s="112" t="s">
        <v>15</v>
      </c>
      <c r="L116" s="112" t="s">
        <v>16</v>
      </c>
      <c r="M116" s="112" t="s">
        <v>17</v>
      </c>
      <c r="N116" s="112" t="s">
        <v>18</v>
      </c>
      <c r="O116" s="112" t="s">
        <v>1</v>
      </c>
      <c r="P116" s="112" t="s">
        <v>4</v>
      </c>
    </row>
    <row r="117" spans="2:16" s="8" customFormat="1" ht="15" customHeight="1" x14ac:dyDescent="0.2">
      <c r="B117" s="64" t="s">
        <v>99</v>
      </c>
      <c r="C117" s="63">
        <v>2560</v>
      </c>
      <c r="D117" s="62">
        <v>2629</v>
      </c>
      <c r="E117" s="62">
        <v>2819</v>
      </c>
      <c r="F117" s="62">
        <v>2561</v>
      </c>
      <c r="G117" s="62">
        <v>2381</v>
      </c>
      <c r="H117" s="62">
        <v>2526</v>
      </c>
      <c r="I117" s="62">
        <v>2303</v>
      </c>
      <c r="J117" s="62">
        <v>2303</v>
      </c>
      <c r="K117" s="84">
        <v>2282</v>
      </c>
      <c r="L117" s="84"/>
      <c r="M117" s="84"/>
      <c r="N117" s="84"/>
      <c r="O117" s="61">
        <f>SUM(C117:N117)</f>
        <v>22364</v>
      </c>
      <c r="P117" s="60">
        <f t="shared" ref="P117:P122" si="13">O117/$O$122</f>
        <v>0.2510411404838076</v>
      </c>
    </row>
    <row r="118" spans="2:16" s="8" customFormat="1" ht="15" customHeight="1" x14ac:dyDescent="0.2">
      <c r="B118" s="64" t="s">
        <v>100</v>
      </c>
      <c r="C118" s="63">
        <v>4491</v>
      </c>
      <c r="D118" s="62">
        <v>4392</v>
      </c>
      <c r="E118" s="62">
        <v>4715</v>
      </c>
      <c r="F118" s="62">
        <v>4441</v>
      </c>
      <c r="G118" s="62">
        <v>4452</v>
      </c>
      <c r="H118" s="62">
        <v>4289</v>
      </c>
      <c r="I118" s="62">
        <v>3892</v>
      </c>
      <c r="J118" s="62">
        <v>3937</v>
      </c>
      <c r="K118" s="84">
        <v>4120</v>
      </c>
      <c r="L118" s="84"/>
      <c r="M118" s="84"/>
      <c r="N118" s="84"/>
      <c r="O118" s="61">
        <f>SUM(C118:N118)</f>
        <v>38729</v>
      </c>
      <c r="P118" s="60">
        <f t="shared" si="13"/>
        <v>0.43474210024134252</v>
      </c>
    </row>
    <row r="119" spans="2:16" s="8" customFormat="1" ht="15" customHeight="1" x14ac:dyDescent="0.2">
      <c r="B119" s="64" t="s">
        <v>101</v>
      </c>
      <c r="C119" s="63">
        <v>759</v>
      </c>
      <c r="D119" s="62">
        <v>815</v>
      </c>
      <c r="E119" s="62">
        <v>925</v>
      </c>
      <c r="F119" s="62">
        <v>954</v>
      </c>
      <c r="G119" s="62">
        <v>933</v>
      </c>
      <c r="H119" s="62">
        <v>861</v>
      </c>
      <c r="I119" s="62">
        <v>842</v>
      </c>
      <c r="J119" s="62">
        <v>772</v>
      </c>
      <c r="K119" s="84">
        <v>914</v>
      </c>
      <c r="L119" s="84"/>
      <c r="M119" s="84"/>
      <c r="N119" s="84"/>
      <c r="O119" s="61">
        <f>SUM(C119:N119)</f>
        <v>7775</v>
      </c>
      <c r="P119" s="60">
        <f t="shared" si="13"/>
        <v>8.7276196890610086E-2</v>
      </c>
    </row>
    <row r="120" spans="2:16" s="8" customFormat="1" ht="15" customHeight="1" x14ac:dyDescent="0.2">
      <c r="B120" s="64" t="s">
        <v>102</v>
      </c>
      <c r="C120" s="63">
        <v>22</v>
      </c>
      <c r="D120" s="62">
        <v>40</v>
      </c>
      <c r="E120" s="62">
        <v>33</v>
      </c>
      <c r="F120" s="62">
        <v>30</v>
      </c>
      <c r="G120" s="62">
        <v>23</v>
      </c>
      <c r="H120" s="62">
        <v>26</v>
      </c>
      <c r="I120" s="62">
        <v>29</v>
      </c>
      <c r="J120" s="62">
        <v>22</v>
      </c>
      <c r="K120" s="84">
        <v>19</v>
      </c>
      <c r="L120" s="84"/>
      <c r="M120" s="84"/>
      <c r="N120" s="84"/>
      <c r="O120" s="61">
        <f>SUM(C120:N120)</f>
        <v>244</v>
      </c>
      <c r="P120" s="60">
        <f t="shared" si="13"/>
        <v>2.7389571757310432E-3</v>
      </c>
    </row>
    <row r="121" spans="2:16" s="8" customFormat="1" ht="15" customHeight="1" x14ac:dyDescent="0.2">
      <c r="B121" s="64" t="s">
        <v>103</v>
      </c>
      <c r="C121" s="63">
        <v>1936</v>
      </c>
      <c r="D121" s="62">
        <v>2178</v>
      </c>
      <c r="E121" s="62">
        <v>2500</v>
      </c>
      <c r="F121" s="62">
        <v>2288</v>
      </c>
      <c r="G121" s="62">
        <v>2074</v>
      </c>
      <c r="H121" s="62">
        <v>2337</v>
      </c>
      <c r="I121" s="62">
        <v>2193</v>
      </c>
      <c r="J121" s="62">
        <v>2178</v>
      </c>
      <c r="K121" s="84">
        <v>2289</v>
      </c>
      <c r="L121" s="84"/>
      <c r="M121" s="84"/>
      <c r="N121" s="84"/>
      <c r="O121" s="61">
        <f>SUM(C121:N121)</f>
        <v>19973</v>
      </c>
      <c r="P121" s="60">
        <f t="shared" si="13"/>
        <v>0.22420160520850874</v>
      </c>
    </row>
    <row r="122" spans="2:16" s="8" customFormat="1" ht="15" customHeight="1" x14ac:dyDescent="0.2">
      <c r="B122" s="59" t="s">
        <v>1</v>
      </c>
      <c r="C122" s="58">
        <f t="shared" ref="C122:K122" si="14">SUM(C117:C121)</f>
        <v>9768</v>
      </c>
      <c r="D122" s="58">
        <f t="shared" si="14"/>
        <v>10054</v>
      </c>
      <c r="E122" s="58">
        <f t="shared" si="14"/>
        <v>10992</v>
      </c>
      <c r="F122" s="58">
        <f t="shared" si="14"/>
        <v>10274</v>
      </c>
      <c r="G122" s="58">
        <f t="shared" si="14"/>
        <v>9863</v>
      </c>
      <c r="H122" s="58">
        <f t="shared" si="14"/>
        <v>10039</v>
      </c>
      <c r="I122" s="58">
        <f t="shared" si="14"/>
        <v>9259</v>
      </c>
      <c r="J122" s="58">
        <f t="shared" si="14"/>
        <v>9212</v>
      </c>
      <c r="K122" s="58">
        <f t="shared" si="14"/>
        <v>9624</v>
      </c>
      <c r="L122" s="58"/>
      <c r="M122" s="58"/>
      <c r="N122" s="58"/>
      <c r="O122" s="58">
        <f>SUM(O117:O121)</f>
        <v>89085</v>
      </c>
      <c r="P122" s="57">
        <f t="shared" si="13"/>
        <v>1</v>
      </c>
    </row>
    <row r="123" spans="2:16" s="8" customFormat="1" ht="14.25" customHeight="1" x14ac:dyDescent="0.2">
      <c r="B123" s="64"/>
      <c r="C123" s="62"/>
      <c r="D123" s="62"/>
      <c r="E123" s="62"/>
      <c r="F123" s="111"/>
    </row>
    <row r="124" spans="2:16" s="8" customFormat="1" ht="18" customHeight="1" x14ac:dyDescent="0.25">
      <c r="B124" s="5" t="s">
        <v>104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6" s="8" customFormat="1" ht="3" customHeight="1" x14ac:dyDescent="0.2">
      <c r="B125" s="9"/>
      <c r="C125" s="3"/>
      <c r="D125" s="3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s="8" customFormat="1" ht="15" customHeight="1" thickBot="1" x14ac:dyDescent="0.25">
      <c r="B126" s="66" t="s">
        <v>105</v>
      </c>
      <c r="C126" s="66"/>
      <c r="D126" s="66"/>
      <c r="E126" s="66"/>
      <c r="F126" s="66"/>
      <c r="G126" s="65"/>
      <c r="H126" s="65"/>
      <c r="I126" s="33"/>
      <c r="J126" s="33"/>
    </row>
    <row r="127" spans="2:16" customFormat="1" ht="15" customHeight="1" thickTop="1" x14ac:dyDescent="0.25">
      <c r="B127" s="112" t="s">
        <v>5</v>
      </c>
      <c r="C127" s="112" t="s">
        <v>2</v>
      </c>
      <c r="D127" s="112" t="s">
        <v>3</v>
      </c>
      <c r="E127" s="112" t="s">
        <v>106</v>
      </c>
      <c r="F127" s="112" t="s">
        <v>1</v>
      </c>
      <c r="G127" s="22" t="s">
        <v>50</v>
      </c>
      <c r="H127" s="75"/>
      <c r="I127" s="8"/>
      <c r="J127" s="8"/>
      <c r="K127" s="8"/>
      <c r="L127" s="8"/>
      <c r="M127" s="8"/>
      <c r="N127" s="8"/>
      <c r="O127" s="8"/>
      <c r="P127" s="8"/>
    </row>
    <row r="128" spans="2:16" customFormat="1" ht="15" customHeight="1" x14ac:dyDescent="0.25">
      <c r="B128" s="64" t="s">
        <v>7</v>
      </c>
      <c r="C128" s="63">
        <v>1704</v>
      </c>
      <c r="D128" s="62">
        <v>5627</v>
      </c>
      <c r="E128" s="62">
        <v>2437</v>
      </c>
      <c r="F128" s="74">
        <f t="shared" ref="F128:F136" si="15">C128+D128+E128</f>
        <v>9768</v>
      </c>
      <c r="G128" s="83" t="s">
        <v>48</v>
      </c>
      <c r="H128" s="60"/>
      <c r="I128" s="8"/>
      <c r="J128" s="8"/>
      <c r="K128" s="8"/>
      <c r="L128" s="8"/>
      <c r="M128" s="8"/>
      <c r="N128" s="8"/>
      <c r="O128" s="8"/>
      <c r="P128" s="8"/>
    </row>
    <row r="129" spans="2:16" customFormat="1" ht="15" customHeight="1" x14ac:dyDescent="0.25">
      <c r="B129" s="64" t="s">
        <v>8</v>
      </c>
      <c r="C129" s="63">
        <v>1927</v>
      </c>
      <c r="D129" s="62">
        <v>5383</v>
      </c>
      <c r="E129" s="62">
        <v>2744</v>
      </c>
      <c r="F129" s="74">
        <f t="shared" si="15"/>
        <v>10054</v>
      </c>
      <c r="G129" s="82">
        <f t="shared" ref="G129:G136" si="16">+(F129-F128)/F128</f>
        <v>2.9279279279279279E-2</v>
      </c>
      <c r="H129" s="60"/>
      <c r="I129" s="8"/>
      <c r="J129" s="8"/>
      <c r="K129" s="8"/>
      <c r="L129" s="8"/>
      <c r="M129" s="8"/>
      <c r="N129" s="8"/>
      <c r="O129" s="8"/>
      <c r="P129" s="8"/>
    </row>
    <row r="130" spans="2:16" customFormat="1" ht="15" customHeight="1" x14ac:dyDescent="0.25">
      <c r="B130" s="64" t="s">
        <v>9</v>
      </c>
      <c r="C130" s="63">
        <v>2071</v>
      </c>
      <c r="D130" s="62">
        <v>5858</v>
      </c>
      <c r="E130" s="62">
        <v>3063</v>
      </c>
      <c r="F130" s="74">
        <f t="shared" si="15"/>
        <v>10992</v>
      </c>
      <c r="G130" s="82">
        <f t="shared" si="16"/>
        <v>9.3296200517207079E-2</v>
      </c>
      <c r="H130" s="60"/>
      <c r="I130" s="8"/>
      <c r="J130" s="8"/>
      <c r="K130" s="8"/>
      <c r="L130" s="8"/>
      <c r="M130" s="8"/>
      <c r="N130" s="8"/>
      <c r="O130" s="8"/>
      <c r="P130" s="8"/>
    </row>
    <row r="131" spans="2:16" customFormat="1" ht="15" customHeight="1" x14ac:dyDescent="0.25">
      <c r="B131" s="64" t="s">
        <v>10</v>
      </c>
      <c r="C131" s="63">
        <v>1976</v>
      </c>
      <c r="D131" s="62">
        <v>5321</v>
      </c>
      <c r="E131" s="62">
        <v>2977</v>
      </c>
      <c r="F131" s="74">
        <f t="shared" si="15"/>
        <v>10274</v>
      </c>
      <c r="G131" s="82">
        <f t="shared" si="16"/>
        <v>-6.5320232896652106E-2</v>
      </c>
      <c r="H131" s="60"/>
      <c r="I131" s="8"/>
      <c r="J131" s="8"/>
      <c r="K131" s="8"/>
      <c r="L131" s="8"/>
      <c r="M131" s="8"/>
      <c r="N131" s="8"/>
      <c r="O131" s="8"/>
      <c r="P131" s="8"/>
    </row>
    <row r="132" spans="2:16" customFormat="1" ht="15" customHeight="1" x14ac:dyDescent="0.25">
      <c r="B132" s="64" t="s">
        <v>11</v>
      </c>
      <c r="C132" s="63">
        <v>1942</v>
      </c>
      <c r="D132" s="62">
        <v>5167</v>
      </c>
      <c r="E132" s="62">
        <v>2754</v>
      </c>
      <c r="F132" s="74">
        <f t="shared" si="15"/>
        <v>9863</v>
      </c>
      <c r="G132" s="82">
        <f t="shared" si="16"/>
        <v>-4.0003893322951137E-2</v>
      </c>
      <c r="H132" s="60"/>
      <c r="I132" s="8"/>
      <c r="J132" s="8"/>
      <c r="K132" s="8"/>
      <c r="L132" s="8"/>
      <c r="M132" s="8"/>
      <c r="N132" s="8"/>
      <c r="O132" s="8"/>
      <c r="P132" s="8"/>
    </row>
    <row r="133" spans="2:16" customFormat="1" ht="15" customHeight="1" x14ac:dyDescent="0.25">
      <c r="B133" s="64" t="s">
        <v>12</v>
      </c>
      <c r="C133" s="63">
        <v>1976</v>
      </c>
      <c r="D133" s="62">
        <v>5169</v>
      </c>
      <c r="E133" s="62">
        <v>2894</v>
      </c>
      <c r="F133" s="74">
        <f t="shared" si="15"/>
        <v>10039</v>
      </c>
      <c r="G133" s="82">
        <f t="shared" si="16"/>
        <v>1.7844469228429485E-2</v>
      </c>
      <c r="H133" s="60"/>
      <c r="I133" s="8"/>
      <c r="J133" s="8"/>
      <c r="K133" s="8"/>
      <c r="L133" s="8"/>
      <c r="M133" s="8"/>
      <c r="N133" s="8"/>
      <c r="O133" s="34" t="s">
        <v>2</v>
      </c>
      <c r="P133" s="34" t="s">
        <v>3</v>
      </c>
    </row>
    <row r="134" spans="2:16" customFormat="1" ht="15" customHeight="1" x14ac:dyDescent="0.25">
      <c r="B134" s="64" t="s">
        <v>13</v>
      </c>
      <c r="C134" s="63">
        <v>1948</v>
      </c>
      <c r="D134" s="62">
        <v>4647</v>
      </c>
      <c r="E134" s="62">
        <v>2664</v>
      </c>
      <c r="F134" s="74">
        <f t="shared" si="15"/>
        <v>9259</v>
      </c>
      <c r="G134" s="82">
        <f t="shared" si="16"/>
        <v>-7.7696981771092744E-2</v>
      </c>
      <c r="H134" s="60"/>
      <c r="I134" s="8"/>
      <c r="J134" s="8"/>
      <c r="K134" s="8"/>
      <c r="L134" s="8"/>
      <c r="M134" s="8"/>
      <c r="N134" s="8"/>
      <c r="O134" s="117">
        <f>C141</f>
        <v>0.19559970814390751</v>
      </c>
      <c r="P134" s="117">
        <f>D141</f>
        <v>0.52223157658416119</v>
      </c>
    </row>
    <row r="135" spans="2:16" customFormat="1" ht="15" customHeight="1" x14ac:dyDescent="0.25">
      <c r="B135" s="64" t="s">
        <v>14</v>
      </c>
      <c r="C135" s="63">
        <v>1875</v>
      </c>
      <c r="D135" s="62">
        <v>4605</v>
      </c>
      <c r="E135" s="62">
        <v>2732</v>
      </c>
      <c r="F135" s="74">
        <f t="shared" si="15"/>
        <v>9212</v>
      </c>
      <c r="G135" s="82">
        <f t="shared" si="16"/>
        <v>-5.076142131979695E-3</v>
      </c>
      <c r="H135" s="60"/>
      <c r="I135" s="8"/>
      <c r="J135" s="8"/>
      <c r="K135" s="8"/>
      <c r="L135" s="8"/>
      <c r="M135" s="8"/>
      <c r="N135" s="8"/>
      <c r="O135" s="117"/>
      <c r="P135" s="123"/>
    </row>
    <row r="136" spans="2:16" customFormat="1" ht="15" customHeight="1" x14ac:dyDescent="0.25">
      <c r="B136" s="64" t="s">
        <v>15</v>
      </c>
      <c r="C136" s="63">
        <v>2006</v>
      </c>
      <c r="D136" s="62">
        <v>4746</v>
      </c>
      <c r="E136" s="62">
        <v>2872</v>
      </c>
      <c r="F136" s="74">
        <f t="shared" si="15"/>
        <v>9624</v>
      </c>
      <c r="G136" s="82">
        <f t="shared" si="16"/>
        <v>4.4724272687798522E-2</v>
      </c>
      <c r="H136" s="60"/>
      <c r="I136" s="8"/>
      <c r="J136" s="8"/>
      <c r="K136" s="8"/>
      <c r="L136" s="8"/>
      <c r="M136" s="8"/>
      <c r="N136" s="8"/>
      <c r="O136" s="8"/>
      <c r="P136" s="8"/>
    </row>
    <row r="137" spans="2:16" customFormat="1" ht="15" customHeight="1" x14ac:dyDescent="0.25">
      <c r="B137" s="64" t="s">
        <v>16</v>
      </c>
      <c r="C137" s="63"/>
      <c r="D137" s="62"/>
      <c r="E137" s="62"/>
      <c r="F137" s="74"/>
      <c r="G137" s="82"/>
      <c r="H137" s="60"/>
      <c r="I137" s="8"/>
      <c r="J137" s="8"/>
      <c r="K137" s="8"/>
      <c r="L137" s="8"/>
      <c r="M137" s="8"/>
      <c r="N137" s="8"/>
      <c r="O137" s="8"/>
      <c r="P137" s="8"/>
    </row>
    <row r="138" spans="2:16" customFormat="1" ht="15" customHeight="1" x14ac:dyDescent="0.25">
      <c r="B138" s="64" t="s">
        <v>17</v>
      </c>
      <c r="C138" s="63"/>
      <c r="D138" s="62"/>
      <c r="E138" s="62"/>
      <c r="F138" s="74"/>
      <c r="G138" s="82"/>
      <c r="H138" s="81"/>
      <c r="I138" s="8"/>
      <c r="J138" s="8"/>
      <c r="K138" s="8"/>
      <c r="L138" s="8"/>
      <c r="M138" s="8"/>
      <c r="N138" s="8"/>
      <c r="O138" s="8"/>
      <c r="P138" s="8"/>
    </row>
    <row r="139" spans="2:16" customFormat="1" ht="15" customHeight="1" thickBot="1" x14ac:dyDescent="0.3">
      <c r="B139" s="64" t="s">
        <v>18</v>
      </c>
      <c r="C139" s="61"/>
      <c r="D139" s="62"/>
      <c r="E139" s="62"/>
      <c r="F139" s="74"/>
      <c r="G139" s="80"/>
      <c r="H139" s="8"/>
      <c r="I139" s="8"/>
      <c r="J139" s="8"/>
      <c r="K139" s="8"/>
      <c r="L139" s="8"/>
      <c r="M139" s="8"/>
      <c r="N139" s="8"/>
      <c r="O139" s="8"/>
      <c r="P139" s="8"/>
    </row>
    <row r="140" spans="2:16" customFormat="1" ht="15.75" thickTop="1" x14ac:dyDescent="0.25">
      <c r="B140" s="59" t="s">
        <v>1</v>
      </c>
      <c r="C140" s="58">
        <f>SUM(C128:C139)</f>
        <v>17425</v>
      </c>
      <c r="D140" s="58">
        <f>SUM(D128:D139)</f>
        <v>46523</v>
      </c>
      <c r="E140" s="58">
        <f>SUM(E128:E139)</f>
        <v>25137</v>
      </c>
      <c r="F140" s="58">
        <f>SUM(F128:F139)</f>
        <v>89085</v>
      </c>
      <c r="G140" s="73"/>
      <c r="H140" s="79"/>
      <c r="I140" s="79"/>
      <c r="J140" s="79"/>
      <c r="K140" s="79"/>
      <c r="L140" s="79"/>
      <c r="M140" s="8"/>
      <c r="N140" s="8"/>
      <c r="O140" s="8"/>
      <c r="P140" s="8"/>
    </row>
    <row r="141" spans="2:16" customFormat="1" x14ac:dyDescent="0.25">
      <c r="B141" s="72" t="s">
        <v>42</v>
      </c>
      <c r="C141" s="78">
        <f>C140/F140</f>
        <v>0.19559970814390751</v>
      </c>
      <c r="D141" s="78">
        <f>D140/F140</f>
        <v>0.52223157658416119</v>
      </c>
      <c r="E141" s="78">
        <f>E140/F140</f>
        <v>0.28216871527193133</v>
      </c>
      <c r="F141" s="78">
        <f>F140/F140</f>
        <v>1</v>
      </c>
      <c r="G141" s="77"/>
      <c r="H141" s="75"/>
      <c r="I141" s="75"/>
      <c r="J141" s="75"/>
      <c r="K141" s="75"/>
      <c r="L141" s="75"/>
      <c r="M141" s="8"/>
      <c r="N141" s="8"/>
      <c r="O141" s="8"/>
      <c r="P141" s="8"/>
    </row>
    <row r="142" spans="2:16" customFormat="1" x14ac:dyDescent="0.25">
      <c r="B142" s="64"/>
      <c r="C142" s="62"/>
      <c r="D142" s="62"/>
      <c r="E142" s="62"/>
      <c r="F142" s="62"/>
      <c r="G142" s="62"/>
      <c r="H142" s="62"/>
      <c r="I142" s="62"/>
      <c r="J142" s="62"/>
      <c r="K142" s="74"/>
      <c r="L142" s="74"/>
      <c r="M142" s="8"/>
      <c r="N142" s="8"/>
      <c r="O142" s="8"/>
      <c r="P142" s="8"/>
    </row>
    <row r="143" spans="2:16" customFormat="1" x14ac:dyDescent="0.25">
      <c r="B143" s="66" t="s">
        <v>107</v>
      </c>
      <c r="C143" s="66"/>
      <c r="D143" s="66"/>
      <c r="E143" s="66"/>
      <c r="F143" s="66"/>
      <c r="G143" s="62"/>
      <c r="H143" s="62"/>
      <c r="I143" s="62"/>
      <c r="J143" s="62"/>
      <c r="K143" s="74"/>
      <c r="L143" s="74"/>
      <c r="M143" s="8"/>
      <c r="N143" s="8"/>
      <c r="O143" s="8"/>
      <c r="P143" s="8"/>
    </row>
    <row r="144" spans="2:16" customFormat="1" ht="25.5" customHeight="1" x14ac:dyDescent="0.25">
      <c r="B144" s="114" t="s">
        <v>5</v>
      </c>
      <c r="C144" s="112" t="s">
        <v>44</v>
      </c>
      <c r="D144" s="112" t="s">
        <v>45</v>
      </c>
      <c r="E144" s="112" t="s">
        <v>6</v>
      </c>
      <c r="F144" s="112" t="s">
        <v>77</v>
      </c>
      <c r="G144" s="112" t="s">
        <v>46</v>
      </c>
      <c r="H144" s="112" t="s">
        <v>47</v>
      </c>
      <c r="I144" s="112" t="s">
        <v>78</v>
      </c>
      <c r="J144" s="114" t="s">
        <v>79</v>
      </c>
      <c r="K144" s="114" t="s">
        <v>1</v>
      </c>
      <c r="L144" s="75"/>
      <c r="M144" s="8"/>
      <c r="N144" s="8"/>
      <c r="O144" s="8"/>
      <c r="P144" s="8"/>
    </row>
    <row r="145" spans="2:16" customFormat="1" ht="13.5" customHeight="1" x14ac:dyDescent="0.25">
      <c r="B145" s="114"/>
      <c r="C145" s="76" t="s">
        <v>80</v>
      </c>
      <c r="D145" s="76" t="s">
        <v>81</v>
      </c>
      <c r="E145" s="76" t="s">
        <v>82</v>
      </c>
      <c r="F145" s="76" t="s">
        <v>83</v>
      </c>
      <c r="G145" s="76" t="s">
        <v>84</v>
      </c>
      <c r="H145" s="76" t="s">
        <v>85</v>
      </c>
      <c r="I145" s="76" t="s">
        <v>86</v>
      </c>
      <c r="J145" s="114"/>
      <c r="K145" s="114"/>
      <c r="L145" s="75"/>
      <c r="M145" s="8"/>
      <c r="N145" s="8"/>
      <c r="O145" s="8"/>
      <c r="P145" s="8"/>
    </row>
    <row r="146" spans="2:16" customFormat="1" ht="14.25" customHeight="1" x14ac:dyDescent="0.25">
      <c r="B146" s="64" t="s">
        <v>7</v>
      </c>
      <c r="C146" s="63">
        <v>0</v>
      </c>
      <c r="D146" s="62">
        <v>3</v>
      </c>
      <c r="E146" s="62">
        <v>21</v>
      </c>
      <c r="F146" s="62">
        <v>58</v>
      </c>
      <c r="G146" s="62">
        <v>1675</v>
      </c>
      <c r="H146" s="62">
        <v>5023</v>
      </c>
      <c r="I146" s="62">
        <v>323</v>
      </c>
      <c r="J146" s="62">
        <v>2665</v>
      </c>
      <c r="K146" s="74">
        <f t="shared" ref="K146:K154" si="17">SUM(C146:J146)</f>
        <v>9768</v>
      </c>
      <c r="L146" s="74"/>
      <c r="M146" s="8"/>
      <c r="N146" s="8"/>
      <c r="O146" s="8"/>
      <c r="P146" s="8"/>
    </row>
    <row r="147" spans="2:16" customFormat="1" ht="14.25" customHeight="1" x14ac:dyDescent="0.25">
      <c r="B147" s="64" t="s">
        <v>8</v>
      </c>
      <c r="C147" s="63">
        <v>0</v>
      </c>
      <c r="D147" s="62">
        <v>8</v>
      </c>
      <c r="E147" s="62">
        <v>32</v>
      </c>
      <c r="F147" s="62">
        <v>72</v>
      </c>
      <c r="G147" s="62">
        <v>1679</v>
      </c>
      <c r="H147" s="62">
        <v>4864</v>
      </c>
      <c r="I147" s="62">
        <v>362</v>
      </c>
      <c r="J147" s="62">
        <v>3037</v>
      </c>
      <c r="K147" s="74">
        <f t="shared" si="17"/>
        <v>10054</v>
      </c>
      <c r="L147" s="74"/>
      <c r="M147" s="8"/>
      <c r="N147" s="8"/>
      <c r="O147" s="8"/>
      <c r="P147" s="8"/>
    </row>
    <row r="148" spans="2:16" customFormat="1" ht="14.25" customHeight="1" x14ac:dyDescent="0.25">
      <c r="B148" s="64" t="s">
        <v>9</v>
      </c>
      <c r="C148" s="63">
        <v>0</v>
      </c>
      <c r="D148" s="62">
        <v>6</v>
      </c>
      <c r="E148" s="62">
        <v>31</v>
      </c>
      <c r="F148" s="62">
        <v>66</v>
      </c>
      <c r="G148" s="62">
        <v>1728</v>
      </c>
      <c r="H148" s="62">
        <v>5320</v>
      </c>
      <c r="I148" s="62">
        <v>378</v>
      </c>
      <c r="J148" s="62">
        <v>3463</v>
      </c>
      <c r="K148" s="74">
        <f t="shared" si="17"/>
        <v>10992</v>
      </c>
      <c r="L148" s="74"/>
      <c r="M148" s="8"/>
      <c r="N148" s="8"/>
      <c r="O148" s="8"/>
      <c r="P148" s="8"/>
    </row>
    <row r="149" spans="2:16" customFormat="1" ht="14.25" customHeight="1" x14ac:dyDescent="0.25">
      <c r="B149" s="64" t="s">
        <v>10</v>
      </c>
      <c r="C149" s="63">
        <v>0</v>
      </c>
      <c r="D149" s="62">
        <v>6</v>
      </c>
      <c r="E149" s="62">
        <v>35</v>
      </c>
      <c r="F149" s="62">
        <v>71</v>
      </c>
      <c r="G149" s="62">
        <v>1593</v>
      </c>
      <c r="H149" s="62">
        <v>4915</v>
      </c>
      <c r="I149" s="62">
        <v>320</v>
      </c>
      <c r="J149" s="62">
        <v>3334</v>
      </c>
      <c r="K149" s="74">
        <f t="shared" si="17"/>
        <v>10274</v>
      </c>
      <c r="L149" s="74"/>
      <c r="M149" s="8"/>
      <c r="N149" s="8"/>
      <c r="O149" s="8"/>
      <c r="P149" s="8"/>
    </row>
    <row r="150" spans="2:16" customFormat="1" ht="14.25" customHeight="1" x14ac:dyDescent="0.25">
      <c r="B150" s="64" t="s">
        <v>11</v>
      </c>
      <c r="C150" s="63">
        <v>0</v>
      </c>
      <c r="D150" s="62">
        <v>9</v>
      </c>
      <c r="E150" s="62">
        <v>31</v>
      </c>
      <c r="F150" s="62">
        <v>68</v>
      </c>
      <c r="G150" s="62">
        <v>1635</v>
      </c>
      <c r="H150" s="62">
        <v>4704</v>
      </c>
      <c r="I150" s="62">
        <v>303</v>
      </c>
      <c r="J150" s="62">
        <v>3113</v>
      </c>
      <c r="K150" s="74">
        <f t="shared" si="17"/>
        <v>9863</v>
      </c>
      <c r="L150" s="74"/>
      <c r="M150" s="8"/>
      <c r="N150" s="8"/>
      <c r="O150" s="8"/>
      <c r="P150" s="8"/>
    </row>
    <row r="151" spans="2:16" customFormat="1" ht="14.25" customHeight="1" x14ac:dyDescent="0.25">
      <c r="B151" s="64" t="s">
        <v>12</v>
      </c>
      <c r="C151" s="63">
        <v>0</v>
      </c>
      <c r="D151" s="62">
        <v>7</v>
      </c>
      <c r="E151" s="62">
        <v>36</v>
      </c>
      <c r="F151" s="62">
        <v>61</v>
      </c>
      <c r="G151" s="62">
        <v>1574</v>
      </c>
      <c r="H151" s="62">
        <v>4836</v>
      </c>
      <c r="I151" s="62">
        <v>298</v>
      </c>
      <c r="J151" s="62">
        <v>3227</v>
      </c>
      <c r="K151" s="74">
        <f t="shared" si="17"/>
        <v>10039</v>
      </c>
      <c r="L151" s="74"/>
      <c r="M151" s="8"/>
      <c r="N151" s="8"/>
      <c r="O151" s="8"/>
      <c r="P151" s="8"/>
    </row>
    <row r="152" spans="2:16" customFormat="1" ht="14.25" customHeight="1" x14ac:dyDescent="0.25">
      <c r="B152" s="64" t="s">
        <v>13</v>
      </c>
      <c r="C152" s="63">
        <v>0</v>
      </c>
      <c r="D152" s="62">
        <v>6</v>
      </c>
      <c r="E152" s="62">
        <v>26</v>
      </c>
      <c r="F152" s="62">
        <v>83</v>
      </c>
      <c r="G152" s="62">
        <v>1458</v>
      </c>
      <c r="H152" s="62">
        <v>4403</v>
      </c>
      <c r="I152" s="62">
        <v>299</v>
      </c>
      <c r="J152" s="62">
        <v>2984</v>
      </c>
      <c r="K152" s="74">
        <f t="shared" si="17"/>
        <v>9259</v>
      </c>
      <c r="L152" s="74"/>
      <c r="M152" s="8"/>
      <c r="N152" s="8"/>
      <c r="O152" s="8"/>
      <c r="P152" s="8"/>
    </row>
    <row r="153" spans="2:16" customFormat="1" ht="14.25" customHeight="1" x14ac:dyDescent="0.25">
      <c r="B153" s="64" t="s">
        <v>14</v>
      </c>
      <c r="C153" s="63">
        <v>0</v>
      </c>
      <c r="D153" s="62">
        <v>11</v>
      </c>
      <c r="E153" s="62">
        <v>31</v>
      </c>
      <c r="F153" s="62">
        <v>43</v>
      </c>
      <c r="G153" s="62">
        <v>1385</v>
      </c>
      <c r="H153" s="62">
        <v>4431</v>
      </c>
      <c r="I153" s="62">
        <v>298</v>
      </c>
      <c r="J153" s="62">
        <v>3013</v>
      </c>
      <c r="K153" s="74">
        <f t="shared" si="17"/>
        <v>9212</v>
      </c>
      <c r="L153" s="74"/>
      <c r="M153" s="8"/>
      <c r="N153" s="8"/>
      <c r="O153" s="8"/>
      <c r="P153" s="8"/>
    </row>
    <row r="154" spans="2:16" customFormat="1" ht="14.25" customHeight="1" x14ac:dyDescent="0.25">
      <c r="B154" s="64" t="s">
        <v>15</v>
      </c>
      <c r="C154" s="63">
        <v>0</v>
      </c>
      <c r="D154" s="62">
        <v>14</v>
      </c>
      <c r="E154" s="62">
        <v>26</v>
      </c>
      <c r="F154" s="62">
        <v>58</v>
      </c>
      <c r="G154" s="62">
        <v>1423</v>
      </c>
      <c r="H154" s="62">
        <v>4676</v>
      </c>
      <c r="I154" s="62">
        <v>276</v>
      </c>
      <c r="J154" s="62">
        <v>3151</v>
      </c>
      <c r="K154" s="74">
        <f t="shared" si="17"/>
        <v>9624</v>
      </c>
      <c r="L154" s="74"/>
      <c r="M154" s="8"/>
      <c r="N154" s="8"/>
      <c r="O154" s="8"/>
      <c r="P154" s="8"/>
    </row>
    <row r="155" spans="2:16" customFormat="1" ht="14.25" customHeight="1" x14ac:dyDescent="0.25">
      <c r="B155" s="64" t="s">
        <v>16</v>
      </c>
      <c r="C155" s="63"/>
      <c r="D155" s="62"/>
      <c r="E155" s="62"/>
      <c r="F155" s="62"/>
      <c r="G155" s="62"/>
      <c r="H155" s="62"/>
      <c r="I155" s="62"/>
      <c r="J155" s="62"/>
      <c r="K155" s="74"/>
      <c r="L155" s="74"/>
      <c r="M155" s="8"/>
      <c r="N155" s="8"/>
      <c r="O155" s="8"/>
      <c r="P155" s="8"/>
    </row>
    <row r="156" spans="2:16" customFormat="1" ht="14.25" customHeight="1" x14ac:dyDescent="0.25">
      <c r="B156" s="64" t="s">
        <v>17</v>
      </c>
      <c r="C156" s="63"/>
      <c r="D156" s="62"/>
      <c r="E156" s="62"/>
      <c r="F156" s="62"/>
      <c r="G156" s="62"/>
      <c r="H156" s="62"/>
      <c r="I156" s="62"/>
      <c r="J156" s="62"/>
      <c r="K156" s="74"/>
      <c r="L156" s="74"/>
      <c r="M156" s="8"/>
      <c r="N156" s="8"/>
      <c r="O156" s="8"/>
      <c r="P156" s="8"/>
    </row>
    <row r="157" spans="2:16" customFormat="1" ht="14.25" customHeight="1" x14ac:dyDescent="0.25">
      <c r="B157" s="64" t="s">
        <v>18</v>
      </c>
      <c r="C157" s="63"/>
      <c r="D157" s="62"/>
      <c r="E157" s="62"/>
      <c r="F157" s="62"/>
      <c r="G157" s="62"/>
      <c r="H157" s="62"/>
      <c r="I157" s="62"/>
      <c r="J157" s="62"/>
      <c r="K157" s="74"/>
      <c r="L157" s="74"/>
      <c r="M157" s="8"/>
      <c r="N157" s="8"/>
      <c r="O157" s="8"/>
      <c r="P157" s="8"/>
    </row>
    <row r="158" spans="2:16" customFormat="1" ht="14.25" customHeight="1" x14ac:dyDescent="0.25">
      <c r="B158" s="59" t="s">
        <v>1</v>
      </c>
      <c r="C158" s="58">
        <f t="shared" ref="C158:K158" si="18">SUM(C146:C157)</f>
        <v>0</v>
      </c>
      <c r="D158" s="58">
        <f t="shared" si="18"/>
        <v>70</v>
      </c>
      <c r="E158" s="58">
        <f t="shared" si="18"/>
        <v>269</v>
      </c>
      <c r="F158" s="58">
        <f t="shared" si="18"/>
        <v>580</v>
      </c>
      <c r="G158" s="58">
        <f t="shared" si="18"/>
        <v>14150</v>
      </c>
      <c r="H158" s="58">
        <f t="shared" si="18"/>
        <v>43172</v>
      </c>
      <c r="I158" s="58">
        <f t="shared" si="18"/>
        <v>2857</v>
      </c>
      <c r="J158" s="58">
        <f t="shared" si="18"/>
        <v>27987</v>
      </c>
      <c r="K158" s="58">
        <f t="shared" si="18"/>
        <v>89085</v>
      </c>
      <c r="L158" s="73"/>
      <c r="M158" s="8"/>
      <c r="N158" s="69"/>
      <c r="O158" s="68"/>
      <c r="P158" s="67"/>
    </row>
    <row r="159" spans="2:16" customFormat="1" ht="14.25" customHeight="1" x14ac:dyDescent="0.25">
      <c r="B159" s="72" t="s">
        <v>42</v>
      </c>
      <c r="C159" s="71">
        <f t="shared" ref="C159:K159" si="19">C158/$K$65</f>
        <v>0</v>
      </c>
      <c r="D159" s="71">
        <f t="shared" si="19"/>
        <v>7.8576640287366002E-4</v>
      </c>
      <c r="E159" s="71">
        <f t="shared" si="19"/>
        <v>3.0195880339002079E-3</v>
      </c>
      <c r="F159" s="71">
        <f t="shared" si="19"/>
        <v>6.5106359095246117E-3</v>
      </c>
      <c r="G159" s="71">
        <f t="shared" si="19"/>
        <v>0.15883706572374698</v>
      </c>
      <c r="H159" s="71">
        <f t="shared" si="19"/>
        <v>0.48461581635516643</v>
      </c>
      <c r="I159" s="71">
        <f t="shared" si="19"/>
        <v>3.2070494471572092E-2</v>
      </c>
      <c r="J159" s="71">
        <f t="shared" si="19"/>
        <v>0.31416063310321601</v>
      </c>
      <c r="K159" s="71">
        <f t="shared" si="19"/>
        <v>1</v>
      </c>
      <c r="L159" s="70"/>
      <c r="M159" s="8"/>
      <c r="N159" s="69"/>
      <c r="O159" s="68"/>
      <c r="P159" s="67"/>
    </row>
    <row r="160" spans="2:16" customFormat="1" x14ac:dyDescent="0.25">
      <c r="C160" s="11"/>
      <c r="D160" s="11"/>
      <c r="E160" s="11"/>
      <c r="F160" s="11"/>
    </row>
    <row r="161" spans="2:16" customFormat="1" x14ac:dyDescent="0.25">
      <c r="B161" t="s">
        <v>108</v>
      </c>
      <c r="C161" s="11"/>
      <c r="D161" s="11"/>
      <c r="E161" s="11"/>
      <c r="F161" s="11"/>
      <c r="J161" s="66"/>
    </row>
    <row r="162" spans="2:16" customFormat="1" ht="17.25" customHeight="1" x14ac:dyDescent="0.25">
      <c r="B162" s="112" t="s">
        <v>19</v>
      </c>
      <c r="C162" s="112" t="s">
        <v>7</v>
      </c>
      <c r="D162" s="112" t="s">
        <v>8</v>
      </c>
      <c r="E162" s="112" t="s">
        <v>9</v>
      </c>
      <c r="F162" s="112" t="s">
        <v>10</v>
      </c>
      <c r="G162" s="112" t="s">
        <v>11</v>
      </c>
      <c r="H162" s="112" t="s">
        <v>12</v>
      </c>
      <c r="I162" s="112" t="s">
        <v>13</v>
      </c>
      <c r="J162" s="112" t="s">
        <v>14</v>
      </c>
      <c r="K162" s="112" t="s">
        <v>15</v>
      </c>
      <c r="L162" s="112" t="s">
        <v>16</v>
      </c>
      <c r="M162" s="112" t="s">
        <v>17</v>
      </c>
      <c r="N162" s="112" t="s">
        <v>18</v>
      </c>
      <c r="O162" s="112" t="s">
        <v>1</v>
      </c>
      <c r="P162" s="112" t="s">
        <v>4</v>
      </c>
    </row>
    <row r="163" spans="2:16" customFormat="1" ht="14.25" customHeight="1" x14ac:dyDescent="0.25">
      <c r="B163" s="64" t="s">
        <v>20</v>
      </c>
      <c r="C163" s="63">
        <v>65</v>
      </c>
      <c r="D163" s="62">
        <v>70</v>
      </c>
      <c r="E163" s="62">
        <v>80</v>
      </c>
      <c r="F163" s="62">
        <v>66</v>
      </c>
      <c r="G163" s="62">
        <v>67</v>
      </c>
      <c r="H163" s="62">
        <v>54</v>
      </c>
      <c r="I163" s="62">
        <v>63</v>
      </c>
      <c r="J163" s="62">
        <v>77</v>
      </c>
      <c r="K163" s="62">
        <v>110</v>
      </c>
      <c r="L163" s="62"/>
      <c r="M163" s="62"/>
      <c r="N163" s="62"/>
      <c r="O163" s="61">
        <f t="shared" ref="O163:O187" si="20">SUM(C163:N163)</f>
        <v>652</v>
      </c>
      <c r="P163" s="60">
        <f t="shared" ref="P163:P187" si="21">O163/$O$188</f>
        <v>7.3188527810518047E-3</v>
      </c>
    </row>
    <row r="164" spans="2:16" customFormat="1" ht="14.25" customHeight="1" x14ac:dyDescent="0.25">
      <c r="B164" s="64" t="s">
        <v>21</v>
      </c>
      <c r="C164" s="63">
        <v>146</v>
      </c>
      <c r="D164" s="62">
        <v>148</v>
      </c>
      <c r="E164" s="62">
        <v>165</v>
      </c>
      <c r="F164" s="62">
        <v>161</v>
      </c>
      <c r="G164" s="62">
        <v>194</v>
      </c>
      <c r="H164" s="62">
        <v>149</v>
      </c>
      <c r="I164" s="62">
        <v>114</v>
      </c>
      <c r="J164" s="62">
        <v>131</v>
      </c>
      <c r="K164" s="62">
        <v>152</v>
      </c>
      <c r="L164" s="62"/>
      <c r="M164" s="62"/>
      <c r="N164" s="62"/>
      <c r="O164" s="61">
        <f t="shared" si="20"/>
        <v>1360</v>
      </c>
      <c r="P164" s="60">
        <f t="shared" si="21"/>
        <v>1.5266318684402537E-2</v>
      </c>
    </row>
    <row r="165" spans="2:16" customFormat="1" ht="14.25" customHeight="1" x14ac:dyDescent="0.25">
      <c r="B165" s="64" t="s">
        <v>109</v>
      </c>
      <c r="C165" s="63">
        <v>84</v>
      </c>
      <c r="D165" s="62">
        <v>69</v>
      </c>
      <c r="E165" s="62">
        <v>58</v>
      </c>
      <c r="F165" s="62">
        <v>94</v>
      </c>
      <c r="G165" s="62">
        <v>110</v>
      </c>
      <c r="H165" s="62">
        <v>86</v>
      </c>
      <c r="I165" s="62">
        <v>73</v>
      </c>
      <c r="J165" s="62">
        <v>111</v>
      </c>
      <c r="K165" s="62">
        <v>73</v>
      </c>
      <c r="L165" s="62"/>
      <c r="M165" s="62"/>
      <c r="N165" s="62"/>
      <c r="O165" s="61">
        <f t="shared" si="20"/>
        <v>758</v>
      </c>
      <c r="P165" s="60">
        <f t="shared" si="21"/>
        <v>8.5087276196890611E-3</v>
      </c>
    </row>
    <row r="166" spans="2:16" customFormat="1" ht="14.25" customHeight="1" x14ac:dyDescent="0.25">
      <c r="B166" s="64" t="s">
        <v>22</v>
      </c>
      <c r="C166" s="63">
        <v>313</v>
      </c>
      <c r="D166" s="62">
        <v>322</v>
      </c>
      <c r="E166" s="62">
        <v>405</v>
      </c>
      <c r="F166" s="62">
        <v>412</v>
      </c>
      <c r="G166" s="62">
        <v>404</v>
      </c>
      <c r="H166" s="62">
        <v>473</v>
      </c>
      <c r="I166" s="62">
        <v>453</v>
      </c>
      <c r="J166" s="62">
        <v>360</v>
      </c>
      <c r="K166" s="62">
        <v>409</v>
      </c>
      <c r="L166" s="62"/>
      <c r="M166" s="62"/>
      <c r="N166" s="62"/>
      <c r="O166" s="61">
        <f t="shared" si="20"/>
        <v>3551</v>
      </c>
      <c r="P166" s="60">
        <f t="shared" si="21"/>
        <v>3.9860807094348097E-2</v>
      </c>
    </row>
    <row r="167" spans="2:16" customFormat="1" ht="14.25" customHeight="1" x14ac:dyDescent="0.25">
      <c r="B167" s="64" t="s">
        <v>23</v>
      </c>
      <c r="C167" s="63">
        <v>107</v>
      </c>
      <c r="D167" s="62">
        <v>143</v>
      </c>
      <c r="E167" s="62">
        <v>130</v>
      </c>
      <c r="F167" s="62">
        <v>131</v>
      </c>
      <c r="G167" s="62">
        <v>147</v>
      </c>
      <c r="H167" s="62">
        <v>179</v>
      </c>
      <c r="I167" s="62">
        <v>165</v>
      </c>
      <c r="J167" s="62">
        <v>139</v>
      </c>
      <c r="K167" s="62">
        <v>160</v>
      </c>
      <c r="L167" s="62"/>
      <c r="M167" s="62"/>
      <c r="N167" s="62"/>
      <c r="O167" s="61">
        <f t="shared" si="20"/>
        <v>1301</v>
      </c>
      <c r="P167" s="60">
        <f t="shared" si="21"/>
        <v>1.460402985912331E-2</v>
      </c>
    </row>
    <row r="168" spans="2:16" customFormat="1" ht="14.25" customHeight="1" x14ac:dyDescent="0.25">
      <c r="B168" s="64" t="s">
        <v>24</v>
      </c>
      <c r="C168" s="63">
        <v>194</v>
      </c>
      <c r="D168" s="62">
        <v>197</v>
      </c>
      <c r="E168" s="62">
        <v>260</v>
      </c>
      <c r="F168" s="62">
        <v>242</v>
      </c>
      <c r="G168" s="62">
        <v>236</v>
      </c>
      <c r="H168" s="62">
        <v>276</v>
      </c>
      <c r="I168" s="62">
        <v>243</v>
      </c>
      <c r="J168" s="62">
        <v>252</v>
      </c>
      <c r="K168" s="62">
        <v>241</v>
      </c>
      <c r="L168" s="62"/>
      <c r="M168" s="62"/>
      <c r="N168" s="62"/>
      <c r="O168" s="61">
        <f t="shared" si="20"/>
        <v>2141</v>
      </c>
      <c r="P168" s="60">
        <f t="shared" si="21"/>
        <v>2.4033226693607228E-2</v>
      </c>
    </row>
    <row r="169" spans="2:16" customFormat="1" ht="14.25" customHeight="1" x14ac:dyDescent="0.25">
      <c r="B169" s="64" t="s">
        <v>25</v>
      </c>
      <c r="C169" s="63">
        <v>553</v>
      </c>
      <c r="D169" s="62">
        <v>618</v>
      </c>
      <c r="E169" s="62">
        <v>558</v>
      </c>
      <c r="F169" s="62">
        <v>552</v>
      </c>
      <c r="G169" s="62">
        <v>510</v>
      </c>
      <c r="H169" s="62">
        <v>503</v>
      </c>
      <c r="I169" s="62">
        <v>454</v>
      </c>
      <c r="J169" s="62">
        <v>415</v>
      </c>
      <c r="K169" s="62">
        <v>463</v>
      </c>
      <c r="L169" s="62"/>
      <c r="M169" s="62"/>
      <c r="N169" s="62"/>
      <c r="O169" s="61">
        <f t="shared" si="20"/>
        <v>4626</v>
      </c>
      <c r="P169" s="60">
        <f t="shared" si="21"/>
        <v>5.1927933995622157E-2</v>
      </c>
    </row>
    <row r="170" spans="2:16" customFormat="1" ht="14.25" customHeight="1" x14ac:dyDescent="0.25">
      <c r="B170" s="64" t="s">
        <v>26</v>
      </c>
      <c r="C170" s="63">
        <v>276</v>
      </c>
      <c r="D170" s="62">
        <v>238</v>
      </c>
      <c r="E170" s="62">
        <v>298</v>
      </c>
      <c r="F170" s="62">
        <v>271</v>
      </c>
      <c r="G170" s="62">
        <v>326</v>
      </c>
      <c r="H170" s="62">
        <v>291</v>
      </c>
      <c r="I170" s="62">
        <v>299</v>
      </c>
      <c r="J170" s="62">
        <v>331</v>
      </c>
      <c r="K170" s="62">
        <v>341</v>
      </c>
      <c r="L170" s="62"/>
      <c r="M170" s="62"/>
      <c r="N170" s="62"/>
      <c r="O170" s="61">
        <f t="shared" si="20"/>
        <v>2671</v>
      </c>
      <c r="P170" s="60">
        <f t="shared" si="21"/>
        <v>2.9982600886793512E-2</v>
      </c>
    </row>
    <row r="171" spans="2:16" customFormat="1" ht="14.25" customHeight="1" x14ac:dyDescent="0.25">
      <c r="B171" s="64" t="s">
        <v>27</v>
      </c>
      <c r="C171" s="63">
        <v>48</v>
      </c>
      <c r="D171" s="62">
        <v>54</v>
      </c>
      <c r="E171" s="62">
        <v>81</v>
      </c>
      <c r="F171" s="62">
        <v>54</v>
      </c>
      <c r="G171" s="62">
        <v>57</v>
      </c>
      <c r="H171" s="62">
        <v>38</v>
      </c>
      <c r="I171" s="62">
        <v>66</v>
      </c>
      <c r="J171" s="62">
        <v>49</v>
      </c>
      <c r="K171" s="62">
        <v>63</v>
      </c>
      <c r="L171" s="62"/>
      <c r="M171" s="62"/>
      <c r="N171" s="62"/>
      <c r="O171" s="61">
        <f t="shared" si="20"/>
        <v>510</v>
      </c>
      <c r="P171" s="60">
        <f t="shared" si="21"/>
        <v>5.7248695066509517E-3</v>
      </c>
    </row>
    <row r="172" spans="2:16" customFormat="1" ht="14.25" customHeight="1" x14ac:dyDescent="0.25">
      <c r="B172" s="64" t="s">
        <v>53</v>
      </c>
      <c r="C172" s="63">
        <v>145</v>
      </c>
      <c r="D172" s="62">
        <v>152</v>
      </c>
      <c r="E172" s="62">
        <v>174</v>
      </c>
      <c r="F172" s="62">
        <v>181</v>
      </c>
      <c r="G172" s="62">
        <v>187</v>
      </c>
      <c r="H172" s="62">
        <v>204</v>
      </c>
      <c r="I172" s="62">
        <v>163</v>
      </c>
      <c r="J172" s="62">
        <v>169</v>
      </c>
      <c r="K172" s="62">
        <v>195</v>
      </c>
      <c r="L172" s="62"/>
      <c r="M172" s="62"/>
      <c r="N172" s="62"/>
      <c r="O172" s="61">
        <f t="shared" si="20"/>
        <v>1570</v>
      </c>
      <c r="P172" s="60">
        <f t="shared" si="21"/>
        <v>1.7623617893023517E-2</v>
      </c>
    </row>
    <row r="173" spans="2:16" customFormat="1" ht="14.25" customHeight="1" x14ac:dyDescent="0.25">
      <c r="B173" s="64" t="s">
        <v>28</v>
      </c>
      <c r="C173" s="63">
        <v>275</v>
      </c>
      <c r="D173" s="62">
        <v>284</v>
      </c>
      <c r="E173" s="62">
        <v>264</v>
      </c>
      <c r="F173" s="62">
        <v>305</v>
      </c>
      <c r="G173" s="62">
        <v>226</v>
      </c>
      <c r="H173" s="62">
        <v>212</v>
      </c>
      <c r="I173" s="62">
        <v>206</v>
      </c>
      <c r="J173" s="62">
        <v>235</v>
      </c>
      <c r="K173" s="62">
        <v>257</v>
      </c>
      <c r="L173" s="62"/>
      <c r="M173" s="62"/>
      <c r="N173" s="62"/>
      <c r="O173" s="61">
        <f t="shared" si="20"/>
        <v>2264</v>
      </c>
      <c r="P173" s="60">
        <f t="shared" si="21"/>
        <v>2.5413930515799519E-2</v>
      </c>
    </row>
    <row r="174" spans="2:16" customFormat="1" ht="14.25" customHeight="1" x14ac:dyDescent="0.25">
      <c r="B174" s="64" t="s">
        <v>52</v>
      </c>
      <c r="C174" s="63">
        <v>290</v>
      </c>
      <c r="D174" s="62">
        <v>289</v>
      </c>
      <c r="E174" s="62">
        <v>277</v>
      </c>
      <c r="F174" s="62">
        <v>283</v>
      </c>
      <c r="G174" s="62">
        <v>379</v>
      </c>
      <c r="H174" s="62">
        <v>342</v>
      </c>
      <c r="I174" s="62">
        <v>297</v>
      </c>
      <c r="J174" s="62">
        <v>340</v>
      </c>
      <c r="K174" s="62">
        <v>298</v>
      </c>
      <c r="L174" s="62"/>
      <c r="M174" s="62"/>
      <c r="N174" s="62"/>
      <c r="O174" s="61">
        <f t="shared" si="20"/>
        <v>2795</v>
      </c>
      <c r="P174" s="60">
        <f t="shared" si="21"/>
        <v>3.1374529943312565E-2</v>
      </c>
    </row>
    <row r="175" spans="2:16" customFormat="1" ht="14.25" customHeight="1" x14ac:dyDescent="0.25">
      <c r="B175" s="64" t="s">
        <v>29</v>
      </c>
      <c r="C175" s="63">
        <v>384</v>
      </c>
      <c r="D175" s="62">
        <v>386</v>
      </c>
      <c r="E175" s="62">
        <v>379</v>
      </c>
      <c r="F175" s="62">
        <v>431</v>
      </c>
      <c r="G175" s="62">
        <v>397</v>
      </c>
      <c r="H175" s="62">
        <v>407</v>
      </c>
      <c r="I175" s="62">
        <v>333</v>
      </c>
      <c r="J175" s="62">
        <v>304</v>
      </c>
      <c r="K175" s="62">
        <v>382</v>
      </c>
      <c r="L175" s="62"/>
      <c r="M175" s="62"/>
      <c r="N175" s="62"/>
      <c r="O175" s="61">
        <f t="shared" si="20"/>
        <v>3403</v>
      </c>
      <c r="P175" s="60">
        <f t="shared" si="21"/>
        <v>3.8199472413986642E-2</v>
      </c>
    </row>
    <row r="176" spans="2:16" customFormat="1" ht="14.25" customHeight="1" x14ac:dyDescent="0.25">
      <c r="B176" s="64" t="s">
        <v>30</v>
      </c>
      <c r="C176" s="63">
        <v>218</v>
      </c>
      <c r="D176" s="62">
        <v>191</v>
      </c>
      <c r="E176" s="62">
        <v>250</v>
      </c>
      <c r="F176" s="62">
        <v>227</v>
      </c>
      <c r="G176" s="62">
        <v>240</v>
      </c>
      <c r="H176" s="62">
        <v>223</v>
      </c>
      <c r="I176" s="62">
        <v>151</v>
      </c>
      <c r="J176" s="62">
        <v>168</v>
      </c>
      <c r="K176" s="62">
        <v>194</v>
      </c>
      <c r="L176" s="62"/>
      <c r="M176" s="62"/>
      <c r="N176" s="62"/>
      <c r="O176" s="61">
        <f t="shared" si="20"/>
        <v>1862</v>
      </c>
      <c r="P176" s="60">
        <f t="shared" si="21"/>
        <v>2.0901386316439355E-2</v>
      </c>
    </row>
    <row r="177" spans="2:16" customFormat="1" ht="14.25" customHeight="1" x14ac:dyDescent="0.25">
      <c r="B177" s="64" t="s">
        <v>31</v>
      </c>
      <c r="C177" s="63">
        <v>5419</v>
      </c>
      <c r="D177" s="62">
        <v>5730</v>
      </c>
      <c r="E177" s="62">
        <v>6277</v>
      </c>
      <c r="F177" s="62">
        <v>5543</v>
      </c>
      <c r="G177" s="62">
        <v>5082</v>
      </c>
      <c r="H177" s="62">
        <v>5311</v>
      </c>
      <c r="I177" s="62">
        <v>4956</v>
      </c>
      <c r="J177" s="62">
        <v>4916</v>
      </c>
      <c r="K177" s="62">
        <v>4997</v>
      </c>
      <c r="L177" s="62"/>
      <c r="M177" s="62"/>
      <c r="N177" s="62"/>
      <c r="O177" s="61">
        <f t="shared" si="20"/>
        <v>48231</v>
      </c>
      <c r="P177" s="60">
        <f t="shared" si="21"/>
        <v>0.5414042768142785</v>
      </c>
    </row>
    <row r="178" spans="2:16" customFormat="1" ht="14.25" customHeight="1" x14ac:dyDescent="0.25">
      <c r="B178" s="64" t="s">
        <v>32</v>
      </c>
      <c r="C178" s="63">
        <v>104</v>
      </c>
      <c r="D178" s="62">
        <v>105</v>
      </c>
      <c r="E178" s="62">
        <v>94</v>
      </c>
      <c r="F178" s="62">
        <v>94</v>
      </c>
      <c r="G178" s="62">
        <v>103</v>
      </c>
      <c r="H178" s="62">
        <v>105</v>
      </c>
      <c r="I178" s="62">
        <v>86</v>
      </c>
      <c r="J178" s="62">
        <v>98</v>
      </c>
      <c r="K178" s="62">
        <v>116</v>
      </c>
      <c r="L178" s="62"/>
      <c r="M178" s="62"/>
      <c r="N178" s="62"/>
      <c r="O178" s="61">
        <f t="shared" si="20"/>
        <v>905</v>
      </c>
      <c r="P178" s="60">
        <f t="shared" si="21"/>
        <v>1.0158837065723746E-2</v>
      </c>
    </row>
    <row r="179" spans="2:16" customFormat="1" ht="14.25" customHeight="1" x14ac:dyDescent="0.25">
      <c r="B179" s="64" t="s">
        <v>33</v>
      </c>
      <c r="C179" s="63">
        <v>42</v>
      </c>
      <c r="D179" s="62">
        <v>54</v>
      </c>
      <c r="E179" s="62">
        <v>70</v>
      </c>
      <c r="F179" s="62">
        <v>67</v>
      </c>
      <c r="G179" s="62">
        <v>50</v>
      </c>
      <c r="H179" s="62">
        <v>40</v>
      </c>
      <c r="I179" s="62">
        <v>47</v>
      </c>
      <c r="J179" s="62">
        <v>58</v>
      </c>
      <c r="K179" s="62">
        <v>84</v>
      </c>
      <c r="L179" s="62"/>
      <c r="M179" s="62"/>
      <c r="N179" s="62"/>
      <c r="O179" s="61">
        <f t="shared" si="20"/>
        <v>512</v>
      </c>
      <c r="P179" s="60">
        <f t="shared" si="21"/>
        <v>5.7473199753044846E-3</v>
      </c>
    </row>
    <row r="180" spans="2:16" customFormat="1" ht="14.25" customHeight="1" x14ac:dyDescent="0.25">
      <c r="B180" s="64" t="s">
        <v>34</v>
      </c>
      <c r="C180" s="63">
        <v>43</v>
      </c>
      <c r="D180" s="62">
        <v>51</v>
      </c>
      <c r="E180" s="62">
        <v>52</v>
      </c>
      <c r="F180" s="62">
        <v>42</v>
      </c>
      <c r="G180" s="62">
        <v>41</v>
      </c>
      <c r="H180" s="62">
        <v>38</v>
      </c>
      <c r="I180" s="62">
        <v>42</v>
      </c>
      <c r="J180" s="62">
        <v>47</v>
      </c>
      <c r="K180" s="62">
        <v>47</v>
      </c>
      <c r="L180" s="62"/>
      <c r="M180" s="62"/>
      <c r="N180" s="62"/>
      <c r="O180" s="61">
        <f t="shared" si="20"/>
        <v>403</v>
      </c>
      <c r="P180" s="60">
        <f t="shared" si="21"/>
        <v>4.5237694336869279E-3</v>
      </c>
    </row>
    <row r="181" spans="2:16" customFormat="1" ht="14.25" customHeight="1" x14ac:dyDescent="0.25">
      <c r="B181" s="64" t="s">
        <v>35</v>
      </c>
      <c r="C181" s="63">
        <v>40</v>
      </c>
      <c r="D181" s="62">
        <v>33</v>
      </c>
      <c r="E181" s="62">
        <v>45</v>
      </c>
      <c r="F181" s="62">
        <v>33</v>
      </c>
      <c r="G181" s="62">
        <v>62</v>
      </c>
      <c r="H181" s="62">
        <v>50</v>
      </c>
      <c r="I181" s="62">
        <v>54</v>
      </c>
      <c r="J181" s="62">
        <v>42</v>
      </c>
      <c r="K181" s="62">
        <v>75</v>
      </c>
      <c r="L181" s="62"/>
      <c r="M181" s="62"/>
      <c r="N181" s="62"/>
      <c r="O181" s="61">
        <f t="shared" si="20"/>
        <v>434</v>
      </c>
      <c r="P181" s="60">
        <f t="shared" si="21"/>
        <v>4.8717516978166921E-3</v>
      </c>
    </row>
    <row r="182" spans="2:16" customFormat="1" ht="14.25" customHeight="1" x14ac:dyDescent="0.25">
      <c r="B182" s="64" t="s">
        <v>36</v>
      </c>
      <c r="C182" s="63">
        <v>400</v>
      </c>
      <c r="D182" s="62">
        <v>364</v>
      </c>
      <c r="E182" s="62">
        <v>367</v>
      </c>
      <c r="F182" s="62">
        <v>415</v>
      </c>
      <c r="G182" s="62">
        <v>384</v>
      </c>
      <c r="H182" s="62">
        <v>352</v>
      </c>
      <c r="I182" s="62">
        <v>361</v>
      </c>
      <c r="J182" s="62">
        <v>349</v>
      </c>
      <c r="K182" s="62">
        <v>359</v>
      </c>
      <c r="L182" s="62"/>
      <c r="M182" s="62"/>
      <c r="N182" s="62"/>
      <c r="O182" s="61">
        <f t="shared" si="20"/>
        <v>3351</v>
      </c>
      <c r="P182" s="60">
        <f t="shared" si="21"/>
        <v>3.761576022899478E-2</v>
      </c>
    </row>
    <row r="183" spans="2:16" customFormat="1" ht="14.25" customHeight="1" x14ac:dyDescent="0.25">
      <c r="B183" s="64" t="s">
        <v>37</v>
      </c>
      <c r="C183" s="63">
        <v>252</v>
      </c>
      <c r="D183" s="62">
        <v>197</v>
      </c>
      <c r="E183" s="62">
        <v>277</v>
      </c>
      <c r="F183" s="62">
        <v>246</v>
      </c>
      <c r="G183" s="62">
        <v>254</v>
      </c>
      <c r="H183" s="62">
        <v>254</v>
      </c>
      <c r="I183" s="62">
        <v>230</v>
      </c>
      <c r="J183" s="62">
        <v>217</v>
      </c>
      <c r="K183" s="62">
        <v>205</v>
      </c>
      <c r="L183" s="62"/>
      <c r="M183" s="62"/>
      <c r="N183" s="62"/>
      <c r="O183" s="61">
        <f t="shared" si="20"/>
        <v>2132</v>
      </c>
      <c r="P183" s="60">
        <f t="shared" si="21"/>
        <v>2.393219958466633E-2</v>
      </c>
    </row>
    <row r="184" spans="2:16" customFormat="1" ht="14.25" customHeight="1" x14ac:dyDescent="0.25">
      <c r="B184" s="64" t="s">
        <v>38</v>
      </c>
      <c r="C184" s="63">
        <v>163</v>
      </c>
      <c r="D184" s="62">
        <v>168</v>
      </c>
      <c r="E184" s="62">
        <v>212</v>
      </c>
      <c r="F184" s="62">
        <v>213</v>
      </c>
      <c r="G184" s="62">
        <v>194</v>
      </c>
      <c r="H184" s="62">
        <v>223</v>
      </c>
      <c r="I184" s="62">
        <v>189</v>
      </c>
      <c r="J184" s="62">
        <v>228</v>
      </c>
      <c r="K184" s="62">
        <v>172</v>
      </c>
      <c r="L184" s="62"/>
      <c r="M184" s="62"/>
      <c r="N184" s="62"/>
      <c r="O184" s="61">
        <f t="shared" si="20"/>
        <v>1762</v>
      </c>
      <c r="P184" s="60">
        <f t="shared" si="21"/>
        <v>1.97788628837627E-2</v>
      </c>
    </row>
    <row r="185" spans="2:16" customFormat="1" ht="14.25" customHeight="1" x14ac:dyDescent="0.25">
      <c r="B185" s="64" t="s">
        <v>39</v>
      </c>
      <c r="C185" s="63">
        <v>82</v>
      </c>
      <c r="D185" s="62">
        <v>80</v>
      </c>
      <c r="E185" s="62">
        <v>84</v>
      </c>
      <c r="F185" s="62">
        <v>73</v>
      </c>
      <c r="G185" s="62">
        <v>64</v>
      </c>
      <c r="H185" s="62">
        <v>86</v>
      </c>
      <c r="I185" s="62">
        <v>65</v>
      </c>
      <c r="J185" s="62">
        <v>73</v>
      </c>
      <c r="K185" s="62">
        <v>77</v>
      </c>
      <c r="L185" s="62"/>
      <c r="M185" s="62"/>
      <c r="N185" s="62"/>
      <c r="O185" s="61">
        <f t="shared" si="20"/>
        <v>684</v>
      </c>
      <c r="P185" s="60">
        <f t="shared" si="21"/>
        <v>7.6780602795083345E-3</v>
      </c>
    </row>
    <row r="186" spans="2:16" customFormat="1" ht="14.25" customHeight="1" x14ac:dyDescent="0.25">
      <c r="B186" s="64" t="s">
        <v>40</v>
      </c>
      <c r="C186" s="63">
        <v>36</v>
      </c>
      <c r="D186" s="62">
        <v>42</v>
      </c>
      <c r="E186" s="62">
        <v>57</v>
      </c>
      <c r="F186" s="62">
        <v>56</v>
      </c>
      <c r="G186" s="62">
        <v>84</v>
      </c>
      <c r="H186" s="62">
        <v>38</v>
      </c>
      <c r="I186" s="62">
        <v>34</v>
      </c>
      <c r="J186" s="62">
        <v>27</v>
      </c>
      <c r="K186" s="62">
        <v>55</v>
      </c>
      <c r="L186" s="62"/>
      <c r="M186" s="62"/>
      <c r="N186" s="62"/>
      <c r="O186" s="61">
        <f t="shared" si="20"/>
        <v>429</v>
      </c>
      <c r="P186" s="60">
        <f t="shared" si="21"/>
        <v>4.815625526182859E-3</v>
      </c>
    </row>
    <row r="187" spans="2:16" customFormat="1" ht="14.25" customHeight="1" x14ac:dyDescent="0.25">
      <c r="B187" s="64" t="s">
        <v>41</v>
      </c>
      <c r="C187" s="63">
        <v>89</v>
      </c>
      <c r="D187" s="62">
        <v>69</v>
      </c>
      <c r="E187" s="62">
        <v>78</v>
      </c>
      <c r="F187" s="62">
        <v>82</v>
      </c>
      <c r="G187" s="62">
        <v>65</v>
      </c>
      <c r="H187" s="62">
        <v>105</v>
      </c>
      <c r="I187" s="62">
        <v>115</v>
      </c>
      <c r="J187" s="62">
        <v>76</v>
      </c>
      <c r="K187" s="62">
        <v>99</v>
      </c>
      <c r="L187" s="62"/>
      <c r="M187" s="62"/>
      <c r="N187" s="62"/>
      <c r="O187" s="61">
        <f t="shared" si="20"/>
        <v>778</v>
      </c>
      <c r="P187" s="60">
        <f t="shared" si="21"/>
        <v>8.7332323062243918E-3</v>
      </c>
    </row>
    <row r="188" spans="2:16" customFormat="1" ht="14.25" customHeight="1" x14ac:dyDescent="0.25">
      <c r="B188" s="59" t="s">
        <v>1</v>
      </c>
      <c r="C188" s="58">
        <f t="shared" ref="C188:P188" si="22">SUM(C163:C187)</f>
        <v>9768</v>
      </c>
      <c r="D188" s="58">
        <f t="shared" si="22"/>
        <v>10054</v>
      </c>
      <c r="E188" s="58">
        <f t="shared" si="22"/>
        <v>10992</v>
      </c>
      <c r="F188" s="58">
        <f t="shared" si="22"/>
        <v>10274</v>
      </c>
      <c r="G188" s="58">
        <f t="shared" si="22"/>
        <v>9863</v>
      </c>
      <c r="H188" s="58">
        <f t="shared" si="22"/>
        <v>10039</v>
      </c>
      <c r="I188" s="58">
        <f t="shared" si="22"/>
        <v>9259</v>
      </c>
      <c r="J188" s="58">
        <f t="shared" si="22"/>
        <v>9212</v>
      </c>
      <c r="K188" s="58">
        <f t="shared" si="22"/>
        <v>9624</v>
      </c>
      <c r="L188" s="58">
        <f t="shared" si="22"/>
        <v>0</v>
      </c>
      <c r="M188" s="58">
        <f t="shared" si="22"/>
        <v>0</v>
      </c>
      <c r="N188" s="58">
        <f t="shared" si="22"/>
        <v>0</v>
      </c>
      <c r="O188" s="58">
        <f t="shared" si="22"/>
        <v>89085</v>
      </c>
      <c r="P188" s="57">
        <f t="shared" si="22"/>
        <v>1.0000000000000002</v>
      </c>
    </row>
    <row r="189" spans="2:16" ht="5.25" customHeight="1" thickBot="1" x14ac:dyDescent="0.3">
      <c r="G189" s="2"/>
    </row>
    <row r="190" spans="2:16" ht="16.5" customHeight="1" thickTop="1" x14ac:dyDescent="0.25">
      <c r="B190" s="23" t="s">
        <v>110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2:16" customFormat="1" ht="3" customHeight="1" x14ac:dyDescent="0.25">
      <c r="B191" s="55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2:16" x14ac:dyDescent="0.25">
      <c r="B192" s="54" t="s">
        <v>111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</row>
    <row r="193" spans="2:16" ht="14.25" customHeight="1" x14ac:dyDescent="0.25">
      <c r="B193" s="124" t="s">
        <v>5</v>
      </c>
      <c r="C193" s="124"/>
      <c r="D193" s="113" t="s">
        <v>1</v>
      </c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  <row r="194" spans="2:16" ht="14.25" customHeight="1" x14ac:dyDescent="0.25">
      <c r="B194" s="53" t="s">
        <v>7</v>
      </c>
      <c r="C194" s="52"/>
      <c r="D194" s="49">
        <v>3566</v>
      </c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</row>
    <row r="195" spans="2:16" ht="14.25" customHeight="1" x14ac:dyDescent="0.25">
      <c r="B195" s="53" t="s">
        <v>8</v>
      </c>
      <c r="C195" s="52"/>
      <c r="D195" s="49">
        <v>3288</v>
      </c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</row>
    <row r="196" spans="2:16" ht="14.25" customHeight="1" x14ac:dyDescent="0.25">
      <c r="B196" s="53" t="s">
        <v>9</v>
      </c>
      <c r="C196" s="52"/>
      <c r="D196" s="49">
        <v>3547</v>
      </c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</row>
    <row r="197" spans="2:16" ht="14.25" customHeight="1" x14ac:dyDescent="0.25">
      <c r="B197" s="53" t="s">
        <v>10</v>
      </c>
      <c r="C197" s="52"/>
      <c r="D197" s="49">
        <v>3459</v>
      </c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</row>
    <row r="198" spans="2:16" ht="14.25" customHeight="1" x14ac:dyDescent="0.25">
      <c r="B198" s="53" t="s">
        <v>11</v>
      </c>
      <c r="C198" s="52"/>
      <c r="D198" s="49">
        <v>3358</v>
      </c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2:16" ht="14.25" customHeight="1" x14ac:dyDescent="0.25">
      <c r="B199" s="53" t="s">
        <v>12</v>
      </c>
      <c r="C199" s="52"/>
      <c r="D199" s="49">
        <v>3727</v>
      </c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</row>
    <row r="200" spans="2:16" ht="14.25" customHeight="1" x14ac:dyDescent="0.25">
      <c r="B200" s="51" t="s">
        <v>13</v>
      </c>
      <c r="C200" s="49"/>
      <c r="D200" s="49">
        <v>3477</v>
      </c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</row>
    <row r="201" spans="2:16" ht="14.25" customHeight="1" x14ac:dyDescent="0.25">
      <c r="B201" s="51" t="s">
        <v>14</v>
      </c>
      <c r="C201" s="49"/>
      <c r="D201" s="49">
        <v>3478</v>
      </c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</row>
    <row r="202" spans="2:16" ht="14.25" customHeight="1" x14ac:dyDescent="0.25">
      <c r="B202" s="118" t="s">
        <v>15</v>
      </c>
      <c r="C202" s="118"/>
      <c r="D202" s="49">
        <v>3679</v>
      </c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</row>
    <row r="203" spans="2:16" ht="14.25" customHeight="1" x14ac:dyDescent="0.25">
      <c r="B203" s="118" t="s">
        <v>16</v>
      </c>
      <c r="C203" s="118"/>
      <c r="D203" s="49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</row>
    <row r="204" spans="2:16" ht="14.25" customHeight="1" x14ac:dyDescent="0.25">
      <c r="B204" s="50" t="s">
        <v>17</v>
      </c>
      <c r="C204" s="49"/>
      <c r="D204" s="49"/>
      <c r="E204" s="48" t="s">
        <v>112</v>
      </c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</row>
    <row r="205" spans="2:16" ht="14.25" customHeight="1" thickBot="1" x14ac:dyDescent="0.3">
      <c r="B205" s="50" t="s">
        <v>18</v>
      </c>
      <c r="C205" s="49"/>
      <c r="D205" s="49"/>
      <c r="E205" s="48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2:16" ht="14.25" customHeight="1" x14ac:dyDescent="0.25">
      <c r="B206" s="119" t="s">
        <v>1</v>
      </c>
      <c r="C206" s="119"/>
      <c r="D206" s="24">
        <f>SUM(D194:D205)</f>
        <v>31579</v>
      </c>
      <c r="E206" s="47">
        <f>O188-D206</f>
        <v>57506</v>
      </c>
      <c r="F206" s="46"/>
      <c r="G206" s="46"/>
      <c r="H206" s="46"/>
      <c r="I206" s="45"/>
      <c r="J206" s="45"/>
      <c r="K206" s="45"/>
      <c r="L206" s="45"/>
      <c r="M206" s="45"/>
      <c r="N206" s="45"/>
      <c r="O206" s="45"/>
      <c r="P206" s="45"/>
    </row>
    <row r="207" spans="2:16" ht="8.25" customHeight="1" thickBot="1" x14ac:dyDescent="0.3">
      <c r="B207" s="44"/>
      <c r="C207" s="10"/>
      <c r="D207" s="25" t="s">
        <v>113</v>
      </c>
      <c r="E207" s="25" t="s">
        <v>114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ht="18.75" customHeight="1" thickTop="1" x14ac:dyDescent="0.25">
      <c r="B208" s="23" t="s">
        <v>115</v>
      </c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2:16" ht="3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x14ac:dyDescent="0.25">
      <c r="B210" s="26" t="s">
        <v>116</v>
      </c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ht="1.5" customHeight="1" thickBot="1" x14ac:dyDescent="0.3">
      <c r="B211" s="43"/>
      <c r="C211" s="42"/>
      <c r="D211" s="42"/>
      <c r="E211" s="42"/>
      <c r="F211" s="41"/>
      <c r="G211" s="41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ht="3.75" hidden="1" customHeight="1" thickBot="1" x14ac:dyDescent="0.3">
      <c r="B212" s="42"/>
      <c r="C212" s="42"/>
      <c r="D212" s="42"/>
      <c r="E212" s="42"/>
      <c r="F212" s="41"/>
      <c r="G212" s="41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x14ac:dyDescent="0.25">
      <c r="B213" s="120" t="s">
        <v>0</v>
      </c>
      <c r="C213" s="121" t="s">
        <v>51</v>
      </c>
      <c r="D213" s="122"/>
      <c r="E213" s="115" t="s">
        <v>117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x14ac:dyDescent="0.25">
      <c r="B214" s="120"/>
      <c r="C214" s="27">
        <v>2018</v>
      </c>
      <c r="D214" s="28">
        <v>2019</v>
      </c>
      <c r="E214" s="116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ht="14.25" customHeight="1" x14ac:dyDescent="0.25">
      <c r="B215" s="40" t="s">
        <v>7</v>
      </c>
      <c r="C215" s="39">
        <v>4543</v>
      </c>
      <c r="D215" s="36">
        <f>E34</f>
        <v>9768</v>
      </c>
      <c r="E215" s="29">
        <f t="shared" ref="E215:E223" si="23">(D215/C215)-1</f>
        <v>1.1501210653753025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ht="14.25" customHeight="1" x14ac:dyDescent="0.25">
      <c r="B216" s="38" t="s">
        <v>8</v>
      </c>
      <c r="C216" s="37">
        <v>4361</v>
      </c>
      <c r="D216" s="36">
        <v>10054</v>
      </c>
      <c r="E216" s="29">
        <f t="shared" si="23"/>
        <v>1.3054345333639072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ht="14.25" customHeight="1" x14ac:dyDescent="0.25">
      <c r="B217" s="38" t="s">
        <v>9</v>
      </c>
      <c r="C217" s="37">
        <v>4984</v>
      </c>
      <c r="D217" s="36">
        <v>10992</v>
      </c>
      <c r="E217" s="30">
        <f t="shared" si="23"/>
        <v>1.20545746388443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4.25" customHeight="1" x14ac:dyDescent="0.25">
      <c r="B218" s="38" t="s">
        <v>10</v>
      </c>
      <c r="C218" s="37">
        <v>5235</v>
      </c>
      <c r="D218" s="36">
        <v>10274</v>
      </c>
      <c r="E218" s="30">
        <f t="shared" si="23"/>
        <v>0.962559694364852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4.25" customHeight="1" x14ac:dyDescent="0.25">
      <c r="B219" s="38" t="s">
        <v>11</v>
      </c>
      <c r="C219" s="37">
        <v>7234</v>
      </c>
      <c r="D219" s="36">
        <v>9863</v>
      </c>
      <c r="E219" s="30">
        <f t="shared" si="23"/>
        <v>0.36342272601603542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4.25" customHeight="1" x14ac:dyDescent="0.25">
      <c r="B220" s="38" t="s">
        <v>12</v>
      </c>
      <c r="C220" s="37">
        <v>7262</v>
      </c>
      <c r="D220" s="36">
        <v>10039</v>
      </c>
      <c r="E220" s="30">
        <f t="shared" si="23"/>
        <v>0.38240154227485545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4.25" customHeight="1" x14ac:dyDescent="0.25">
      <c r="B221" s="38" t="s">
        <v>13</v>
      </c>
      <c r="C221" s="37">
        <v>6835</v>
      </c>
      <c r="D221" s="36">
        <v>9259</v>
      </c>
      <c r="E221" s="30">
        <f t="shared" si="23"/>
        <v>0.35464520848573522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4.25" customHeight="1" x14ac:dyDescent="0.25">
      <c r="B222" s="38" t="s">
        <v>14</v>
      </c>
      <c r="C222" s="37">
        <v>6390</v>
      </c>
      <c r="D222" s="36">
        <v>9212</v>
      </c>
      <c r="E222" s="30">
        <f t="shared" si="23"/>
        <v>0.44162754303599372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4.25" customHeight="1" x14ac:dyDescent="0.25">
      <c r="B223" s="38" t="s">
        <v>15</v>
      </c>
      <c r="C223" s="37">
        <v>6562</v>
      </c>
      <c r="D223" s="36">
        <v>9624</v>
      </c>
      <c r="E223" s="30">
        <f t="shared" si="23"/>
        <v>0.46662602864980185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4.25" customHeight="1" x14ac:dyDescent="0.25">
      <c r="B224" s="38" t="s">
        <v>16</v>
      </c>
      <c r="C224" s="37"/>
      <c r="D224" s="36"/>
      <c r="E224" s="3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4.25" customHeight="1" x14ac:dyDescent="0.25">
      <c r="B225" s="38" t="s">
        <v>17</v>
      </c>
      <c r="C225" s="37"/>
      <c r="D225" s="36"/>
      <c r="E225" s="3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4.25" customHeight="1" x14ac:dyDescent="0.25">
      <c r="B226" s="38" t="s">
        <v>18</v>
      </c>
      <c r="C226" s="37"/>
      <c r="D226" s="36"/>
      <c r="E226" s="3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4.25" customHeight="1" thickBot="1" x14ac:dyDescent="0.3">
      <c r="B227" s="31" t="s">
        <v>1</v>
      </c>
      <c r="C227" s="35">
        <f>SUM(C215:C226)</f>
        <v>53406</v>
      </c>
      <c r="D227" s="35">
        <f>SUM(D215:D226)</f>
        <v>89085</v>
      </c>
      <c r="E227" s="32">
        <f>(D227/C227)-1</f>
        <v>0.66807100325806079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9" customHeight="1" x14ac:dyDescent="0.2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x14ac:dyDescent="0.25">
      <c r="B229" s="10" t="s">
        <v>118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x14ac:dyDescent="0.25">
      <c r="B230" s="10" t="s">
        <v>49</v>
      </c>
    </row>
  </sheetData>
  <mergeCells count="44">
    <mergeCell ref="I11:J15"/>
    <mergeCell ref="K11:K13"/>
    <mergeCell ref="L11:M11"/>
    <mergeCell ref="L13:M13"/>
    <mergeCell ref="L12:M12"/>
    <mergeCell ref="K14:M14"/>
    <mergeCell ref="K15:M15"/>
    <mergeCell ref="B3:P3"/>
    <mergeCell ref="B4:P4"/>
    <mergeCell ref="B7:F7"/>
    <mergeCell ref="B8:B9"/>
    <mergeCell ref="C8:C9"/>
    <mergeCell ref="P8:P10"/>
    <mergeCell ref="D8:F8"/>
    <mergeCell ref="G8:G9"/>
    <mergeCell ref="I8:M10"/>
    <mergeCell ref="N8:N10"/>
    <mergeCell ref="O8:O10"/>
    <mergeCell ref="J51:J52"/>
    <mergeCell ref="K51:K52"/>
    <mergeCell ref="P88:P89"/>
    <mergeCell ref="B32:G32"/>
    <mergeCell ref="O40:O41"/>
    <mergeCell ref="B69:C69"/>
    <mergeCell ref="B76:C76"/>
    <mergeCell ref="B80:F80"/>
    <mergeCell ref="O88:O89"/>
    <mergeCell ref="P40:P41"/>
    <mergeCell ref="B51:B52"/>
    <mergeCell ref="P134:P135"/>
    <mergeCell ref="B144:B145"/>
    <mergeCell ref="J144:J145"/>
    <mergeCell ref="K144:K145"/>
    <mergeCell ref="B193:C193"/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2019-10-16T22:35:56Z</dcterms:modified>
</cp:coreProperties>
</file>