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Linea 100" sheetId="23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F10" i="23" l="1"/>
  <c r="C10" i="23" s="1"/>
  <c r="C22" i="23" s="1"/>
  <c r="P11" i="23"/>
  <c r="P12" i="23"/>
  <c r="N13" i="23"/>
  <c r="N15" i="23" s="1"/>
  <c r="O13" i="23"/>
  <c r="O15" i="23" s="1"/>
  <c r="P14" i="23"/>
  <c r="D22" i="23"/>
  <c r="E22" i="23"/>
  <c r="G22" i="23"/>
  <c r="G23" i="23" s="1"/>
  <c r="E34" i="23"/>
  <c r="E46" i="23" s="1"/>
  <c r="C46" i="23"/>
  <c r="D46" i="23"/>
  <c r="K53" i="23"/>
  <c r="K54" i="23"/>
  <c r="K65" i="23" s="1"/>
  <c r="K55" i="23"/>
  <c r="K56" i="23"/>
  <c r="K57" i="23"/>
  <c r="K58" i="23"/>
  <c r="K59" i="23"/>
  <c r="K60" i="23"/>
  <c r="K61" i="23"/>
  <c r="K62" i="23"/>
  <c r="K63" i="23"/>
  <c r="K64" i="23"/>
  <c r="C65" i="23"/>
  <c r="D65" i="23"/>
  <c r="E65" i="23"/>
  <c r="F65" i="23"/>
  <c r="F66" i="23" s="1"/>
  <c r="G65" i="23"/>
  <c r="H65" i="23"/>
  <c r="H66" i="23" s="1"/>
  <c r="I65" i="23"/>
  <c r="J65" i="23"/>
  <c r="J66" i="23" s="1"/>
  <c r="E71" i="23"/>
  <c r="E73" i="23"/>
  <c r="E75" i="23"/>
  <c r="D76" i="23"/>
  <c r="E74" i="23" s="1"/>
  <c r="E82" i="23"/>
  <c r="C94" i="23"/>
  <c r="C95" i="23" s="1"/>
  <c r="O88" i="23" s="1"/>
  <c r="D94" i="23"/>
  <c r="D95" i="23" s="1"/>
  <c r="P88" i="23" s="1"/>
  <c r="E94" i="23"/>
  <c r="E95" i="23" s="1"/>
  <c r="K100" i="23"/>
  <c r="K112" i="23" s="1"/>
  <c r="K113" i="23" s="1"/>
  <c r="C112" i="23"/>
  <c r="D112" i="23"/>
  <c r="E112" i="23"/>
  <c r="F112" i="23"/>
  <c r="G112" i="23"/>
  <c r="H112" i="23"/>
  <c r="I112" i="23"/>
  <c r="J112" i="23"/>
  <c r="J113" i="23" s="1"/>
  <c r="O117" i="23"/>
  <c r="P117" i="23"/>
  <c r="O118" i="23"/>
  <c r="P118" i="23" s="1"/>
  <c r="O119" i="23"/>
  <c r="P119" i="23"/>
  <c r="O120" i="23"/>
  <c r="P120" i="23"/>
  <c r="O121" i="23"/>
  <c r="P121" i="23"/>
  <c r="C122" i="23"/>
  <c r="D122" i="23"/>
  <c r="E122" i="23"/>
  <c r="F122" i="23"/>
  <c r="G122" i="23"/>
  <c r="H122" i="23"/>
  <c r="I122" i="23"/>
  <c r="J122" i="23"/>
  <c r="K122" i="23"/>
  <c r="L122" i="23"/>
  <c r="M122" i="23"/>
  <c r="N122" i="23"/>
  <c r="O122" i="23"/>
  <c r="P122" i="23"/>
  <c r="F128" i="23"/>
  <c r="F140" i="23" s="1"/>
  <c r="C140" i="23"/>
  <c r="D140" i="23"/>
  <c r="E140" i="23"/>
  <c r="E141" i="23" s="1"/>
  <c r="K146" i="23"/>
  <c r="K147" i="23"/>
  <c r="K148" i="23"/>
  <c r="K158" i="23" s="1"/>
  <c r="K149" i="23"/>
  <c r="K150" i="23"/>
  <c r="K151" i="23"/>
  <c r="K152" i="23"/>
  <c r="K153" i="23"/>
  <c r="K154" i="23"/>
  <c r="K155" i="23"/>
  <c r="K156" i="23"/>
  <c r="K157" i="23"/>
  <c r="C158" i="23"/>
  <c r="C159" i="23" s="1"/>
  <c r="D158" i="23"/>
  <c r="E158" i="23"/>
  <c r="F158" i="23"/>
  <c r="G158" i="23"/>
  <c r="H158" i="23"/>
  <c r="I158" i="23"/>
  <c r="J158" i="23"/>
  <c r="O163" i="23"/>
  <c r="P163" i="23" s="1"/>
  <c r="O164" i="23"/>
  <c r="P164" i="23" s="1"/>
  <c r="O165" i="23"/>
  <c r="O188" i="23" s="1"/>
  <c r="E206" i="23" s="1"/>
  <c r="O166" i="23"/>
  <c r="P166" i="23" s="1"/>
  <c r="O167" i="23"/>
  <c r="P167" i="23" s="1"/>
  <c r="O168" i="23"/>
  <c r="P168" i="23" s="1"/>
  <c r="O169" i="23"/>
  <c r="P169" i="23" s="1"/>
  <c r="O170" i="23"/>
  <c r="P170" i="23" s="1"/>
  <c r="O171" i="23"/>
  <c r="P171" i="23" s="1"/>
  <c r="O172" i="23"/>
  <c r="P172" i="23" s="1"/>
  <c r="O173" i="23"/>
  <c r="P173" i="23" s="1"/>
  <c r="O174" i="23"/>
  <c r="P174" i="23" s="1"/>
  <c r="O175" i="23"/>
  <c r="P175" i="23" s="1"/>
  <c r="O176" i="23"/>
  <c r="P176" i="23" s="1"/>
  <c r="O177" i="23"/>
  <c r="P177" i="23" s="1"/>
  <c r="O178" i="23"/>
  <c r="P178" i="23" s="1"/>
  <c r="O179" i="23"/>
  <c r="P179" i="23" s="1"/>
  <c r="O180" i="23"/>
  <c r="P180" i="23" s="1"/>
  <c r="O181" i="23"/>
  <c r="P181" i="23" s="1"/>
  <c r="O182" i="23"/>
  <c r="P182" i="23" s="1"/>
  <c r="O183" i="23"/>
  <c r="P183" i="23" s="1"/>
  <c r="O184" i="23"/>
  <c r="P184" i="23" s="1"/>
  <c r="O185" i="23"/>
  <c r="P185" i="23" s="1"/>
  <c r="O186" i="23"/>
  <c r="P186" i="23" s="1"/>
  <c r="O187" i="23"/>
  <c r="P187" i="23" s="1"/>
  <c r="C188" i="23"/>
  <c r="D188" i="23"/>
  <c r="E188" i="23"/>
  <c r="F188" i="23"/>
  <c r="G188" i="23"/>
  <c r="H188" i="23"/>
  <c r="I188" i="23"/>
  <c r="J188" i="23"/>
  <c r="K188" i="23"/>
  <c r="L188" i="23"/>
  <c r="M188" i="23"/>
  <c r="N188" i="23"/>
  <c r="D206" i="23"/>
  <c r="E216" i="23"/>
  <c r="E217" i="23"/>
  <c r="E218" i="23"/>
  <c r="E219" i="23"/>
  <c r="E220" i="23"/>
  <c r="E221" i="23"/>
  <c r="E222" i="23"/>
  <c r="E223" i="23"/>
  <c r="E224" i="23"/>
  <c r="E225" i="23"/>
  <c r="E226" i="23"/>
  <c r="C227" i="23"/>
  <c r="C141" i="23" l="1"/>
  <c r="O134" i="23" s="1"/>
  <c r="D141" i="23"/>
  <c r="P134" i="23" s="1"/>
  <c r="F141" i="23"/>
  <c r="I159" i="23"/>
  <c r="K159" i="23"/>
  <c r="G66" i="23"/>
  <c r="C113" i="23"/>
  <c r="J159" i="23"/>
  <c r="E66" i="23"/>
  <c r="I113" i="23"/>
  <c r="I66" i="23"/>
  <c r="E113" i="23"/>
  <c r="D159" i="23"/>
  <c r="C66" i="23"/>
  <c r="K66" i="23"/>
  <c r="G113" i="23"/>
  <c r="F159" i="23"/>
  <c r="D66" i="23"/>
  <c r="H113" i="23"/>
  <c r="G159" i="23"/>
  <c r="H159" i="23"/>
  <c r="F113" i="23"/>
  <c r="P15" i="23"/>
  <c r="D47" i="23"/>
  <c r="P40" i="23" s="1"/>
  <c r="E159" i="23"/>
  <c r="D113" i="23"/>
  <c r="C47" i="23"/>
  <c r="O40" i="23" s="1"/>
  <c r="E47" i="23"/>
  <c r="P165" i="23"/>
  <c r="P188" i="23" s="1"/>
  <c r="E72" i="23"/>
  <c r="F22" i="23"/>
  <c r="E23" i="23" s="1"/>
  <c r="P13" i="23"/>
  <c r="E70" i="23"/>
  <c r="E76" i="23" s="1"/>
  <c r="D215" i="23"/>
  <c r="E215" i="23" l="1"/>
  <c r="D227" i="23"/>
  <c r="E227" i="23" s="1"/>
  <c r="D23" i="23"/>
  <c r="F23" i="23"/>
  <c r="C23" i="23" s="1"/>
</calcChain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<sst xmlns="http://schemas.openxmlformats.org/spreadsheetml/2006/main" count="322" uniqueCount="135">
  <si>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</si>
  <si>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</si>
  <si>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</si>
  <si>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</si>
  <si>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</si>
  <si>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</si>
  <si>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</si>
  <si>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</si>
  <si>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</si>
  <si>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</si>
  <si>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</si>
  <si>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</si>
  <si>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</si>
  <si>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</si>
  <si>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</si>
  <si>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</si>
  <si>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</si>
  <si>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</si>
  <si>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</si>
  <si>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</si>
  <si>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</si>
  <si>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</si>
  <si>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</si>
  <si>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</si>
  <si>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</si>
  <si>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</si>
  <si>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</si>
  <si>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</si>
  <si>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</si>
  <si>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</si>
  <si>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</si>
  <si>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</si>
  <si>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</si>
  <si>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</si>
  <si>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</si>
  <si>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</si>
  <si>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</si>
  <si>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</si>
  <si>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</si>
  <si>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</si>
  <si>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</si>
  <si>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</si>
  <si>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</si>
  <si>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</si>
  <si>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</si>
  <si>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</si>
  <si>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</si>
  <si>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</si>
  <si>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</si>
  <si>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</si>
  <si>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</si>
  <si>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</si>
  <si>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</si>
  <si>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</si>
  <si>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N°</t>
  </si>
  <si>
    <t>Huánuco</t>
  </si>
  <si>
    <t>Junín</t>
  </si>
  <si>
    <t>Años</t>
  </si>
  <si>
    <t>Var. %</t>
  </si>
  <si>
    <t>Otro familiar</t>
  </si>
  <si>
    <t>Sin datos</t>
  </si>
  <si>
    <t>Septiembre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</si>
  <si>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</si>
  <si>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</si>
  <si>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</si>
  <si>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</si>
  <si>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</si>
  <si>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</si>
  <si>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</si>
  <si>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</si>
  <si>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</si>
  <si>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</si>
  <si>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</si>
  <si>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</si>
  <si>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</si>
  <si>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</si>
  <si>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</si>
  <si>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</si>
  <si>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</si>
  <si>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</si>
  <si>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</si>
  <si>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</si>
  <si>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</si>
  <si>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</si>
  <si>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</si>
  <si>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</si>
  <si>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</si>
  <si>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</si>
  <si>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</si>
  <si>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</si>
  <si>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</si>
  <si>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</si>
  <si>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</si>
  <si>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</si>
  <si>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</si>
  <si>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</si>
  <si>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</si>
  <si>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</si>
  <si>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</si>
  <si>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</si>
  <si>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</si>
  <si>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</si>
  <si>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</si>
  <si>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</si>
  <si>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</si>
  <si>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</si>
  <si>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</si>
  <si>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</si>
  <si>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</si>
  <si>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</si>
  <si>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</si>
  <si>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</si>
  <si>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</si>
  <si>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</si>
  <si>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</si>
  <si>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</si>
  <si>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</si>
  <si>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</si>
  <si>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</si>
  <si>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</si>
  <si>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</si>
  <si>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</si>
  <si>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(2020 / 2019)</t>
    </r>
  </si>
  <si>
    <t>2020
(ene)</t>
  </si>
  <si>
    <t>2019
(ene)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</si>
  <si>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</si>
  <si>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</si>
  <si>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</si>
  <si>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</si>
  <si>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</si>
  <si>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</si>
  <si>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</si>
  <si>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2020 (Preliminar)</t>
  </si>
  <si>
    <t>REPORTE ESTADÍSTICO DE CONSULTAS TELEFÓNICAS ATENDIDAS EN LINEA100</t>
  </si>
  <si>
    <t>Elaboración: UGIGC-AURORA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</si>
</sst>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sz val="9"/>
      <color rgb="FFFF0000"/>
      <name val="Arial"/>
      <family val="2"/>
    </font>
    <font>
      <sz val="10"/>
      <name val="Arial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28" fillId="0" borderId="0"/>
  </cellStyleXfs>
  <cellXfs count="175">
    <xf numFmtId="0" fontId="0" fillId="0" borderId="0" xfId="0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4" borderId="0" xfId="1" applyFont="1" applyFill="1" applyAlignment="1">
      <alignment vertical="center"/>
    </xf>
    <xf numFmtId="9" fontId="8" fillId="8" borderId="12" xfId="4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vertical="center"/>
    </xf>
    <xf numFmtId="9" fontId="9" fillId="9" borderId="13" xfId="4" applyFont="1" applyFill="1" applyBorder="1" applyAlignment="1">
      <alignment horizontal="center" vertical="center"/>
    </xf>
    <xf numFmtId="3" fontId="1" fillId="10" borderId="14" xfId="1" applyNumberFormat="1" applyFont="1" applyFill="1" applyBorder="1" applyAlignment="1">
      <alignment horizontal="center" vertical="center"/>
    </xf>
    <xf numFmtId="3" fontId="1" fillId="10" borderId="15" xfId="1" applyNumberFormat="1" applyFont="1" applyFill="1" applyBorder="1" applyAlignment="1">
      <alignment horizontal="center" vertical="center"/>
    </xf>
    <xf numFmtId="0" fontId="1" fillId="10" borderId="15" xfId="1" applyFont="1" applyFill="1" applyBorder="1" applyAlignment="1">
      <alignment vertical="center"/>
    </xf>
    <xf numFmtId="9" fontId="9" fillId="9" borderId="16" xfId="4" applyFont="1" applyFill="1" applyBorder="1" applyAlignment="1">
      <alignment horizontal="center" vertical="center"/>
    </xf>
    <xf numFmtId="3" fontId="1" fillId="10" borderId="17" xfId="1" applyNumberFormat="1" applyFont="1" applyFill="1" applyBorder="1" applyAlignment="1">
      <alignment horizontal="center" vertical="center"/>
    </xf>
    <xf numFmtId="0" fontId="1" fillId="10" borderId="17" xfId="1" applyFont="1" applyFill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3" fillId="5" borderId="22" xfId="0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" fillId="7" borderId="0" xfId="1" applyFont="1" applyFill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 indent="1"/>
    </xf>
    <xf numFmtId="0" fontId="10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164" fontId="5" fillId="3" borderId="0" xfId="3" applyNumberFormat="1" applyFont="1" applyFill="1" applyBorder="1" applyAlignment="1" applyProtection="1">
      <alignment horizontal="center" vertical="center"/>
      <protection hidden="1"/>
    </xf>
    <xf numFmtId="3" fontId="5" fillId="3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164" fontId="7" fillId="0" borderId="0" xfId="3" applyNumberFormat="1" applyFont="1" applyFill="1" applyBorder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/>
    <xf numFmtId="164" fontId="6" fillId="0" borderId="0" xfId="3" applyNumberFormat="1" applyFont="1" applyFill="1" applyBorder="1" applyAlignment="1" applyProtection="1">
      <alignment horizontal="center" vertical="center"/>
      <protection hidden="1"/>
    </xf>
    <xf numFmtId="164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11" borderId="0" xfId="1" applyFont="1" applyFill="1" applyBorder="1" applyAlignment="1" applyProtection="1">
      <alignment horizontal="left" vertical="center"/>
      <protection hidden="1"/>
    </xf>
    <xf numFmtId="3" fontId="5" fillId="0" borderId="0" xfId="1" applyNumberFormat="1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3" applyFont="1" applyFill="1" applyBorder="1" applyAlignment="1" applyProtection="1">
      <alignment horizontal="center" vertical="center"/>
      <protection hidden="1"/>
    </xf>
    <xf numFmtId="9" fontId="6" fillId="11" borderId="0" xfId="3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164" fontId="7" fillId="0" borderId="23" xfId="3" applyNumberFormat="1" applyFont="1" applyFill="1" applyBorder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3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15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6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/>
    <xf numFmtId="0" fontId="26" fillId="0" borderId="0" xfId="1" applyFont="1" applyFill="1" applyBorder="1" applyAlignment="1" applyProtection="1">
      <alignment vertical="center"/>
      <protection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5" fillId="3" borderId="0" xfId="3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0" fontId="0" fillId="0" borderId="25" xfId="0" applyNumberFormat="1" applyFill="1" applyBorder="1"/>
    <xf numFmtId="164" fontId="9" fillId="0" borderId="0" xfId="4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/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9" fontId="7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NumberFormat="1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Border="1" applyAlignment="1" applyProtection="1">
      <alignment horizontal="left" vertical="center"/>
      <protection hidden="1"/>
    </xf>
    <xf numFmtId="9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28" fillId="0" borderId="0" xfId="16"/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9" fillId="4" borderId="0" xfId="1" applyFont="1" applyFill="1" applyAlignment="1">
      <alignment vertical="center"/>
    </xf>
    <xf numFmtId="0" fontId="16" fillId="2" borderId="0" xfId="0" applyFont="1" applyFill="1" applyBorder="1" applyAlignment="1" applyProtection="1">
      <alignment vertical="center" wrapText="1"/>
      <protection hidden="1"/>
    </xf>
    <xf numFmtId="9" fontId="7" fillId="11" borderId="0" xfId="3" applyFont="1" applyFill="1" applyBorder="1" applyAlignment="1" applyProtection="1">
      <alignment horizontal="center" vertical="center"/>
      <protection hidden="1"/>
    </xf>
    <xf numFmtId="9" fontId="7" fillId="11" borderId="9" xfId="3" applyFont="1" applyFill="1" applyBorder="1" applyAlignment="1" applyProtection="1">
      <alignment horizontal="center" vertical="center"/>
      <protection hidden="1"/>
    </xf>
    <xf numFmtId="9" fontId="6" fillId="11" borderId="4" xfId="3" applyFont="1" applyFill="1" applyBorder="1" applyAlignment="1" applyProtection="1">
      <alignment horizontal="center" vertical="center"/>
      <protection hidden="1"/>
    </xf>
    <xf numFmtId="9" fontId="6" fillId="11" borderId="26" xfId="3" applyFont="1" applyFill="1" applyBorder="1" applyAlignment="1" applyProtection="1">
      <alignment horizontal="center" vertical="center"/>
      <protection hidden="1"/>
    </xf>
    <xf numFmtId="3" fontId="5" fillId="3" borderId="10" xfId="1" applyNumberFormat="1" applyFont="1" applyFill="1" applyBorder="1" applyAlignment="1" applyProtection="1">
      <alignment horizontal="center" vertical="center"/>
      <protection hidden="1"/>
    </xf>
    <xf numFmtId="3" fontId="5" fillId="3" borderId="7" xfId="1" applyNumberFormat="1" applyFont="1" applyFill="1" applyBorder="1" applyAlignment="1" applyProtection="1">
      <alignment horizontal="center" vertical="center"/>
      <protection hidden="1"/>
    </xf>
    <xf numFmtId="3" fontId="5" fillId="3" borderId="27" xfId="1" applyNumberFormat="1" applyFont="1" applyFill="1" applyBorder="1" applyAlignment="1" applyProtection="1">
      <alignment horizontal="center" vertical="center"/>
      <protection hidden="1"/>
    </xf>
    <xf numFmtId="3" fontId="16" fillId="2" borderId="0" xfId="0" applyNumberFormat="1" applyFont="1" applyFill="1" applyBorder="1" applyAlignment="1" applyProtection="1">
      <alignment vertical="center" wrapText="1"/>
      <protection hidden="1"/>
    </xf>
    <xf numFmtId="9" fontId="5" fillId="3" borderId="28" xfId="0" applyNumberFormat="1" applyFont="1" applyFill="1" applyBorder="1" applyAlignment="1">
      <alignment horizontal="right" vertical="center" wrapText="1"/>
    </xf>
    <xf numFmtId="3" fontId="5" fillId="3" borderId="28" xfId="0" applyNumberFormat="1" applyFont="1" applyFill="1" applyBorder="1" applyAlignment="1">
      <alignment horizontal="right" vertical="center" wrapText="1"/>
    </xf>
    <xf numFmtId="9" fontId="30" fillId="0" borderId="5" xfId="0" applyNumberFormat="1" applyFont="1" applyFill="1" applyBorder="1" applyAlignment="1">
      <alignment horizontal="right" vertical="center" wrapText="1"/>
    </xf>
    <xf numFmtId="3" fontId="30" fillId="2" borderId="5" xfId="0" applyNumberFormat="1" applyFont="1" applyFill="1" applyBorder="1" applyAlignment="1">
      <alignment horizontal="right" vertical="center" wrapText="1"/>
    </xf>
    <xf numFmtId="9" fontId="31" fillId="0" borderId="5" xfId="0" applyNumberFormat="1" applyFont="1" applyFill="1" applyBorder="1" applyAlignment="1">
      <alignment horizontal="right" vertical="center" wrapText="1"/>
    </xf>
    <xf numFmtId="3" fontId="31" fillId="2" borderId="5" xfId="0" applyNumberFormat="1" applyFont="1" applyFill="1" applyBorder="1" applyAlignment="1">
      <alignment horizontal="right" vertical="center" wrapText="1"/>
    </xf>
    <xf numFmtId="3" fontId="31" fillId="0" borderId="5" xfId="0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 applyProtection="1">
      <alignment horizontal="center" vertical="center"/>
      <protection hidden="1"/>
    </xf>
    <xf numFmtId="3" fontId="16" fillId="2" borderId="0" xfId="1" applyNumberFormat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4" fillId="0" borderId="0" xfId="0" applyFont="1" applyFill="1" applyBorder="1" applyAlignment="1" applyProtection="1">
      <protection hidden="1"/>
    </xf>
    <xf numFmtId="0" fontId="8" fillId="3" borderId="0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8" borderId="20" xfId="1" applyFont="1" applyFill="1" applyBorder="1" applyAlignment="1">
      <alignment horizontal="center" vertical="center" wrapText="1"/>
    </xf>
    <xf numFmtId="0" fontId="8" fillId="8" borderId="1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9" fontId="25" fillId="0" borderId="0" xfId="0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12" borderId="40" xfId="0" applyFont="1" applyFill="1" applyBorder="1" applyAlignment="1">
      <alignment horizontal="center" vertical="center" wrapText="1"/>
    </xf>
    <xf numFmtId="0" fontId="29" fillId="12" borderId="37" xfId="0" applyFont="1" applyFill="1" applyBorder="1" applyAlignment="1">
      <alignment horizontal="center" vertical="center" wrapText="1"/>
    </xf>
    <xf numFmtId="0" fontId="29" fillId="12" borderId="36" xfId="0" applyFont="1" applyFill="1" applyBorder="1" applyAlignment="1">
      <alignment horizontal="center" vertical="center" wrapText="1"/>
    </xf>
    <xf numFmtId="0" fontId="32" fillId="12" borderId="39" xfId="0" applyFont="1" applyFill="1" applyBorder="1" applyAlignment="1">
      <alignment horizontal="center" vertical="center" wrapText="1"/>
    </xf>
    <xf numFmtId="0" fontId="32" fillId="12" borderId="3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 wrapText="1"/>
    </xf>
    <xf numFmtId="0" fontId="29" fillId="12" borderId="35" xfId="0" applyFont="1" applyFill="1" applyBorder="1" applyAlignment="1">
      <alignment horizontal="center" vertical="center" wrapText="1"/>
    </xf>
    <xf numFmtId="0" fontId="32" fillId="12" borderId="34" xfId="0" applyFont="1" applyFill="1" applyBorder="1" applyAlignment="1">
      <alignment horizontal="center" vertical="center" wrapText="1"/>
    </xf>
    <xf numFmtId="0" fontId="32" fillId="12" borderId="8" xfId="0" applyFont="1" applyFill="1" applyBorder="1" applyAlignment="1">
      <alignment horizontal="center" vertical="center" wrapText="1"/>
    </xf>
    <xf numFmtId="0" fontId="29" fillId="12" borderId="30" xfId="0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left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29" fillId="3" borderId="4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29" fillId="3" borderId="40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Linea 100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10442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F-4A98-B6F6-DDA269DEA248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F-4A98-B6F6-DDA269DE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F24F-4A98-B6F6-DDA269DEA248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24F-4A98-B6F6-DDA269DEA248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A82-825A-149AFBFB20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A82-825A-149AFBFB20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A82-825A-149AFBFB20CF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E7-4A82-825A-149AFBFB20CF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E7-4A82-825A-149AFBFB20CF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E7-4A82-825A-149AFBFB20CF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E7-4A82-825A-149AFBFB20CF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E7-4A82-825A-149AFBFB2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13</c:v>
                </c:pt>
                <c:pt idx="2">
                  <c:v>61</c:v>
                </c:pt>
                <c:pt idx="3">
                  <c:v>127</c:v>
                </c:pt>
                <c:pt idx="4">
                  <c:v>2418</c:v>
                </c:pt>
                <c:pt idx="5">
                  <c:v>6792</c:v>
                </c:pt>
                <c:pt idx="6">
                  <c:v>515</c:v>
                </c:pt>
                <c:pt idx="7">
                  <c:v>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E7-4A82-825A-149AFBFB2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3-4DD1-AAA4-F66021C8C3E3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3-4DD1-AAA4-F66021C8C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6A-497D-9C22-806D655B1E0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6A-497D-9C22-806D655B1E0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6A-497D-9C22-806D655B1E0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6A-497D-9C22-806D655B1E0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6A-497D-9C22-806D655B1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1409</c:v>
                </c:pt>
                <c:pt idx="1">
                  <c:v>1598</c:v>
                </c:pt>
                <c:pt idx="2">
                  <c:v>866</c:v>
                </c:pt>
                <c:pt idx="3">
                  <c:v>693</c:v>
                </c:pt>
                <c:pt idx="4">
                  <c:v>2681</c:v>
                </c:pt>
                <c:pt idx="5">
                  <c:v>4500</c:v>
                </c:pt>
                <c:pt idx="6">
                  <c:v>816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6A-497D-9C22-806D655B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88-408B-BD91-0346D946DD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88-408B-BD91-0346D946DD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88-408B-BD91-0346D946DD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88-408B-BD91-0346D946DD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88-408B-BD91-0346D946DD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788-408B-BD91-0346D946DD2C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8-408B-BD91-0346D946DD2C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8-408B-BD91-0346D946DD2C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88-408B-BD91-0346D946DD2C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88-408B-BD91-0346D946DD2C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88-408B-BD91-0346D946DD2C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88-408B-BD91-0346D946D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0.3995966803691926</c:v>
                </c:pt>
                <c:pt idx="1">
                  <c:v>0.1734274412471884</c:v>
                </c:pt>
                <c:pt idx="2">
                  <c:v>0.11510121771503917</c:v>
                </c:pt>
                <c:pt idx="3">
                  <c:v>0.17862405956720701</c:v>
                </c:pt>
                <c:pt idx="4">
                  <c:v>0.12433103234313193</c:v>
                </c:pt>
                <c:pt idx="5">
                  <c:v>8.9195687582409051E-3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88-408B-BD91-0346D946D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2-48CA-97D5-D775EC3BAD2F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2-48CA-97D5-D775EC3BAD2F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2-48CA-97D5-D775EC3BA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F4-48FA-97CD-59E6978B800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F4-48FA-97CD-59E6978B800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F4-48FA-97CD-59E6978B800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F4-48FA-97CD-59E6978B8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91</c:v>
                </c:pt>
                <c:pt idx="4">
                  <c:v>1958</c:v>
                </c:pt>
                <c:pt idx="5">
                  <c:v>5729</c:v>
                </c:pt>
                <c:pt idx="6">
                  <c:v>426</c:v>
                </c:pt>
                <c:pt idx="7">
                  <c:v>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F4-48FA-97CD-59E6978B8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D80-4715-96E3-A4A91D236572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D80-4715-96E3-A4A91D236572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80-4715-96E3-A4A91D236572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80-4715-96E3-A4A91D2365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4608</c:v>
                </c:pt>
                <c:pt idx="1">
                  <c:v>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80-4715-96E3-A4A91D23657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CB-4F41-B7E3-B10363B1D6CB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CB-4F41-B7E3-B10363B1D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12893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B-4F41-B7E3-B10363B1D6CB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B-4F41-B7E3-B10363B1D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9768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CB-4F41-B7E3-B10363B1D6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133350</xdr:colOff>
      <xdr:row>14</xdr:row>
      <xdr:rowOff>177730</xdr:rowOff>
    </xdr:from>
    <xdr:ext cx="5191125" cy="2622619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844730"/>
          <a:ext cx="5191125" cy="2622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381000</xdr:colOff>
      <xdr:row>0</xdr:row>
      <xdr:rowOff>85725</xdr:rowOff>
    </xdr:from>
    <xdr:to>
      <xdr:col>15</xdr:col>
      <xdr:colOff>647700</xdr:colOff>
      <xdr:row>1</xdr:row>
      <xdr:rowOff>400050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581275" y="85725"/>
          <a:ext cx="79248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2"/>
          <a:ext cx="2513491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B231" sqref="B231"/>
    </sheetView>
  </sheetViews>
  <sheetFormatPr baseColWidth="10" defaultColWidth="11.42578125" defaultRowHeight="15" x14ac:dyDescent="0.25"/>
  <cols>
    <col min="1" max="1" width="0.140625" style="6" customWidth="1"/>
    <col min="2" max="2" width="13.28515625" style="6" customWidth="1"/>
    <col min="3" max="3" width="8.85546875" style="8" customWidth="1"/>
    <col min="4" max="4" width="10.7109375" style="8" customWidth="1"/>
    <col min="5" max="5" width="11.85546875" style="8" customWidth="1"/>
    <col min="6" max="6" width="12.28515625" style="8" customWidth="1"/>
    <col min="7" max="7" width="10.7109375" style="6" customWidth="1"/>
    <col min="8" max="8" width="9.85546875" style="6" customWidth="1"/>
    <col min="9" max="9" width="12.140625" style="6" customWidth="1"/>
    <col min="10" max="10" width="7.140625" style="6" customWidth="1"/>
    <col min="11" max="11" width="11.28515625" style="6" customWidth="1"/>
    <col min="12" max="12" width="9.5703125" style="6" customWidth="1"/>
    <col min="13" max="13" width="10.5703125" style="6" customWidth="1"/>
    <col min="14" max="15" width="9.7109375" style="6" customWidth="1"/>
    <col min="16" max="16" width="10" style="6" customWidth="1"/>
    <col min="17" max="17" width="9.140625" style="7" hidden="1" customWidth="1"/>
    <col min="18" max="18" width="11.42578125" style="6" hidden="1" customWidth="1"/>
    <col min="19" max="19" width="20.5703125" style="6" customWidth="1"/>
    <col min="20" max="16384" width="11.42578125" style="6"/>
  </cols>
  <sheetData>
    <row r="2" spans="2:17" ht="35.25" customHeight="1" x14ac:dyDescent="0.25"/>
    <row r="3" spans="2:17" customFormat="1" ht="33" customHeight="1" x14ac:dyDescent="0.35">
      <c r="B3" s="166" t="s">
        <v>133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33"/>
    </row>
    <row r="4" spans="2:17" customFormat="1" ht="23.25" customHeight="1" x14ac:dyDescent="0.25">
      <c r="B4" s="167" t="s">
        <v>132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32"/>
    </row>
    <row r="5" spans="2:17" s="105" customFormat="1" ht="18" customHeight="1" x14ac:dyDescent="0.25">
      <c r="B5" s="1" t="s">
        <v>131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106"/>
    </row>
    <row r="6" spans="2:17" s="77" customFormat="1" ht="3" customHeight="1" x14ac:dyDescent="0.2">
      <c r="C6" s="131"/>
      <c r="D6" s="131"/>
      <c r="E6" s="131"/>
      <c r="F6" s="131"/>
      <c r="G6" s="130"/>
      <c r="H6" s="4"/>
      <c r="Q6" s="104"/>
    </row>
    <row r="7" spans="2:17" s="77" customFormat="1" ht="15" customHeight="1" thickBot="1" x14ac:dyDescent="0.25">
      <c r="B7" s="168" t="s">
        <v>130</v>
      </c>
      <c r="C7" s="168"/>
      <c r="D7" s="168"/>
      <c r="E7" s="168"/>
      <c r="F7" s="168"/>
      <c r="G7" s="129"/>
      <c r="H7" s="108"/>
      <c r="I7" s="128" t="s">
        <v>129</v>
      </c>
      <c r="J7" s="128"/>
      <c r="K7" s="128"/>
      <c r="L7" s="128"/>
      <c r="M7" s="128"/>
      <c r="N7" s="128"/>
      <c r="O7" s="128"/>
      <c r="P7" s="108"/>
      <c r="Q7" s="104"/>
    </row>
    <row r="8" spans="2:17" s="77" customFormat="1" ht="15" customHeight="1" thickBot="1" x14ac:dyDescent="0.25">
      <c r="B8" s="135" t="s">
        <v>0</v>
      </c>
      <c r="C8" s="135" t="s">
        <v>128</v>
      </c>
      <c r="D8" s="169" t="s">
        <v>127</v>
      </c>
      <c r="E8" s="169"/>
      <c r="F8" s="169"/>
      <c r="G8" s="135" t="s">
        <v>126</v>
      </c>
      <c r="H8" s="44"/>
      <c r="I8" s="170" t="s">
        <v>125</v>
      </c>
      <c r="J8" s="170"/>
      <c r="K8" s="170"/>
      <c r="L8" s="170"/>
      <c r="M8" s="149"/>
      <c r="N8" s="173" t="s">
        <v>124</v>
      </c>
      <c r="O8" s="173" t="s">
        <v>123</v>
      </c>
      <c r="P8" s="148" t="s">
        <v>122</v>
      </c>
      <c r="Q8" s="104"/>
    </row>
    <row r="9" spans="2:17" s="77" customFormat="1" ht="23.25" customHeight="1" x14ac:dyDescent="0.2">
      <c r="B9" s="135"/>
      <c r="C9" s="135"/>
      <c r="D9" s="127" t="s">
        <v>121</v>
      </c>
      <c r="E9" s="127" t="s">
        <v>120</v>
      </c>
      <c r="F9" s="127" t="s">
        <v>119</v>
      </c>
      <c r="G9" s="135"/>
      <c r="H9" s="44"/>
      <c r="I9" s="171"/>
      <c r="J9" s="171"/>
      <c r="K9" s="171"/>
      <c r="L9" s="171"/>
      <c r="M9" s="151"/>
      <c r="N9" s="174"/>
      <c r="O9" s="174"/>
      <c r="P9" s="150"/>
      <c r="Q9" s="104"/>
    </row>
    <row r="10" spans="2:17" s="77" customFormat="1" ht="15" customHeight="1" thickBot="1" x14ac:dyDescent="0.25">
      <c r="B10" s="126" t="s">
        <v>18</v>
      </c>
      <c r="C10" s="125">
        <f>F10+G10</f>
        <v>76175</v>
      </c>
      <c r="D10" s="124">
        <v>12893</v>
      </c>
      <c r="E10" s="124">
        <v>43929</v>
      </c>
      <c r="F10" s="124">
        <f>D10+E10</f>
        <v>56822</v>
      </c>
      <c r="G10" s="124">
        <v>19353</v>
      </c>
      <c r="H10" s="44"/>
      <c r="I10" s="172"/>
      <c r="J10" s="172"/>
      <c r="K10" s="172"/>
      <c r="L10" s="172"/>
      <c r="M10" s="153"/>
      <c r="N10" s="174"/>
      <c r="O10" s="174"/>
      <c r="P10" s="150"/>
      <c r="Q10" s="104"/>
    </row>
    <row r="11" spans="2:17" s="77" customFormat="1" ht="15" customHeight="1" x14ac:dyDescent="0.2">
      <c r="B11" s="52" t="s">
        <v>19</v>
      </c>
      <c r="C11" s="49"/>
      <c r="D11" s="50"/>
      <c r="E11" s="50"/>
      <c r="F11" s="50"/>
      <c r="G11" s="50"/>
      <c r="H11" s="44"/>
      <c r="I11" s="148" t="s">
        <v>118</v>
      </c>
      <c r="J11" s="149"/>
      <c r="K11" s="154" t="s">
        <v>117</v>
      </c>
      <c r="L11" s="157" t="s">
        <v>116</v>
      </c>
      <c r="M11" s="158"/>
      <c r="N11" s="123">
        <v>9768</v>
      </c>
      <c r="O11" s="123">
        <v>12893</v>
      </c>
      <c r="P11" s="121">
        <f>(O11/N11)-1</f>
        <v>0.31992219492219487</v>
      </c>
      <c r="Q11" s="104"/>
    </row>
    <row r="12" spans="2:17" s="77" customFormat="1" ht="15" customHeight="1" x14ac:dyDescent="0.2">
      <c r="B12" s="52" t="s">
        <v>20</v>
      </c>
      <c r="C12" s="49"/>
      <c r="D12" s="50"/>
      <c r="E12" s="50"/>
      <c r="F12" s="50"/>
      <c r="G12" s="50"/>
      <c r="H12" s="44"/>
      <c r="I12" s="150"/>
      <c r="J12" s="151"/>
      <c r="K12" s="155"/>
      <c r="L12" s="162" t="s">
        <v>115</v>
      </c>
      <c r="M12" s="163"/>
      <c r="N12" s="122">
        <v>102304</v>
      </c>
      <c r="O12" s="122">
        <v>43929</v>
      </c>
      <c r="P12" s="121">
        <f>(O12/N12)-1</f>
        <v>-0.57060329996872072</v>
      </c>
      <c r="Q12" s="104"/>
    </row>
    <row r="13" spans="2:17" s="77" customFormat="1" ht="15" customHeight="1" thickBot="1" x14ac:dyDescent="0.25">
      <c r="B13" s="52" t="s">
        <v>21</v>
      </c>
      <c r="C13" s="49"/>
      <c r="D13" s="50"/>
      <c r="E13" s="50"/>
      <c r="F13" s="50"/>
      <c r="G13" s="50"/>
      <c r="H13" s="44"/>
      <c r="I13" s="150"/>
      <c r="J13" s="151"/>
      <c r="K13" s="156"/>
      <c r="L13" s="160" t="s">
        <v>114</v>
      </c>
      <c r="M13" s="161"/>
      <c r="N13" s="120">
        <f>N12+N11</f>
        <v>112072</v>
      </c>
      <c r="O13" s="120">
        <f>O12+O11</f>
        <v>56822</v>
      </c>
      <c r="P13" s="119">
        <f>(O13/N13)-1</f>
        <v>-0.49298665143836107</v>
      </c>
      <c r="Q13" s="104"/>
    </row>
    <row r="14" spans="2:17" s="77" customFormat="1" ht="15" customHeight="1" thickBot="1" x14ac:dyDescent="0.25">
      <c r="B14" s="52" t="s">
        <v>22</v>
      </c>
      <c r="C14" s="49"/>
      <c r="D14" s="50"/>
      <c r="E14" s="50"/>
      <c r="F14" s="50"/>
      <c r="G14" s="50"/>
      <c r="H14" s="44"/>
      <c r="I14" s="150"/>
      <c r="J14" s="151"/>
      <c r="K14" s="164" t="s">
        <v>113</v>
      </c>
      <c r="L14" s="165"/>
      <c r="M14" s="165"/>
      <c r="N14" s="120">
        <v>31553</v>
      </c>
      <c r="O14" s="120">
        <v>19353</v>
      </c>
      <c r="P14" s="119">
        <f>(O14/N14)-1</f>
        <v>-0.38665103159762937</v>
      </c>
      <c r="Q14" s="104"/>
    </row>
    <row r="15" spans="2:17" s="77" customFormat="1" ht="15" customHeight="1" thickBot="1" x14ac:dyDescent="0.25">
      <c r="B15" s="52" t="s">
        <v>23</v>
      </c>
      <c r="C15" s="49"/>
      <c r="D15" s="50"/>
      <c r="E15" s="50"/>
      <c r="F15" s="50"/>
      <c r="G15" s="50"/>
      <c r="H15" s="44"/>
      <c r="I15" s="152"/>
      <c r="J15" s="153"/>
      <c r="K15" s="146" t="s">
        <v>2</v>
      </c>
      <c r="L15" s="147"/>
      <c r="M15" s="147"/>
      <c r="N15" s="118">
        <f>N13+N14</f>
        <v>143625</v>
      </c>
      <c r="O15" s="118">
        <f>O13+O14</f>
        <v>76175</v>
      </c>
      <c r="P15" s="117">
        <f>(O15/N15)-1</f>
        <v>-0.46962576153176672</v>
      </c>
      <c r="Q15" s="104"/>
    </row>
    <row r="16" spans="2:17" s="77" customFormat="1" ht="15" customHeight="1" x14ac:dyDescent="0.2">
      <c r="B16" s="52" t="s">
        <v>24</v>
      </c>
      <c r="C16" s="49"/>
      <c r="D16" s="50"/>
      <c r="E16" s="50"/>
      <c r="F16" s="50"/>
      <c r="G16" s="50"/>
      <c r="H16" s="44"/>
      <c r="I16" s="108"/>
      <c r="J16" s="108"/>
      <c r="K16" s="108"/>
      <c r="L16" s="108"/>
      <c r="M16" s="108"/>
      <c r="N16" s="108"/>
      <c r="O16" s="108"/>
      <c r="P16" s="108"/>
      <c r="Q16" s="104"/>
    </row>
    <row r="17" spans="2:17" s="77" customFormat="1" ht="15" customHeight="1" x14ac:dyDescent="0.2">
      <c r="B17" s="52" t="s">
        <v>25</v>
      </c>
      <c r="C17" s="49"/>
      <c r="D17" s="50"/>
      <c r="E17" s="50"/>
      <c r="F17" s="50"/>
      <c r="G17" s="50"/>
      <c r="H17" s="44"/>
      <c r="I17" s="108"/>
      <c r="J17" s="108"/>
      <c r="K17" s="108"/>
      <c r="L17" s="108"/>
      <c r="M17" s="108"/>
      <c r="N17" s="108"/>
      <c r="O17" s="108"/>
      <c r="P17" s="108"/>
      <c r="Q17" s="104"/>
    </row>
    <row r="18" spans="2:17" s="77" customFormat="1" ht="15" customHeight="1" x14ac:dyDescent="0.2">
      <c r="B18" s="52" t="s">
        <v>61</v>
      </c>
      <c r="C18" s="49"/>
      <c r="D18" s="50"/>
      <c r="E18" s="50"/>
      <c r="F18" s="50"/>
      <c r="G18" s="50"/>
      <c r="H18" s="44"/>
      <c r="I18" s="108"/>
      <c r="J18" s="108"/>
      <c r="K18" s="108"/>
      <c r="L18" s="108"/>
      <c r="M18" s="108"/>
      <c r="N18" s="116"/>
      <c r="O18" s="108"/>
      <c r="P18" s="108"/>
      <c r="Q18" s="104"/>
    </row>
    <row r="19" spans="2:17" s="77" customFormat="1" ht="15" customHeight="1" x14ac:dyDescent="0.2">
      <c r="B19" s="52" t="s">
        <v>27</v>
      </c>
      <c r="C19" s="49"/>
      <c r="D19" s="50"/>
      <c r="E19" s="50"/>
      <c r="F19" s="50"/>
      <c r="G19" s="50"/>
      <c r="H19" s="44"/>
      <c r="I19" s="108"/>
      <c r="J19" s="108"/>
      <c r="K19" s="108"/>
      <c r="L19" s="108"/>
      <c r="M19" s="108"/>
      <c r="N19" s="108"/>
      <c r="O19" s="116"/>
      <c r="P19" s="108"/>
      <c r="Q19" s="104"/>
    </row>
    <row r="20" spans="2:17" s="77" customFormat="1" ht="15" customHeight="1" x14ac:dyDescent="0.2">
      <c r="B20" s="52" t="s">
        <v>28</v>
      </c>
      <c r="C20" s="49"/>
      <c r="D20" s="50"/>
      <c r="E20" s="50"/>
      <c r="F20" s="50"/>
      <c r="G20" s="50"/>
      <c r="H20" s="44"/>
      <c r="I20" s="108"/>
      <c r="J20" s="108"/>
      <c r="K20" s="108"/>
      <c r="L20" s="108"/>
      <c r="M20" s="108"/>
      <c r="N20" s="108"/>
      <c r="O20" s="108"/>
      <c r="P20" s="108"/>
      <c r="Q20" s="104"/>
    </row>
    <row r="21" spans="2:17" s="77" customFormat="1" ht="15" customHeight="1" thickBot="1" x14ac:dyDescent="0.25">
      <c r="B21" s="52" t="s">
        <v>29</v>
      </c>
      <c r="C21" s="49"/>
      <c r="D21" s="50"/>
      <c r="E21" s="50"/>
      <c r="F21" s="50"/>
      <c r="G21" s="50"/>
      <c r="H21" s="44"/>
      <c r="I21" s="108"/>
      <c r="J21" s="108"/>
      <c r="K21" s="108"/>
      <c r="L21" s="108"/>
      <c r="M21" s="108"/>
      <c r="N21" s="108"/>
      <c r="O21" s="108"/>
      <c r="P21" s="108"/>
      <c r="Q21" s="104"/>
    </row>
    <row r="22" spans="2:17" s="77" customFormat="1" ht="15" customHeight="1" x14ac:dyDescent="0.2">
      <c r="B22" s="47" t="s">
        <v>2</v>
      </c>
      <c r="C22" s="46">
        <f>SUM(C10:C21)</f>
        <v>76175</v>
      </c>
      <c r="D22" s="115">
        <f>SUM(D10:D21)</f>
        <v>12893</v>
      </c>
      <c r="E22" s="114">
        <f>SUM(E10:E21)</f>
        <v>43929</v>
      </c>
      <c r="F22" s="113">
        <f>SUM(F10:F21)</f>
        <v>56822</v>
      </c>
      <c r="G22" s="46">
        <f>SUM(G10:G21)</f>
        <v>19353</v>
      </c>
      <c r="H22" s="44"/>
      <c r="I22" s="108"/>
      <c r="J22" s="108"/>
      <c r="K22" s="108"/>
      <c r="L22" s="108"/>
      <c r="M22" s="108"/>
      <c r="N22" s="108"/>
      <c r="O22" s="108"/>
      <c r="P22" s="108"/>
      <c r="Q22" s="104"/>
    </row>
    <row r="23" spans="2:17" s="77" customFormat="1" ht="15" customHeight="1" thickBot="1" x14ac:dyDescent="0.25">
      <c r="B23" s="63" t="s">
        <v>73</v>
      </c>
      <c r="C23" s="69">
        <f>SUM(F23+G23)</f>
        <v>1</v>
      </c>
      <c r="D23" s="112">
        <f>D22/F22</f>
        <v>0.22690155221569111</v>
      </c>
      <c r="E23" s="111">
        <f>E22/F22</f>
        <v>0.77309844778430892</v>
      </c>
      <c r="F23" s="110">
        <f>F22/C22</f>
        <v>0.74594026911716438</v>
      </c>
      <c r="G23" s="109">
        <f>G22/C22</f>
        <v>0.25405973088283557</v>
      </c>
      <c r="H23" s="44"/>
      <c r="I23" s="108"/>
      <c r="J23" s="108"/>
      <c r="K23" s="108"/>
      <c r="L23" s="108"/>
      <c r="M23" s="108"/>
      <c r="N23" s="108"/>
      <c r="O23" s="108"/>
      <c r="P23" s="108"/>
      <c r="Q23" s="104"/>
    </row>
    <row r="24" spans="2:17" s="77" customFormat="1" ht="15" customHeight="1" x14ac:dyDescent="0.2">
      <c r="B24" s="83"/>
      <c r="C24" s="50"/>
      <c r="D24" s="61"/>
      <c r="E24" s="61"/>
      <c r="F24" s="48"/>
      <c r="G24" s="48"/>
      <c r="H24" s="44"/>
      <c r="I24" s="108"/>
      <c r="J24" s="108"/>
      <c r="K24" s="108"/>
      <c r="L24" s="108"/>
      <c r="M24" s="108"/>
      <c r="N24" s="108"/>
      <c r="O24" s="108"/>
      <c r="P24" s="108"/>
      <c r="Q24" s="104"/>
    </row>
    <row r="25" spans="2:17" s="77" customFormat="1" ht="15" customHeight="1" x14ac:dyDescent="0.2">
      <c r="B25" s="83"/>
      <c r="C25" s="50"/>
      <c r="D25" s="61"/>
      <c r="E25" s="61"/>
      <c r="F25" s="48"/>
      <c r="G25" s="48"/>
      <c r="H25" s="44"/>
      <c r="I25" s="108"/>
      <c r="J25" s="108"/>
      <c r="K25" s="108"/>
      <c r="L25" s="108"/>
      <c r="M25" s="108"/>
      <c r="N25" s="108"/>
      <c r="O25" s="108"/>
      <c r="P25" s="108"/>
      <c r="Q25" s="104"/>
    </row>
    <row r="26" spans="2:17" s="77" customFormat="1" ht="15" customHeight="1" x14ac:dyDescent="0.2">
      <c r="B26" s="83"/>
      <c r="C26" s="50"/>
      <c r="D26" s="61"/>
      <c r="E26" s="61"/>
      <c r="F26" s="48"/>
      <c r="G26" s="48"/>
      <c r="H26" s="44"/>
      <c r="I26" s="108"/>
      <c r="J26" s="108"/>
      <c r="K26" s="108"/>
      <c r="L26" s="108"/>
      <c r="M26" s="108"/>
      <c r="N26" s="108"/>
      <c r="O26" s="108"/>
      <c r="P26" s="108"/>
      <c r="Q26" s="104"/>
    </row>
    <row r="27" spans="2:17" s="77" customFormat="1" ht="13.5" customHeight="1" x14ac:dyDescent="0.2">
      <c r="C27" s="78"/>
      <c r="D27" s="78"/>
      <c r="E27" s="78"/>
      <c r="F27" s="78"/>
      <c r="Q27" s="104"/>
    </row>
    <row r="28" spans="2:17" s="77" customFormat="1" ht="13.5" customHeight="1" x14ac:dyDescent="0.2">
      <c r="B28" s="107" t="s">
        <v>112</v>
      </c>
      <c r="C28" s="78"/>
      <c r="D28" s="78"/>
      <c r="E28" s="78"/>
      <c r="F28" s="78"/>
      <c r="Q28" s="104"/>
    </row>
    <row r="29" spans="2:17" s="77" customFormat="1" ht="13.5" customHeight="1" x14ac:dyDescent="0.2">
      <c r="C29" s="78"/>
      <c r="D29" s="78"/>
      <c r="E29" s="78"/>
      <c r="F29" s="78"/>
      <c r="Q29" s="104"/>
    </row>
    <row r="30" spans="2:17" s="105" customFormat="1" ht="18.75" customHeight="1" x14ac:dyDescent="0.25">
      <c r="B30" s="1" t="s">
        <v>111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106"/>
    </row>
    <row r="31" spans="2:17" s="77" customFormat="1" ht="4.5" customHeight="1" x14ac:dyDescent="0.2">
      <c r="C31" s="78"/>
      <c r="D31" s="78"/>
      <c r="E31" s="78"/>
      <c r="F31" s="78"/>
      <c r="Q31" s="104"/>
    </row>
    <row r="32" spans="2:17" s="60" customFormat="1" ht="15" customHeight="1" thickBot="1" x14ac:dyDescent="0.25">
      <c r="B32" s="143" t="s">
        <v>110</v>
      </c>
      <c r="C32" s="143"/>
      <c r="D32" s="143"/>
      <c r="E32" s="143"/>
      <c r="F32" s="143"/>
      <c r="G32" s="143"/>
      <c r="H32" s="53"/>
      <c r="I32" s="76"/>
      <c r="J32" s="76"/>
    </row>
    <row r="33" spans="2:16" s="60" customFormat="1" ht="15" customHeight="1" thickTop="1" x14ac:dyDescent="0.2">
      <c r="B33" s="55" t="s">
        <v>0</v>
      </c>
      <c r="C33" s="55" t="s">
        <v>16</v>
      </c>
      <c r="D33" s="55" t="s">
        <v>17</v>
      </c>
      <c r="E33" s="55" t="s">
        <v>2</v>
      </c>
      <c r="F33" s="75" t="s">
        <v>58</v>
      </c>
      <c r="H33" s="66"/>
    </row>
    <row r="34" spans="2:16" s="60" customFormat="1" ht="15" customHeight="1" x14ac:dyDescent="0.2">
      <c r="B34" s="52" t="s">
        <v>18</v>
      </c>
      <c r="C34" s="51">
        <v>10442</v>
      </c>
      <c r="D34" s="50">
        <v>2451</v>
      </c>
      <c r="E34" s="65">
        <f>C34+D34</f>
        <v>12893</v>
      </c>
      <c r="F34" s="74" t="s">
        <v>88</v>
      </c>
      <c r="H34" s="48"/>
    </row>
    <row r="35" spans="2:16" s="60" customFormat="1" ht="15" customHeight="1" x14ac:dyDescent="0.2">
      <c r="B35" s="52" t="s">
        <v>19</v>
      </c>
      <c r="C35" s="51"/>
      <c r="D35" s="50"/>
      <c r="E35" s="103"/>
      <c r="F35" s="71"/>
      <c r="H35" s="48"/>
    </row>
    <row r="36" spans="2:16" s="60" customFormat="1" ht="15" customHeight="1" x14ac:dyDescent="0.2">
      <c r="B36" s="52" t="s">
        <v>20</v>
      </c>
      <c r="C36" s="51"/>
      <c r="D36" s="50"/>
      <c r="E36" s="65"/>
      <c r="F36" s="71"/>
      <c r="H36" s="48"/>
    </row>
    <row r="37" spans="2:16" s="60" customFormat="1" ht="15" customHeight="1" x14ac:dyDescent="0.2">
      <c r="B37" s="52" t="s">
        <v>21</v>
      </c>
      <c r="C37" s="51"/>
      <c r="D37" s="50"/>
      <c r="E37" s="65"/>
      <c r="F37" s="71"/>
      <c r="H37" s="48"/>
    </row>
    <row r="38" spans="2:16" s="60" customFormat="1" ht="15" customHeight="1" x14ac:dyDescent="0.2">
      <c r="B38" s="52" t="s">
        <v>22</v>
      </c>
      <c r="C38" s="51"/>
      <c r="D38" s="50"/>
      <c r="E38" s="65"/>
      <c r="F38" s="71"/>
      <c r="H38" s="48"/>
    </row>
    <row r="39" spans="2:16" s="60" customFormat="1" ht="15" customHeight="1" x14ac:dyDescent="0.2">
      <c r="B39" s="52" t="s">
        <v>23</v>
      </c>
      <c r="C39" s="50"/>
      <c r="D39" s="50"/>
      <c r="E39" s="65"/>
      <c r="F39" s="71"/>
      <c r="H39" s="48"/>
      <c r="O39" s="73" t="s">
        <v>16</v>
      </c>
      <c r="P39" s="73" t="s">
        <v>17</v>
      </c>
    </row>
    <row r="40" spans="2:16" s="60" customFormat="1" ht="15" customHeight="1" x14ac:dyDescent="0.2">
      <c r="B40" s="52" t="s">
        <v>24</v>
      </c>
      <c r="C40" s="50"/>
      <c r="D40" s="50"/>
      <c r="E40" s="65"/>
      <c r="F40" s="71"/>
      <c r="H40" s="48"/>
      <c r="O40" s="144">
        <f>C47</f>
        <v>0.80989684324827427</v>
      </c>
      <c r="P40" s="144">
        <f>D47</f>
        <v>0.19010315675172573</v>
      </c>
    </row>
    <row r="41" spans="2:16" s="60" customFormat="1" ht="15" customHeight="1" x14ac:dyDescent="0.2">
      <c r="B41" s="52" t="s">
        <v>25</v>
      </c>
      <c r="C41" s="50"/>
      <c r="D41" s="50"/>
      <c r="E41" s="65"/>
      <c r="F41" s="71"/>
      <c r="H41" s="48"/>
      <c r="O41" s="144"/>
      <c r="P41" s="159"/>
    </row>
    <row r="42" spans="2:16" s="60" customFormat="1" ht="15" customHeight="1" x14ac:dyDescent="0.2">
      <c r="B42" s="52" t="s">
        <v>61</v>
      </c>
      <c r="C42" s="50"/>
      <c r="D42" s="50"/>
      <c r="E42" s="65"/>
      <c r="F42" s="71"/>
      <c r="H42" s="48"/>
    </row>
    <row r="43" spans="2:16" s="60" customFormat="1" ht="15" customHeight="1" x14ac:dyDescent="0.2">
      <c r="B43" s="52" t="s">
        <v>27</v>
      </c>
      <c r="C43" s="50"/>
      <c r="D43" s="50"/>
      <c r="E43" s="65"/>
      <c r="F43" s="71"/>
      <c r="H43" s="48"/>
    </row>
    <row r="44" spans="2:16" s="60" customFormat="1" ht="15" customHeight="1" x14ac:dyDescent="0.2">
      <c r="B44" s="52" t="s">
        <v>28</v>
      </c>
      <c r="C44" s="51"/>
      <c r="D44" s="50"/>
      <c r="E44" s="65"/>
      <c r="F44" s="71"/>
      <c r="H44" s="72"/>
    </row>
    <row r="45" spans="2:16" s="60" customFormat="1" ht="15" customHeight="1" x14ac:dyDescent="0.2">
      <c r="B45" s="52" t="s">
        <v>29</v>
      </c>
      <c r="C45" s="51"/>
      <c r="D45" s="50"/>
      <c r="E45" s="65"/>
      <c r="F45" s="71"/>
    </row>
    <row r="46" spans="2:16" s="60" customFormat="1" ht="15" customHeight="1" x14ac:dyDescent="0.2">
      <c r="B46" s="47" t="s">
        <v>2</v>
      </c>
      <c r="C46" s="46">
        <f>SUM(C34:C45)</f>
        <v>10442</v>
      </c>
      <c r="D46" s="46">
        <f>SUM(D34:D45)</f>
        <v>2451</v>
      </c>
      <c r="E46" s="46">
        <f>SUM(E34:E45)</f>
        <v>12893</v>
      </c>
      <c r="F46" s="64"/>
      <c r="H46" s="70"/>
      <c r="I46" s="70"/>
      <c r="J46" s="70"/>
      <c r="K46" s="70"/>
      <c r="L46" s="70"/>
    </row>
    <row r="47" spans="2:16" s="60" customFormat="1" ht="15" customHeight="1" x14ac:dyDescent="0.2">
      <c r="B47" s="63" t="s">
        <v>73</v>
      </c>
      <c r="C47" s="102">
        <f>+C46/E46</f>
        <v>0.80989684324827427</v>
      </c>
      <c r="D47" s="102">
        <f>D46/E46</f>
        <v>0.19010315675172573</v>
      </c>
      <c r="E47" s="69">
        <f>E46/E46</f>
        <v>1</v>
      </c>
      <c r="F47" s="68"/>
      <c r="H47" s="66"/>
      <c r="I47" s="66"/>
      <c r="J47" s="66"/>
      <c r="K47" s="66"/>
      <c r="L47" s="66"/>
    </row>
    <row r="48" spans="2:16" s="96" customFormat="1" ht="15" customHeight="1" x14ac:dyDescent="0.2">
      <c r="B48" s="101"/>
      <c r="C48" s="100"/>
      <c r="D48" s="100"/>
      <c r="E48" s="99"/>
      <c r="F48" s="98"/>
      <c r="H48" s="97"/>
      <c r="I48" s="97"/>
      <c r="J48" s="97"/>
      <c r="K48" s="97"/>
      <c r="L48" s="97"/>
    </row>
    <row r="49" spans="2:12" s="60" customFormat="1" ht="8.25" customHeight="1" x14ac:dyDescent="0.2">
      <c r="B49" s="52"/>
      <c r="C49" s="95"/>
      <c r="D49" s="50"/>
      <c r="E49" s="50"/>
      <c r="F49" s="50"/>
      <c r="G49" s="50"/>
      <c r="H49" s="50"/>
      <c r="I49" s="50"/>
      <c r="J49" s="50"/>
      <c r="K49" s="65"/>
      <c r="L49" s="65"/>
    </row>
    <row r="50" spans="2:12" s="60" customFormat="1" ht="15" customHeight="1" x14ac:dyDescent="0.2">
      <c r="B50" s="54" t="s">
        <v>109</v>
      </c>
      <c r="C50" s="54"/>
      <c r="D50" s="54"/>
      <c r="E50" s="54"/>
      <c r="F50" s="54"/>
      <c r="G50" s="50"/>
      <c r="H50" s="50"/>
      <c r="I50" s="50"/>
      <c r="J50" s="50"/>
      <c r="K50" s="65"/>
      <c r="L50" s="65"/>
    </row>
    <row r="51" spans="2:12" s="60" customFormat="1" ht="23.25" customHeight="1" x14ac:dyDescent="0.2">
      <c r="B51" s="135" t="s">
        <v>0</v>
      </c>
      <c r="C51" s="55" t="s">
        <v>86</v>
      </c>
      <c r="D51" s="55" t="s">
        <v>85</v>
      </c>
      <c r="E51" s="55" t="s">
        <v>30</v>
      </c>
      <c r="F51" s="55" t="s">
        <v>84</v>
      </c>
      <c r="G51" s="55" t="s">
        <v>83</v>
      </c>
      <c r="H51" s="55" t="s">
        <v>82</v>
      </c>
      <c r="I51" s="55" t="s">
        <v>81</v>
      </c>
      <c r="J51" s="135" t="s">
        <v>60</v>
      </c>
      <c r="K51" s="135" t="s">
        <v>2</v>
      </c>
      <c r="L51" s="66"/>
    </row>
    <row r="52" spans="2:12" s="60" customFormat="1" ht="13.5" customHeight="1" x14ac:dyDescent="0.2">
      <c r="B52" s="135"/>
      <c r="C52" s="67" t="s">
        <v>80</v>
      </c>
      <c r="D52" s="67" t="s">
        <v>79</v>
      </c>
      <c r="E52" s="67" t="s">
        <v>78</v>
      </c>
      <c r="F52" s="67" t="s">
        <v>77</v>
      </c>
      <c r="G52" s="67" t="s">
        <v>76</v>
      </c>
      <c r="H52" s="67" t="s">
        <v>75</v>
      </c>
      <c r="I52" s="67" t="s">
        <v>74</v>
      </c>
      <c r="J52" s="135"/>
      <c r="K52" s="135"/>
      <c r="L52" s="66"/>
    </row>
    <row r="53" spans="2:12" s="60" customFormat="1" ht="15" customHeight="1" x14ac:dyDescent="0.2">
      <c r="B53" s="52" t="s">
        <v>18</v>
      </c>
      <c r="C53" s="51">
        <v>0</v>
      </c>
      <c r="D53" s="50">
        <v>13</v>
      </c>
      <c r="E53" s="50">
        <v>61</v>
      </c>
      <c r="F53" s="50">
        <v>127</v>
      </c>
      <c r="G53" s="50">
        <v>2418</v>
      </c>
      <c r="H53" s="50">
        <v>6792</v>
      </c>
      <c r="I53" s="50">
        <v>515</v>
      </c>
      <c r="J53" s="50">
        <v>2967</v>
      </c>
      <c r="K53" s="65">
        <f t="shared" ref="K53:K64" si="0">SUM(C53:J53)</f>
        <v>12893</v>
      </c>
      <c r="L53" s="65"/>
    </row>
    <row r="54" spans="2:12" s="60" customFormat="1" ht="15" customHeight="1" x14ac:dyDescent="0.2">
      <c r="B54" s="52" t="s">
        <v>19</v>
      </c>
      <c r="C54" s="51"/>
      <c r="D54" s="50"/>
      <c r="E54" s="50"/>
      <c r="F54" s="50"/>
      <c r="G54" s="50"/>
      <c r="H54" s="50"/>
      <c r="I54" s="50"/>
      <c r="J54" s="50"/>
      <c r="K54" s="65">
        <f t="shared" si="0"/>
        <v>0</v>
      </c>
      <c r="L54" s="65"/>
    </row>
    <row r="55" spans="2:12" s="60" customFormat="1" ht="15" customHeight="1" x14ac:dyDescent="0.2">
      <c r="B55" s="52" t="s">
        <v>20</v>
      </c>
      <c r="C55" s="51"/>
      <c r="D55" s="50"/>
      <c r="E55" s="50"/>
      <c r="F55" s="50"/>
      <c r="G55" s="50"/>
      <c r="H55" s="50"/>
      <c r="I55" s="50"/>
      <c r="J55" s="50"/>
      <c r="K55" s="65">
        <f t="shared" si="0"/>
        <v>0</v>
      </c>
      <c r="L55" s="65"/>
    </row>
    <row r="56" spans="2:12" s="60" customFormat="1" ht="15" customHeight="1" x14ac:dyDescent="0.2">
      <c r="B56" s="52" t="s">
        <v>21</v>
      </c>
      <c r="C56" s="51"/>
      <c r="D56" s="50"/>
      <c r="E56" s="50"/>
      <c r="F56" s="50"/>
      <c r="G56" s="50"/>
      <c r="H56" s="50"/>
      <c r="I56" s="50"/>
      <c r="J56" s="50"/>
      <c r="K56" s="65">
        <f t="shared" si="0"/>
        <v>0</v>
      </c>
      <c r="L56" s="65"/>
    </row>
    <row r="57" spans="2:12" s="60" customFormat="1" ht="15" customHeight="1" x14ac:dyDescent="0.2">
      <c r="B57" s="52" t="s">
        <v>22</v>
      </c>
      <c r="C57" s="51"/>
      <c r="D57" s="50"/>
      <c r="E57" s="50"/>
      <c r="F57" s="50"/>
      <c r="G57" s="50"/>
      <c r="H57" s="50"/>
      <c r="I57" s="50"/>
      <c r="J57" s="50"/>
      <c r="K57" s="65">
        <f t="shared" si="0"/>
        <v>0</v>
      </c>
      <c r="L57" s="65"/>
    </row>
    <row r="58" spans="2:12" s="60" customFormat="1" ht="15" customHeight="1" x14ac:dyDescent="0.2">
      <c r="B58" s="52" t="s">
        <v>23</v>
      </c>
      <c r="C58" s="51"/>
      <c r="D58" s="50"/>
      <c r="E58" s="50"/>
      <c r="F58" s="50"/>
      <c r="G58" s="50"/>
      <c r="H58" s="50"/>
      <c r="I58" s="50"/>
      <c r="J58" s="50"/>
      <c r="K58" s="65">
        <f t="shared" si="0"/>
        <v>0</v>
      </c>
      <c r="L58" s="65"/>
    </row>
    <row r="59" spans="2:12" s="60" customFormat="1" ht="15" customHeight="1" x14ac:dyDescent="0.2">
      <c r="B59" s="52" t="s">
        <v>24</v>
      </c>
      <c r="C59" s="51"/>
      <c r="D59" s="50"/>
      <c r="E59" s="50"/>
      <c r="F59" s="50"/>
      <c r="G59" s="50"/>
      <c r="H59" s="50"/>
      <c r="I59" s="50"/>
      <c r="J59" s="50"/>
      <c r="K59" s="65">
        <f t="shared" si="0"/>
        <v>0</v>
      </c>
      <c r="L59" s="65"/>
    </row>
    <row r="60" spans="2:12" s="60" customFormat="1" ht="15" customHeight="1" x14ac:dyDescent="0.2">
      <c r="B60" s="52" t="s">
        <v>25</v>
      </c>
      <c r="C60" s="51"/>
      <c r="D60" s="50"/>
      <c r="E60" s="50"/>
      <c r="F60" s="50"/>
      <c r="G60" s="50"/>
      <c r="H60" s="50"/>
      <c r="I60" s="50"/>
      <c r="J60" s="50"/>
      <c r="K60" s="65">
        <f t="shared" si="0"/>
        <v>0</v>
      </c>
      <c r="L60" s="65"/>
    </row>
    <row r="61" spans="2:12" s="60" customFormat="1" ht="15" customHeight="1" x14ac:dyDescent="0.2">
      <c r="B61" s="52" t="s">
        <v>61</v>
      </c>
      <c r="C61" s="51"/>
      <c r="D61" s="50"/>
      <c r="E61" s="50"/>
      <c r="F61" s="50"/>
      <c r="G61" s="50"/>
      <c r="H61" s="50"/>
      <c r="I61" s="50"/>
      <c r="J61" s="50"/>
      <c r="K61" s="65">
        <f t="shared" si="0"/>
        <v>0</v>
      </c>
      <c r="L61" s="65"/>
    </row>
    <row r="62" spans="2:12" s="60" customFormat="1" ht="15" customHeight="1" x14ac:dyDescent="0.2">
      <c r="B62" s="52" t="s">
        <v>27</v>
      </c>
      <c r="C62" s="51"/>
      <c r="D62" s="50"/>
      <c r="E62" s="50"/>
      <c r="F62" s="50"/>
      <c r="G62" s="50"/>
      <c r="H62" s="50"/>
      <c r="I62" s="50"/>
      <c r="J62" s="50"/>
      <c r="K62" s="65">
        <f t="shared" si="0"/>
        <v>0</v>
      </c>
      <c r="L62" s="65"/>
    </row>
    <row r="63" spans="2:12" s="60" customFormat="1" ht="15" customHeight="1" x14ac:dyDescent="0.2">
      <c r="B63" s="52" t="s">
        <v>28</v>
      </c>
      <c r="C63" s="51"/>
      <c r="D63" s="50"/>
      <c r="E63" s="50"/>
      <c r="F63" s="50"/>
      <c r="G63" s="50"/>
      <c r="H63" s="50"/>
      <c r="I63" s="50"/>
      <c r="J63" s="50"/>
      <c r="K63" s="65">
        <f t="shared" si="0"/>
        <v>0</v>
      </c>
      <c r="L63" s="65"/>
    </row>
    <row r="64" spans="2:12" s="60" customFormat="1" ht="15" customHeight="1" x14ac:dyDescent="0.2">
      <c r="B64" s="52" t="s">
        <v>29</v>
      </c>
      <c r="C64" s="51"/>
      <c r="D64" s="50"/>
      <c r="E64" s="50"/>
      <c r="F64" s="50"/>
      <c r="G64" s="50"/>
      <c r="H64" s="50"/>
      <c r="I64" s="50"/>
      <c r="J64" s="50"/>
      <c r="K64" s="65">
        <f t="shared" si="0"/>
        <v>0</v>
      </c>
      <c r="L64" s="65"/>
    </row>
    <row r="65" spans="2:17" s="60" customFormat="1" ht="15" customHeight="1" x14ac:dyDescent="0.2">
      <c r="B65" s="47" t="s">
        <v>2</v>
      </c>
      <c r="C65" s="46">
        <f t="shared" ref="C65:K65" si="1">SUM(C53:C64)</f>
        <v>0</v>
      </c>
      <c r="D65" s="46">
        <f t="shared" si="1"/>
        <v>13</v>
      </c>
      <c r="E65" s="46">
        <f t="shared" si="1"/>
        <v>61</v>
      </c>
      <c r="F65" s="46">
        <f t="shared" si="1"/>
        <v>127</v>
      </c>
      <c r="G65" s="46">
        <f t="shared" si="1"/>
        <v>2418</v>
      </c>
      <c r="H65" s="46">
        <f t="shared" si="1"/>
        <v>6792</v>
      </c>
      <c r="I65" s="46">
        <f t="shared" si="1"/>
        <v>515</v>
      </c>
      <c r="J65" s="46">
        <f t="shared" si="1"/>
        <v>2967</v>
      </c>
      <c r="K65" s="46">
        <f t="shared" si="1"/>
        <v>12893</v>
      </c>
      <c r="L65" s="64"/>
      <c r="N65" s="59"/>
      <c r="O65" s="58"/>
      <c r="P65" s="57"/>
      <c r="Q65" s="93"/>
    </row>
    <row r="66" spans="2:17" s="60" customFormat="1" ht="15" customHeight="1" x14ac:dyDescent="0.2">
      <c r="B66" s="63" t="s">
        <v>73</v>
      </c>
      <c r="C66" s="62">
        <f t="shared" ref="C66:K66" si="2">C65/$K$65</f>
        <v>0</v>
      </c>
      <c r="D66" s="62">
        <f t="shared" si="2"/>
        <v>1.0082990770185372E-3</v>
      </c>
      <c r="E66" s="62">
        <f t="shared" si="2"/>
        <v>4.7312495152408282E-3</v>
      </c>
      <c r="F66" s="62">
        <f t="shared" si="2"/>
        <v>9.8503063677964787E-3</v>
      </c>
      <c r="G66" s="62">
        <f t="shared" si="2"/>
        <v>0.18754362832544791</v>
      </c>
      <c r="H66" s="62">
        <f t="shared" si="2"/>
        <v>0.52679748700845419</v>
      </c>
      <c r="I66" s="62">
        <f t="shared" si="2"/>
        <v>3.9944155743426663E-2</v>
      </c>
      <c r="J66" s="62">
        <f t="shared" si="2"/>
        <v>0.23012487396261538</v>
      </c>
      <c r="K66" s="62">
        <f t="shared" si="2"/>
        <v>1</v>
      </c>
      <c r="L66" s="61"/>
      <c r="N66" s="59"/>
      <c r="O66" s="58"/>
      <c r="P66" s="57"/>
      <c r="Q66" s="93"/>
    </row>
    <row r="67" spans="2:17" s="60" customFormat="1" ht="9" customHeight="1" x14ac:dyDescent="0.2">
      <c r="C67" s="80"/>
      <c r="D67" s="80"/>
      <c r="E67" s="80"/>
      <c r="F67" s="80"/>
      <c r="N67" s="59"/>
      <c r="O67" s="58"/>
      <c r="P67" s="57"/>
      <c r="Q67" s="93"/>
    </row>
    <row r="68" spans="2:17" s="60" customFormat="1" ht="15" customHeight="1" x14ac:dyDescent="0.2">
      <c r="B68" s="54" t="s">
        <v>108</v>
      </c>
      <c r="C68" s="54"/>
      <c r="D68" s="54"/>
      <c r="E68" s="54"/>
      <c r="F68" s="54"/>
      <c r="N68" s="59"/>
      <c r="O68" s="58"/>
      <c r="P68" s="57"/>
      <c r="Q68" s="93"/>
    </row>
    <row r="69" spans="2:17" s="60" customFormat="1" ht="15" customHeight="1" x14ac:dyDescent="0.2">
      <c r="B69" s="135" t="s">
        <v>107</v>
      </c>
      <c r="C69" s="135"/>
      <c r="D69" s="55" t="s">
        <v>54</v>
      </c>
      <c r="E69" s="55" t="s">
        <v>15</v>
      </c>
      <c r="O69" s="58"/>
      <c r="P69" s="57"/>
      <c r="Q69" s="93"/>
    </row>
    <row r="70" spans="2:17" s="60" customFormat="1" ht="15" customHeight="1" x14ac:dyDescent="0.25">
      <c r="B70" s="52" t="s">
        <v>106</v>
      </c>
      <c r="C70" s="51"/>
      <c r="D70" s="50">
        <v>5152</v>
      </c>
      <c r="E70" s="68">
        <f t="shared" ref="E70:E75" si="3">D70/$D$76</f>
        <v>0.3995966803691926</v>
      </c>
      <c r="F70" s="92"/>
      <c r="G70" s="91"/>
      <c r="N70" s="59"/>
      <c r="O70" s="90"/>
      <c r="P70" s="57"/>
      <c r="Q70" s="93"/>
    </row>
    <row r="71" spans="2:17" s="60" customFormat="1" ht="15" customHeight="1" x14ac:dyDescent="0.25">
      <c r="B71" s="52" t="s">
        <v>105</v>
      </c>
      <c r="C71" s="49"/>
      <c r="D71" s="50">
        <v>2236</v>
      </c>
      <c r="E71" s="68">
        <f t="shared" si="3"/>
        <v>0.1734274412471884</v>
      </c>
      <c r="F71" s="92"/>
      <c r="G71" s="91"/>
      <c r="N71" s="59"/>
      <c r="O71" s="90"/>
      <c r="P71" s="57"/>
      <c r="Q71" s="93"/>
    </row>
    <row r="72" spans="2:17" s="60" customFormat="1" ht="15" customHeight="1" x14ac:dyDescent="0.25">
      <c r="B72" s="52" t="s">
        <v>104</v>
      </c>
      <c r="C72" s="49"/>
      <c r="D72" s="50">
        <v>1484</v>
      </c>
      <c r="E72" s="68">
        <f t="shared" si="3"/>
        <v>0.11510121771503917</v>
      </c>
      <c r="F72" s="92"/>
      <c r="G72" s="91"/>
      <c r="N72" s="59"/>
      <c r="O72" s="90"/>
      <c r="P72" s="57"/>
      <c r="Q72" s="93"/>
    </row>
    <row r="73" spans="2:17" s="60" customFormat="1" ht="15" customHeight="1" x14ac:dyDescent="0.25">
      <c r="B73" s="52" t="s">
        <v>59</v>
      </c>
      <c r="C73" s="49"/>
      <c r="D73" s="50">
        <v>2303</v>
      </c>
      <c r="E73" s="68">
        <f t="shared" si="3"/>
        <v>0.17862405956720701</v>
      </c>
      <c r="F73" s="92"/>
      <c r="G73" s="91"/>
      <c r="N73" s="59"/>
      <c r="O73" s="90"/>
      <c r="P73" s="57"/>
      <c r="Q73" s="93"/>
    </row>
    <row r="74" spans="2:17" s="60" customFormat="1" ht="15" customHeight="1" x14ac:dyDescent="0.25">
      <c r="B74" s="52" t="s">
        <v>103</v>
      </c>
      <c r="C74" s="49"/>
      <c r="D74" s="50">
        <v>1603</v>
      </c>
      <c r="E74" s="68">
        <f t="shared" si="3"/>
        <v>0.12433103234313193</v>
      </c>
      <c r="F74" s="92"/>
      <c r="G74" s="91"/>
      <c r="N74" s="59"/>
      <c r="O74" s="90"/>
      <c r="P74" s="94"/>
      <c r="Q74" s="93"/>
    </row>
    <row r="75" spans="2:17" s="60" customFormat="1" ht="15" customHeight="1" x14ac:dyDescent="0.25">
      <c r="B75" s="52" t="s">
        <v>102</v>
      </c>
      <c r="C75" s="49"/>
      <c r="D75" s="50">
        <v>115</v>
      </c>
      <c r="E75" s="68">
        <f t="shared" si="3"/>
        <v>8.9195687582409051E-3</v>
      </c>
      <c r="F75" s="92"/>
      <c r="G75" s="91"/>
      <c r="N75" s="59"/>
      <c r="O75" s="90"/>
      <c r="P75" s="88"/>
    </row>
    <row r="76" spans="2:17" s="60" customFormat="1" ht="12.75" x14ac:dyDescent="0.2">
      <c r="B76" s="145" t="s">
        <v>2</v>
      </c>
      <c r="C76" s="145"/>
      <c r="D76" s="46">
        <f>SUM(D70:D75)</f>
        <v>12893</v>
      </c>
      <c r="E76" s="89">
        <f>SUM(E70:E75)</f>
        <v>1</v>
      </c>
      <c r="N76" s="88"/>
      <c r="O76" s="88"/>
      <c r="P76" s="88"/>
    </row>
    <row r="77" spans="2:17" s="86" customFormat="1" ht="4.5" customHeight="1" x14ac:dyDescent="0.2">
      <c r="C77" s="87"/>
      <c r="D77" s="87"/>
      <c r="E77" s="87"/>
      <c r="F77" s="87"/>
    </row>
    <row r="78" spans="2:17" s="60" customFormat="1" ht="18" customHeight="1" x14ac:dyDescent="0.25">
      <c r="B78" s="1" t="s">
        <v>101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5"/>
    </row>
    <row r="79" spans="2:17" s="60" customFormat="1" ht="5.25" customHeight="1" x14ac:dyDescent="0.2">
      <c r="B79" s="77"/>
      <c r="C79" s="78"/>
      <c r="D79" s="78"/>
      <c r="E79" s="78"/>
      <c r="F79" s="78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2:17" s="60" customFormat="1" ht="27.75" customHeight="1" thickBot="1" x14ac:dyDescent="0.25">
      <c r="B80" s="143" t="s">
        <v>100</v>
      </c>
      <c r="C80" s="143"/>
      <c r="D80" s="143"/>
      <c r="E80" s="143"/>
      <c r="F80" s="143"/>
      <c r="G80" s="53"/>
      <c r="H80" s="53"/>
      <c r="I80" s="76"/>
      <c r="J80" s="76"/>
    </row>
    <row r="81" spans="2:16" s="60" customFormat="1" ht="15" customHeight="1" thickTop="1" x14ac:dyDescent="0.2">
      <c r="B81" s="55" t="s">
        <v>0</v>
      </c>
      <c r="C81" s="55" t="s">
        <v>16</v>
      </c>
      <c r="D81" s="55" t="s">
        <v>17</v>
      </c>
      <c r="E81" s="55" t="s">
        <v>2</v>
      </c>
      <c r="F81" s="75" t="s">
        <v>58</v>
      </c>
      <c r="G81" s="66"/>
      <c r="H81" s="66"/>
    </row>
    <row r="82" spans="2:16" s="60" customFormat="1" ht="15" customHeight="1" x14ac:dyDescent="0.2">
      <c r="B82" s="52" t="s">
        <v>18</v>
      </c>
      <c r="C82" s="51">
        <v>9935</v>
      </c>
      <c r="D82" s="50">
        <v>2958</v>
      </c>
      <c r="E82" s="65">
        <f>C82+D82</f>
        <v>12893</v>
      </c>
      <c r="F82" s="74" t="s">
        <v>88</v>
      </c>
      <c r="G82" s="65"/>
      <c r="H82" s="48"/>
    </row>
    <row r="83" spans="2:16" s="60" customFormat="1" ht="15" customHeight="1" x14ac:dyDescent="0.2">
      <c r="B83" s="52" t="s">
        <v>19</v>
      </c>
      <c r="C83" s="51"/>
      <c r="D83" s="50"/>
      <c r="E83" s="65"/>
      <c r="F83" s="71"/>
      <c r="G83" s="65"/>
      <c r="H83" s="48"/>
    </row>
    <row r="84" spans="2:16" s="60" customFormat="1" ht="15" customHeight="1" x14ac:dyDescent="0.2">
      <c r="B84" s="52" t="s">
        <v>20</v>
      </c>
      <c r="C84" s="51"/>
      <c r="D84" s="50"/>
      <c r="E84" s="65"/>
      <c r="F84" s="71"/>
      <c r="G84" s="65"/>
      <c r="H84" s="48"/>
    </row>
    <row r="85" spans="2:16" s="60" customFormat="1" ht="15" customHeight="1" x14ac:dyDescent="0.2">
      <c r="B85" s="52" t="s">
        <v>21</v>
      </c>
      <c r="C85" s="51"/>
      <c r="D85" s="50"/>
      <c r="E85" s="65"/>
      <c r="F85" s="71"/>
      <c r="G85" s="65"/>
      <c r="H85" s="48"/>
    </row>
    <row r="86" spans="2:16" s="60" customFormat="1" ht="15" customHeight="1" x14ac:dyDescent="0.2">
      <c r="B86" s="52" t="s">
        <v>22</v>
      </c>
      <c r="C86" s="51"/>
      <c r="D86" s="50"/>
      <c r="E86" s="65"/>
      <c r="F86" s="71"/>
      <c r="G86" s="65"/>
      <c r="H86" s="48"/>
    </row>
    <row r="87" spans="2:16" s="60" customFormat="1" ht="15" customHeight="1" x14ac:dyDescent="0.2">
      <c r="B87" s="52" t="s">
        <v>23</v>
      </c>
      <c r="C87" s="50"/>
      <c r="D87" s="51"/>
      <c r="E87" s="65"/>
      <c r="F87" s="71"/>
      <c r="G87" s="65"/>
      <c r="H87" s="48"/>
      <c r="O87" s="73" t="s">
        <v>16</v>
      </c>
      <c r="P87" s="73" t="s">
        <v>17</v>
      </c>
    </row>
    <row r="88" spans="2:16" s="60" customFormat="1" ht="15" customHeight="1" x14ac:dyDescent="0.2">
      <c r="B88" s="52" t="s">
        <v>24</v>
      </c>
      <c r="C88" s="50"/>
      <c r="D88" s="51"/>
      <c r="E88" s="65"/>
      <c r="F88" s="71"/>
      <c r="G88" s="65"/>
      <c r="H88" s="48"/>
      <c r="O88" s="144">
        <f>C95</f>
        <v>0.77057317924455127</v>
      </c>
      <c r="P88" s="144">
        <f>D95</f>
        <v>0.22942682075544868</v>
      </c>
    </row>
    <row r="89" spans="2:16" s="60" customFormat="1" ht="15" customHeight="1" x14ac:dyDescent="0.2">
      <c r="B89" s="52" t="s">
        <v>25</v>
      </c>
      <c r="C89" s="51"/>
      <c r="D89" s="50"/>
      <c r="E89" s="65"/>
      <c r="F89" s="71"/>
      <c r="G89" s="65"/>
      <c r="H89" s="48"/>
      <c r="O89" s="144"/>
      <c r="P89" s="159"/>
    </row>
    <row r="90" spans="2:16" s="60" customFormat="1" ht="15" customHeight="1" x14ac:dyDescent="0.2">
      <c r="B90" s="52" t="s">
        <v>61</v>
      </c>
      <c r="C90" s="51"/>
      <c r="D90" s="50"/>
      <c r="E90" s="65"/>
      <c r="F90" s="71"/>
      <c r="G90" s="65"/>
      <c r="H90" s="48"/>
    </row>
    <row r="91" spans="2:16" s="60" customFormat="1" ht="15" customHeight="1" x14ac:dyDescent="0.2">
      <c r="B91" s="52" t="s">
        <v>27</v>
      </c>
      <c r="C91" s="51"/>
      <c r="D91" s="50"/>
      <c r="E91" s="65"/>
      <c r="F91" s="71"/>
      <c r="G91" s="65"/>
      <c r="H91" s="48"/>
    </row>
    <row r="92" spans="2:16" s="60" customFormat="1" ht="15" customHeight="1" x14ac:dyDescent="0.2">
      <c r="B92" s="52" t="s">
        <v>28</v>
      </c>
      <c r="C92" s="51"/>
      <c r="D92" s="50"/>
      <c r="E92" s="65"/>
      <c r="F92" s="71"/>
      <c r="G92" s="64"/>
      <c r="H92" s="72"/>
    </row>
    <row r="93" spans="2:16" s="60" customFormat="1" ht="15" customHeight="1" x14ac:dyDescent="0.2">
      <c r="B93" s="52" t="s">
        <v>29</v>
      </c>
      <c r="C93" s="51"/>
      <c r="D93" s="50"/>
      <c r="E93" s="65"/>
      <c r="F93" s="71"/>
    </row>
    <row r="94" spans="2:16" s="60" customFormat="1" ht="15" customHeight="1" x14ac:dyDescent="0.2">
      <c r="B94" s="47" t="s">
        <v>2</v>
      </c>
      <c r="C94" s="46">
        <f>SUM(C82:C93)</f>
        <v>9935</v>
      </c>
      <c r="D94" s="46">
        <f>SUM(D82:D93)</f>
        <v>2958</v>
      </c>
      <c r="E94" s="46">
        <f>SUM(E82:E93)</f>
        <v>12893</v>
      </c>
      <c r="F94" s="64"/>
      <c r="G94" s="84"/>
      <c r="H94" s="70"/>
      <c r="I94" s="70"/>
      <c r="J94" s="70"/>
      <c r="K94" s="70"/>
      <c r="L94" s="70"/>
    </row>
    <row r="95" spans="2:16" s="60" customFormat="1" ht="15" customHeight="1" x14ac:dyDescent="0.2">
      <c r="B95" s="63" t="s">
        <v>73</v>
      </c>
      <c r="C95" s="69">
        <f>C94/E94</f>
        <v>0.77057317924455127</v>
      </c>
      <c r="D95" s="69">
        <f>D94/E94</f>
        <v>0.22942682075544868</v>
      </c>
      <c r="E95" s="69">
        <f>E94/E94</f>
        <v>1</v>
      </c>
      <c r="F95" s="68"/>
      <c r="G95" s="66"/>
      <c r="H95" s="66"/>
      <c r="I95" s="66"/>
      <c r="J95" s="66"/>
      <c r="K95" s="66"/>
      <c r="L95" s="66"/>
    </row>
    <row r="96" spans="2:16" s="60" customFormat="1" ht="9" customHeight="1" x14ac:dyDescent="0.2">
      <c r="B96" s="52"/>
      <c r="C96" s="50"/>
      <c r="D96" s="50"/>
      <c r="E96" s="50"/>
      <c r="F96" s="50"/>
      <c r="G96" s="50"/>
      <c r="H96" s="50"/>
      <c r="I96" s="50"/>
      <c r="J96" s="50"/>
      <c r="K96" s="65"/>
      <c r="L96" s="65"/>
    </row>
    <row r="97" spans="2:16" s="60" customFormat="1" ht="15" customHeight="1" x14ac:dyDescent="0.2">
      <c r="B97" s="54" t="s">
        <v>99</v>
      </c>
      <c r="C97" s="54"/>
      <c r="D97" s="54"/>
      <c r="E97" s="54"/>
      <c r="F97" s="54"/>
      <c r="G97" s="50"/>
      <c r="H97" s="50"/>
      <c r="I97" s="50"/>
      <c r="J97" s="50"/>
      <c r="K97" s="65"/>
      <c r="L97" s="65"/>
    </row>
    <row r="98" spans="2:16" s="60" customFormat="1" ht="24" customHeight="1" x14ac:dyDescent="0.2">
      <c r="B98" s="135" t="s">
        <v>0</v>
      </c>
      <c r="C98" s="55" t="s">
        <v>86</v>
      </c>
      <c r="D98" s="55" t="s">
        <v>85</v>
      </c>
      <c r="E98" s="55" t="s">
        <v>30</v>
      </c>
      <c r="F98" s="55" t="s">
        <v>84</v>
      </c>
      <c r="G98" s="55" t="s">
        <v>83</v>
      </c>
      <c r="H98" s="55" t="s">
        <v>82</v>
      </c>
      <c r="I98" s="55" t="s">
        <v>81</v>
      </c>
      <c r="J98" s="135" t="s">
        <v>60</v>
      </c>
      <c r="K98" s="135" t="s">
        <v>2</v>
      </c>
      <c r="L98" s="66"/>
    </row>
    <row r="99" spans="2:16" s="60" customFormat="1" ht="12" customHeight="1" x14ac:dyDescent="0.2">
      <c r="B99" s="135"/>
      <c r="C99" s="67" t="s">
        <v>80</v>
      </c>
      <c r="D99" s="67" t="s">
        <v>79</v>
      </c>
      <c r="E99" s="67" t="s">
        <v>78</v>
      </c>
      <c r="F99" s="67" t="s">
        <v>77</v>
      </c>
      <c r="G99" s="67" t="s">
        <v>76</v>
      </c>
      <c r="H99" s="67" t="s">
        <v>75</v>
      </c>
      <c r="I99" s="67" t="s">
        <v>74</v>
      </c>
      <c r="J99" s="135"/>
      <c r="K99" s="135"/>
      <c r="L99" s="66"/>
    </row>
    <row r="100" spans="2:16" s="60" customFormat="1" ht="15" customHeight="1" x14ac:dyDescent="0.2">
      <c r="B100" s="52" t="s">
        <v>18</v>
      </c>
      <c r="C100" s="51">
        <v>1409</v>
      </c>
      <c r="D100" s="50">
        <v>1598</v>
      </c>
      <c r="E100" s="50">
        <v>866</v>
      </c>
      <c r="F100" s="50">
        <v>693</v>
      </c>
      <c r="G100" s="50">
        <v>2681</v>
      </c>
      <c r="H100" s="50">
        <v>4500</v>
      </c>
      <c r="I100" s="50">
        <v>816</v>
      </c>
      <c r="J100" s="50">
        <v>330</v>
      </c>
      <c r="K100" s="65">
        <f>SUM(C100:J100)</f>
        <v>12893</v>
      </c>
      <c r="L100" s="65"/>
    </row>
    <row r="101" spans="2:16" s="60" customFormat="1" ht="15" customHeight="1" x14ac:dyDescent="0.2">
      <c r="B101" s="52" t="s">
        <v>19</v>
      </c>
      <c r="C101" s="51"/>
      <c r="D101" s="50"/>
      <c r="E101" s="50"/>
      <c r="F101" s="50"/>
      <c r="G101" s="50"/>
      <c r="H101" s="50"/>
      <c r="I101" s="50"/>
      <c r="J101" s="50"/>
      <c r="K101" s="65"/>
      <c r="L101" s="65"/>
    </row>
    <row r="102" spans="2:16" s="60" customFormat="1" ht="15" customHeight="1" x14ac:dyDescent="0.2">
      <c r="B102" s="52" t="s">
        <v>20</v>
      </c>
      <c r="C102" s="51"/>
      <c r="D102" s="50"/>
      <c r="E102" s="50"/>
      <c r="F102" s="50"/>
      <c r="G102" s="50"/>
      <c r="H102" s="50"/>
      <c r="I102" s="50"/>
      <c r="J102" s="50"/>
      <c r="K102" s="65"/>
      <c r="L102" s="65"/>
    </row>
    <row r="103" spans="2:16" s="60" customFormat="1" ht="15" customHeight="1" x14ac:dyDescent="0.2">
      <c r="B103" s="52" t="s">
        <v>21</v>
      </c>
      <c r="C103" s="51"/>
      <c r="D103" s="50"/>
      <c r="E103" s="50"/>
      <c r="F103" s="50"/>
      <c r="G103" s="50"/>
      <c r="H103" s="50"/>
      <c r="I103" s="50"/>
      <c r="J103" s="50"/>
      <c r="K103" s="65"/>
      <c r="L103" s="65"/>
    </row>
    <row r="104" spans="2:16" s="60" customFormat="1" ht="15" customHeight="1" x14ac:dyDescent="0.2">
      <c r="B104" s="52" t="s">
        <v>22</v>
      </c>
      <c r="C104" s="51"/>
      <c r="D104" s="50"/>
      <c r="E104" s="50"/>
      <c r="F104" s="50"/>
      <c r="G104" s="50"/>
      <c r="H104" s="50"/>
      <c r="I104" s="50"/>
      <c r="J104" s="50"/>
      <c r="K104" s="65"/>
      <c r="L104" s="65"/>
    </row>
    <row r="105" spans="2:16" s="60" customFormat="1" ht="15" customHeight="1" x14ac:dyDescent="0.2">
      <c r="B105" s="52" t="s">
        <v>23</v>
      </c>
      <c r="C105" s="51"/>
      <c r="D105" s="50"/>
      <c r="E105" s="50"/>
      <c r="F105" s="50"/>
      <c r="G105" s="50"/>
      <c r="H105" s="50"/>
      <c r="I105" s="50"/>
      <c r="J105" s="50"/>
      <c r="K105" s="65"/>
      <c r="L105" s="65"/>
    </row>
    <row r="106" spans="2:16" s="60" customFormat="1" ht="15" customHeight="1" x14ac:dyDescent="0.2">
      <c r="B106" s="52" t="s">
        <v>24</v>
      </c>
      <c r="C106" s="51"/>
      <c r="D106" s="50"/>
      <c r="E106" s="50"/>
      <c r="F106" s="50"/>
      <c r="G106" s="50"/>
      <c r="H106" s="50"/>
      <c r="I106" s="50"/>
      <c r="J106" s="50"/>
      <c r="K106" s="65"/>
      <c r="L106" s="65"/>
    </row>
    <row r="107" spans="2:16" s="60" customFormat="1" ht="15" customHeight="1" x14ac:dyDescent="0.2">
      <c r="B107" s="52" t="s">
        <v>25</v>
      </c>
      <c r="C107" s="51"/>
      <c r="D107" s="50"/>
      <c r="E107" s="50"/>
      <c r="F107" s="50"/>
      <c r="G107" s="50"/>
      <c r="H107" s="50"/>
      <c r="I107" s="50"/>
      <c r="J107" s="50"/>
      <c r="K107" s="65"/>
      <c r="L107" s="65"/>
    </row>
    <row r="108" spans="2:16" s="60" customFormat="1" ht="15" customHeight="1" x14ac:dyDescent="0.2">
      <c r="B108" s="52" t="s">
        <v>61</v>
      </c>
      <c r="C108" s="51"/>
      <c r="D108" s="50"/>
      <c r="E108" s="50"/>
      <c r="F108" s="50"/>
      <c r="G108" s="50"/>
      <c r="H108" s="50"/>
      <c r="I108" s="50"/>
      <c r="J108" s="50"/>
      <c r="K108" s="65"/>
      <c r="L108" s="65"/>
    </row>
    <row r="109" spans="2:16" s="60" customFormat="1" ht="15" customHeight="1" x14ac:dyDescent="0.2">
      <c r="B109" s="52" t="s">
        <v>27</v>
      </c>
      <c r="C109" s="51"/>
      <c r="D109" s="50"/>
      <c r="E109" s="50"/>
      <c r="F109" s="50"/>
      <c r="G109" s="50"/>
      <c r="H109" s="50"/>
      <c r="I109" s="50"/>
      <c r="J109" s="50"/>
      <c r="K109" s="65"/>
      <c r="L109" s="65"/>
    </row>
    <row r="110" spans="2:16" s="60" customFormat="1" ht="15" customHeight="1" x14ac:dyDescent="0.2">
      <c r="B110" s="52" t="s">
        <v>28</v>
      </c>
      <c r="C110" s="51"/>
      <c r="D110" s="50"/>
      <c r="E110" s="50"/>
      <c r="F110" s="50"/>
      <c r="G110" s="50"/>
      <c r="H110" s="50"/>
      <c r="I110" s="50"/>
      <c r="J110" s="50"/>
      <c r="K110" s="65"/>
      <c r="L110" s="65"/>
    </row>
    <row r="111" spans="2:16" s="60" customFormat="1" ht="15" customHeight="1" x14ac:dyDescent="0.2">
      <c r="B111" s="52" t="s">
        <v>29</v>
      </c>
      <c r="C111" s="51"/>
      <c r="D111" s="50"/>
      <c r="E111" s="50"/>
      <c r="F111" s="50"/>
      <c r="G111" s="50"/>
      <c r="H111" s="50"/>
      <c r="I111" s="50"/>
      <c r="J111" s="50"/>
      <c r="K111" s="65"/>
      <c r="L111" s="65"/>
    </row>
    <row r="112" spans="2:16" s="60" customFormat="1" ht="15" customHeight="1" x14ac:dyDescent="0.2">
      <c r="B112" s="47" t="s">
        <v>2</v>
      </c>
      <c r="C112" s="46">
        <f t="shared" ref="C112:K112" si="4">SUM(C100:C111)</f>
        <v>1409</v>
      </c>
      <c r="D112" s="46">
        <f t="shared" si="4"/>
        <v>1598</v>
      </c>
      <c r="E112" s="46">
        <f t="shared" si="4"/>
        <v>866</v>
      </c>
      <c r="F112" s="46">
        <f t="shared" si="4"/>
        <v>693</v>
      </c>
      <c r="G112" s="46">
        <f t="shared" si="4"/>
        <v>2681</v>
      </c>
      <c r="H112" s="46">
        <f t="shared" si="4"/>
        <v>4500</v>
      </c>
      <c r="I112" s="46">
        <f t="shared" si="4"/>
        <v>816</v>
      </c>
      <c r="J112" s="46">
        <f t="shared" si="4"/>
        <v>330</v>
      </c>
      <c r="K112" s="46">
        <f t="shared" si="4"/>
        <v>12893</v>
      </c>
      <c r="L112" s="64"/>
      <c r="N112" s="59"/>
      <c r="O112" s="58"/>
      <c r="P112" s="57"/>
    </row>
    <row r="113" spans="2:17" s="60" customFormat="1" ht="15" customHeight="1" x14ac:dyDescent="0.2">
      <c r="B113" s="63" t="s">
        <v>73</v>
      </c>
      <c r="C113" s="62">
        <f t="shared" ref="C113:K113" si="5">C112/$K$65</f>
        <v>0.10928410765531683</v>
      </c>
      <c r="D113" s="62">
        <f t="shared" si="5"/>
        <v>0.12394322500581711</v>
      </c>
      <c r="E113" s="62">
        <f t="shared" si="5"/>
        <v>6.7168230822927166E-2</v>
      </c>
      <c r="F113" s="62">
        <f t="shared" si="5"/>
        <v>5.3750096951834331E-2</v>
      </c>
      <c r="G113" s="62">
        <f t="shared" si="5"/>
        <v>0.20794229426820757</v>
      </c>
      <c r="H113" s="62">
        <f t="shared" si="5"/>
        <v>0.34902660358333981</v>
      </c>
      <c r="I113" s="62">
        <f t="shared" si="5"/>
        <v>6.329015744977895E-2</v>
      </c>
      <c r="J113" s="62">
        <f t="shared" si="5"/>
        <v>2.5595284262778253E-2</v>
      </c>
      <c r="K113" s="62">
        <f t="shared" si="5"/>
        <v>1</v>
      </c>
      <c r="L113" s="61"/>
      <c r="N113" s="59"/>
      <c r="O113" s="58"/>
      <c r="P113" s="57"/>
    </row>
    <row r="114" spans="2:17" s="60" customFormat="1" ht="15" customHeight="1" x14ac:dyDescent="0.2">
      <c r="B114" s="83"/>
      <c r="C114" s="82"/>
      <c r="D114" s="82"/>
      <c r="E114" s="48"/>
      <c r="F114" s="48"/>
      <c r="G114" s="48"/>
      <c r="H114" s="48"/>
    </row>
    <row r="115" spans="2:17" s="60" customFormat="1" ht="15" customHeight="1" x14ac:dyDescent="0.2">
      <c r="B115" s="54" t="s">
        <v>98</v>
      </c>
      <c r="C115" s="82"/>
      <c r="D115" s="82"/>
      <c r="E115" s="48"/>
      <c r="F115" s="48"/>
      <c r="G115" s="48"/>
      <c r="H115" s="48"/>
    </row>
    <row r="116" spans="2:17" s="60" customFormat="1" ht="15" customHeight="1" x14ac:dyDescent="0.2">
      <c r="B116" s="55" t="s">
        <v>97</v>
      </c>
      <c r="C116" s="55" t="s">
        <v>18</v>
      </c>
      <c r="D116" s="55" t="s">
        <v>19</v>
      </c>
      <c r="E116" s="55" t="s">
        <v>20</v>
      </c>
      <c r="F116" s="55" t="s">
        <v>21</v>
      </c>
      <c r="G116" s="55" t="s">
        <v>22</v>
      </c>
      <c r="H116" s="55" t="s">
        <v>23</v>
      </c>
      <c r="I116" s="55" t="s">
        <v>24</v>
      </c>
      <c r="J116" s="55" t="s">
        <v>25</v>
      </c>
      <c r="K116" s="55" t="s">
        <v>61</v>
      </c>
      <c r="L116" s="55" t="s">
        <v>27</v>
      </c>
      <c r="M116" s="55" t="s">
        <v>28</v>
      </c>
      <c r="N116" s="55" t="s">
        <v>29</v>
      </c>
      <c r="O116" s="55" t="s">
        <v>2</v>
      </c>
      <c r="P116" s="55" t="s">
        <v>15</v>
      </c>
    </row>
    <row r="117" spans="2:17" s="60" customFormat="1" ht="15" customHeight="1" x14ac:dyDescent="0.2">
      <c r="B117" s="52" t="s">
        <v>96</v>
      </c>
      <c r="C117" s="51">
        <v>3341</v>
      </c>
      <c r="D117" s="50"/>
      <c r="E117" s="50"/>
      <c r="F117" s="50"/>
      <c r="G117" s="50"/>
      <c r="H117" s="50"/>
      <c r="I117" s="50"/>
      <c r="J117" s="50"/>
      <c r="K117" s="80"/>
      <c r="L117" s="80"/>
      <c r="M117" s="80"/>
      <c r="N117" s="80"/>
      <c r="O117" s="49">
        <f>SUM(C117:N117)</f>
        <v>3341</v>
      </c>
      <c r="P117" s="48">
        <f t="shared" ref="P117:P122" si="6">O117/$O$122</f>
        <v>0.25913286279376407</v>
      </c>
      <c r="Q117" s="81"/>
    </row>
    <row r="118" spans="2:17" s="60" customFormat="1" ht="15" customHeight="1" x14ac:dyDescent="0.2">
      <c r="B118" s="52" t="s">
        <v>95</v>
      </c>
      <c r="C118" s="51">
        <v>5101</v>
      </c>
      <c r="D118" s="50"/>
      <c r="E118" s="50"/>
      <c r="F118" s="50"/>
      <c r="G118" s="50"/>
      <c r="H118" s="50"/>
      <c r="I118" s="50"/>
      <c r="J118" s="50"/>
      <c r="K118" s="80"/>
      <c r="L118" s="80"/>
      <c r="M118" s="80"/>
      <c r="N118" s="80"/>
      <c r="O118" s="49">
        <f>SUM(C118:N118)</f>
        <v>5101</v>
      </c>
      <c r="P118" s="48">
        <f t="shared" si="6"/>
        <v>0.39564104552858143</v>
      </c>
      <c r="Q118" s="81"/>
    </row>
    <row r="119" spans="2:17" s="60" customFormat="1" ht="15" customHeight="1" x14ac:dyDescent="0.2">
      <c r="B119" s="52" t="s">
        <v>94</v>
      </c>
      <c r="C119" s="51">
        <v>1064</v>
      </c>
      <c r="D119" s="50"/>
      <c r="E119" s="50"/>
      <c r="F119" s="50"/>
      <c r="G119" s="50"/>
      <c r="H119" s="50"/>
      <c r="I119" s="50"/>
      <c r="J119" s="50"/>
      <c r="K119" s="80"/>
      <c r="L119" s="80"/>
      <c r="M119" s="80"/>
      <c r="N119" s="80"/>
      <c r="O119" s="49">
        <f>SUM(C119:N119)</f>
        <v>1064</v>
      </c>
      <c r="P119" s="48">
        <f t="shared" si="6"/>
        <v>8.2525401380594124E-2</v>
      </c>
    </row>
    <row r="120" spans="2:17" s="60" customFormat="1" ht="15" customHeight="1" x14ac:dyDescent="0.2">
      <c r="B120" s="52" t="s">
        <v>93</v>
      </c>
      <c r="C120" s="51">
        <v>37</v>
      </c>
      <c r="D120" s="50"/>
      <c r="E120" s="50"/>
      <c r="F120" s="50"/>
      <c r="G120" s="50"/>
      <c r="H120" s="50"/>
      <c r="I120" s="50"/>
      <c r="J120" s="50"/>
      <c r="K120" s="80"/>
      <c r="L120" s="80"/>
      <c r="M120" s="80"/>
      <c r="N120" s="80"/>
      <c r="O120" s="49">
        <f>SUM(C120:N120)</f>
        <v>37</v>
      </c>
      <c r="P120" s="48">
        <f t="shared" si="6"/>
        <v>2.8697742961296827E-3</v>
      </c>
    </row>
    <row r="121" spans="2:17" s="60" customFormat="1" ht="15" customHeight="1" x14ac:dyDescent="0.2">
      <c r="B121" s="52" t="s">
        <v>92</v>
      </c>
      <c r="C121" s="51">
        <v>3350</v>
      </c>
      <c r="D121" s="50"/>
      <c r="E121" s="50"/>
      <c r="F121" s="50"/>
      <c r="G121" s="50"/>
      <c r="H121" s="50"/>
      <c r="I121" s="50"/>
      <c r="J121" s="50"/>
      <c r="K121" s="80"/>
      <c r="L121" s="80"/>
      <c r="M121" s="80"/>
      <c r="N121" s="80"/>
      <c r="O121" s="49">
        <f>SUM(C121:N121)</f>
        <v>3350</v>
      </c>
      <c r="P121" s="48">
        <f t="shared" si="6"/>
        <v>0.25983091600093072</v>
      </c>
    </row>
    <row r="122" spans="2:17" s="60" customFormat="1" ht="15" customHeight="1" x14ac:dyDescent="0.2">
      <c r="B122" s="47" t="s">
        <v>2</v>
      </c>
      <c r="C122" s="46">
        <f t="shared" ref="C122:O122" si="7">SUM(C117:C121)</f>
        <v>12893</v>
      </c>
      <c r="D122" s="46">
        <f t="shared" si="7"/>
        <v>0</v>
      </c>
      <c r="E122" s="46">
        <f t="shared" si="7"/>
        <v>0</v>
      </c>
      <c r="F122" s="46">
        <f t="shared" si="7"/>
        <v>0</v>
      </c>
      <c r="G122" s="46">
        <f t="shared" si="7"/>
        <v>0</v>
      </c>
      <c r="H122" s="46">
        <f t="shared" si="7"/>
        <v>0</v>
      </c>
      <c r="I122" s="46">
        <f t="shared" si="7"/>
        <v>0</v>
      </c>
      <c r="J122" s="46">
        <f t="shared" si="7"/>
        <v>0</v>
      </c>
      <c r="K122" s="46">
        <f t="shared" si="7"/>
        <v>0</v>
      </c>
      <c r="L122" s="46">
        <f t="shared" si="7"/>
        <v>0</v>
      </c>
      <c r="M122" s="46">
        <f t="shared" si="7"/>
        <v>0</v>
      </c>
      <c r="N122" s="46">
        <f t="shared" si="7"/>
        <v>0</v>
      </c>
      <c r="O122" s="46">
        <f t="shared" si="7"/>
        <v>12893</v>
      </c>
      <c r="P122" s="45">
        <f t="shared" si="6"/>
        <v>1</v>
      </c>
    </row>
    <row r="123" spans="2:17" s="60" customFormat="1" ht="14.25" customHeight="1" x14ac:dyDescent="0.2">
      <c r="B123" s="52"/>
      <c r="C123" s="50"/>
      <c r="D123" s="50"/>
      <c r="E123" s="50"/>
      <c r="F123" s="79"/>
    </row>
    <row r="124" spans="2:17" s="60" customFormat="1" ht="18" customHeight="1" x14ac:dyDescent="0.25">
      <c r="B124" s="1" t="s">
        <v>91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60" customFormat="1" ht="3" customHeight="1" x14ac:dyDescent="0.2">
      <c r="B125" s="77"/>
      <c r="C125" s="78"/>
      <c r="D125" s="78"/>
      <c r="E125" s="78"/>
      <c r="F125" s="78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2:17" s="60" customFormat="1" ht="15" customHeight="1" thickBot="1" x14ac:dyDescent="0.25">
      <c r="B126" s="54" t="s">
        <v>90</v>
      </c>
      <c r="C126" s="54"/>
      <c r="D126" s="54"/>
      <c r="E126" s="54"/>
      <c r="F126" s="54"/>
      <c r="G126" s="53"/>
      <c r="H126" s="53"/>
      <c r="I126" s="76"/>
      <c r="J126" s="76"/>
    </row>
    <row r="127" spans="2:17" s="43" customFormat="1" ht="15" customHeight="1" thickTop="1" x14ac:dyDescent="0.25">
      <c r="B127" s="55" t="s">
        <v>0</v>
      </c>
      <c r="C127" s="55" t="s">
        <v>16</v>
      </c>
      <c r="D127" s="55" t="s">
        <v>17</v>
      </c>
      <c r="E127" s="55" t="s">
        <v>89</v>
      </c>
      <c r="F127" s="55" t="s">
        <v>2</v>
      </c>
      <c r="G127" s="75" t="s">
        <v>58</v>
      </c>
      <c r="H127" s="66"/>
      <c r="I127" s="60"/>
      <c r="J127" s="60"/>
      <c r="K127" s="60"/>
      <c r="L127" s="60"/>
      <c r="M127" s="60"/>
      <c r="N127" s="60"/>
      <c r="O127" s="60"/>
      <c r="P127" s="60"/>
    </row>
    <row r="128" spans="2:17" s="43" customFormat="1" ht="15" customHeight="1" x14ac:dyDescent="0.25">
      <c r="B128" s="52" t="s">
        <v>18</v>
      </c>
      <c r="C128" s="51">
        <v>2238</v>
      </c>
      <c r="D128" s="50">
        <v>6387</v>
      </c>
      <c r="E128" s="50">
        <v>4268</v>
      </c>
      <c r="F128" s="65">
        <f>C128+D128+E128</f>
        <v>12893</v>
      </c>
      <c r="G128" s="74" t="s">
        <v>88</v>
      </c>
      <c r="H128" s="48"/>
      <c r="I128" s="60"/>
      <c r="J128" s="60"/>
      <c r="K128" s="60"/>
      <c r="L128" s="60"/>
      <c r="M128" s="60"/>
      <c r="N128" s="60"/>
      <c r="O128" s="60"/>
      <c r="P128" s="60"/>
    </row>
    <row r="129" spans="2:16" s="43" customFormat="1" ht="15" customHeight="1" x14ac:dyDescent="0.25">
      <c r="B129" s="52" t="s">
        <v>19</v>
      </c>
      <c r="C129" s="51"/>
      <c r="D129" s="50"/>
      <c r="E129" s="50"/>
      <c r="F129" s="65"/>
      <c r="G129" s="71"/>
      <c r="H129" s="48"/>
      <c r="I129" s="60"/>
      <c r="J129" s="60"/>
      <c r="K129" s="60"/>
      <c r="L129" s="60"/>
      <c r="M129" s="60"/>
      <c r="N129" s="60"/>
      <c r="O129" s="60"/>
      <c r="P129" s="60"/>
    </row>
    <row r="130" spans="2:16" s="43" customFormat="1" ht="15" customHeight="1" x14ac:dyDescent="0.25">
      <c r="B130" s="52" t="s">
        <v>20</v>
      </c>
      <c r="C130" s="51"/>
      <c r="D130" s="50"/>
      <c r="E130" s="50"/>
      <c r="F130" s="65"/>
      <c r="G130" s="71"/>
      <c r="H130" s="48"/>
      <c r="I130" s="60"/>
      <c r="J130" s="60"/>
      <c r="K130" s="60"/>
      <c r="L130" s="60"/>
      <c r="M130" s="60"/>
      <c r="N130" s="60"/>
      <c r="O130" s="60"/>
      <c r="P130" s="60"/>
    </row>
    <row r="131" spans="2:16" s="43" customFormat="1" ht="15" customHeight="1" x14ac:dyDescent="0.25">
      <c r="B131" s="52" t="s">
        <v>21</v>
      </c>
      <c r="C131" s="51"/>
      <c r="D131" s="50"/>
      <c r="E131" s="50"/>
      <c r="F131" s="65"/>
      <c r="G131" s="71"/>
      <c r="H131" s="48"/>
      <c r="I131" s="60"/>
      <c r="J131" s="60"/>
      <c r="K131" s="60"/>
      <c r="L131" s="60"/>
      <c r="M131" s="60"/>
      <c r="N131" s="60"/>
      <c r="O131" s="60"/>
      <c r="P131" s="60"/>
    </row>
    <row r="132" spans="2:16" s="43" customFormat="1" ht="15" customHeight="1" x14ac:dyDescent="0.25">
      <c r="B132" s="52" t="s">
        <v>22</v>
      </c>
      <c r="C132" s="51"/>
      <c r="D132" s="50"/>
      <c r="E132" s="50"/>
      <c r="F132" s="65"/>
      <c r="G132" s="71"/>
      <c r="H132" s="48"/>
      <c r="I132" s="60"/>
      <c r="J132" s="60"/>
      <c r="K132" s="60"/>
      <c r="L132" s="60"/>
      <c r="M132" s="60"/>
      <c r="N132" s="60"/>
      <c r="O132" s="60"/>
      <c r="P132" s="60"/>
    </row>
    <row r="133" spans="2:16" s="43" customFormat="1" ht="15" customHeight="1" x14ac:dyDescent="0.25">
      <c r="B133" s="52" t="s">
        <v>23</v>
      </c>
      <c r="C133" s="51"/>
      <c r="D133" s="50"/>
      <c r="E133" s="50"/>
      <c r="F133" s="65"/>
      <c r="G133" s="71"/>
      <c r="H133" s="48"/>
      <c r="I133" s="60"/>
      <c r="J133" s="60"/>
      <c r="K133" s="60"/>
      <c r="L133" s="60"/>
      <c r="M133" s="60"/>
      <c r="N133" s="60"/>
      <c r="O133" s="73" t="s">
        <v>16</v>
      </c>
      <c r="P133" s="73" t="s">
        <v>17</v>
      </c>
    </row>
    <row r="134" spans="2:16" s="43" customFormat="1" ht="15" customHeight="1" x14ac:dyDescent="0.25">
      <c r="B134" s="52" t="s">
        <v>24</v>
      </c>
      <c r="C134" s="51"/>
      <c r="D134" s="50"/>
      <c r="E134" s="50"/>
      <c r="F134" s="65"/>
      <c r="G134" s="71"/>
      <c r="H134" s="48"/>
      <c r="I134" s="60"/>
      <c r="J134" s="60"/>
      <c r="K134" s="60"/>
      <c r="L134" s="60"/>
      <c r="M134" s="60"/>
      <c r="N134" s="60"/>
      <c r="O134" s="144">
        <f>C141</f>
        <v>0.17358256418211432</v>
      </c>
      <c r="P134" s="144">
        <f>D141</f>
        <v>0.4953850926859536</v>
      </c>
    </row>
    <row r="135" spans="2:16" s="43" customFormat="1" ht="15" customHeight="1" x14ac:dyDescent="0.25">
      <c r="B135" s="52" t="s">
        <v>25</v>
      </c>
      <c r="C135" s="51"/>
      <c r="D135" s="50"/>
      <c r="E135" s="50"/>
      <c r="F135" s="65"/>
      <c r="G135" s="71"/>
      <c r="H135" s="48"/>
      <c r="I135" s="60"/>
      <c r="J135" s="60"/>
      <c r="K135" s="60"/>
      <c r="L135" s="60"/>
      <c r="M135" s="60"/>
      <c r="N135" s="60"/>
      <c r="O135" s="144"/>
      <c r="P135" s="159"/>
    </row>
    <row r="136" spans="2:16" s="43" customFormat="1" ht="15" customHeight="1" x14ac:dyDescent="0.25">
      <c r="B136" s="52" t="s">
        <v>61</v>
      </c>
      <c r="C136" s="51"/>
      <c r="D136" s="50"/>
      <c r="E136" s="50"/>
      <c r="F136" s="65"/>
      <c r="G136" s="71"/>
      <c r="H136" s="48"/>
      <c r="I136" s="60"/>
      <c r="J136" s="60"/>
      <c r="K136" s="60"/>
      <c r="L136" s="60"/>
      <c r="M136" s="60"/>
      <c r="N136" s="60"/>
      <c r="O136" s="60"/>
      <c r="P136" s="60"/>
    </row>
    <row r="137" spans="2:16" s="43" customFormat="1" ht="15" customHeight="1" x14ac:dyDescent="0.25">
      <c r="B137" s="52" t="s">
        <v>27</v>
      </c>
      <c r="C137" s="51"/>
      <c r="D137" s="50"/>
      <c r="E137" s="50"/>
      <c r="F137" s="65"/>
      <c r="G137" s="71"/>
      <c r="H137" s="48"/>
      <c r="I137" s="60"/>
      <c r="J137" s="60"/>
      <c r="K137" s="60"/>
      <c r="L137" s="60"/>
      <c r="M137" s="60"/>
      <c r="N137" s="60"/>
      <c r="O137" s="60"/>
      <c r="P137" s="60"/>
    </row>
    <row r="138" spans="2:16" s="43" customFormat="1" ht="15" customHeight="1" x14ac:dyDescent="0.25">
      <c r="B138" s="52" t="s">
        <v>28</v>
      </c>
      <c r="C138" s="51"/>
      <c r="D138" s="50"/>
      <c r="E138" s="50"/>
      <c r="F138" s="65"/>
      <c r="G138" s="71"/>
      <c r="H138" s="72"/>
      <c r="I138" s="60"/>
      <c r="J138" s="60"/>
      <c r="K138" s="60"/>
      <c r="L138" s="60"/>
      <c r="M138" s="60"/>
      <c r="N138" s="60"/>
      <c r="O138" s="60"/>
      <c r="P138" s="60"/>
    </row>
    <row r="139" spans="2:16" s="43" customFormat="1" ht="15" customHeight="1" x14ac:dyDescent="0.25">
      <c r="B139" s="52" t="s">
        <v>29</v>
      </c>
      <c r="C139" s="49"/>
      <c r="D139" s="50"/>
      <c r="E139" s="50"/>
      <c r="F139" s="65"/>
      <c r="G139" s="71"/>
      <c r="H139" s="60"/>
      <c r="I139" s="60"/>
      <c r="J139" s="60"/>
      <c r="K139" s="60"/>
      <c r="L139" s="60"/>
      <c r="M139" s="60"/>
      <c r="N139" s="60"/>
      <c r="O139" s="60"/>
      <c r="P139" s="60"/>
    </row>
    <row r="140" spans="2:16" s="43" customFormat="1" x14ac:dyDescent="0.25">
      <c r="B140" s="47" t="s">
        <v>2</v>
      </c>
      <c r="C140" s="46">
        <f>SUM(C128:C139)</f>
        <v>2238</v>
      </c>
      <c r="D140" s="46">
        <f>SUM(D128:D139)</f>
        <v>6387</v>
      </c>
      <c r="E140" s="46">
        <f>SUM(E128:E139)</f>
        <v>4268</v>
      </c>
      <c r="F140" s="46">
        <f>SUM(F128:F139)</f>
        <v>12893</v>
      </c>
      <c r="G140" s="64"/>
      <c r="H140" s="70"/>
      <c r="I140" s="70"/>
      <c r="J140" s="70"/>
      <c r="K140" s="70"/>
      <c r="L140" s="70"/>
      <c r="M140" s="60"/>
      <c r="N140" s="60"/>
      <c r="O140" s="60"/>
      <c r="P140" s="60"/>
    </row>
    <row r="141" spans="2:16" s="43" customFormat="1" x14ac:dyDescent="0.25">
      <c r="B141" s="63" t="s">
        <v>73</v>
      </c>
      <c r="C141" s="69">
        <f>C140/F140</f>
        <v>0.17358256418211432</v>
      </c>
      <c r="D141" s="69">
        <f>D140/F140</f>
        <v>0.4953850926859536</v>
      </c>
      <c r="E141" s="69">
        <f>E140/F140</f>
        <v>0.33103234313193208</v>
      </c>
      <c r="F141" s="69">
        <f>F140/F140</f>
        <v>1</v>
      </c>
      <c r="G141" s="68"/>
      <c r="H141" s="66"/>
      <c r="I141" s="66"/>
      <c r="J141" s="66"/>
      <c r="K141" s="66"/>
      <c r="L141" s="66"/>
      <c r="M141" s="60"/>
      <c r="N141" s="60"/>
      <c r="O141" s="60"/>
      <c r="P141" s="60"/>
    </row>
    <row r="142" spans="2:16" s="43" customFormat="1" x14ac:dyDescent="0.25">
      <c r="B142" s="52"/>
      <c r="C142" s="50"/>
      <c r="D142" s="50"/>
      <c r="E142" s="50"/>
      <c r="F142" s="50"/>
      <c r="G142" s="50"/>
      <c r="H142" s="50"/>
      <c r="I142" s="50"/>
      <c r="J142" s="50"/>
      <c r="K142" s="65"/>
      <c r="L142" s="65"/>
      <c r="M142" s="60"/>
      <c r="N142" s="60"/>
      <c r="O142" s="60"/>
      <c r="P142" s="60"/>
    </row>
    <row r="143" spans="2:16" s="43" customFormat="1" x14ac:dyDescent="0.25">
      <c r="B143" s="54" t="s">
        <v>87</v>
      </c>
      <c r="C143" s="54"/>
      <c r="D143" s="54"/>
      <c r="E143" s="54"/>
      <c r="F143" s="54"/>
      <c r="G143" s="50"/>
      <c r="H143" s="50"/>
      <c r="I143" s="50"/>
      <c r="J143" s="50"/>
      <c r="K143" s="65"/>
      <c r="L143" s="65"/>
      <c r="M143" s="60"/>
      <c r="N143" s="60"/>
      <c r="O143" s="60"/>
      <c r="P143" s="60"/>
    </row>
    <row r="144" spans="2:16" s="43" customFormat="1" ht="25.5" customHeight="1" x14ac:dyDescent="0.25">
      <c r="B144" s="135" t="s">
        <v>0</v>
      </c>
      <c r="C144" s="55" t="s">
        <v>86</v>
      </c>
      <c r="D144" s="55" t="s">
        <v>85</v>
      </c>
      <c r="E144" s="55" t="s">
        <v>30</v>
      </c>
      <c r="F144" s="55" t="s">
        <v>84</v>
      </c>
      <c r="G144" s="55" t="s">
        <v>83</v>
      </c>
      <c r="H144" s="55" t="s">
        <v>82</v>
      </c>
      <c r="I144" s="55" t="s">
        <v>81</v>
      </c>
      <c r="J144" s="135" t="s">
        <v>60</v>
      </c>
      <c r="K144" s="135" t="s">
        <v>2</v>
      </c>
      <c r="L144" s="66"/>
      <c r="M144" s="60"/>
      <c r="N144" s="60"/>
      <c r="O144" s="60"/>
      <c r="P144" s="60"/>
    </row>
    <row r="145" spans="2:16" s="43" customFormat="1" ht="13.5" customHeight="1" x14ac:dyDescent="0.25">
      <c r="B145" s="135"/>
      <c r="C145" s="67" t="s">
        <v>80</v>
      </c>
      <c r="D145" s="67" t="s">
        <v>79</v>
      </c>
      <c r="E145" s="67" t="s">
        <v>78</v>
      </c>
      <c r="F145" s="67" t="s">
        <v>77</v>
      </c>
      <c r="G145" s="67" t="s">
        <v>76</v>
      </c>
      <c r="H145" s="67" t="s">
        <v>75</v>
      </c>
      <c r="I145" s="67" t="s">
        <v>74</v>
      </c>
      <c r="J145" s="135"/>
      <c r="K145" s="135"/>
      <c r="L145" s="66"/>
      <c r="M145" s="60"/>
      <c r="N145" s="60"/>
      <c r="O145" s="60"/>
      <c r="P145" s="60"/>
    </row>
    <row r="146" spans="2:16" s="43" customFormat="1" ht="14.25" customHeight="1" x14ac:dyDescent="0.25">
      <c r="B146" s="52" t="s">
        <v>18</v>
      </c>
      <c r="C146" s="51">
        <v>0</v>
      </c>
      <c r="D146" s="50">
        <v>10</v>
      </c>
      <c r="E146" s="50">
        <v>20</v>
      </c>
      <c r="F146" s="50">
        <v>91</v>
      </c>
      <c r="G146" s="50">
        <v>1958</v>
      </c>
      <c r="H146" s="50">
        <v>5729</v>
      </c>
      <c r="I146" s="50">
        <v>426</v>
      </c>
      <c r="J146" s="50">
        <v>4659</v>
      </c>
      <c r="K146" s="65">
        <f t="shared" ref="K146:K157" si="8">SUM(C146:J146)</f>
        <v>12893</v>
      </c>
      <c r="L146" s="65"/>
      <c r="M146" s="60"/>
      <c r="N146" s="60"/>
      <c r="O146" s="60"/>
      <c r="P146" s="60"/>
    </row>
    <row r="147" spans="2:16" s="43" customFormat="1" ht="14.25" customHeight="1" x14ac:dyDescent="0.25">
      <c r="B147" s="52" t="s">
        <v>19</v>
      </c>
      <c r="C147" s="51"/>
      <c r="D147" s="50"/>
      <c r="E147" s="50"/>
      <c r="F147" s="50"/>
      <c r="G147" s="50"/>
      <c r="H147" s="50"/>
      <c r="I147" s="50"/>
      <c r="J147" s="50"/>
      <c r="K147" s="65">
        <f t="shared" si="8"/>
        <v>0</v>
      </c>
      <c r="L147" s="65"/>
      <c r="M147" s="60"/>
      <c r="N147" s="60"/>
      <c r="O147" s="60"/>
      <c r="P147" s="60"/>
    </row>
    <row r="148" spans="2:16" s="43" customFormat="1" ht="14.25" customHeight="1" x14ac:dyDescent="0.25">
      <c r="B148" s="52" t="s">
        <v>20</v>
      </c>
      <c r="C148" s="51"/>
      <c r="D148" s="50"/>
      <c r="E148" s="50"/>
      <c r="F148" s="50"/>
      <c r="G148" s="50"/>
      <c r="H148" s="50"/>
      <c r="I148" s="50"/>
      <c r="J148" s="50"/>
      <c r="K148" s="65">
        <f t="shared" si="8"/>
        <v>0</v>
      </c>
      <c r="L148" s="65"/>
      <c r="M148" s="60"/>
      <c r="N148" s="60"/>
      <c r="O148" s="60"/>
      <c r="P148" s="60"/>
    </row>
    <row r="149" spans="2:16" s="43" customFormat="1" ht="14.25" customHeight="1" x14ac:dyDescent="0.25">
      <c r="B149" s="52" t="s">
        <v>21</v>
      </c>
      <c r="C149" s="51"/>
      <c r="D149" s="50"/>
      <c r="E149" s="50"/>
      <c r="F149" s="50"/>
      <c r="G149" s="50"/>
      <c r="H149" s="50"/>
      <c r="I149" s="50"/>
      <c r="J149" s="50"/>
      <c r="K149" s="65">
        <f t="shared" si="8"/>
        <v>0</v>
      </c>
      <c r="L149" s="65"/>
      <c r="M149" s="60"/>
      <c r="N149" s="60"/>
      <c r="O149" s="60"/>
      <c r="P149" s="60"/>
    </row>
    <row r="150" spans="2:16" s="43" customFormat="1" ht="14.25" customHeight="1" x14ac:dyDescent="0.25">
      <c r="B150" s="52" t="s">
        <v>22</v>
      </c>
      <c r="C150" s="51"/>
      <c r="D150" s="50"/>
      <c r="E150" s="50"/>
      <c r="F150" s="50"/>
      <c r="G150" s="50"/>
      <c r="H150" s="50"/>
      <c r="I150" s="50"/>
      <c r="J150" s="50"/>
      <c r="K150" s="65">
        <f t="shared" si="8"/>
        <v>0</v>
      </c>
      <c r="L150" s="65"/>
      <c r="M150" s="60"/>
      <c r="N150" s="60"/>
      <c r="O150" s="60"/>
      <c r="P150" s="60"/>
    </row>
    <row r="151" spans="2:16" s="43" customFormat="1" ht="14.25" customHeight="1" x14ac:dyDescent="0.25">
      <c r="B151" s="52" t="s">
        <v>23</v>
      </c>
      <c r="C151" s="51"/>
      <c r="D151" s="50"/>
      <c r="E151" s="50"/>
      <c r="F151" s="50"/>
      <c r="G151" s="50"/>
      <c r="H151" s="50"/>
      <c r="I151" s="50"/>
      <c r="J151" s="50"/>
      <c r="K151" s="65">
        <f t="shared" si="8"/>
        <v>0</v>
      </c>
      <c r="L151" s="65"/>
      <c r="M151" s="60"/>
      <c r="N151" s="60"/>
      <c r="O151" s="60"/>
      <c r="P151" s="60"/>
    </row>
    <row r="152" spans="2:16" s="43" customFormat="1" ht="14.25" customHeight="1" x14ac:dyDescent="0.25">
      <c r="B152" s="52" t="s">
        <v>24</v>
      </c>
      <c r="C152" s="51"/>
      <c r="D152" s="50"/>
      <c r="E152" s="50"/>
      <c r="F152" s="50"/>
      <c r="G152" s="50"/>
      <c r="H152" s="50"/>
      <c r="I152" s="50"/>
      <c r="J152" s="50"/>
      <c r="K152" s="65">
        <f t="shared" si="8"/>
        <v>0</v>
      </c>
      <c r="L152" s="65"/>
      <c r="M152" s="60"/>
      <c r="N152" s="60"/>
      <c r="O152" s="60"/>
      <c r="P152" s="60"/>
    </row>
    <row r="153" spans="2:16" s="43" customFormat="1" ht="14.25" customHeight="1" x14ac:dyDescent="0.25">
      <c r="B153" s="52" t="s">
        <v>25</v>
      </c>
      <c r="C153" s="51"/>
      <c r="D153" s="50"/>
      <c r="E153" s="50"/>
      <c r="F153" s="50"/>
      <c r="G153" s="50"/>
      <c r="H153" s="50"/>
      <c r="I153" s="50"/>
      <c r="J153" s="50"/>
      <c r="K153" s="65">
        <f t="shared" si="8"/>
        <v>0</v>
      </c>
      <c r="L153" s="65"/>
      <c r="M153" s="60"/>
      <c r="N153" s="60"/>
      <c r="O153" s="60"/>
      <c r="P153" s="60"/>
    </row>
    <row r="154" spans="2:16" s="43" customFormat="1" ht="14.25" customHeight="1" x14ac:dyDescent="0.25">
      <c r="B154" s="52" t="s">
        <v>61</v>
      </c>
      <c r="C154" s="51"/>
      <c r="D154" s="50"/>
      <c r="E154" s="50"/>
      <c r="F154" s="50"/>
      <c r="G154" s="50"/>
      <c r="H154" s="50"/>
      <c r="I154" s="50"/>
      <c r="J154" s="50"/>
      <c r="K154" s="65">
        <f t="shared" si="8"/>
        <v>0</v>
      </c>
      <c r="L154" s="65"/>
      <c r="M154" s="60"/>
      <c r="N154" s="60"/>
      <c r="O154" s="60"/>
      <c r="P154" s="60"/>
    </row>
    <row r="155" spans="2:16" s="43" customFormat="1" ht="14.25" customHeight="1" x14ac:dyDescent="0.25">
      <c r="B155" s="52" t="s">
        <v>27</v>
      </c>
      <c r="C155" s="51"/>
      <c r="D155" s="50"/>
      <c r="E155" s="50"/>
      <c r="F155" s="50"/>
      <c r="G155" s="50"/>
      <c r="H155" s="50"/>
      <c r="I155" s="50"/>
      <c r="J155" s="50"/>
      <c r="K155" s="65">
        <f t="shared" si="8"/>
        <v>0</v>
      </c>
      <c r="L155" s="65"/>
      <c r="M155" s="60"/>
      <c r="N155" s="60"/>
      <c r="O155" s="60"/>
      <c r="P155" s="60"/>
    </row>
    <row r="156" spans="2:16" s="43" customFormat="1" ht="14.25" customHeight="1" x14ac:dyDescent="0.25">
      <c r="B156" s="52" t="s">
        <v>28</v>
      </c>
      <c r="C156" s="51"/>
      <c r="D156" s="50"/>
      <c r="E156" s="50"/>
      <c r="F156" s="50"/>
      <c r="G156" s="50"/>
      <c r="H156" s="50"/>
      <c r="I156" s="50"/>
      <c r="J156" s="50"/>
      <c r="K156" s="65">
        <f t="shared" si="8"/>
        <v>0</v>
      </c>
      <c r="L156" s="65"/>
      <c r="M156" s="60"/>
      <c r="N156" s="60"/>
      <c r="O156" s="60"/>
      <c r="P156" s="60"/>
    </row>
    <row r="157" spans="2:16" s="43" customFormat="1" ht="14.25" customHeight="1" x14ac:dyDescent="0.25">
      <c r="B157" s="52" t="s">
        <v>29</v>
      </c>
      <c r="C157" s="51"/>
      <c r="D157" s="50"/>
      <c r="E157" s="50"/>
      <c r="F157" s="50"/>
      <c r="G157" s="50"/>
      <c r="H157" s="50"/>
      <c r="I157" s="50"/>
      <c r="J157" s="50"/>
      <c r="K157" s="65">
        <f t="shared" si="8"/>
        <v>0</v>
      </c>
      <c r="L157" s="65"/>
      <c r="M157" s="60"/>
      <c r="N157" s="60"/>
      <c r="O157" s="60"/>
      <c r="P157" s="60"/>
    </row>
    <row r="158" spans="2:16" s="43" customFormat="1" ht="14.25" customHeight="1" x14ac:dyDescent="0.25">
      <c r="B158" s="47" t="s">
        <v>2</v>
      </c>
      <c r="C158" s="46">
        <f t="shared" ref="C158:K158" si="9">SUM(C146:C157)</f>
        <v>0</v>
      </c>
      <c r="D158" s="46">
        <f t="shared" si="9"/>
        <v>10</v>
      </c>
      <c r="E158" s="46">
        <f t="shared" si="9"/>
        <v>20</v>
      </c>
      <c r="F158" s="46">
        <f t="shared" si="9"/>
        <v>91</v>
      </c>
      <c r="G158" s="46">
        <f t="shared" si="9"/>
        <v>1958</v>
      </c>
      <c r="H158" s="46">
        <f t="shared" si="9"/>
        <v>5729</v>
      </c>
      <c r="I158" s="46">
        <f t="shared" si="9"/>
        <v>426</v>
      </c>
      <c r="J158" s="46">
        <f t="shared" si="9"/>
        <v>4659</v>
      </c>
      <c r="K158" s="46">
        <f t="shared" si="9"/>
        <v>12893</v>
      </c>
      <c r="L158" s="64"/>
      <c r="M158" s="60"/>
      <c r="N158" s="59"/>
      <c r="O158" s="58"/>
      <c r="P158" s="57"/>
    </row>
    <row r="159" spans="2:16" s="43" customFormat="1" ht="14.25" customHeight="1" x14ac:dyDescent="0.25">
      <c r="B159" s="63" t="s">
        <v>73</v>
      </c>
      <c r="C159" s="62">
        <f t="shared" ref="C159:K159" si="10">C158/$K$65</f>
        <v>0</v>
      </c>
      <c r="D159" s="62">
        <f t="shared" si="10"/>
        <v>7.7561467462964402E-4</v>
      </c>
      <c r="E159" s="62">
        <f t="shared" si="10"/>
        <v>1.551229349259288E-3</v>
      </c>
      <c r="F159" s="62">
        <f t="shared" si="10"/>
        <v>7.0580935391297605E-3</v>
      </c>
      <c r="G159" s="62">
        <f t="shared" si="10"/>
        <v>0.1518653532924843</v>
      </c>
      <c r="H159" s="62">
        <f t="shared" si="10"/>
        <v>0.44434964709532304</v>
      </c>
      <c r="I159" s="62">
        <f t="shared" si="10"/>
        <v>3.3041185139222835E-2</v>
      </c>
      <c r="J159" s="62">
        <f t="shared" si="10"/>
        <v>0.36135887690995111</v>
      </c>
      <c r="K159" s="62">
        <f t="shared" si="10"/>
        <v>1</v>
      </c>
      <c r="L159" s="61"/>
      <c r="M159" s="60"/>
      <c r="N159" s="59"/>
      <c r="O159" s="58"/>
      <c r="P159" s="57"/>
    </row>
    <row r="160" spans="2:16" s="43" customFormat="1" x14ac:dyDescent="0.25">
      <c r="C160" s="56"/>
      <c r="D160" s="56"/>
      <c r="E160" s="56"/>
      <c r="F160" s="56"/>
    </row>
    <row r="161" spans="2:17" s="43" customFormat="1" x14ac:dyDescent="0.25">
      <c r="B161" s="43" t="s">
        <v>72</v>
      </c>
      <c r="C161" s="56"/>
      <c r="D161" s="56"/>
      <c r="E161" s="56"/>
      <c r="F161" s="56"/>
      <c r="J161" s="54"/>
    </row>
    <row r="162" spans="2:17" s="43" customFormat="1" ht="17.25" customHeight="1" x14ac:dyDescent="0.25">
      <c r="B162" s="55" t="s">
        <v>33</v>
      </c>
      <c r="C162" s="55" t="s">
        <v>18</v>
      </c>
      <c r="D162" s="55" t="s">
        <v>19</v>
      </c>
      <c r="E162" s="55" t="s">
        <v>20</v>
      </c>
      <c r="F162" s="55" t="s">
        <v>21</v>
      </c>
      <c r="G162" s="55" t="s">
        <v>22</v>
      </c>
      <c r="H162" s="55" t="s">
        <v>23</v>
      </c>
      <c r="I162" s="55" t="s">
        <v>24</v>
      </c>
      <c r="J162" s="55" t="s">
        <v>25</v>
      </c>
      <c r="K162" s="55" t="s">
        <v>26</v>
      </c>
      <c r="L162" s="55" t="s">
        <v>27</v>
      </c>
      <c r="M162" s="55" t="s">
        <v>28</v>
      </c>
      <c r="N162" s="55" t="s">
        <v>29</v>
      </c>
      <c r="O162" s="55" t="s">
        <v>2</v>
      </c>
      <c r="P162" s="55" t="s">
        <v>15</v>
      </c>
      <c r="Q162" s="54"/>
    </row>
    <row r="163" spans="2:17" s="43" customFormat="1" ht="14.25" customHeight="1" x14ac:dyDescent="0.25">
      <c r="B163" s="52" t="s">
        <v>47</v>
      </c>
      <c r="C163" s="51">
        <v>83</v>
      </c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49">
        <f t="shared" ref="O163:O187" si="11">SUM(C163:N163)</f>
        <v>83</v>
      </c>
      <c r="P163" s="48">
        <f t="shared" ref="P163:P187" si="12">O163/$O$188</f>
        <v>6.4376017994260447E-3</v>
      </c>
      <c r="Q163" s="53"/>
    </row>
    <row r="164" spans="2:17" s="43" customFormat="1" ht="14.25" customHeight="1" x14ac:dyDescent="0.25">
      <c r="B164" s="52" t="s">
        <v>43</v>
      </c>
      <c r="C164" s="51">
        <v>184</v>
      </c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49">
        <f t="shared" si="11"/>
        <v>184</v>
      </c>
      <c r="P164" s="48">
        <f t="shared" si="12"/>
        <v>1.427131001318545E-2</v>
      </c>
      <c r="Q164" s="44"/>
    </row>
    <row r="165" spans="2:17" s="43" customFormat="1" ht="14.25" customHeight="1" x14ac:dyDescent="0.25">
      <c r="B165" s="52" t="s">
        <v>71</v>
      </c>
      <c r="C165" s="51">
        <v>105</v>
      </c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49">
        <f t="shared" si="11"/>
        <v>105</v>
      </c>
      <c r="P165" s="48">
        <f t="shared" si="12"/>
        <v>8.1439540836112621E-3</v>
      </c>
      <c r="Q165" s="44"/>
    </row>
    <row r="166" spans="2:17" s="43" customFormat="1" ht="14.25" customHeight="1" x14ac:dyDescent="0.25">
      <c r="B166" s="52" t="s">
        <v>32</v>
      </c>
      <c r="C166" s="51">
        <v>466</v>
      </c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49">
        <f t="shared" si="11"/>
        <v>466</v>
      </c>
      <c r="P166" s="48">
        <f t="shared" si="12"/>
        <v>3.6143643837741407E-2</v>
      </c>
      <c r="Q166" s="44"/>
    </row>
    <row r="167" spans="2:17" s="43" customFormat="1" ht="14.25" customHeight="1" x14ac:dyDescent="0.25">
      <c r="B167" s="52" t="s">
        <v>44</v>
      </c>
      <c r="C167" s="51">
        <v>165</v>
      </c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49">
        <f t="shared" si="11"/>
        <v>165</v>
      </c>
      <c r="P167" s="48">
        <f t="shared" si="12"/>
        <v>1.2797642131389127E-2</v>
      </c>
      <c r="Q167" s="44"/>
    </row>
    <row r="168" spans="2:17" s="43" customFormat="1" ht="14.25" customHeight="1" x14ac:dyDescent="0.25">
      <c r="B168" s="52" t="s">
        <v>39</v>
      </c>
      <c r="C168" s="51">
        <v>266</v>
      </c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49">
        <f t="shared" si="11"/>
        <v>266</v>
      </c>
      <c r="P168" s="48">
        <f t="shared" si="12"/>
        <v>2.0631350345148531E-2</v>
      </c>
      <c r="Q168" s="44"/>
    </row>
    <row r="169" spans="2:17" s="43" customFormat="1" ht="14.25" customHeight="1" x14ac:dyDescent="0.25">
      <c r="B169" s="52" t="s">
        <v>34</v>
      </c>
      <c r="C169" s="51">
        <v>609</v>
      </c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49">
        <f t="shared" si="11"/>
        <v>609</v>
      </c>
      <c r="P169" s="48">
        <f t="shared" si="12"/>
        <v>4.7234933684945322E-2</v>
      </c>
      <c r="Q169" s="44"/>
    </row>
    <row r="170" spans="2:17" s="43" customFormat="1" ht="14.25" customHeight="1" x14ac:dyDescent="0.25">
      <c r="B170" s="52" t="s">
        <v>37</v>
      </c>
      <c r="C170" s="51">
        <v>309</v>
      </c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49">
        <f t="shared" si="11"/>
        <v>309</v>
      </c>
      <c r="P170" s="48">
        <f t="shared" si="12"/>
        <v>2.3966493446056E-2</v>
      </c>
      <c r="Q170" s="44"/>
    </row>
    <row r="171" spans="2:17" s="43" customFormat="1" ht="14.25" customHeight="1" x14ac:dyDescent="0.25">
      <c r="B171" s="52" t="s">
        <v>49</v>
      </c>
      <c r="C171" s="51">
        <v>61</v>
      </c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49">
        <f t="shared" si="11"/>
        <v>61</v>
      </c>
      <c r="P171" s="48">
        <f t="shared" si="12"/>
        <v>4.7312495152408282E-3</v>
      </c>
      <c r="Q171" s="44"/>
    </row>
    <row r="172" spans="2:17" s="43" customFormat="1" ht="14.25" customHeight="1" x14ac:dyDescent="0.25">
      <c r="B172" s="52" t="s">
        <v>55</v>
      </c>
      <c r="C172" s="51">
        <v>209</v>
      </c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49">
        <f t="shared" si="11"/>
        <v>209</v>
      </c>
      <c r="P172" s="48">
        <f t="shared" si="12"/>
        <v>1.621034669975956E-2</v>
      </c>
      <c r="Q172" s="44"/>
    </row>
    <row r="173" spans="2:17" s="43" customFormat="1" ht="14.25" customHeight="1" x14ac:dyDescent="0.25">
      <c r="B173" s="52" t="s">
        <v>40</v>
      </c>
      <c r="C173" s="51">
        <v>329</v>
      </c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49">
        <f t="shared" si="11"/>
        <v>329</v>
      </c>
      <c r="P173" s="48">
        <f t="shared" si="12"/>
        <v>2.5517722795315289E-2</v>
      </c>
      <c r="Q173" s="44"/>
    </row>
    <row r="174" spans="2:17" s="43" customFormat="1" ht="14.25" customHeight="1" x14ac:dyDescent="0.25">
      <c r="B174" s="52" t="s">
        <v>56</v>
      </c>
      <c r="C174" s="51">
        <v>356</v>
      </c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49">
        <f t="shared" si="11"/>
        <v>356</v>
      </c>
      <c r="P174" s="48">
        <f t="shared" si="12"/>
        <v>2.7611882416815326E-2</v>
      </c>
      <c r="Q174" s="44"/>
    </row>
    <row r="175" spans="2:17" s="43" customFormat="1" ht="14.25" customHeight="1" x14ac:dyDescent="0.25">
      <c r="B175" s="52" t="s">
        <v>35</v>
      </c>
      <c r="C175" s="51">
        <v>594</v>
      </c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49">
        <f t="shared" si="11"/>
        <v>594</v>
      </c>
      <c r="P175" s="48">
        <f t="shared" si="12"/>
        <v>4.6071511673000852E-2</v>
      </c>
      <c r="Q175" s="44"/>
    </row>
    <row r="176" spans="2:17" s="43" customFormat="1" ht="14.25" customHeight="1" x14ac:dyDescent="0.25">
      <c r="B176" s="52" t="s">
        <v>42</v>
      </c>
      <c r="C176" s="51">
        <v>282</v>
      </c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49">
        <f t="shared" si="11"/>
        <v>282</v>
      </c>
      <c r="P176" s="48">
        <f t="shared" si="12"/>
        <v>2.1872333824555959E-2</v>
      </c>
      <c r="Q176" s="44"/>
    </row>
    <row r="177" spans="2:17" s="43" customFormat="1" ht="14.25" customHeight="1" x14ac:dyDescent="0.25">
      <c r="B177" s="52" t="s">
        <v>31</v>
      </c>
      <c r="C177" s="51">
        <v>7383</v>
      </c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49">
        <f t="shared" si="11"/>
        <v>7383</v>
      </c>
      <c r="P177" s="48">
        <f t="shared" si="12"/>
        <v>0.57263631427906614</v>
      </c>
      <c r="Q177" s="44"/>
    </row>
    <row r="178" spans="2:17" s="43" customFormat="1" ht="14.25" customHeight="1" x14ac:dyDescent="0.25">
      <c r="B178" s="52" t="s">
        <v>45</v>
      </c>
      <c r="C178" s="51">
        <v>112</v>
      </c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49">
        <f t="shared" si="11"/>
        <v>112</v>
      </c>
      <c r="P178" s="48">
        <f t="shared" si="12"/>
        <v>8.6868843558520134E-3</v>
      </c>
      <c r="Q178" s="44"/>
    </row>
    <row r="179" spans="2:17" s="43" customFormat="1" ht="14.25" customHeight="1" x14ac:dyDescent="0.25">
      <c r="B179" s="52" t="s">
        <v>50</v>
      </c>
      <c r="C179" s="51">
        <v>62</v>
      </c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49">
        <f t="shared" si="11"/>
        <v>62</v>
      </c>
      <c r="P179" s="48">
        <f t="shared" si="12"/>
        <v>4.8088109827037926E-3</v>
      </c>
      <c r="Q179" s="44"/>
    </row>
    <row r="180" spans="2:17" s="43" customFormat="1" ht="14.25" customHeight="1" x14ac:dyDescent="0.25">
      <c r="B180" s="52" t="s">
        <v>51</v>
      </c>
      <c r="C180" s="51">
        <v>46</v>
      </c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49">
        <f t="shared" si="11"/>
        <v>46</v>
      </c>
      <c r="P180" s="48">
        <f t="shared" si="12"/>
        <v>3.5678275032963625E-3</v>
      </c>
      <c r="Q180" s="44"/>
    </row>
    <row r="181" spans="2:17" s="43" customFormat="1" ht="14.25" customHeight="1" x14ac:dyDescent="0.25">
      <c r="B181" s="52" t="s">
        <v>52</v>
      </c>
      <c r="C181" s="51">
        <v>53</v>
      </c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49">
        <f t="shared" si="11"/>
        <v>53</v>
      </c>
      <c r="P181" s="48">
        <f t="shared" si="12"/>
        <v>4.1107577755371133E-3</v>
      </c>
      <c r="Q181" s="44"/>
    </row>
    <row r="182" spans="2:17" s="43" customFormat="1" ht="14.25" customHeight="1" x14ac:dyDescent="0.25">
      <c r="B182" s="52" t="s">
        <v>36</v>
      </c>
      <c r="C182" s="51">
        <v>471</v>
      </c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49">
        <f t="shared" si="11"/>
        <v>471</v>
      </c>
      <c r="P182" s="48">
        <f t="shared" si="12"/>
        <v>3.6531451175056233E-2</v>
      </c>
      <c r="Q182" s="44"/>
    </row>
    <row r="183" spans="2:17" s="43" customFormat="1" ht="14.25" customHeight="1" x14ac:dyDescent="0.25">
      <c r="B183" s="52" t="s">
        <v>38</v>
      </c>
      <c r="C183" s="51">
        <v>275</v>
      </c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49">
        <f t="shared" si="11"/>
        <v>275</v>
      </c>
      <c r="P183" s="48">
        <f t="shared" si="12"/>
        <v>2.1329403552315211E-2</v>
      </c>
      <c r="Q183" s="44"/>
    </row>
    <row r="184" spans="2:17" s="43" customFormat="1" ht="14.25" customHeight="1" x14ac:dyDescent="0.25">
      <c r="B184" s="52" t="s">
        <v>41</v>
      </c>
      <c r="C184" s="51">
        <v>234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9">
        <f t="shared" si="11"/>
        <v>234</v>
      </c>
      <c r="P184" s="48">
        <f t="shared" si="12"/>
        <v>1.8149383386333668E-2</v>
      </c>
      <c r="Q184" s="44"/>
    </row>
    <row r="185" spans="2:17" s="43" customFormat="1" ht="14.25" customHeight="1" x14ac:dyDescent="0.25">
      <c r="B185" s="52" t="s">
        <v>48</v>
      </c>
      <c r="C185" s="51">
        <v>95</v>
      </c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49">
        <f t="shared" si="11"/>
        <v>95</v>
      </c>
      <c r="P185" s="48">
        <f t="shared" si="12"/>
        <v>7.3683394089816183E-3</v>
      </c>
      <c r="Q185" s="44"/>
    </row>
    <row r="186" spans="2:17" s="43" customFormat="1" ht="14.25" customHeight="1" x14ac:dyDescent="0.25">
      <c r="B186" s="52" t="s">
        <v>53</v>
      </c>
      <c r="C186" s="51">
        <v>52</v>
      </c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49">
        <f t="shared" si="11"/>
        <v>52</v>
      </c>
      <c r="P186" s="48">
        <f t="shared" si="12"/>
        <v>4.0331963080741488E-3</v>
      </c>
      <c r="Q186" s="44"/>
    </row>
    <row r="187" spans="2:17" s="43" customFormat="1" ht="14.25" customHeight="1" x14ac:dyDescent="0.25">
      <c r="B187" s="52" t="s">
        <v>46</v>
      </c>
      <c r="C187" s="51">
        <v>92</v>
      </c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49">
        <f t="shared" si="11"/>
        <v>92</v>
      </c>
      <c r="P187" s="48">
        <f t="shared" si="12"/>
        <v>7.1356550065927249E-3</v>
      </c>
      <c r="Q187" s="44"/>
    </row>
    <row r="188" spans="2:17" s="43" customFormat="1" ht="14.25" customHeight="1" x14ac:dyDescent="0.25">
      <c r="B188" s="47" t="s">
        <v>2</v>
      </c>
      <c r="C188" s="46">
        <f t="shared" ref="C188:P188" si="13">SUM(C163:C187)</f>
        <v>12893</v>
      </c>
      <c r="D188" s="46">
        <f t="shared" si="13"/>
        <v>0</v>
      </c>
      <c r="E188" s="46">
        <f t="shared" si="13"/>
        <v>0</v>
      </c>
      <c r="F188" s="46">
        <f t="shared" si="13"/>
        <v>0</v>
      </c>
      <c r="G188" s="46">
        <f t="shared" si="13"/>
        <v>0</v>
      </c>
      <c r="H188" s="46">
        <f t="shared" si="13"/>
        <v>0</v>
      </c>
      <c r="I188" s="46">
        <f t="shared" si="13"/>
        <v>0</v>
      </c>
      <c r="J188" s="46">
        <f t="shared" si="13"/>
        <v>0</v>
      </c>
      <c r="K188" s="46">
        <f t="shared" si="13"/>
        <v>0</v>
      </c>
      <c r="L188" s="46">
        <f t="shared" si="13"/>
        <v>0</v>
      </c>
      <c r="M188" s="46">
        <f t="shared" si="13"/>
        <v>0</v>
      </c>
      <c r="N188" s="46">
        <f t="shared" si="13"/>
        <v>0</v>
      </c>
      <c r="O188" s="46">
        <f t="shared" si="13"/>
        <v>12893</v>
      </c>
      <c r="P188" s="45">
        <f t="shared" si="13"/>
        <v>0.99999999999999989</v>
      </c>
      <c r="Q188" s="44"/>
    </row>
    <row r="189" spans="2:17" ht="5.25" customHeight="1" thickBot="1" x14ac:dyDescent="0.3">
      <c r="G189" s="8"/>
    </row>
    <row r="190" spans="2:17" ht="16.5" customHeight="1" thickTop="1" x14ac:dyDescent="0.25">
      <c r="B190" s="26" t="s">
        <v>70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9"/>
    </row>
    <row r="191" spans="2:17" s="7" customFormat="1" ht="3" customHeight="1" x14ac:dyDescent="0.25">
      <c r="B191" s="42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2:17" x14ac:dyDescent="0.25">
      <c r="B192" s="40" t="s">
        <v>69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ht="14.25" customHeight="1" x14ac:dyDescent="0.25">
      <c r="B193" s="134" t="s">
        <v>0</v>
      </c>
      <c r="C193" s="134"/>
      <c r="D193" s="39" t="s">
        <v>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2:17" ht="14.25" customHeight="1" x14ac:dyDescent="0.25">
      <c r="B194" s="38" t="s">
        <v>18</v>
      </c>
      <c r="C194" s="37"/>
      <c r="D194" s="34">
        <v>4608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2:17" ht="14.25" customHeight="1" x14ac:dyDescent="0.25">
      <c r="B195" s="38" t="s">
        <v>19</v>
      </c>
      <c r="C195" s="37"/>
      <c r="D195" s="34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2:17" ht="14.25" customHeight="1" x14ac:dyDescent="0.25">
      <c r="B196" s="38" t="s">
        <v>20</v>
      </c>
      <c r="C196" s="37"/>
      <c r="D196" s="34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2:17" ht="14.25" customHeight="1" x14ac:dyDescent="0.25">
      <c r="B197" s="38" t="s">
        <v>21</v>
      </c>
      <c r="C197" s="37"/>
      <c r="D197" s="34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2:17" ht="14.25" customHeight="1" x14ac:dyDescent="0.25">
      <c r="B198" s="38" t="s">
        <v>22</v>
      </c>
      <c r="C198" s="37"/>
      <c r="D198" s="34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2:17" ht="14.25" customHeight="1" x14ac:dyDescent="0.25">
      <c r="B199" s="38" t="s">
        <v>23</v>
      </c>
      <c r="C199" s="37"/>
      <c r="D199" s="34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2:17" ht="14.25" customHeight="1" x14ac:dyDescent="0.25">
      <c r="B200" s="36" t="s">
        <v>24</v>
      </c>
      <c r="C200" s="34"/>
      <c r="D200" s="3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2:17" ht="14.25" customHeight="1" x14ac:dyDescent="0.25">
      <c r="B201" s="36" t="s">
        <v>25</v>
      </c>
      <c r="C201" s="34"/>
      <c r="D201" s="34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2:17" ht="14.25" customHeight="1" x14ac:dyDescent="0.25">
      <c r="B202" s="138" t="s">
        <v>61</v>
      </c>
      <c r="C202" s="138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2:17" ht="14.25" customHeight="1" x14ac:dyDescent="0.25">
      <c r="B203" s="138" t="s">
        <v>27</v>
      </c>
      <c r="C203" s="138"/>
      <c r="D203" s="34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2:17" ht="14.25" customHeight="1" x14ac:dyDescent="0.25">
      <c r="B204" s="35" t="s">
        <v>28</v>
      </c>
      <c r="C204" s="34"/>
      <c r="D204" s="34"/>
      <c r="E204" s="33" t="s">
        <v>68</v>
      </c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2:17" ht="14.25" customHeight="1" thickBot="1" x14ac:dyDescent="0.3">
      <c r="B205" s="35" t="s">
        <v>29</v>
      </c>
      <c r="C205" s="34"/>
      <c r="D205" s="34"/>
      <c r="E205" s="33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2:17" ht="14.25" customHeight="1" x14ac:dyDescent="0.25">
      <c r="B206" s="139" t="s">
        <v>2</v>
      </c>
      <c r="C206" s="139"/>
      <c r="D206" s="32">
        <f>SUM(D194:D205)</f>
        <v>4608</v>
      </c>
      <c r="E206" s="31">
        <f>O188-D206</f>
        <v>8285</v>
      </c>
      <c r="F206" s="30"/>
      <c r="G206" s="30"/>
      <c r="H206" s="30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2:17" ht="8.25" customHeight="1" thickBot="1" x14ac:dyDescent="0.3">
      <c r="B207" s="28"/>
      <c r="C207" s="9"/>
      <c r="D207" s="27" t="s">
        <v>67</v>
      </c>
      <c r="E207" s="27" t="s">
        <v>66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ht="18.75" customHeight="1" thickTop="1" x14ac:dyDescent="0.25">
      <c r="B208" s="26" t="s">
        <v>65</v>
      </c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9"/>
    </row>
    <row r="209" spans="2:17" ht="3" customHeight="1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25">
      <c r="B210" s="25" t="s">
        <v>64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1.5" customHeight="1" thickBot="1" x14ac:dyDescent="0.3">
      <c r="B211" s="24"/>
      <c r="C211" s="23"/>
      <c r="D211" s="23"/>
      <c r="E211" s="23"/>
      <c r="F211" s="22"/>
      <c r="G211" s="22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ht="3.75" hidden="1" customHeight="1" thickBot="1" x14ac:dyDescent="0.3">
      <c r="B212" s="23"/>
      <c r="C212" s="23"/>
      <c r="D212" s="23"/>
      <c r="E212" s="23"/>
      <c r="F212" s="22"/>
      <c r="G212" s="22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25">
      <c r="B213" s="140" t="s">
        <v>1</v>
      </c>
      <c r="C213" s="141" t="s">
        <v>57</v>
      </c>
      <c r="D213" s="142"/>
      <c r="E213" s="136" t="s">
        <v>63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25">
      <c r="B214" s="140"/>
      <c r="C214" s="21">
        <v>2019</v>
      </c>
      <c r="D214" s="20">
        <v>2020</v>
      </c>
      <c r="E214" s="137"/>
      <c r="F214" s="9"/>
      <c r="G214" s="5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14.25" customHeight="1" x14ac:dyDescent="0.25">
      <c r="B215" s="19" t="s">
        <v>3</v>
      </c>
      <c r="C215" s="18">
        <v>9768</v>
      </c>
      <c r="D215" s="14">
        <f>E34</f>
        <v>12893</v>
      </c>
      <c r="E215" s="17">
        <f t="shared" ref="E215:E227" si="14">(D215/C215)-1</f>
        <v>0.31992219492219487</v>
      </c>
      <c r="F215" s="9"/>
      <c r="G215" s="5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14.25" customHeight="1" x14ac:dyDescent="0.25">
      <c r="B216" s="16" t="s">
        <v>4</v>
      </c>
      <c r="C216" s="15"/>
      <c r="D216" s="14"/>
      <c r="E216" s="17" t="e">
        <f t="shared" si="14"/>
        <v>#DIV/0!</v>
      </c>
      <c r="F216" s="9"/>
      <c r="G216" s="5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14.25" customHeight="1" x14ac:dyDescent="0.25">
      <c r="B217" s="16" t="s">
        <v>5</v>
      </c>
      <c r="C217" s="15"/>
      <c r="D217" s="14"/>
      <c r="E217" s="13" t="e">
        <f t="shared" si="14"/>
        <v>#DIV/0!</v>
      </c>
      <c r="F217" s="9"/>
      <c r="G217" s="5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14.25" customHeight="1" x14ac:dyDescent="0.25">
      <c r="B218" s="16" t="s">
        <v>6</v>
      </c>
      <c r="C218" s="15"/>
      <c r="D218" s="14"/>
      <c r="E218" s="13" t="e">
        <f t="shared" si="14"/>
        <v>#DIV/0!</v>
      </c>
      <c r="F218" s="9"/>
      <c r="G218" s="5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14.25" customHeight="1" x14ac:dyDescent="0.25">
      <c r="B219" s="16" t="s">
        <v>7</v>
      </c>
      <c r="C219" s="15"/>
      <c r="D219" s="14"/>
      <c r="E219" s="13" t="e">
        <f t="shared" si="14"/>
        <v>#DIV/0!</v>
      </c>
      <c r="F219" s="9"/>
      <c r="G219" s="5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14.25" customHeight="1" x14ac:dyDescent="0.25">
      <c r="B220" s="16" t="s">
        <v>8</v>
      </c>
      <c r="C220" s="15"/>
      <c r="D220" s="14"/>
      <c r="E220" s="13" t="e">
        <f t="shared" si="14"/>
        <v>#DIV/0!</v>
      </c>
      <c r="F220" s="9"/>
      <c r="G220" s="5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14.25" customHeight="1" x14ac:dyDescent="0.25">
      <c r="B221" s="16" t="s">
        <v>9</v>
      </c>
      <c r="C221" s="15"/>
      <c r="D221" s="14"/>
      <c r="E221" s="13" t="e">
        <f t="shared" si="14"/>
        <v>#DIV/0!</v>
      </c>
      <c r="F221" s="9"/>
      <c r="G221" s="5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14.25" customHeight="1" x14ac:dyDescent="0.25">
      <c r="B222" s="16" t="s">
        <v>10</v>
      </c>
      <c r="C222" s="15"/>
      <c r="D222" s="14"/>
      <c r="E222" s="13" t="e">
        <f t="shared" si="14"/>
        <v>#DIV/0!</v>
      </c>
      <c r="F222" s="9"/>
      <c r="G222" s="5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14.25" customHeight="1" x14ac:dyDescent="0.25">
      <c r="B223" s="16" t="s">
        <v>11</v>
      </c>
      <c r="C223" s="15"/>
      <c r="D223" s="14"/>
      <c r="E223" s="13" t="e">
        <f t="shared" si="14"/>
        <v>#DIV/0!</v>
      </c>
      <c r="F223" s="9"/>
      <c r="G223" s="5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14.25" customHeight="1" x14ac:dyDescent="0.25">
      <c r="B224" s="16" t="s">
        <v>12</v>
      </c>
      <c r="C224" s="15"/>
      <c r="D224" s="14"/>
      <c r="E224" s="13" t="e">
        <f t="shared" si="14"/>
        <v>#DIV/0!</v>
      </c>
      <c r="F224" s="9"/>
      <c r="G224" s="5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14.25" customHeight="1" x14ac:dyDescent="0.25">
      <c r="B225" s="16" t="s">
        <v>13</v>
      </c>
      <c r="C225" s="15"/>
      <c r="D225" s="14"/>
      <c r="E225" s="13" t="e">
        <f t="shared" si="14"/>
        <v>#DIV/0!</v>
      </c>
      <c r="F225" s="9"/>
      <c r="G225" s="5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14.25" customHeight="1" x14ac:dyDescent="0.25">
      <c r="B226" s="16" t="s">
        <v>14</v>
      </c>
      <c r="C226" s="15"/>
      <c r="D226" s="14"/>
      <c r="E226" s="13" t="e">
        <f t="shared" si="14"/>
        <v>#DIV/0!</v>
      </c>
      <c r="F226" s="5"/>
      <c r="G226" s="5"/>
      <c r="H226" s="5"/>
      <c r="I226" s="5"/>
      <c r="J226" s="9"/>
      <c r="K226" s="9"/>
      <c r="L226" s="9"/>
      <c r="M226" s="9"/>
      <c r="N226" s="9"/>
      <c r="O226" s="9"/>
      <c r="P226" s="9"/>
      <c r="Q226" s="9"/>
    </row>
    <row r="227" spans="2:17" ht="14.25" customHeight="1" thickBot="1" x14ac:dyDescent="0.3">
      <c r="B227" s="12" t="s">
        <v>2</v>
      </c>
      <c r="C227" s="11">
        <f>SUM(C215:C226)</f>
        <v>9768</v>
      </c>
      <c r="D227" s="11">
        <f>SUM(D215:D226)</f>
        <v>12893</v>
      </c>
      <c r="E227" s="10">
        <f t="shared" si="14"/>
        <v>0.31992219492219487</v>
      </c>
      <c r="F227" s="5"/>
      <c r="G227" s="5"/>
      <c r="H227" s="5"/>
      <c r="I227" s="5"/>
      <c r="J227" s="9"/>
      <c r="K227" s="9"/>
      <c r="L227" s="9"/>
      <c r="M227" s="9"/>
      <c r="N227" s="9"/>
      <c r="O227" s="9"/>
      <c r="P227" s="9"/>
      <c r="Q227" s="9"/>
    </row>
    <row r="228" spans="2:17" ht="9" customHeight="1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2:17" x14ac:dyDescent="0.25">
      <c r="B229" s="9" t="s">
        <v>62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2:17" x14ac:dyDescent="0.25">
      <c r="B230" s="9" t="s">
        <v>134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K15:M15"/>
    <mergeCell ref="I11:J15"/>
    <mergeCell ref="K11:K13"/>
    <mergeCell ref="L11:M11"/>
    <mergeCell ref="P134:P135"/>
    <mergeCell ref="P88:P89"/>
    <mergeCell ref="O134:O135"/>
    <mergeCell ref="O88:O89"/>
    <mergeCell ref="P40:P41"/>
    <mergeCell ref="L13:M13"/>
    <mergeCell ref="L12:M12"/>
    <mergeCell ref="K14:M14"/>
    <mergeCell ref="B32:G32"/>
    <mergeCell ref="O40:O41"/>
    <mergeCell ref="B69:C69"/>
    <mergeCell ref="B76:C76"/>
    <mergeCell ref="B80:F80"/>
    <mergeCell ref="B51:B52"/>
    <mergeCell ref="J51:J52"/>
    <mergeCell ref="K51:K52"/>
    <mergeCell ref="B193:C193"/>
    <mergeCell ref="B98:B99"/>
    <mergeCell ref="J98:J99"/>
    <mergeCell ref="K98:K99"/>
    <mergeCell ref="E213:E214"/>
    <mergeCell ref="B202:C202"/>
    <mergeCell ref="B203:C203"/>
    <mergeCell ref="B206:C206"/>
    <mergeCell ref="B213:B214"/>
    <mergeCell ref="C213:D213"/>
    <mergeCell ref="B144:B145"/>
    <mergeCell ref="J144:J145"/>
    <mergeCell ref="K144:K14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2020-02-21T21:23:08Z</dcterms:modified>
</cp:coreProperties>
</file>