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Línea 100" sheetId="4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100'!$A$1:$Q$170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67" i="44" l="1"/>
  <c r="E167" i="44" s="1"/>
  <c r="C167" i="44"/>
  <c r="E164" i="44"/>
  <c r="E163" i="44"/>
  <c r="E162" i="44"/>
  <c r="E161" i="44"/>
  <c r="E160" i="44"/>
  <c r="E159" i="44"/>
  <c r="E158" i="44"/>
  <c r="E157" i="44"/>
  <c r="E156" i="44"/>
  <c r="E155" i="44"/>
  <c r="D146" i="44"/>
  <c r="L128" i="44"/>
  <c r="K128" i="44"/>
  <c r="J128" i="44"/>
  <c r="I128" i="44"/>
  <c r="H128" i="44"/>
  <c r="G128" i="44"/>
  <c r="F128" i="44"/>
  <c r="E128" i="44"/>
  <c r="D128" i="44"/>
  <c r="C128" i="44"/>
  <c r="K95" i="44"/>
  <c r="K94" i="44"/>
  <c r="K93" i="44"/>
  <c r="K92" i="44"/>
  <c r="K91" i="44"/>
  <c r="K90" i="44"/>
  <c r="K89" i="44"/>
  <c r="K88" i="44"/>
  <c r="K87" i="44"/>
  <c r="K86" i="44"/>
  <c r="G77" i="44"/>
  <c r="F77" i="44"/>
  <c r="F76" i="44"/>
  <c r="F75" i="44"/>
  <c r="F74" i="44"/>
  <c r="F73" i="44"/>
  <c r="F72" i="44"/>
  <c r="F71" i="44"/>
  <c r="F70" i="44"/>
  <c r="L62" i="44"/>
  <c r="K62" i="44"/>
  <c r="J62" i="44"/>
  <c r="I62" i="44"/>
  <c r="H62" i="44"/>
  <c r="G62" i="44"/>
  <c r="F62" i="44"/>
  <c r="E62" i="44"/>
  <c r="D62" i="44"/>
  <c r="C62" i="44"/>
  <c r="K49" i="44"/>
  <c r="K48" i="44"/>
  <c r="K47" i="44"/>
  <c r="K46" i="44"/>
  <c r="K45" i="44"/>
  <c r="K44" i="44"/>
  <c r="K43" i="44"/>
  <c r="K42" i="44"/>
  <c r="K41" i="44"/>
  <c r="K40" i="44"/>
  <c r="F31" i="44"/>
  <c r="E31" i="44"/>
  <c r="E30" i="44"/>
  <c r="E29" i="44"/>
  <c r="E28" i="44"/>
  <c r="E27" i="44"/>
  <c r="E26" i="44"/>
  <c r="E25" i="44"/>
  <c r="E24" i="44"/>
  <c r="D16" i="44"/>
  <c r="E15" i="44"/>
  <c r="E14" i="44"/>
  <c r="E13" i="44"/>
  <c r="E12" i="44"/>
  <c r="E11" i="44"/>
  <c r="E10" i="44"/>
  <c r="N128" i="44" l="1"/>
  <c r="M128" i="44"/>
  <c r="O127" i="44"/>
  <c r="O126" i="44"/>
  <c r="O125" i="44"/>
  <c r="O124" i="44"/>
  <c r="O123" i="44"/>
  <c r="O122" i="44"/>
  <c r="O121" i="44"/>
  <c r="O120" i="44"/>
  <c r="O119" i="44"/>
  <c r="O118" i="44"/>
  <c r="O117" i="44"/>
  <c r="O116" i="44"/>
  <c r="O115" i="44"/>
  <c r="O114" i="44"/>
  <c r="O113" i="44"/>
  <c r="O112" i="44"/>
  <c r="O111" i="44"/>
  <c r="O110" i="44"/>
  <c r="O109" i="44"/>
  <c r="O108" i="44"/>
  <c r="O107" i="44"/>
  <c r="O106" i="44"/>
  <c r="O105" i="44"/>
  <c r="O104" i="44"/>
  <c r="O103" i="44"/>
  <c r="J98" i="44"/>
  <c r="I98" i="44"/>
  <c r="I99" i="44" s="1"/>
  <c r="H98" i="44"/>
  <c r="G98" i="44"/>
  <c r="F98" i="44"/>
  <c r="F99" i="44" s="1"/>
  <c r="E98" i="44"/>
  <c r="E99" i="44" s="1"/>
  <c r="D98" i="44"/>
  <c r="C98" i="44"/>
  <c r="K98" i="44"/>
  <c r="E80" i="44"/>
  <c r="D80" i="44"/>
  <c r="C80" i="44"/>
  <c r="G76" i="44"/>
  <c r="G75" i="44"/>
  <c r="G74" i="44"/>
  <c r="G73" i="44"/>
  <c r="G72" i="44"/>
  <c r="G71" i="44"/>
  <c r="G70" i="44"/>
  <c r="G69" i="44"/>
  <c r="N62" i="44"/>
  <c r="M62" i="44"/>
  <c r="O61" i="44"/>
  <c r="O60" i="44"/>
  <c r="O59" i="44"/>
  <c r="O58" i="44"/>
  <c r="O57" i="44"/>
  <c r="J52" i="44"/>
  <c r="I52" i="44"/>
  <c r="H52" i="44"/>
  <c r="G52" i="44"/>
  <c r="F52" i="44"/>
  <c r="E52" i="44"/>
  <c r="D52" i="44"/>
  <c r="C52" i="44"/>
  <c r="D34" i="44"/>
  <c r="C34" i="44"/>
  <c r="F30" i="44"/>
  <c r="F29" i="44"/>
  <c r="F28" i="44"/>
  <c r="F27" i="44"/>
  <c r="F26" i="44"/>
  <c r="F25" i="44"/>
  <c r="E34" i="44"/>
  <c r="F23" i="44"/>
  <c r="H99" i="44" l="1"/>
  <c r="K52" i="44"/>
  <c r="D53" i="44" s="1"/>
  <c r="D35" i="44"/>
  <c r="P28" i="44" s="1"/>
  <c r="C35" i="44"/>
  <c r="O28" i="44" s="1"/>
  <c r="G99" i="44"/>
  <c r="D99" i="44"/>
  <c r="K99" i="44"/>
  <c r="C99" i="44"/>
  <c r="J99" i="44"/>
  <c r="F24" i="44"/>
  <c r="O128" i="44"/>
  <c r="P105" i="44" s="1"/>
  <c r="F80" i="44"/>
  <c r="C81" i="44" s="1"/>
  <c r="O74" i="44" s="1"/>
  <c r="O62" i="44"/>
  <c r="P58" i="44" s="1"/>
  <c r="P109" i="44" l="1"/>
  <c r="P107" i="44"/>
  <c r="P127" i="44"/>
  <c r="P123" i="44"/>
  <c r="P115" i="44"/>
  <c r="P111" i="44"/>
  <c r="C53" i="44"/>
  <c r="F53" i="44"/>
  <c r="G53" i="44"/>
  <c r="K53" i="44"/>
  <c r="H53" i="44"/>
  <c r="J53" i="44"/>
  <c r="E53" i="44"/>
  <c r="I53" i="44"/>
  <c r="F81" i="44"/>
  <c r="E81" i="44"/>
  <c r="D81" i="44"/>
  <c r="P74" i="44" s="1"/>
  <c r="P113" i="44"/>
  <c r="P60" i="44"/>
  <c r="P57" i="44"/>
  <c r="P61" i="44"/>
  <c r="P59" i="44"/>
  <c r="P112" i="44"/>
  <c r="P124" i="44"/>
  <c r="P120" i="44"/>
  <c r="P108" i="44"/>
  <c r="P116" i="44"/>
  <c r="E146" i="44"/>
  <c r="P104" i="44"/>
  <c r="P126" i="44"/>
  <c r="P122" i="44"/>
  <c r="P118" i="44"/>
  <c r="P114" i="44"/>
  <c r="P110" i="44"/>
  <c r="P106" i="44"/>
  <c r="P125" i="44"/>
  <c r="P121" i="44"/>
  <c r="P117" i="44"/>
  <c r="P103" i="44"/>
  <c r="P119" i="44"/>
</calcChain>
</file>

<file path=xl/sharedStrings.xml><?xml version="1.0" encoding="utf-8"?>
<sst xmlns="http://schemas.openxmlformats.org/spreadsheetml/2006/main" count="231" uniqueCount="113">
  <si>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</si>
  <si>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</si>
  <si>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</si>
  <si>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</si>
  <si>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</si>
  <si>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</si>
  <si>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</si>
  <si>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</si>
  <si>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</si>
  <si>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</si>
  <si>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</si>
  <si>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</si>
  <si>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</si>
  <si>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</si>
  <si>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</si>
  <si>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</si>
  <si>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</si>
  <si>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</si>
  <si>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</si>
  <si>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</si>
  <si>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</si>
  <si>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</si>
  <si>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</si>
  <si>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</si>
  <si>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</si>
  <si>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</si>
  <si>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</si>
  <si>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Mujer</t>
  </si>
  <si>
    <t>Hombre</t>
  </si>
  <si>
    <t>Setiembre</t>
  </si>
  <si>
    <t>Adolescentes</t>
  </si>
  <si>
    <t>Mes</t>
  </si>
  <si>
    <t>N°</t>
  </si>
  <si>
    <t>Jóvenes</t>
  </si>
  <si>
    <t>Puno</t>
  </si>
  <si>
    <t>Lima</t>
  </si>
  <si>
    <t>La Libertad</t>
  </si>
  <si>
    <t>Huánuco</t>
  </si>
  <si>
    <t>Cusco</t>
  </si>
  <si>
    <t>Ayacucho</t>
  </si>
  <si>
    <t>Arequipa</t>
  </si>
  <si>
    <t>Años</t>
  </si>
  <si>
    <t>Tumbes</t>
  </si>
  <si>
    <t>Pasco</t>
  </si>
  <si>
    <t>Huancavelica</t>
  </si>
  <si>
    <t>Amazonas</t>
  </si>
  <si>
    <t>Ucayali</t>
  </si>
  <si>
    <t>Loreto</t>
  </si>
  <si>
    <t>San Martin</t>
  </si>
  <si>
    <t>Tacna</t>
  </si>
  <si>
    <t>Cajamarca</t>
  </si>
  <si>
    <t>Ancash</t>
  </si>
  <si>
    <t>Ica</t>
  </si>
  <si>
    <t>Lambayeque</t>
  </si>
  <si>
    <t>Piura</t>
  </si>
  <si>
    <t>Departamento</t>
  </si>
  <si>
    <t>-</t>
  </si>
  <si>
    <t>Var. %</t>
  </si>
  <si>
    <t>Elaboración: SISEGC-AURORA - MIMP</t>
  </si>
  <si>
    <t>Fuente: Sistema de Registro de Consultas de Linea 100</t>
  </si>
  <si>
    <t>Variación
 %</t>
  </si>
  <si>
    <t>Otras Acciones</t>
  </si>
  <si>
    <t>Derivados CEM</t>
  </si>
  <si>
    <t>Consultas derivadas al CEM</t>
  </si>
  <si>
    <t>Moquegua</t>
  </si>
  <si>
    <t>Madre De Dios</t>
  </si>
  <si>
    <t>Apurímac</t>
  </si>
  <si>
    <t>Junín</t>
  </si>
  <si>
    <t>Callao</t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</si>
  <si>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</si>
  <si>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</si>
  <si>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</si>
  <si>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</si>
  <si>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</si>
  <si>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</si>
  <si>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</si>
  <si>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</si>
  <si>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</si>
  <si>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</si>
  <si>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</si>
  <si>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Adolescentes tardios</t>
  </si>
  <si>
    <t>Niñez</t>
  </si>
  <si>
    <t>Infancia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</si>
  <si>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</si>
  <si>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</si>
  <si>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</si>
  <si>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</si>
  <si>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</si>
  <si>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</si>
  <si>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</si>
  <si>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</si>
  <si>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</si>
  <si>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</si>
  <si>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</si>
  <si>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</si>
  <si>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</si>
  <si>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</si>
  <si>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</si>
  <si>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</si>
  <si>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SECCIÓN I: CARACTERÍSTICA DE LA PERSONA CONSULTANTE</t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</si>
  <si>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</si>
  <si>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</si>
  <si>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</si>
  <si>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t>SECCIÓN II: CARACTERÍSTICA DE LA VICTIMA</t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</si>
  <si>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</si>
  <si>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SECCIÓN III: CARACTERÍSTICA DE LA PRESUNTA PERSONA AGRESORA</t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</si>
  <si>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</si>
  <si>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</si>
  <si>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SECCIÓN IV: CONSULTAS DERIVADAS A LOS CENTROS EMERGENCIA MUJER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</si>
  <si>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</si>
  <si>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VARIACION PORCENTUAL</t>
  </si>
  <si>
    <t>Cuadro 9: Variación porcentual de las consultas atendidas en la Linea100</t>
  </si>
  <si>
    <t>Periodo: 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</si>
</sst>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b/>
      <sz val="18"/>
      <color theme="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6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6" fillId="7" borderId="3" xfId="4" applyFont="1" applyFill="1" applyBorder="1" applyAlignment="1">
      <alignment horizontal="center" vertical="center"/>
    </xf>
    <xf numFmtId="9" fontId="9" fillId="8" borderId="5" xfId="4" applyFont="1" applyFill="1" applyBorder="1" applyAlignment="1">
      <alignment horizontal="center" vertical="center"/>
    </xf>
    <xf numFmtId="9" fontId="9" fillId="8" borderId="8" xfId="4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vertical="center"/>
    </xf>
    <xf numFmtId="165" fontId="10" fillId="4" borderId="0" xfId="1" applyNumberFormat="1" applyFont="1" applyFill="1" applyBorder="1" applyAlignment="1" applyProtection="1">
      <alignment horizontal="center" vertical="center"/>
      <protection hidden="1"/>
    </xf>
    <xf numFmtId="165" fontId="21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165" fontId="14" fillId="0" borderId="0" xfId="1" applyNumberFormat="1" applyFont="1" applyFill="1" applyBorder="1" applyAlignment="1" applyProtection="1">
      <alignment horizontal="center" vertical="center"/>
      <protection hidden="1"/>
    </xf>
    <xf numFmtId="165" fontId="14" fillId="11" borderId="0" xfId="1" applyNumberFormat="1" applyFont="1" applyFill="1" applyBorder="1" applyAlignment="1" applyProtection="1">
      <alignment horizontal="center" vertical="center"/>
      <protection hidden="1"/>
    </xf>
    <xf numFmtId="9" fontId="21" fillId="0" borderId="0" xfId="1" applyFont="1" applyFill="1" applyBorder="1" applyAlignment="1" applyProtection="1">
      <alignment horizontal="center" vertical="center"/>
      <protection hidden="1"/>
    </xf>
    <xf numFmtId="9" fontId="14" fillId="11" borderId="0" xfId="1" applyFont="1" applyFill="1" applyBorder="1" applyAlignment="1" applyProtection="1">
      <alignment horizontal="center" vertical="center"/>
      <protection hidden="1"/>
    </xf>
    <xf numFmtId="165" fontId="21" fillId="0" borderId="16" xfId="1" applyNumberFormat="1" applyFont="1" applyFill="1" applyBorder="1" applyAlignment="1" applyProtection="1">
      <alignment horizontal="center" vertical="center"/>
      <protection hidden="1"/>
    </xf>
    <xf numFmtId="165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9" borderId="0" xfId="0" applyFont="1" applyFill="1"/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vertical="center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165" fontId="9" fillId="0" borderId="0" xfId="4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25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/>
    <xf numFmtId="0" fontId="8" fillId="0" borderId="0" xfId="0" applyFont="1" applyFill="1"/>
    <xf numFmtId="0" fontId="10" fillId="0" borderId="0" xfId="0" applyFont="1" applyFill="1" applyBorder="1" applyAlignment="1" applyProtection="1">
      <alignment vertical="center" wrapText="1"/>
      <protection hidden="1"/>
    </xf>
    <xf numFmtId="0" fontId="14" fillId="0" borderId="0" xfId="13" applyFont="1" applyFill="1" applyBorder="1" applyAlignment="1" applyProtection="1">
      <alignment horizontal="left" vertical="center"/>
      <protection hidden="1"/>
    </xf>
    <xf numFmtId="3" fontId="14" fillId="0" borderId="0" xfId="13" applyNumberFormat="1" applyFont="1" applyFill="1" applyBorder="1" applyAlignment="1" applyProtection="1">
      <alignment horizontal="center" vertical="center"/>
      <protection hidden="1"/>
    </xf>
    <xf numFmtId="3" fontId="12" fillId="0" borderId="0" xfId="13" applyNumberFormat="1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left" vertical="center"/>
      <protection hidden="1"/>
    </xf>
    <xf numFmtId="3" fontId="10" fillId="4" borderId="0" xfId="13" applyNumberFormat="1" applyFont="1" applyFill="1" applyBorder="1" applyAlignment="1" applyProtection="1">
      <alignment horizontal="center" vertical="center"/>
      <protection hidden="1"/>
    </xf>
    <xf numFmtId="0" fontId="21" fillId="11" borderId="0" xfId="13" applyFont="1" applyFill="1" applyBorder="1" applyAlignment="1" applyProtection="1">
      <alignment horizontal="left" vertical="center"/>
      <protection hidden="1"/>
    </xf>
    <xf numFmtId="0" fontId="21" fillId="0" borderId="0" xfId="13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/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13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0" xfId="13" applyNumberFormat="1" applyFont="1" applyFill="1" applyBorder="1" applyAlignment="1" applyProtection="1">
      <alignment horizontal="center" vertical="center"/>
      <protection hidden="1"/>
    </xf>
    <xf numFmtId="3" fontId="21" fillId="0" borderId="16" xfId="13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3" fontId="10" fillId="0" borderId="0" xfId="13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/>
    <xf numFmtId="0" fontId="12" fillId="0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13" applyFont="1" applyFill="1" applyBorder="1" applyAlignment="1">
      <alignment horizontal="left" vertical="center"/>
    </xf>
    <xf numFmtId="0" fontId="21" fillId="0" borderId="0" xfId="13" applyFont="1" applyFill="1" applyBorder="1" applyAlignment="1">
      <alignment horizontal="left" vertical="center"/>
    </xf>
    <xf numFmtId="3" fontId="14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18" xfId="0" applyNumberFormat="1" applyFill="1" applyBorder="1"/>
    <xf numFmtId="3" fontId="8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 vertical="center"/>
    </xf>
    <xf numFmtId="3" fontId="10" fillId="0" borderId="0" xfId="1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13" applyFont="1" applyFill="1" applyBorder="1" applyAlignment="1" applyProtection="1">
      <alignment vertical="center"/>
      <protection hidden="1"/>
    </xf>
    <xf numFmtId="0" fontId="13" fillId="0" borderId="0" xfId="0" applyFont="1" applyFill="1" applyBorder="1"/>
    <xf numFmtId="0" fontId="21" fillId="0" borderId="0" xfId="13" applyFont="1" applyFill="1" applyBorder="1" applyAlignment="1" applyProtection="1">
      <alignment horizontal="center" vertical="center"/>
      <protection hidden="1"/>
    </xf>
    <xf numFmtId="0" fontId="23" fillId="0" borderId="0" xfId="13" applyFont="1" applyFill="1" applyBorder="1" applyAlignment="1" applyProtection="1">
      <alignment horizontal="left" vertical="center"/>
      <protection hidden="1"/>
    </xf>
    <xf numFmtId="9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3" borderId="0" xfId="1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3" applyFont="1" applyFill="1" applyAlignment="1">
      <alignment vertical="center"/>
    </xf>
    <xf numFmtId="0" fontId="3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/>
    </xf>
    <xf numFmtId="0" fontId="4" fillId="0" borderId="0" xfId="13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left" vertical="center"/>
    </xf>
    <xf numFmtId="3" fontId="4" fillId="0" borderId="0" xfId="13" applyNumberFormat="1" applyFont="1" applyFill="1" applyBorder="1" applyAlignment="1">
      <alignment horizontal="right" vertical="center" indent="1"/>
    </xf>
    <xf numFmtId="0" fontId="4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7" fillId="0" borderId="0" xfId="13" applyFont="1" applyFill="1" applyAlignment="1">
      <alignment vertical="center"/>
    </xf>
    <xf numFmtId="3" fontId="6" fillId="4" borderId="2" xfId="13" applyNumberFormat="1" applyFont="1" applyFill="1" applyBorder="1" applyAlignment="1">
      <alignment horizontal="right" vertical="center" indent="1"/>
    </xf>
    <xf numFmtId="3" fontId="6" fillId="0" borderId="0" xfId="13" applyNumberFormat="1" applyFont="1" applyFill="1" applyBorder="1" applyAlignment="1">
      <alignment vertical="center"/>
    </xf>
    <xf numFmtId="0" fontId="20" fillId="0" borderId="0" xfId="13" applyFont="1" applyFill="1" applyBorder="1" applyAlignment="1">
      <alignment vertical="center"/>
    </xf>
    <xf numFmtId="0" fontId="4" fillId="10" borderId="0" xfId="13" applyFont="1" applyFill="1" applyAlignment="1">
      <alignment horizontal="left" vertical="top"/>
    </xf>
    <xf numFmtId="0" fontId="7" fillId="3" borderId="0" xfId="13" applyFont="1" applyFill="1" applyAlignment="1">
      <alignment vertical="center"/>
    </xf>
    <xf numFmtId="0" fontId="3" fillId="3" borderId="0" xfId="13" applyFont="1" applyFill="1" applyAlignment="1">
      <alignment vertical="center"/>
    </xf>
    <xf numFmtId="0" fontId="1" fillId="0" borderId="0" xfId="13" applyFont="1" applyFill="1" applyBorder="1" applyAlignment="1">
      <alignment vertical="center"/>
    </xf>
    <xf numFmtId="0" fontId="19" fillId="0" borderId="0" xfId="13" applyFont="1" applyFill="1" applyBorder="1" applyAlignment="1">
      <alignment vertical="center" wrapText="1"/>
    </xf>
    <xf numFmtId="0" fontId="6" fillId="4" borderId="12" xfId="13" applyFont="1" applyFill="1" applyBorder="1" applyAlignment="1">
      <alignment horizontal="center" vertical="center"/>
    </xf>
    <xf numFmtId="0" fontId="6" fillId="4" borderId="11" xfId="13" applyFont="1" applyFill="1" applyBorder="1" applyAlignment="1">
      <alignment horizontal="center" vertical="center"/>
    </xf>
    <xf numFmtId="0" fontId="4" fillId="3" borderId="0" xfId="13" applyFill="1" applyAlignment="1">
      <alignment vertical="center"/>
    </xf>
    <xf numFmtId="0" fontId="4" fillId="5" borderId="9" xfId="13" applyFont="1" applyFill="1" applyBorder="1" applyAlignment="1">
      <alignment vertical="center"/>
    </xf>
    <xf numFmtId="3" fontId="4" fillId="5" borderId="9" xfId="13" applyNumberFormat="1" applyFont="1" applyFill="1" applyBorder="1" applyAlignment="1">
      <alignment horizontal="center" vertical="center"/>
    </xf>
    <xf numFmtId="3" fontId="4" fillId="5" borderId="6" xfId="13" applyNumberFormat="1" applyFont="1" applyFill="1" applyBorder="1" applyAlignment="1">
      <alignment horizontal="center" vertical="center"/>
    </xf>
    <xf numFmtId="0" fontId="4" fillId="5" borderId="7" xfId="13" applyFont="1" applyFill="1" applyBorder="1" applyAlignment="1">
      <alignment vertical="center"/>
    </xf>
    <xf numFmtId="3" fontId="4" fillId="5" borderId="7" xfId="13" applyNumberFormat="1" applyFont="1" applyFill="1" applyBorder="1" applyAlignment="1">
      <alignment horizontal="center" vertical="center"/>
    </xf>
    <xf numFmtId="0" fontId="6" fillId="4" borderId="4" xfId="13" applyFont="1" applyFill="1" applyBorder="1" applyAlignment="1">
      <alignment vertical="center"/>
    </xf>
    <xf numFmtId="3" fontId="6" fillId="4" borderId="0" xfId="13" applyNumberFormat="1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6" fillId="7" borderId="13" xfId="13" applyFont="1" applyFill="1" applyBorder="1" applyAlignment="1">
      <alignment horizontal="center" vertical="center" wrapText="1"/>
    </xf>
    <xf numFmtId="0" fontId="6" fillId="7" borderId="10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6" fillId="4" borderId="2" xfId="13" applyFont="1" applyFill="1" applyBorder="1" applyAlignment="1">
      <alignment horizontal="center" vertical="center"/>
    </xf>
    <xf numFmtId="0" fontId="6" fillId="4" borderId="0" xfId="13" applyFont="1" applyFill="1" applyBorder="1" applyAlignment="1">
      <alignment horizontal="center" vertical="center"/>
    </xf>
    <xf numFmtId="0" fontId="6" fillId="4" borderId="1" xfId="13" applyFont="1" applyFill="1" applyBorder="1" applyAlignment="1">
      <alignment horizontal="center" vertical="center"/>
    </xf>
    <xf numFmtId="0" fontId="6" fillId="4" borderId="14" xfId="13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0" fillId="4" borderId="0" xfId="13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364722095485273E-2"/>
          <c:y val="0.16041666666666665"/>
          <c:w val="0.93878948095321324"/>
          <c:h val="0.6932466407524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100'!$C$22:$C$33</c:f>
              <c:numCache>
                <c:formatCode>#,##0</c:formatCode>
                <c:ptCount val="10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  <c:pt idx="3">
                  <c:v>12380</c:v>
                </c:pt>
                <c:pt idx="4">
                  <c:v>18311</c:v>
                </c:pt>
                <c:pt idx="5">
                  <c:v>18880</c:v>
                </c:pt>
                <c:pt idx="6">
                  <c:v>21180</c:v>
                </c:pt>
                <c:pt idx="7">
                  <c:v>19914</c:v>
                </c:pt>
                <c:pt idx="8">
                  <c:v>19957</c:v>
                </c:pt>
                <c:pt idx="9">
                  <c:v>15438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2-461B-BE17-BF6D57A72CD0}"/>
            </c:ext>
          </c:extLst>
        </c:ser>
        <c:ser>
          <c:idx val="1"/>
          <c:order val="1"/>
          <c:tx>
            <c:strRef>
              <c:f>'Línea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100'!$B$22:$B$33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100'!$D$22:$D$33</c:f>
              <c:numCache>
                <c:formatCode>#,##0</c:formatCode>
                <c:ptCount val="10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  <c:pt idx="3">
                  <c:v>3657</c:v>
                </c:pt>
                <c:pt idx="4">
                  <c:v>5333</c:v>
                </c:pt>
                <c:pt idx="5">
                  <c:v>5192</c:v>
                </c:pt>
                <c:pt idx="6">
                  <c:v>5689</c:v>
                </c:pt>
                <c:pt idx="7">
                  <c:v>5076</c:v>
                </c:pt>
                <c:pt idx="8">
                  <c:v>4787</c:v>
                </c:pt>
                <c:pt idx="9">
                  <c:v>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2-461B-BE17-BF6D57A7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53924805456175E-2"/>
          <c:y val="0.23163217333991026"/>
          <c:w val="0.20790897246499784"/>
          <c:h val="8.2653629098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157987214950465"/>
          <c:y val="0.14582319063874633"/>
          <c:w val="0.6484201278504953"/>
          <c:h val="0.804167358756414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C1-4627-A1E0-529BCEF20DC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C1-4627-A1E0-529BCEF20D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C1-4627-A1E0-529BCEF20D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C1-4627-A1E0-529BCEF20D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C1-4627-A1E0-529BCEF20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100'!$C$52:$J$52</c:f>
              <c:numCache>
                <c:formatCode>#,##0</c:formatCode>
                <c:ptCount val="8"/>
                <c:pt idx="0">
                  <c:v>15403</c:v>
                </c:pt>
                <c:pt idx="1">
                  <c:v>19661</c:v>
                </c:pt>
                <c:pt idx="2">
                  <c:v>10693</c:v>
                </c:pt>
                <c:pt idx="3">
                  <c:v>10077</c:v>
                </c:pt>
                <c:pt idx="4">
                  <c:v>39326</c:v>
                </c:pt>
                <c:pt idx="5">
                  <c:v>83572</c:v>
                </c:pt>
                <c:pt idx="6">
                  <c:v>15477</c:v>
                </c:pt>
                <c:pt idx="7">
                  <c:v>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1-4627-A1E0-529BCEF2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384408"/>
        <c:axId val="204384800"/>
      </c:barChart>
      <c:catAx>
        <c:axId val="204384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43-4B8F-9ADC-40486EF82D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43-4B8F-9ADC-40486EF82D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43-4B8F-9ADC-40486EF82D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843-4B8F-9ADC-40486EF82D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843-4B8F-9ADC-40486EF82D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843-4B8F-9ADC-40486EF82D6F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43-4B8F-9ADC-40486EF82D6F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43-4B8F-9ADC-40486EF82D6F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43-4B8F-9ADC-40486EF82D6F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43-4B8F-9ADC-40486EF82D6F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43-4B8F-9ADC-40486EF82D6F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43-4B8F-9ADC-40486EF82D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100'!$E$10:$E$15</c:f>
              <c:numCache>
                <c:formatCode>0%</c:formatCode>
                <c:ptCount val="6"/>
                <c:pt idx="0">
                  <c:v>10.849178532311063</c:v>
                </c:pt>
                <c:pt idx="1">
                  <c:v>2.8537787513691129</c:v>
                </c:pt>
                <c:pt idx="2">
                  <c:v>2.3231106243154436</c:v>
                </c:pt>
                <c:pt idx="3">
                  <c:v>3.4756845564074479</c:v>
                </c:pt>
                <c:pt idx="4">
                  <c:v>2.3452354874041621</c:v>
                </c:pt>
                <c:pt idx="5">
                  <c:v>8.838992332968236E-2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43-4B8F-9ADC-40486EF82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2139217230710878E-2"/>
          <c:y val="0.16041666666666665"/>
          <c:w val="0.97588079771743352"/>
          <c:h val="0.603921020664892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100'!$C$68:$C$79</c:f>
              <c:numCache>
                <c:formatCode>#,##0</c:formatCode>
                <c:ptCount val="10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  <c:pt idx="3">
                  <c:v>1917</c:v>
                </c:pt>
                <c:pt idx="4">
                  <c:v>2769</c:v>
                </c:pt>
                <c:pt idx="5">
                  <c:v>2719</c:v>
                </c:pt>
                <c:pt idx="6">
                  <c:v>3194</c:v>
                </c:pt>
                <c:pt idx="7">
                  <c:v>2833</c:v>
                </c:pt>
                <c:pt idx="8">
                  <c:v>2606</c:v>
                </c:pt>
                <c:pt idx="9">
                  <c:v>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B6D-9A90-5D5EAF8A0F4B}"/>
            </c:ext>
          </c:extLst>
        </c:ser>
        <c:ser>
          <c:idx val="1"/>
          <c:order val="1"/>
          <c:tx>
            <c:strRef>
              <c:f>'Línea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100'!$B$68:$B$79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'Línea 100'!$D$68:$D$79</c:f>
              <c:numCache>
                <c:formatCode>#,##0</c:formatCode>
                <c:ptCount val="10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  <c:pt idx="3">
                  <c:v>6927</c:v>
                </c:pt>
                <c:pt idx="4">
                  <c:v>9840</c:v>
                </c:pt>
                <c:pt idx="5">
                  <c:v>9524</c:v>
                </c:pt>
                <c:pt idx="6">
                  <c:v>10251</c:v>
                </c:pt>
                <c:pt idx="7">
                  <c:v>9596</c:v>
                </c:pt>
                <c:pt idx="8">
                  <c:v>9130</c:v>
                </c:pt>
                <c:pt idx="9">
                  <c:v>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B6D-9A90-5D5EAF8A0F4B}"/>
            </c:ext>
          </c:extLst>
        </c:ser>
        <c:ser>
          <c:idx val="2"/>
          <c:order val="2"/>
          <c:tx>
            <c:strRef>
              <c:f>'Línea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100'!$E$68:$E$79</c:f>
              <c:numCache>
                <c:formatCode>#,##0</c:formatCode>
                <c:ptCount val="10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  <c:pt idx="3">
                  <c:v>7193</c:v>
                </c:pt>
                <c:pt idx="4">
                  <c:v>11035</c:v>
                </c:pt>
                <c:pt idx="5">
                  <c:v>11829</c:v>
                </c:pt>
                <c:pt idx="6">
                  <c:v>13424</c:v>
                </c:pt>
                <c:pt idx="7">
                  <c:v>12561</c:v>
                </c:pt>
                <c:pt idx="8">
                  <c:v>13008</c:v>
                </c:pt>
                <c:pt idx="9">
                  <c:v>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9-4B6D-9A90-5D5EAF8A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noMultiLvlLbl val="0"/>
      </c:catAx>
      <c:valAx>
        <c:axId val="349383928"/>
        <c:scaling>
          <c:orientation val="minMax"/>
          <c:max val="28000"/>
          <c:min val="500"/>
        </c:scaling>
        <c:delete val="1"/>
        <c:axPos val="l"/>
        <c:numFmt formatCode="#,##0" sourceLinked="1"/>
        <c:majorTickMark val="none"/>
        <c:minorTickMark val="none"/>
        <c:tickLblPos val="nextTo"/>
        <c:crossAx val="3493835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86324057363322E-2"/>
          <c:y val="0.19724494788334393"/>
          <c:w val="0.37748296470044246"/>
          <c:h val="8.580570820918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84819117889982"/>
          <c:y val="0.20463506888990754"/>
          <c:w val="0.64315180882110012"/>
          <c:h val="0.744379976233784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18-43F5-8A75-2ACA48CFC4B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18-43F5-8A75-2ACA48CFC4B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18-43F5-8A75-2ACA48CFC4BD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18-43F5-8A75-2ACA48CFC4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120</c:v>
                </c:pt>
                <c:pt idx="2">
                  <c:v>419</c:v>
                </c:pt>
                <c:pt idx="3">
                  <c:v>919</c:v>
                </c:pt>
                <c:pt idx="4">
                  <c:v>22010</c:v>
                </c:pt>
                <c:pt idx="5">
                  <c:v>71599</c:v>
                </c:pt>
                <c:pt idx="6">
                  <c:v>6054</c:v>
                </c:pt>
                <c:pt idx="7">
                  <c:v>99149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18-43F5-8A75-2ACA48CF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384712"/>
        <c:axId val="349385104"/>
      </c:barChart>
      <c:catAx>
        <c:axId val="34938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27C-42CB-AEA3-27FA5FC3F797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27C-42CB-AEA3-27FA5FC3F797}"/>
              </c:ext>
            </c:extLst>
          </c:dPt>
          <c:dLbls>
            <c:dLbl>
              <c:idx val="0"/>
              <c:layout>
                <c:manualLayout>
                  <c:x val="4.8025617696419103E-2"/>
                  <c:y val="2.4183973732645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7C-42CB-AEA3-27FA5FC3F797}"/>
                </c:ext>
              </c:extLst>
            </c:dLbl>
            <c:dLbl>
              <c:idx val="1"/>
              <c:layout>
                <c:manualLayout>
                  <c:x val="-7.1680692415960853E-2"/>
                  <c:y val="-8.88691328288910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7C-42CB-AEA3-27FA5FC3F7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100'!$D$146:$E$146</c:f>
              <c:numCache>
                <c:formatCode>#,##0</c:formatCode>
                <c:ptCount val="2"/>
                <c:pt idx="0">
                  <c:v>40550</c:v>
                </c:pt>
                <c:pt idx="1">
                  <c:v>159720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C-42CB-AEA3-27FA5FC3F7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8926855874064874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6-4E02-ACEA-30A90242DF9D}"/>
                </c:ext>
              </c:extLst>
            </c:dLbl>
            <c:dLbl>
              <c:idx val="3"/>
              <c:layout>
                <c:manualLayout>
                  <c:x val="-7.1282381639560646E-2"/>
                  <c:y val="-8.36638047076918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'Línea 100'!$D$155:$D$166</c:f>
              <c:numCache>
                <c:formatCode>#,##0</c:formatCode>
                <c:ptCount val="10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  <c:pt idx="3">
                  <c:v>16037</c:v>
                </c:pt>
                <c:pt idx="4">
                  <c:v>23644</c:v>
                </c:pt>
                <c:pt idx="5">
                  <c:v>24072</c:v>
                </c:pt>
                <c:pt idx="6">
                  <c:v>26869</c:v>
                </c:pt>
                <c:pt idx="7">
                  <c:v>24990</c:v>
                </c:pt>
                <c:pt idx="8">
                  <c:v>24744</c:v>
                </c:pt>
                <c:pt idx="9">
                  <c:v>19219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6-4E02-ACEA-30A90242DF9D}"/>
            </c:ext>
          </c:extLst>
        </c:ser>
        <c:ser>
          <c:idx val="1"/>
          <c:order val="1"/>
          <c:tx>
            <c:strRef>
              <c:f>'Línea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56-4E02-ACEA-30A90242DF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100'!$B$155:$B$166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'Línea 100'!$C$155:$C$166</c:f>
              <c:numCache>
                <c:formatCode>#,##0</c:formatCode>
                <c:ptCount val="10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56-4E02-ACEA-30A90242DF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386280"/>
        <c:axId val="514639168"/>
      </c:lineChart>
      <c:catAx>
        <c:axId val="3493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4639168"/>
        <c:crosses val="autoZero"/>
        <c:auto val="1"/>
        <c:lblAlgn val="ctr"/>
        <c:lblOffset val="100"/>
        <c:noMultiLvlLbl val="0"/>
      </c:catAx>
      <c:valAx>
        <c:axId val="514639168"/>
        <c:scaling>
          <c:orientation val="minMax"/>
          <c:max val="27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77955171421203"/>
          <c:y val="0.26003844676346816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42333</xdr:rowOff>
    </xdr:from>
    <xdr:to>
      <xdr:col>14</xdr:col>
      <xdr:colOff>2116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419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4591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26459</xdr:colOff>
      <xdr:row>35</xdr:row>
      <xdr:rowOff>95778</xdr:rowOff>
    </xdr:from>
    <xdr:to>
      <xdr:col>15</xdr:col>
      <xdr:colOff>617008</xdr:colOff>
      <xdr:row>53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457198</xdr:colOff>
      <xdr:row>6</xdr:row>
      <xdr:rowOff>66673</xdr:rowOff>
    </xdr:from>
    <xdr:to>
      <xdr:col>13</xdr:col>
      <xdr:colOff>476249</xdr:colOff>
      <xdr:row>15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95250</xdr:colOff>
      <xdr:row>65</xdr:row>
      <xdr:rowOff>31751</xdr:rowOff>
    </xdr:from>
    <xdr:to>
      <xdr:col>13</xdr:col>
      <xdr:colOff>628650</xdr:colOff>
      <xdr:row>81</xdr:row>
      <xdr:rowOff>52917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191577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208722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44450</xdr:colOff>
      <xdr:row>82</xdr:row>
      <xdr:rowOff>53976</xdr:rowOff>
    </xdr:from>
    <xdr:to>
      <xdr:col>15</xdr:col>
      <xdr:colOff>587375</xdr:colOff>
      <xdr:row>99</xdr:row>
      <xdr:rowOff>127000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630767</xdr:colOff>
      <xdr:row>130</xdr:row>
      <xdr:rowOff>19050</xdr:rowOff>
    </xdr:from>
    <xdr:to>
      <xdr:col>13</xdr:col>
      <xdr:colOff>486834</xdr:colOff>
      <xdr:row>145</xdr:row>
      <xdr:rowOff>158749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719667</xdr:colOff>
      <xdr:row>148</xdr:row>
      <xdr:rowOff>33336</xdr:rowOff>
    </xdr:from>
    <xdr:to>
      <xdr:col>15</xdr:col>
      <xdr:colOff>257176</xdr:colOff>
      <xdr:row>168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18</xdr:col>
      <xdr:colOff>0</xdr:colOff>
      <xdr:row>1</xdr:row>
      <xdr:rowOff>361950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638425" y="47625"/>
          <a:ext cx="7886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(Ene-Set)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103%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170"/>
  <sheetViews>
    <sheetView showGridLines="0" tabSelected="1" view="pageBreakPreview" zoomScale="90" zoomScaleNormal="100" zoomScaleSheetLayoutView="90" workbookViewId="0">
      <selection activeCell="S2" sqref="S2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24" hidden="1" customWidth="1"/>
    <col min="18" max="18" width="11.42578125" style="1" hidden="1" customWidth="1"/>
    <col min="19" max="19" width="28.42578125" style="1" customWidth="1"/>
    <col min="20" max="16384" width="11.42578125" style="1"/>
  </cols>
  <sheetData>
    <row r="2" spans="2:17" ht="35.25" customHeight="1" x14ac:dyDescent="0.25"/>
    <row r="3" spans="2:17" customFormat="1" ht="33" customHeight="1" x14ac:dyDescent="0.35">
      <c r="B3" s="108" t="s">
        <v>97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26"/>
    </row>
    <row r="4" spans="2:17" customFormat="1" ht="23.25" customHeight="1" x14ac:dyDescent="0.25">
      <c r="B4" s="109" t="s">
        <v>112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27"/>
    </row>
    <row r="5" spans="2:17" s="9" customFormat="1" ht="18.75" customHeight="1" x14ac:dyDescent="0.25">
      <c r="B5" s="21" t="s">
        <v>99</v>
      </c>
      <c r="C5" s="20"/>
      <c r="D5" s="20"/>
      <c r="E5" s="20"/>
      <c r="F5" s="20"/>
      <c r="G5" s="20"/>
      <c r="H5" s="20"/>
      <c r="I5" s="20"/>
      <c r="J5" s="20"/>
      <c r="K5" s="19"/>
      <c r="L5" s="19"/>
      <c r="M5" s="19"/>
      <c r="N5" s="19"/>
      <c r="O5" s="19"/>
      <c r="P5" s="19"/>
      <c r="Q5" s="28"/>
    </row>
    <row r="6" spans="2:17" s="17" customFormat="1" ht="4.5" customHeight="1" x14ac:dyDescent="0.2">
      <c r="C6" s="18"/>
      <c r="D6" s="18"/>
      <c r="E6" s="18"/>
      <c r="F6" s="18"/>
      <c r="Q6" s="29"/>
    </row>
    <row r="7" spans="2:17" s="40" customFormat="1" ht="9" customHeight="1" x14ac:dyDescent="0.2">
      <c r="C7" s="53"/>
      <c r="D7" s="53"/>
      <c r="E7" s="53"/>
      <c r="F7" s="53"/>
      <c r="N7" s="50"/>
      <c r="O7" s="51"/>
      <c r="P7" s="52"/>
      <c r="Q7" s="23"/>
    </row>
    <row r="8" spans="2:17" s="40" customFormat="1" ht="15" customHeight="1" x14ac:dyDescent="0.2">
      <c r="B8" s="48" t="s">
        <v>98</v>
      </c>
      <c r="C8" s="48"/>
      <c r="D8" s="48"/>
      <c r="E8" s="48"/>
      <c r="F8" s="48"/>
      <c r="N8" s="50"/>
      <c r="O8" s="51"/>
      <c r="P8" s="52"/>
      <c r="Q8" s="23"/>
    </row>
    <row r="9" spans="2:17" s="40" customFormat="1" ht="15" customHeight="1" x14ac:dyDescent="0.2">
      <c r="B9" s="107" t="s">
        <v>96</v>
      </c>
      <c r="C9" s="107"/>
      <c r="D9" s="98" t="s">
        <v>32</v>
      </c>
      <c r="E9" s="98" t="s">
        <v>26</v>
      </c>
      <c r="O9" s="51"/>
      <c r="P9" s="52"/>
      <c r="Q9" s="23"/>
    </row>
    <row r="10" spans="2:17" s="40" customFormat="1" ht="15" customHeight="1" x14ac:dyDescent="0.25">
      <c r="B10" s="31" t="s">
        <v>95</v>
      </c>
      <c r="C10" s="42"/>
      <c r="D10" s="32">
        <v>99053</v>
      </c>
      <c r="E10" s="12">
        <f t="shared" ref="E10:E15" si="0">+D10/$D$76</f>
        <v>10.849178532311063</v>
      </c>
      <c r="F10" s="54"/>
      <c r="G10" s="55"/>
      <c r="N10" s="50"/>
      <c r="O10" s="56"/>
      <c r="P10" s="52"/>
      <c r="Q10" s="23"/>
    </row>
    <row r="11" spans="2:17" s="40" customFormat="1" ht="15" customHeight="1" x14ac:dyDescent="0.25">
      <c r="B11" s="31" t="s">
        <v>94</v>
      </c>
      <c r="C11" s="33"/>
      <c r="D11" s="32">
        <v>26055</v>
      </c>
      <c r="E11" s="12">
        <f t="shared" si="0"/>
        <v>2.8537787513691129</v>
      </c>
      <c r="F11" s="54"/>
      <c r="G11" s="55"/>
      <c r="N11" s="50"/>
      <c r="O11" s="56"/>
      <c r="P11" s="52"/>
      <c r="Q11" s="23"/>
    </row>
    <row r="12" spans="2:17" s="40" customFormat="1" ht="15" customHeight="1" x14ac:dyDescent="0.25">
      <c r="B12" s="31" t="s">
        <v>93</v>
      </c>
      <c r="C12" s="33"/>
      <c r="D12" s="32">
        <v>21210</v>
      </c>
      <c r="E12" s="12">
        <f t="shared" si="0"/>
        <v>2.3231106243154436</v>
      </c>
      <c r="F12" s="54"/>
      <c r="G12" s="55"/>
      <c r="N12" s="50"/>
      <c r="O12" s="56"/>
      <c r="P12" s="52"/>
      <c r="Q12" s="23"/>
    </row>
    <row r="13" spans="2:17" s="40" customFormat="1" ht="15" customHeight="1" x14ac:dyDescent="0.25">
      <c r="B13" s="31" t="s">
        <v>92</v>
      </c>
      <c r="C13" s="33"/>
      <c r="D13" s="32">
        <v>31733</v>
      </c>
      <c r="E13" s="12">
        <f t="shared" si="0"/>
        <v>3.4756845564074479</v>
      </c>
      <c r="F13" s="54"/>
      <c r="G13" s="55"/>
      <c r="N13" s="50"/>
      <c r="O13" s="56"/>
      <c r="P13" s="52"/>
      <c r="Q13" s="23"/>
    </row>
    <row r="14" spans="2:17" s="40" customFormat="1" ht="15" customHeight="1" x14ac:dyDescent="0.25">
      <c r="B14" s="31" t="s">
        <v>91</v>
      </c>
      <c r="C14" s="33"/>
      <c r="D14" s="32">
        <v>21412</v>
      </c>
      <c r="E14" s="12">
        <f t="shared" si="0"/>
        <v>2.3452354874041621</v>
      </c>
      <c r="F14" s="54"/>
      <c r="G14" s="55"/>
      <c r="N14" s="50"/>
      <c r="O14" s="56"/>
      <c r="P14" s="57"/>
      <c r="Q14" s="23"/>
    </row>
    <row r="15" spans="2:17" s="40" customFormat="1" ht="15" customHeight="1" x14ac:dyDescent="0.25">
      <c r="B15" s="31" t="s">
        <v>90</v>
      </c>
      <c r="C15" s="33"/>
      <c r="D15" s="32">
        <v>807</v>
      </c>
      <c r="E15" s="12">
        <f t="shared" si="0"/>
        <v>8.838992332968236E-2</v>
      </c>
      <c r="F15" s="54"/>
      <c r="G15" s="55"/>
      <c r="N15" s="50"/>
      <c r="O15" s="56"/>
      <c r="P15" s="58"/>
    </row>
    <row r="16" spans="2:17" s="40" customFormat="1" ht="12.75" x14ac:dyDescent="0.2">
      <c r="B16" s="110" t="s">
        <v>1</v>
      </c>
      <c r="C16" s="110"/>
      <c r="D16" s="35">
        <f>+SUM(D10:D15)</f>
        <v>200270</v>
      </c>
      <c r="E16" s="22">
        <v>1</v>
      </c>
      <c r="N16" s="58"/>
      <c r="O16" s="58"/>
      <c r="P16" s="58"/>
    </row>
    <row r="17" spans="2:17" s="59" customFormat="1" ht="4.5" customHeight="1" x14ac:dyDescent="0.2">
      <c r="C17" s="60"/>
      <c r="D17" s="60"/>
      <c r="E17" s="60"/>
      <c r="F17" s="60"/>
    </row>
    <row r="18" spans="2:17" s="40" customFormat="1" ht="18" customHeight="1" x14ac:dyDescent="0.25">
      <c r="B18" s="21" t="s">
        <v>103</v>
      </c>
      <c r="C18" s="20"/>
      <c r="D18" s="20"/>
      <c r="E18" s="20"/>
      <c r="F18" s="20"/>
      <c r="G18" s="20"/>
      <c r="H18" s="20"/>
      <c r="I18" s="20"/>
      <c r="J18" s="20"/>
      <c r="K18" s="19"/>
      <c r="L18" s="19"/>
      <c r="M18" s="19"/>
      <c r="N18" s="19"/>
      <c r="O18" s="19"/>
      <c r="P18" s="19"/>
      <c r="Q18" s="61"/>
    </row>
    <row r="19" spans="2:17" s="40" customFormat="1" ht="5.25" customHeight="1" x14ac:dyDescent="0.2">
      <c r="B19" s="17"/>
      <c r="C19" s="18"/>
      <c r="D19" s="18"/>
      <c r="E19" s="18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2:17" s="40" customFormat="1" ht="27.75" customHeight="1" thickBot="1" x14ac:dyDescent="0.25">
      <c r="B20" s="111" t="s">
        <v>100</v>
      </c>
      <c r="C20" s="111"/>
      <c r="D20" s="111"/>
      <c r="E20" s="111"/>
      <c r="F20" s="111"/>
      <c r="G20" s="38"/>
      <c r="H20" s="38"/>
      <c r="I20" s="39"/>
      <c r="J20" s="39"/>
    </row>
    <row r="21" spans="2:17" s="40" customFormat="1" ht="15" customHeight="1" thickTop="1" x14ac:dyDescent="0.2">
      <c r="B21" s="98" t="s">
        <v>31</v>
      </c>
      <c r="C21" s="98" t="s">
        <v>27</v>
      </c>
      <c r="D21" s="98" t="s">
        <v>28</v>
      </c>
      <c r="E21" s="98" t="s">
        <v>1</v>
      </c>
      <c r="F21" s="16" t="s">
        <v>57</v>
      </c>
      <c r="G21" s="41"/>
      <c r="H21" s="41"/>
    </row>
    <row r="22" spans="2:17" s="40" customFormat="1" ht="15" customHeight="1" x14ac:dyDescent="0.2">
      <c r="B22" s="31" t="s">
        <v>14</v>
      </c>
      <c r="C22" s="42">
        <v>9942</v>
      </c>
      <c r="D22" s="32">
        <v>2951</v>
      </c>
      <c r="E22" s="43">
        <v>12893</v>
      </c>
      <c r="F22" s="44" t="s">
        <v>56</v>
      </c>
      <c r="G22" s="43"/>
      <c r="H22" s="8"/>
    </row>
    <row r="23" spans="2:17" s="40" customFormat="1" ht="15" customHeight="1" x14ac:dyDescent="0.2">
      <c r="B23" s="31" t="s">
        <v>15</v>
      </c>
      <c r="C23" s="42">
        <v>10521</v>
      </c>
      <c r="D23" s="32">
        <v>3232</v>
      </c>
      <c r="E23" s="43">
        <v>13753</v>
      </c>
      <c r="F23" s="14">
        <f t="shared" ref="F23:F31" si="1">+(E23-E22)/E22</f>
        <v>6.6702862018149386E-2</v>
      </c>
      <c r="G23" s="43"/>
      <c r="H23" s="8"/>
    </row>
    <row r="24" spans="2:17" s="40" customFormat="1" ht="15" customHeight="1" x14ac:dyDescent="0.2">
      <c r="B24" s="31" t="s">
        <v>16</v>
      </c>
      <c r="C24" s="42">
        <v>10679</v>
      </c>
      <c r="D24" s="32">
        <v>3370</v>
      </c>
      <c r="E24" s="43">
        <f t="shared" ref="E24:E31" si="2">+C24+D24</f>
        <v>14049</v>
      </c>
      <c r="F24" s="14">
        <f t="shared" si="1"/>
        <v>2.1522576892314405E-2</v>
      </c>
      <c r="G24" s="43"/>
      <c r="H24" s="8"/>
    </row>
    <row r="25" spans="2:17" s="40" customFormat="1" ht="15" customHeight="1" x14ac:dyDescent="0.2">
      <c r="B25" s="31" t="s">
        <v>17</v>
      </c>
      <c r="C25" s="42">
        <v>12380</v>
      </c>
      <c r="D25" s="32">
        <v>3657</v>
      </c>
      <c r="E25" s="43">
        <f t="shared" si="2"/>
        <v>16037</v>
      </c>
      <c r="F25" s="14">
        <f t="shared" si="1"/>
        <v>0.14150473343298456</v>
      </c>
      <c r="G25" s="43"/>
      <c r="H25" s="8"/>
    </row>
    <row r="26" spans="2:17" s="40" customFormat="1" ht="15" customHeight="1" x14ac:dyDescent="0.2">
      <c r="B26" s="31" t="s">
        <v>18</v>
      </c>
      <c r="C26" s="42">
        <v>18311</v>
      </c>
      <c r="D26" s="32">
        <v>5333</v>
      </c>
      <c r="E26" s="43">
        <f t="shared" si="2"/>
        <v>23644</v>
      </c>
      <c r="F26" s="14">
        <f t="shared" si="1"/>
        <v>0.4743405873916568</v>
      </c>
      <c r="G26" s="43"/>
      <c r="H26" s="8"/>
    </row>
    <row r="27" spans="2:17" s="40" customFormat="1" ht="15" customHeight="1" x14ac:dyDescent="0.2">
      <c r="B27" s="31" t="s">
        <v>19</v>
      </c>
      <c r="C27" s="32">
        <v>18880</v>
      </c>
      <c r="D27" s="42">
        <v>5192</v>
      </c>
      <c r="E27" s="43">
        <f t="shared" si="2"/>
        <v>24072</v>
      </c>
      <c r="F27" s="14">
        <f t="shared" si="1"/>
        <v>1.8101844019624429E-2</v>
      </c>
      <c r="G27" s="43"/>
      <c r="H27" s="8"/>
      <c r="O27" s="45" t="s">
        <v>27</v>
      </c>
      <c r="P27" s="45" t="s">
        <v>28</v>
      </c>
    </row>
    <row r="28" spans="2:17" s="40" customFormat="1" ht="15" customHeight="1" x14ac:dyDescent="0.2">
      <c r="B28" s="31" t="s">
        <v>20</v>
      </c>
      <c r="C28" s="32">
        <v>21180</v>
      </c>
      <c r="D28" s="42">
        <v>5689</v>
      </c>
      <c r="E28" s="43">
        <f t="shared" si="2"/>
        <v>26869</v>
      </c>
      <c r="F28" s="14">
        <f t="shared" si="1"/>
        <v>0.1161930874044533</v>
      </c>
      <c r="G28" s="43"/>
      <c r="H28" s="8"/>
      <c r="O28" s="112">
        <f>+C35</f>
        <v>0.78495031707195284</v>
      </c>
      <c r="P28" s="112">
        <f>+D35</f>
        <v>0.21504968292804713</v>
      </c>
    </row>
    <row r="29" spans="2:17" s="40" customFormat="1" ht="15" customHeight="1" x14ac:dyDescent="0.2">
      <c r="B29" s="31" t="s">
        <v>21</v>
      </c>
      <c r="C29" s="42">
        <v>19914</v>
      </c>
      <c r="D29" s="32">
        <v>5076</v>
      </c>
      <c r="E29" s="43">
        <f t="shared" si="2"/>
        <v>24990</v>
      </c>
      <c r="F29" s="14">
        <f t="shared" si="1"/>
        <v>-6.9931891771186125E-2</v>
      </c>
      <c r="G29" s="43"/>
      <c r="H29" s="8"/>
      <c r="O29" s="112"/>
      <c r="P29" s="113"/>
    </row>
    <row r="30" spans="2:17" s="40" customFormat="1" ht="15" customHeight="1" x14ac:dyDescent="0.2">
      <c r="B30" s="31" t="s">
        <v>22</v>
      </c>
      <c r="C30" s="42">
        <v>19957</v>
      </c>
      <c r="D30" s="32">
        <v>4787</v>
      </c>
      <c r="E30" s="43">
        <f t="shared" si="2"/>
        <v>24744</v>
      </c>
      <c r="F30" s="14">
        <f t="shared" si="1"/>
        <v>-9.843937575030012E-3</v>
      </c>
      <c r="G30" s="43"/>
      <c r="H30" s="8"/>
    </row>
    <row r="31" spans="2:17" s="40" customFormat="1" ht="15" customHeight="1" x14ac:dyDescent="0.2">
      <c r="B31" s="31" t="s">
        <v>23</v>
      </c>
      <c r="C31" s="42">
        <v>15438</v>
      </c>
      <c r="D31" s="32">
        <v>3781</v>
      </c>
      <c r="E31" s="43">
        <f t="shared" si="2"/>
        <v>19219</v>
      </c>
      <c r="F31" s="14">
        <f t="shared" si="1"/>
        <v>-0.22328645328160363</v>
      </c>
      <c r="G31" s="43"/>
      <c r="H31" s="8"/>
    </row>
    <row r="32" spans="2:17" s="40" customFormat="1" ht="15" hidden="1" customHeight="1" x14ac:dyDescent="0.2">
      <c r="B32" s="31" t="s">
        <v>24</v>
      </c>
      <c r="C32" s="42"/>
      <c r="D32" s="32"/>
      <c r="E32" s="43"/>
      <c r="F32" s="14"/>
      <c r="G32" s="46"/>
      <c r="H32" s="15"/>
    </row>
    <row r="33" spans="2:12" s="40" customFormat="1" ht="15" hidden="1" customHeight="1" x14ac:dyDescent="0.2">
      <c r="B33" s="31" t="s">
        <v>25</v>
      </c>
      <c r="C33" s="42"/>
      <c r="D33" s="32"/>
      <c r="E33" s="43"/>
      <c r="F33" s="14"/>
    </row>
    <row r="34" spans="2:12" s="40" customFormat="1" ht="15" customHeight="1" x14ac:dyDescent="0.2">
      <c r="B34" s="34" t="s">
        <v>1</v>
      </c>
      <c r="C34" s="35">
        <f>+SUM(C22:C33)</f>
        <v>157202</v>
      </c>
      <c r="D34" s="35">
        <f t="shared" ref="D34:E34" si="3">+SUM(D22:D33)</f>
        <v>43068</v>
      </c>
      <c r="E34" s="35">
        <f t="shared" si="3"/>
        <v>200270</v>
      </c>
      <c r="F34" s="46"/>
      <c r="G34" s="62"/>
      <c r="H34" s="47"/>
      <c r="I34" s="47"/>
      <c r="J34" s="47"/>
      <c r="K34" s="47"/>
      <c r="L34" s="47"/>
    </row>
    <row r="35" spans="2:12" s="40" customFormat="1" ht="15" customHeight="1" x14ac:dyDescent="0.2">
      <c r="B35" s="36" t="s">
        <v>69</v>
      </c>
      <c r="C35" s="13">
        <f>+C34/E34</f>
        <v>0.78495031707195284</v>
      </c>
      <c r="D35" s="13">
        <f>+D34/E34</f>
        <v>0.21504968292804713</v>
      </c>
      <c r="E35" s="13">
        <v>1</v>
      </c>
      <c r="F35" s="12"/>
      <c r="G35" s="41"/>
      <c r="H35" s="41"/>
      <c r="I35" s="41"/>
      <c r="J35" s="41"/>
      <c r="K35" s="41"/>
      <c r="L35" s="41"/>
    </row>
    <row r="36" spans="2:12" s="40" customFormat="1" ht="9" customHeight="1" x14ac:dyDescent="0.2">
      <c r="B36" s="31"/>
      <c r="C36" s="32"/>
      <c r="D36" s="32"/>
      <c r="E36" s="32"/>
      <c r="F36" s="32"/>
      <c r="G36" s="32"/>
      <c r="H36" s="32"/>
      <c r="I36" s="32"/>
      <c r="J36" s="32"/>
      <c r="K36" s="43"/>
      <c r="L36" s="43"/>
    </row>
    <row r="37" spans="2:12" s="40" customFormat="1" ht="15" customHeight="1" x14ac:dyDescent="0.2">
      <c r="B37" s="48" t="s">
        <v>101</v>
      </c>
      <c r="C37" s="48"/>
      <c r="D37" s="48"/>
      <c r="E37" s="48"/>
      <c r="F37" s="48"/>
      <c r="G37" s="32"/>
      <c r="H37" s="32"/>
      <c r="I37" s="32"/>
      <c r="J37" s="32"/>
      <c r="K37" s="43"/>
      <c r="L37" s="43"/>
    </row>
    <row r="38" spans="2:12" s="40" customFormat="1" ht="24" customHeight="1" x14ac:dyDescent="0.2">
      <c r="B38" s="107" t="s">
        <v>31</v>
      </c>
      <c r="C38" s="98" t="s">
        <v>82</v>
      </c>
      <c r="D38" s="98" t="s">
        <v>81</v>
      </c>
      <c r="E38" s="98" t="s">
        <v>30</v>
      </c>
      <c r="F38" s="98" t="s">
        <v>80</v>
      </c>
      <c r="G38" s="98" t="s">
        <v>33</v>
      </c>
      <c r="H38" s="98" t="s">
        <v>79</v>
      </c>
      <c r="I38" s="98" t="s">
        <v>78</v>
      </c>
      <c r="J38" s="107" t="s">
        <v>77</v>
      </c>
      <c r="K38" s="107" t="s">
        <v>1</v>
      </c>
      <c r="L38" s="41"/>
    </row>
    <row r="39" spans="2:12" s="40" customFormat="1" ht="12" customHeight="1" x14ac:dyDescent="0.2">
      <c r="B39" s="107"/>
      <c r="C39" s="49" t="s">
        <v>76</v>
      </c>
      <c r="D39" s="49" t="s">
        <v>75</v>
      </c>
      <c r="E39" s="49" t="s">
        <v>74</v>
      </c>
      <c r="F39" s="49" t="s">
        <v>73</v>
      </c>
      <c r="G39" s="49" t="s">
        <v>72</v>
      </c>
      <c r="H39" s="49" t="s">
        <v>71</v>
      </c>
      <c r="I39" s="49" t="s">
        <v>70</v>
      </c>
      <c r="J39" s="107"/>
      <c r="K39" s="107"/>
      <c r="L39" s="41"/>
    </row>
    <row r="40" spans="2:12" s="40" customFormat="1" ht="15" customHeight="1" x14ac:dyDescent="0.2">
      <c r="B40" s="31" t="s">
        <v>14</v>
      </c>
      <c r="C40" s="42">
        <v>1409</v>
      </c>
      <c r="D40" s="32">
        <v>1598</v>
      </c>
      <c r="E40" s="32">
        <v>866</v>
      </c>
      <c r="F40" s="32">
        <v>693</v>
      </c>
      <c r="G40" s="32">
        <v>2681</v>
      </c>
      <c r="H40" s="32">
        <v>4500</v>
      </c>
      <c r="I40" s="32">
        <v>816</v>
      </c>
      <c r="J40" s="32">
        <v>330</v>
      </c>
      <c r="K40" s="43">
        <f t="shared" ref="K40:K49" si="4">SUM(C40:J40)</f>
        <v>12893</v>
      </c>
      <c r="L40" s="43"/>
    </row>
    <row r="41" spans="2:12" s="40" customFormat="1" ht="15" customHeight="1" x14ac:dyDescent="0.2">
      <c r="B41" s="31" t="s">
        <v>15</v>
      </c>
      <c r="C41" s="42">
        <v>1526</v>
      </c>
      <c r="D41" s="32">
        <v>1857</v>
      </c>
      <c r="E41" s="32">
        <v>957</v>
      </c>
      <c r="F41" s="32">
        <v>857</v>
      </c>
      <c r="G41" s="32">
        <v>2680</v>
      </c>
      <c r="H41" s="32">
        <v>4756</v>
      </c>
      <c r="I41" s="32">
        <v>768</v>
      </c>
      <c r="J41" s="32">
        <v>352</v>
      </c>
      <c r="K41" s="43">
        <f t="shared" si="4"/>
        <v>13753</v>
      </c>
      <c r="L41" s="43"/>
    </row>
    <row r="42" spans="2:12" s="40" customFormat="1" ht="15" customHeight="1" x14ac:dyDescent="0.2">
      <c r="B42" s="31" t="s">
        <v>16</v>
      </c>
      <c r="C42" s="42">
        <v>1494</v>
      </c>
      <c r="D42" s="32">
        <v>1632</v>
      </c>
      <c r="E42" s="32">
        <v>755</v>
      </c>
      <c r="F42" s="32">
        <v>739</v>
      </c>
      <c r="G42" s="32">
        <v>2691</v>
      </c>
      <c r="H42" s="32">
        <v>5371</v>
      </c>
      <c r="I42" s="32">
        <v>1008</v>
      </c>
      <c r="J42" s="32">
        <v>359</v>
      </c>
      <c r="K42" s="43">
        <f t="shared" si="4"/>
        <v>14049</v>
      </c>
      <c r="L42" s="43"/>
    </row>
    <row r="43" spans="2:12" s="40" customFormat="1" ht="15" customHeight="1" x14ac:dyDescent="0.2">
      <c r="B43" s="31" t="s">
        <v>17</v>
      </c>
      <c r="C43" s="42">
        <v>1329</v>
      </c>
      <c r="D43" s="32">
        <v>1590</v>
      </c>
      <c r="E43" s="32">
        <v>676</v>
      </c>
      <c r="F43" s="32">
        <v>712</v>
      </c>
      <c r="G43" s="32">
        <v>3214</v>
      </c>
      <c r="H43" s="32">
        <v>6737</v>
      </c>
      <c r="I43" s="32">
        <v>1273</v>
      </c>
      <c r="J43" s="32">
        <v>506</v>
      </c>
      <c r="K43" s="43">
        <f t="shared" si="4"/>
        <v>16037</v>
      </c>
      <c r="L43" s="43"/>
    </row>
    <row r="44" spans="2:12" s="40" customFormat="1" ht="15" customHeight="1" x14ac:dyDescent="0.2">
      <c r="B44" s="31" t="s">
        <v>18</v>
      </c>
      <c r="C44" s="42">
        <v>1845</v>
      </c>
      <c r="D44" s="32">
        <v>2299</v>
      </c>
      <c r="E44" s="32">
        <v>1133</v>
      </c>
      <c r="F44" s="32">
        <v>1056</v>
      </c>
      <c r="G44" s="32">
        <v>4935</v>
      </c>
      <c r="H44" s="32">
        <v>9971</v>
      </c>
      <c r="I44" s="32">
        <v>1758</v>
      </c>
      <c r="J44" s="32">
        <v>647</v>
      </c>
      <c r="K44" s="43">
        <f t="shared" si="4"/>
        <v>23644</v>
      </c>
      <c r="L44" s="43"/>
    </row>
    <row r="45" spans="2:12" s="40" customFormat="1" ht="15" customHeight="1" x14ac:dyDescent="0.2">
      <c r="B45" s="31" t="s">
        <v>19</v>
      </c>
      <c r="C45" s="42">
        <v>1573</v>
      </c>
      <c r="D45" s="32">
        <v>2043</v>
      </c>
      <c r="E45" s="32">
        <v>1078</v>
      </c>
      <c r="F45" s="32">
        <v>1041</v>
      </c>
      <c r="G45" s="32">
        <v>4966</v>
      </c>
      <c r="H45" s="32">
        <v>10796</v>
      </c>
      <c r="I45" s="32">
        <v>1899</v>
      </c>
      <c r="J45" s="32">
        <v>676</v>
      </c>
      <c r="K45" s="43">
        <f t="shared" si="4"/>
        <v>24072</v>
      </c>
      <c r="L45" s="43"/>
    </row>
    <row r="46" spans="2:12" s="40" customFormat="1" ht="15" customHeight="1" x14ac:dyDescent="0.2">
      <c r="B46" s="31" t="s">
        <v>20</v>
      </c>
      <c r="C46" s="42">
        <v>1740</v>
      </c>
      <c r="D46" s="32">
        <v>2346</v>
      </c>
      <c r="E46" s="32">
        <v>1406</v>
      </c>
      <c r="F46" s="32">
        <v>1256</v>
      </c>
      <c r="G46" s="32">
        <v>5385</v>
      </c>
      <c r="H46" s="32">
        <v>11694</v>
      </c>
      <c r="I46" s="32">
        <v>2278</v>
      </c>
      <c r="J46" s="32">
        <v>764</v>
      </c>
      <c r="K46" s="43">
        <f t="shared" si="4"/>
        <v>26869</v>
      </c>
      <c r="L46" s="43"/>
    </row>
    <row r="47" spans="2:12" s="40" customFormat="1" ht="15" customHeight="1" x14ac:dyDescent="0.2">
      <c r="B47" s="31" t="s">
        <v>21</v>
      </c>
      <c r="C47" s="42">
        <v>1621</v>
      </c>
      <c r="D47" s="32">
        <v>2219</v>
      </c>
      <c r="E47" s="32">
        <v>1258</v>
      </c>
      <c r="F47" s="32">
        <v>1312</v>
      </c>
      <c r="G47" s="32">
        <v>4632</v>
      </c>
      <c r="H47" s="32">
        <v>10880</v>
      </c>
      <c r="I47" s="32">
        <v>2101</v>
      </c>
      <c r="J47" s="32">
        <v>967</v>
      </c>
      <c r="K47" s="43">
        <f t="shared" si="4"/>
        <v>24990</v>
      </c>
      <c r="L47" s="43"/>
    </row>
    <row r="48" spans="2:12" s="40" customFormat="1" ht="15" customHeight="1" x14ac:dyDescent="0.2">
      <c r="B48" s="31" t="s">
        <v>22</v>
      </c>
      <c r="C48" s="42">
        <v>1549</v>
      </c>
      <c r="D48" s="32">
        <v>2244</v>
      </c>
      <c r="E48" s="32">
        <v>1432</v>
      </c>
      <c r="F48" s="32">
        <v>1330</v>
      </c>
      <c r="G48" s="32">
        <v>4720</v>
      </c>
      <c r="H48" s="32">
        <v>10624</v>
      </c>
      <c r="I48" s="32">
        <v>2011</v>
      </c>
      <c r="J48" s="32">
        <v>834</v>
      </c>
      <c r="K48" s="43">
        <f t="shared" si="4"/>
        <v>24744</v>
      </c>
      <c r="L48" s="43"/>
    </row>
    <row r="49" spans="2:17" s="40" customFormat="1" ht="15" customHeight="1" x14ac:dyDescent="0.2">
      <c r="B49" s="31" t="s">
        <v>23</v>
      </c>
      <c r="C49" s="42">
        <v>1317</v>
      </c>
      <c r="D49" s="32">
        <v>1833</v>
      </c>
      <c r="E49" s="32">
        <v>1132</v>
      </c>
      <c r="F49" s="32">
        <v>1081</v>
      </c>
      <c r="G49" s="32">
        <v>3422</v>
      </c>
      <c r="H49" s="32">
        <v>8243</v>
      </c>
      <c r="I49" s="32">
        <v>1565</v>
      </c>
      <c r="J49" s="32">
        <v>626</v>
      </c>
      <c r="K49" s="43">
        <f t="shared" si="4"/>
        <v>19219</v>
      </c>
      <c r="L49" s="43"/>
    </row>
    <row r="50" spans="2:17" s="40" customFormat="1" ht="15" hidden="1" customHeight="1" x14ac:dyDescent="0.2">
      <c r="B50" s="31" t="s">
        <v>24</v>
      </c>
      <c r="C50" s="42"/>
      <c r="D50" s="32"/>
      <c r="E50" s="32"/>
      <c r="F50" s="32"/>
      <c r="G50" s="32"/>
      <c r="H50" s="32"/>
      <c r="I50" s="32"/>
      <c r="J50" s="32"/>
      <c r="K50" s="43"/>
      <c r="L50" s="43"/>
    </row>
    <row r="51" spans="2:17" s="40" customFormat="1" ht="15" hidden="1" customHeight="1" x14ac:dyDescent="0.2">
      <c r="B51" s="31" t="s">
        <v>25</v>
      </c>
      <c r="C51" s="42"/>
      <c r="D51" s="32"/>
      <c r="E51" s="32"/>
      <c r="F51" s="32"/>
      <c r="G51" s="32"/>
      <c r="H51" s="32"/>
      <c r="I51" s="32"/>
      <c r="J51" s="32"/>
      <c r="K51" s="43"/>
      <c r="L51" s="43"/>
    </row>
    <row r="52" spans="2:17" s="40" customFormat="1" ht="15" customHeight="1" x14ac:dyDescent="0.2">
      <c r="B52" s="34" t="s">
        <v>1</v>
      </c>
      <c r="C52" s="35">
        <f>+SUM(C40:C51)</f>
        <v>15403</v>
      </c>
      <c r="D52" s="35">
        <f t="shared" ref="D52:K52" si="5">+SUM(D40:D51)</f>
        <v>19661</v>
      </c>
      <c r="E52" s="35">
        <f t="shared" si="5"/>
        <v>10693</v>
      </c>
      <c r="F52" s="35">
        <f t="shared" si="5"/>
        <v>10077</v>
      </c>
      <c r="G52" s="35">
        <f t="shared" si="5"/>
        <v>39326</v>
      </c>
      <c r="H52" s="35">
        <f t="shared" si="5"/>
        <v>83572</v>
      </c>
      <c r="I52" s="35">
        <f t="shared" si="5"/>
        <v>15477</v>
      </c>
      <c r="J52" s="35">
        <f t="shared" si="5"/>
        <v>6061</v>
      </c>
      <c r="K52" s="35">
        <f t="shared" si="5"/>
        <v>200270</v>
      </c>
      <c r="L52" s="46"/>
      <c r="N52" s="50"/>
      <c r="O52" s="51"/>
      <c r="P52" s="52"/>
    </row>
    <row r="53" spans="2:17" s="40" customFormat="1" ht="15" customHeight="1" x14ac:dyDescent="0.2">
      <c r="B53" s="36" t="s">
        <v>69</v>
      </c>
      <c r="C53" s="11">
        <f>+C52/$K$52</f>
        <v>7.6911169920607175E-2</v>
      </c>
      <c r="D53" s="11">
        <f t="shared" ref="D53:K53" si="6">+D52/$K$52</f>
        <v>9.8172467169321417E-2</v>
      </c>
      <c r="E53" s="11">
        <f t="shared" si="6"/>
        <v>5.3392919558595896E-2</v>
      </c>
      <c r="F53" s="11">
        <f t="shared" si="6"/>
        <v>5.0317071952863633E-2</v>
      </c>
      <c r="G53" s="11">
        <f t="shared" si="6"/>
        <v>0.1963649073750437</v>
      </c>
      <c r="H53" s="11">
        <f t="shared" si="6"/>
        <v>0.41729664952314377</v>
      </c>
      <c r="I53" s="11">
        <f t="shared" si="6"/>
        <v>7.7280671094023062E-2</v>
      </c>
      <c r="J53" s="11">
        <f t="shared" si="6"/>
        <v>3.0264143406401357E-2</v>
      </c>
      <c r="K53" s="11">
        <f t="shared" si="6"/>
        <v>1</v>
      </c>
      <c r="L53" s="10"/>
      <c r="N53" s="50"/>
      <c r="O53" s="51"/>
      <c r="P53" s="52"/>
    </row>
    <row r="54" spans="2:17" s="40" customFormat="1" ht="15" customHeight="1" x14ac:dyDescent="0.2">
      <c r="B54" s="37"/>
      <c r="C54" s="63"/>
      <c r="D54" s="63"/>
      <c r="E54" s="8"/>
      <c r="F54" s="8"/>
      <c r="G54" s="8"/>
      <c r="H54" s="8"/>
    </row>
    <row r="55" spans="2:17" s="40" customFormat="1" ht="15" customHeight="1" x14ac:dyDescent="0.2">
      <c r="B55" s="48" t="s">
        <v>102</v>
      </c>
      <c r="C55" s="63"/>
      <c r="D55" s="63"/>
      <c r="E55" s="8"/>
      <c r="F55" s="8"/>
      <c r="G55" s="8"/>
      <c r="H55" s="8"/>
    </row>
    <row r="56" spans="2:17" s="40" customFormat="1" ht="15" customHeight="1" x14ac:dyDescent="0.2">
      <c r="B56" s="98" t="s">
        <v>89</v>
      </c>
      <c r="C56" s="98" t="s">
        <v>14</v>
      </c>
      <c r="D56" s="98" t="s">
        <v>15</v>
      </c>
      <c r="E56" s="98" t="s">
        <v>16</v>
      </c>
      <c r="F56" s="98" t="s">
        <v>17</v>
      </c>
      <c r="G56" s="98" t="s">
        <v>18</v>
      </c>
      <c r="H56" s="98" t="s">
        <v>19</v>
      </c>
      <c r="I56" s="98" t="s">
        <v>20</v>
      </c>
      <c r="J56" s="98" t="s">
        <v>21</v>
      </c>
      <c r="K56" s="98" t="s">
        <v>22</v>
      </c>
      <c r="L56" s="98" t="s">
        <v>23</v>
      </c>
      <c r="M56" s="98" t="s">
        <v>24</v>
      </c>
      <c r="N56" s="98" t="s">
        <v>25</v>
      </c>
      <c r="O56" s="98" t="s">
        <v>1</v>
      </c>
      <c r="P56" s="98" t="s">
        <v>26</v>
      </c>
    </row>
    <row r="57" spans="2:17" s="40" customFormat="1" ht="15" customHeight="1" x14ac:dyDescent="0.2">
      <c r="B57" s="31" t="s">
        <v>88</v>
      </c>
      <c r="C57" s="42">
        <v>3341</v>
      </c>
      <c r="D57" s="32">
        <v>3605</v>
      </c>
      <c r="E57" s="32">
        <v>3466</v>
      </c>
      <c r="F57" s="32">
        <v>4471</v>
      </c>
      <c r="G57" s="32">
        <v>6574</v>
      </c>
      <c r="H57" s="32">
        <v>7142</v>
      </c>
      <c r="I57" s="32">
        <v>7511</v>
      </c>
      <c r="J57" s="32">
        <v>6845</v>
      </c>
      <c r="K57" s="53">
        <v>6518</v>
      </c>
      <c r="L57" s="53">
        <v>5252</v>
      </c>
      <c r="M57" s="53"/>
      <c r="N57" s="53"/>
      <c r="O57" s="33">
        <f>+SUM(C57:N57)</f>
        <v>54725</v>
      </c>
      <c r="P57" s="8">
        <f>O57/$O$62</f>
        <v>0.27325610425925001</v>
      </c>
      <c r="Q57" s="64"/>
    </row>
    <row r="58" spans="2:17" s="40" customFormat="1" ht="15" customHeight="1" x14ac:dyDescent="0.2">
      <c r="B58" s="31" t="s">
        <v>87</v>
      </c>
      <c r="C58" s="42">
        <v>5101</v>
      </c>
      <c r="D58" s="32">
        <v>5441</v>
      </c>
      <c r="E58" s="32">
        <v>4809</v>
      </c>
      <c r="F58" s="32">
        <v>4455</v>
      </c>
      <c r="G58" s="32">
        <v>5464</v>
      </c>
      <c r="H58" s="32">
        <v>5490</v>
      </c>
      <c r="I58" s="32">
        <v>5264</v>
      </c>
      <c r="J58" s="32">
        <v>5052</v>
      </c>
      <c r="K58" s="53">
        <v>4698</v>
      </c>
      <c r="L58" s="53">
        <v>4462</v>
      </c>
      <c r="M58" s="53"/>
      <c r="N58" s="53"/>
      <c r="O58" s="33">
        <f t="shared" ref="O58:O61" si="7">+SUM(C58:N58)</f>
        <v>50236</v>
      </c>
      <c r="P58" s="8">
        <f t="shared" ref="P58:P61" si="8">O58/$O$62</f>
        <v>0.2508413641583862</v>
      </c>
      <c r="Q58" s="64"/>
    </row>
    <row r="59" spans="2:17" s="40" customFormat="1" ht="15" customHeight="1" x14ac:dyDescent="0.2">
      <c r="B59" s="31" t="s">
        <v>86</v>
      </c>
      <c r="C59" s="42">
        <v>1064</v>
      </c>
      <c r="D59" s="32">
        <v>1082</v>
      </c>
      <c r="E59" s="32">
        <v>928</v>
      </c>
      <c r="F59" s="32">
        <v>644</v>
      </c>
      <c r="G59" s="32">
        <v>954</v>
      </c>
      <c r="H59" s="32">
        <v>1043</v>
      </c>
      <c r="I59" s="32">
        <v>1244</v>
      </c>
      <c r="J59" s="32">
        <v>1334</v>
      </c>
      <c r="K59" s="53">
        <v>1486</v>
      </c>
      <c r="L59" s="53">
        <v>1283</v>
      </c>
      <c r="M59" s="53"/>
      <c r="N59" s="53"/>
      <c r="O59" s="33">
        <f t="shared" si="7"/>
        <v>11062</v>
      </c>
      <c r="P59" s="8">
        <f t="shared" si="8"/>
        <v>5.5235432166575123E-2</v>
      </c>
    </row>
    <row r="60" spans="2:17" s="40" customFormat="1" ht="15" customHeight="1" x14ac:dyDescent="0.2">
      <c r="B60" s="31" t="s">
        <v>85</v>
      </c>
      <c r="C60" s="42">
        <v>37</v>
      </c>
      <c r="D60" s="32">
        <v>36</v>
      </c>
      <c r="E60" s="32">
        <v>42</v>
      </c>
      <c r="F60" s="32">
        <v>50</v>
      </c>
      <c r="G60" s="32">
        <v>59</v>
      </c>
      <c r="H60" s="32">
        <v>56</v>
      </c>
      <c r="I60" s="32">
        <v>83</v>
      </c>
      <c r="J60" s="32">
        <v>108</v>
      </c>
      <c r="K60" s="53">
        <v>91</v>
      </c>
      <c r="L60" s="53">
        <v>72</v>
      </c>
      <c r="M60" s="53"/>
      <c r="N60" s="53"/>
      <c r="O60" s="33">
        <f t="shared" si="7"/>
        <v>634</v>
      </c>
      <c r="P60" s="8">
        <f t="shared" si="8"/>
        <v>3.1657262695361263E-3</v>
      </c>
    </row>
    <row r="61" spans="2:17" s="40" customFormat="1" ht="15" customHeight="1" x14ac:dyDescent="0.2">
      <c r="B61" s="31" t="s">
        <v>84</v>
      </c>
      <c r="C61" s="42">
        <v>3350</v>
      </c>
      <c r="D61" s="32">
        <v>3589</v>
      </c>
      <c r="E61" s="32">
        <v>4804</v>
      </c>
      <c r="F61" s="32">
        <v>6417</v>
      </c>
      <c r="G61" s="32">
        <v>10593</v>
      </c>
      <c r="H61" s="32">
        <v>10341</v>
      </c>
      <c r="I61" s="32">
        <v>12767</v>
      </c>
      <c r="J61" s="32">
        <v>11651</v>
      </c>
      <c r="K61" s="53">
        <v>11951</v>
      </c>
      <c r="L61" s="53">
        <v>8150</v>
      </c>
      <c r="M61" s="53"/>
      <c r="N61" s="53"/>
      <c r="O61" s="33">
        <f t="shared" si="7"/>
        <v>83613</v>
      </c>
      <c r="P61" s="8">
        <f t="shared" si="8"/>
        <v>0.41750137314625257</v>
      </c>
    </row>
    <row r="62" spans="2:17" s="40" customFormat="1" ht="15" customHeight="1" x14ac:dyDescent="0.2">
      <c r="B62" s="34" t="s">
        <v>1</v>
      </c>
      <c r="C62" s="35">
        <f t="shared" ref="C62:L62" si="9">SUM(C57:C61)</f>
        <v>12893</v>
      </c>
      <c r="D62" s="35">
        <f t="shared" si="9"/>
        <v>13753</v>
      </c>
      <c r="E62" s="35">
        <f t="shared" si="9"/>
        <v>14049</v>
      </c>
      <c r="F62" s="35">
        <f t="shared" si="9"/>
        <v>16037</v>
      </c>
      <c r="G62" s="35">
        <f t="shared" si="9"/>
        <v>23644</v>
      </c>
      <c r="H62" s="35">
        <f t="shared" si="9"/>
        <v>24072</v>
      </c>
      <c r="I62" s="35">
        <f t="shared" si="9"/>
        <v>26869</v>
      </c>
      <c r="J62" s="35">
        <f t="shared" si="9"/>
        <v>24990</v>
      </c>
      <c r="K62" s="35">
        <f t="shared" si="9"/>
        <v>24744</v>
      </c>
      <c r="L62" s="35">
        <f t="shared" si="9"/>
        <v>19219</v>
      </c>
      <c r="M62" s="35">
        <f t="shared" ref="M62:O62" si="10">SUM(M57:M61)</f>
        <v>0</v>
      </c>
      <c r="N62" s="35">
        <f t="shared" si="10"/>
        <v>0</v>
      </c>
      <c r="O62" s="35">
        <f t="shared" si="10"/>
        <v>200270</v>
      </c>
      <c r="P62" s="7">
        <v>1</v>
      </c>
    </row>
    <row r="63" spans="2:17" s="40" customFormat="1" ht="14.25" customHeight="1" x14ac:dyDescent="0.2">
      <c r="B63" s="31"/>
      <c r="C63" s="32"/>
      <c r="D63" s="32"/>
      <c r="E63" s="32"/>
      <c r="F63" s="65"/>
    </row>
    <row r="64" spans="2:17" s="40" customFormat="1" ht="18" customHeight="1" x14ac:dyDescent="0.25">
      <c r="B64" s="21" t="s">
        <v>105</v>
      </c>
      <c r="C64" s="20"/>
      <c r="D64" s="20"/>
      <c r="E64" s="20"/>
      <c r="F64" s="20"/>
      <c r="G64" s="20"/>
      <c r="H64" s="20"/>
      <c r="I64" s="20"/>
      <c r="J64" s="20"/>
      <c r="K64" s="19"/>
      <c r="L64" s="19"/>
      <c r="M64" s="19"/>
      <c r="N64" s="19"/>
      <c r="O64" s="19"/>
      <c r="P64" s="19"/>
    </row>
    <row r="65" spans="2:16" s="40" customFormat="1" ht="3" customHeight="1" x14ac:dyDescent="0.2">
      <c r="B65" s="17"/>
      <c r="C65" s="18"/>
      <c r="D65" s="18"/>
      <c r="E65" s="18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2:16" s="40" customFormat="1" ht="15" customHeight="1" thickBot="1" x14ac:dyDescent="0.25">
      <c r="B66" s="48" t="s">
        <v>104</v>
      </c>
      <c r="C66" s="48"/>
      <c r="D66" s="48"/>
      <c r="E66" s="48"/>
      <c r="F66" s="48"/>
      <c r="G66" s="38"/>
      <c r="H66" s="38"/>
      <c r="I66" s="39"/>
      <c r="J66" s="39"/>
    </row>
    <row r="67" spans="2:16" s="25" customFormat="1" ht="15" customHeight="1" thickTop="1" x14ac:dyDescent="0.25">
      <c r="B67" s="98" t="s">
        <v>31</v>
      </c>
      <c r="C67" s="98" t="s">
        <v>27</v>
      </c>
      <c r="D67" s="98" t="s">
        <v>28</v>
      </c>
      <c r="E67" s="98" t="s">
        <v>83</v>
      </c>
      <c r="F67" s="98" t="s">
        <v>1</v>
      </c>
      <c r="G67" s="16" t="s">
        <v>57</v>
      </c>
      <c r="H67" s="41"/>
      <c r="I67" s="40"/>
      <c r="J67" s="40"/>
      <c r="K67" s="40"/>
      <c r="L67" s="40"/>
      <c r="M67" s="40"/>
      <c r="N67" s="40"/>
      <c r="O67" s="40"/>
      <c r="P67" s="40"/>
    </row>
    <row r="68" spans="2:16" s="25" customFormat="1" ht="15" customHeight="1" x14ac:dyDescent="0.25">
      <c r="B68" s="31" t="s">
        <v>14</v>
      </c>
      <c r="C68" s="42">
        <v>2238</v>
      </c>
      <c r="D68" s="32">
        <v>6387</v>
      </c>
      <c r="E68" s="32">
        <v>4268</v>
      </c>
      <c r="F68" s="43">
        <v>12893</v>
      </c>
      <c r="G68" s="44" t="s">
        <v>56</v>
      </c>
      <c r="H68" s="8"/>
      <c r="I68" s="40"/>
      <c r="J68" s="40"/>
      <c r="K68" s="40"/>
      <c r="L68" s="40"/>
      <c r="M68" s="40"/>
      <c r="N68" s="40"/>
      <c r="O68" s="40"/>
      <c r="P68" s="40"/>
    </row>
    <row r="69" spans="2:16" s="25" customFormat="1" ht="15" customHeight="1" x14ac:dyDescent="0.25">
      <c r="B69" s="31" t="s">
        <v>15</v>
      </c>
      <c r="C69" s="42">
        <v>2461</v>
      </c>
      <c r="D69" s="32">
        <v>6787</v>
      </c>
      <c r="E69" s="32">
        <v>4505</v>
      </c>
      <c r="F69" s="43">
        <v>13753</v>
      </c>
      <c r="G69" s="14">
        <f t="shared" ref="G69:G77" si="11">+(F69-F68)/F68</f>
        <v>6.6702862018149386E-2</v>
      </c>
      <c r="H69" s="8"/>
      <c r="I69" s="40"/>
      <c r="J69" s="40"/>
      <c r="K69" s="40"/>
      <c r="L69" s="40"/>
      <c r="M69" s="40"/>
      <c r="N69" s="40"/>
      <c r="O69" s="40"/>
      <c r="P69" s="40"/>
    </row>
    <row r="70" spans="2:16" s="25" customFormat="1" ht="15" customHeight="1" x14ac:dyDescent="0.25">
      <c r="B70" s="31" t="s">
        <v>16</v>
      </c>
      <c r="C70" s="42">
        <v>2167</v>
      </c>
      <c r="D70" s="32">
        <v>6093</v>
      </c>
      <c r="E70" s="32">
        <v>5789</v>
      </c>
      <c r="F70" s="43">
        <f t="shared" ref="F70:F77" si="12">SUM(C70:E70)</f>
        <v>14049</v>
      </c>
      <c r="G70" s="14">
        <f t="shared" si="11"/>
        <v>2.1522576892314405E-2</v>
      </c>
      <c r="H70" s="8"/>
      <c r="I70" s="40"/>
      <c r="J70" s="40"/>
      <c r="K70" s="40"/>
      <c r="L70" s="40"/>
      <c r="M70" s="40"/>
      <c r="N70" s="40"/>
      <c r="O70" s="40"/>
      <c r="P70" s="40"/>
    </row>
    <row r="71" spans="2:16" s="25" customFormat="1" ht="15" customHeight="1" x14ac:dyDescent="0.25">
      <c r="B71" s="31" t="s">
        <v>17</v>
      </c>
      <c r="C71" s="42">
        <v>1917</v>
      </c>
      <c r="D71" s="32">
        <v>6927</v>
      </c>
      <c r="E71" s="32">
        <v>7193</v>
      </c>
      <c r="F71" s="43">
        <f t="shared" si="12"/>
        <v>16037</v>
      </c>
      <c r="G71" s="14">
        <f t="shared" si="11"/>
        <v>0.14150473343298456</v>
      </c>
      <c r="H71" s="8"/>
      <c r="I71" s="40"/>
      <c r="J71" s="40"/>
      <c r="K71" s="40"/>
      <c r="L71" s="40"/>
      <c r="M71" s="40"/>
      <c r="N71" s="40"/>
      <c r="O71" s="40"/>
      <c r="P71" s="40"/>
    </row>
    <row r="72" spans="2:16" s="25" customFormat="1" ht="15" customHeight="1" x14ac:dyDescent="0.25">
      <c r="B72" s="31" t="s">
        <v>18</v>
      </c>
      <c r="C72" s="42">
        <v>2769</v>
      </c>
      <c r="D72" s="32">
        <v>9840</v>
      </c>
      <c r="E72" s="32">
        <v>11035</v>
      </c>
      <c r="F72" s="43">
        <f t="shared" si="12"/>
        <v>23644</v>
      </c>
      <c r="G72" s="14">
        <f t="shared" si="11"/>
        <v>0.4743405873916568</v>
      </c>
      <c r="H72" s="8"/>
      <c r="I72" s="40"/>
      <c r="J72" s="40"/>
      <c r="K72" s="40"/>
      <c r="L72" s="40"/>
      <c r="M72" s="40"/>
      <c r="N72" s="40"/>
      <c r="O72" s="40"/>
      <c r="P72" s="40"/>
    </row>
    <row r="73" spans="2:16" s="25" customFormat="1" ht="15" customHeight="1" x14ac:dyDescent="0.25">
      <c r="B73" s="31" t="s">
        <v>19</v>
      </c>
      <c r="C73" s="42">
        <v>2719</v>
      </c>
      <c r="D73" s="32">
        <v>9524</v>
      </c>
      <c r="E73" s="32">
        <v>11829</v>
      </c>
      <c r="F73" s="43">
        <f t="shared" si="12"/>
        <v>24072</v>
      </c>
      <c r="G73" s="14">
        <f t="shared" si="11"/>
        <v>1.8101844019624429E-2</v>
      </c>
      <c r="H73" s="8"/>
      <c r="I73" s="40"/>
      <c r="J73" s="40"/>
      <c r="K73" s="40"/>
      <c r="L73" s="40"/>
      <c r="M73" s="40"/>
      <c r="N73" s="40"/>
      <c r="O73" s="45" t="s">
        <v>27</v>
      </c>
      <c r="P73" s="45" t="s">
        <v>28</v>
      </c>
    </row>
    <row r="74" spans="2:16" s="25" customFormat="1" ht="15" customHeight="1" x14ac:dyDescent="0.25">
      <c r="B74" s="31" t="s">
        <v>20</v>
      </c>
      <c r="C74" s="42">
        <v>3194</v>
      </c>
      <c r="D74" s="32">
        <v>10251</v>
      </c>
      <c r="E74" s="32">
        <v>13424</v>
      </c>
      <c r="F74" s="43">
        <f t="shared" si="12"/>
        <v>26869</v>
      </c>
      <c r="G74" s="14">
        <f t="shared" si="11"/>
        <v>0.1161930874044533</v>
      </c>
      <c r="H74" s="8"/>
      <c r="I74" s="40"/>
      <c r="J74" s="40"/>
      <c r="K74" s="40"/>
      <c r="L74" s="40"/>
      <c r="M74" s="40"/>
      <c r="N74" s="40"/>
      <c r="O74" s="112">
        <f>+C81</f>
        <v>0.12574025066160682</v>
      </c>
      <c r="P74" s="112">
        <f>+D81</f>
        <v>0.40991161931392622</v>
      </c>
    </row>
    <row r="75" spans="2:16" s="25" customFormat="1" ht="15" customHeight="1" x14ac:dyDescent="0.25">
      <c r="B75" s="31" t="s">
        <v>21</v>
      </c>
      <c r="C75" s="42">
        <v>2833</v>
      </c>
      <c r="D75" s="32">
        <v>9596</v>
      </c>
      <c r="E75" s="32">
        <v>12561</v>
      </c>
      <c r="F75" s="43">
        <f t="shared" si="12"/>
        <v>24990</v>
      </c>
      <c r="G75" s="14">
        <f t="shared" si="11"/>
        <v>-6.9931891771186125E-2</v>
      </c>
      <c r="H75" s="8"/>
      <c r="I75" s="40"/>
      <c r="J75" s="40"/>
      <c r="K75" s="40"/>
      <c r="L75" s="40"/>
      <c r="M75" s="40"/>
      <c r="N75" s="40"/>
      <c r="O75" s="112"/>
      <c r="P75" s="113"/>
    </row>
    <row r="76" spans="2:16" s="25" customFormat="1" ht="15" customHeight="1" x14ac:dyDescent="0.25">
      <c r="B76" s="31" t="s">
        <v>22</v>
      </c>
      <c r="C76" s="42">
        <v>2606</v>
      </c>
      <c r="D76" s="32">
        <v>9130</v>
      </c>
      <c r="E76" s="32">
        <v>13008</v>
      </c>
      <c r="F76" s="43">
        <f t="shared" si="12"/>
        <v>24744</v>
      </c>
      <c r="G76" s="14">
        <f t="shared" si="11"/>
        <v>-9.843937575030012E-3</v>
      </c>
      <c r="H76" s="8"/>
      <c r="I76" s="40"/>
      <c r="J76" s="40"/>
      <c r="K76" s="40"/>
      <c r="L76" s="40"/>
      <c r="M76" s="40"/>
      <c r="N76" s="40"/>
      <c r="O76" s="40"/>
      <c r="P76" s="40"/>
    </row>
    <row r="77" spans="2:16" s="25" customFormat="1" ht="15" customHeight="1" x14ac:dyDescent="0.25">
      <c r="B77" s="31" t="s">
        <v>23</v>
      </c>
      <c r="C77" s="42">
        <v>2278</v>
      </c>
      <c r="D77" s="32">
        <v>7558</v>
      </c>
      <c r="E77" s="32">
        <v>9383</v>
      </c>
      <c r="F77" s="43">
        <f t="shared" si="12"/>
        <v>19219</v>
      </c>
      <c r="G77" s="14">
        <f t="shared" si="11"/>
        <v>-0.22328645328160363</v>
      </c>
      <c r="H77" s="8"/>
      <c r="I77" s="40"/>
      <c r="J77" s="40"/>
      <c r="K77" s="40"/>
      <c r="L77" s="40"/>
      <c r="M77" s="40"/>
      <c r="N77" s="40"/>
      <c r="O77" s="40"/>
      <c r="P77" s="40"/>
    </row>
    <row r="78" spans="2:16" s="25" customFormat="1" ht="15" hidden="1" customHeight="1" x14ac:dyDescent="0.25">
      <c r="B78" s="31" t="s">
        <v>24</v>
      </c>
      <c r="C78" s="42"/>
      <c r="D78" s="32"/>
      <c r="E78" s="32"/>
      <c r="F78" s="43"/>
      <c r="G78" s="14"/>
      <c r="H78" s="15"/>
      <c r="I78" s="40"/>
      <c r="J78" s="40"/>
      <c r="K78" s="40"/>
      <c r="L78" s="40"/>
      <c r="M78" s="40"/>
      <c r="N78" s="40"/>
      <c r="O78" s="40"/>
      <c r="P78" s="40"/>
    </row>
    <row r="79" spans="2:16" s="25" customFormat="1" ht="15" hidden="1" customHeight="1" x14ac:dyDescent="0.25">
      <c r="B79" s="31" t="s">
        <v>25</v>
      </c>
      <c r="C79" s="33"/>
      <c r="D79" s="32"/>
      <c r="E79" s="32"/>
      <c r="F79" s="43"/>
      <c r="G79" s="14"/>
      <c r="H79" s="40"/>
      <c r="I79" s="40"/>
      <c r="J79" s="40"/>
      <c r="K79" s="40"/>
      <c r="L79" s="40"/>
      <c r="M79" s="40"/>
      <c r="N79" s="40"/>
      <c r="O79" s="40"/>
      <c r="P79" s="40"/>
    </row>
    <row r="80" spans="2:16" s="25" customFormat="1" x14ac:dyDescent="0.25">
      <c r="B80" s="34" t="s">
        <v>1</v>
      </c>
      <c r="C80" s="35">
        <f>+SUM(C68:C79)</f>
        <v>25182</v>
      </c>
      <c r="D80" s="35">
        <f t="shared" ref="D80:F80" si="13">+SUM(D68:D79)</f>
        <v>82093</v>
      </c>
      <c r="E80" s="35">
        <f t="shared" si="13"/>
        <v>92995</v>
      </c>
      <c r="F80" s="35">
        <f t="shared" si="13"/>
        <v>200270</v>
      </c>
      <c r="G80" s="46"/>
      <c r="H80" s="47"/>
      <c r="I80" s="47"/>
      <c r="J80" s="47"/>
      <c r="K80" s="47"/>
      <c r="L80" s="47"/>
      <c r="M80" s="40"/>
      <c r="N80" s="40"/>
      <c r="O80" s="40"/>
      <c r="P80" s="40"/>
    </row>
    <row r="81" spans="2:16" s="25" customFormat="1" x14ac:dyDescent="0.25">
      <c r="B81" s="36" t="s">
        <v>69</v>
      </c>
      <c r="C81" s="13">
        <f>+C80/$F$80</f>
        <v>0.12574025066160682</v>
      </c>
      <c r="D81" s="13">
        <f t="shared" ref="D81:F81" si="14">+D80/$F$80</f>
        <v>0.40991161931392622</v>
      </c>
      <c r="E81" s="13">
        <f t="shared" si="14"/>
        <v>0.46434813002446695</v>
      </c>
      <c r="F81" s="13">
        <f t="shared" si="14"/>
        <v>1</v>
      </c>
      <c r="G81" s="12"/>
      <c r="H81" s="41"/>
      <c r="I81" s="41"/>
      <c r="J81" s="41"/>
      <c r="K81" s="41"/>
      <c r="L81" s="41"/>
      <c r="M81" s="40"/>
      <c r="N81" s="40"/>
      <c r="O81" s="40"/>
      <c r="P81" s="40"/>
    </row>
    <row r="82" spans="2:16" s="25" customFormat="1" x14ac:dyDescent="0.25">
      <c r="B82" s="31"/>
      <c r="C82" s="32"/>
      <c r="D82" s="32"/>
      <c r="E82" s="32"/>
      <c r="F82" s="32"/>
      <c r="G82" s="32"/>
      <c r="H82" s="32"/>
      <c r="I82" s="32"/>
      <c r="J82" s="32"/>
      <c r="K82" s="43"/>
      <c r="L82" s="43"/>
      <c r="M82" s="40"/>
      <c r="N82" s="40"/>
      <c r="O82" s="40"/>
      <c r="P82" s="40"/>
    </row>
    <row r="83" spans="2:16" s="25" customFormat="1" x14ac:dyDescent="0.25">
      <c r="B83" s="48" t="s">
        <v>106</v>
      </c>
      <c r="C83" s="48"/>
      <c r="D83" s="48"/>
      <c r="E83" s="48"/>
      <c r="F83" s="48"/>
      <c r="G83" s="32"/>
      <c r="H83" s="32"/>
      <c r="I83" s="32"/>
      <c r="J83" s="32"/>
      <c r="K83" s="43"/>
      <c r="L83" s="43"/>
      <c r="M83" s="40"/>
      <c r="N83" s="40"/>
      <c r="O83" s="40"/>
      <c r="P83" s="40"/>
    </row>
    <row r="84" spans="2:16" s="25" customFormat="1" ht="25.5" customHeight="1" x14ac:dyDescent="0.25">
      <c r="B84" s="107" t="s">
        <v>31</v>
      </c>
      <c r="C84" s="98" t="s">
        <v>82</v>
      </c>
      <c r="D84" s="98" t="s">
        <v>81</v>
      </c>
      <c r="E84" s="98" t="s">
        <v>30</v>
      </c>
      <c r="F84" s="98" t="s">
        <v>80</v>
      </c>
      <c r="G84" s="98" t="s">
        <v>33</v>
      </c>
      <c r="H84" s="98" t="s">
        <v>79</v>
      </c>
      <c r="I84" s="98" t="s">
        <v>78</v>
      </c>
      <c r="J84" s="107" t="s">
        <v>77</v>
      </c>
      <c r="K84" s="107" t="s">
        <v>1</v>
      </c>
      <c r="L84" s="41"/>
      <c r="M84" s="40"/>
      <c r="N84" s="40"/>
      <c r="O84" s="40"/>
      <c r="P84" s="40"/>
    </row>
    <row r="85" spans="2:16" s="25" customFormat="1" ht="13.5" customHeight="1" x14ac:dyDescent="0.25">
      <c r="B85" s="107"/>
      <c r="C85" s="49" t="s">
        <v>76</v>
      </c>
      <c r="D85" s="49" t="s">
        <v>75</v>
      </c>
      <c r="E85" s="49" t="s">
        <v>74</v>
      </c>
      <c r="F85" s="49" t="s">
        <v>73</v>
      </c>
      <c r="G85" s="49" t="s">
        <v>72</v>
      </c>
      <c r="H85" s="49" t="s">
        <v>71</v>
      </c>
      <c r="I85" s="49" t="s">
        <v>70</v>
      </c>
      <c r="J85" s="107"/>
      <c r="K85" s="107"/>
      <c r="L85" s="41"/>
      <c r="M85" s="40"/>
      <c r="N85" s="40"/>
      <c r="O85" s="40"/>
      <c r="P85" s="40"/>
    </row>
    <row r="86" spans="2:16" s="25" customFormat="1" ht="14.25" customHeight="1" x14ac:dyDescent="0.25">
      <c r="B86" s="31" t="s">
        <v>14</v>
      </c>
      <c r="C86" s="42">
        <v>0</v>
      </c>
      <c r="D86" s="32">
        <v>10</v>
      </c>
      <c r="E86" s="32">
        <v>20</v>
      </c>
      <c r="F86" s="32">
        <v>91</v>
      </c>
      <c r="G86" s="32">
        <v>1958</v>
      </c>
      <c r="H86" s="32">
        <v>5729</v>
      </c>
      <c r="I86" s="32">
        <v>426</v>
      </c>
      <c r="J86" s="32">
        <v>4659</v>
      </c>
      <c r="K86" s="43">
        <f t="shared" ref="K86:K95" si="15">SUM(C86:J86)</f>
        <v>12893</v>
      </c>
      <c r="L86" s="43"/>
      <c r="M86" s="40"/>
      <c r="N86" s="40"/>
      <c r="O86" s="40"/>
      <c r="P86" s="40"/>
    </row>
    <row r="87" spans="2:16" s="25" customFormat="1" ht="14.25" customHeight="1" x14ac:dyDescent="0.25">
      <c r="B87" s="31" t="s">
        <v>15</v>
      </c>
      <c r="C87" s="42">
        <v>0</v>
      </c>
      <c r="D87" s="32">
        <v>9</v>
      </c>
      <c r="E87" s="32">
        <v>51</v>
      </c>
      <c r="F87" s="32">
        <v>83</v>
      </c>
      <c r="G87" s="32">
        <v>2011</v>
      </c>
      <c r="H87" s="32">
        <v>6096</v>
      </c>
      <c r="I87" s="32">
        <v>398</v>
      </c>
      <c r="J87" s="32">
        <v>5105</v>
      </c>
      <c r="K87" s="43">
        <f t="shared" si="15"/>
        <v>13753</v>
      </c>
      <c r="L87" s="43"/>
      <c r="M87" s="40"/>
      <c r="N87" s="40"/>
      <c r="O87" s="40"/>
      <c r="P87" s="40"/>
    </row>
    <row r="88" spans="2:16" s="25" customFormat="1" ht="14.25" customHeight="1" x14ac:dyDescent="0.25">
      <c r="B88" s="31" t="s">
        <v>16</v>
      </c>
      <c r="C88" s="42">
        <v>0</v>
      </c>
      <c r="D88" s="32">
        <v>11</v>
      </c>
      <c r="E88" s="32">
        <v>38</v>
      </c>
      <c r="F88" s="32">
        <v>67</v>
      </c>
      <c r="G88" s="32">
        <v>1815</v>
      </c>
      <c r="H88" s="32">
        <v>5467</v>
      </c>
      <c r="I88" s="32">
        <v>433</v>
      </c>
      <c r="J88" s="32">
        <v>6218</v>
      </c>
      <c r="K88" s="43">
        <f t="shared" si="15"/>
        <v>14049</v>
      </c>
      <c r="L88" s="43"/>
      <c r="M88" s="40"/>
      <c r="N88" s="40"/>
      <c r="O88" s="40"/>
      <c r="P88" s="40"/>
    </row>
    <row r="89" spans="2:16" s="25" customFormat="1" ht="14.25" customHeight="1" x14ac:dyDescent="0.25">
      <c r="B89" s="31" t="s">
        <v>17</v>
      </c>
      <c r="C89" s="42">
        <v>0</v>
      </c>
      <c r="D89" s="32">
        <v>5</v>
      </c>
      <c r="E89" s="32">
        <v>29</v>
      </c>
      <c r="F89" s="32">
        <v>63</v>
      </c>
      <c r="G89" s="32">
        <v>1822</v>
      </c>
      <c r="H89" s="32">
        <v>5885</v>
      </c>
      <c r="I89" s="32">
        <v>501</v>
      </c>
      <c r="J89" s="32">
        <v>7732</v>
      </c>
      <c r="K89" s="43">
        <f t="shared" si="15"/>
        <v>16037</v>
      </c>
      <c r="L89" s="43"/>
      <c r="M89" s="40"/>
      <c r="N89" s="40"/>
      <c r="O89" s="40"/>
      <c r="P89" s="40"/>
    </row>
    <row r="90" spans="2:16" s="25" customFormat="1" ht="14.25" customHeight="1" x14ac:dyDescent="0.25">
      <c r="B90" s="31" t="s">
        <v>18</v>
      </c>
      <c r="C90" s="42">
        <v>0</v>
      </c>
      <c r="D90" s="32">
        <v>12</v>
      </c>
      <c r="E90" s="32">
        <v>42</v>
      </c>
      <c r="F90" s="32">
        <v>112</v>
      </c>
      <c r="G90" s="32">
        <v>2651</v>
      </c>
      <c r="H90" s="32">
        <v>8227</v>
      </c>
      <c r="I90" s="32">
        <v>635</v>
      </c>
      <c r="J90" s="32">
        <v>11965</v>
      </c>
      <c r="K90" s="43">
        <f t="shared" si="15"/>
        <v>23644</v>
      </c>
      <c r="L90" s="43"/>
      <c r="M90" s="40"/>
      <c r="N90" s="40"/>
      <c r="O90" s="40"/>
      <c r="P90" s="40"/>
    </row>
    <row r="91" spans="2:16" s="25" customFormat="1" ht="14.25" customHeight="1" x14ac:dyDescent="0.25">
      <c r="B91" s="31" t="s">
        <v>19</v>
      </c>
      <c r="C91" s="42">
        <v>0</v>
      </c>
      <c r="D91" s="32">
        <v>9</v>
      </c>
      <c r="E91" s="32">
        <v>43</v>
      </c>
      <c r="F91" s="32">
        <v>96</v>
      </c>
      <c r="G91" s="32">
        <v>2445</v>
      </c>
      <c r="H91" s="32">
        <v>8259</v>
      </c>
      <c r="I91" s="32">
        <v>733</v>
      </c>
      <c r="J91" s="32">
        <v>12487</v>
      </c>
      <c r="K91" s="43">
        <f t="shared" si="15"/>
        <v>24072</v>
      </c>
      <c r="L91" s="43"/>
      <c r="M91" s="40"/>
      <c r="N91" s="40"/>
      <c r="O91" s="40"/>
      <c r="P91" s="40"/>
    </row>
    <row r="92" spans="2:16" s="25" customFormat="1" ht="14.25" customHeight="1" x14ac:dyDescent="0.25">
      <c r="B92" s="31" t="s">
        <v>20</v>
      </c>
      <c r="C92" s="42">
        <v>0</v>
      </c>
      <c r="D92" s="32">
        <v>13</v>
      </c>
      <c r="E92" s="32">
        <v>56</v>
      </c>
      <c r="F92" s="32">
        <v>123</v>
      </c>
      <c r="G92" s="32">
        <v>2728</v>
      </c>
      <c r="H92" s="32">
        <v>9079</v>
      </c>
      <c r="I92" s="32">
        <v>836</v>
      </c>
      <c r="J92" s="32">
        <v>14034</v>
      </c>
      <c r="K92" s="43">
        <f t="shared" si="15"/>
        <v>26869</v>
      </c>
      <c r="L92" s="43"/>
      <c r="M92" s="40"/>
      <c r="N92" s="40"/>
      <c r="O92" s="40"/>
      <c r="P92" s="40"/>
    </row>
    <row r="93" spans="2:16" s="25" customFormat="1" ht="14.25" customHeight="1" x14ac:dyDescent="0.25">
      <c r="B93" s="31" t="s">
        <v>21</v>
      </c>
      <c r="C93" s="42">
        <v>0</v>
      </c>
      <c r="D93" s="32">
        <v>16</v>
      </c>
      <c r="E93" s="32">
        <v>50</v>
      </c>
      <c r="F93" s="32">
        <v>94</v>
      </c>
      <c r="G93" s="32">
        <v>2440</v>
      </c>
      <c r="H93" s="32">
        <v>8336</v>
      </c>
      <c r="I93" s="32">
        <v>769</v>
      </c>
      <c r="J93" s="32">
        <v>13285</v>
      </c>
      <c r="K93" s="43">
        <f t="shared" si="15"/>
        <v>24990</v>
      </c>
      <c r="L93" s="43"/>
      <c r="M93" s="40"/>
      <c r="N93" s="40"/>
      <c r="O93" s="40"/>
      <c r="P93" s="40"/>
    </row>
    <row r="94" spans="2:16" s="25" customFormat="1" ht="14.25" customHeight="1" x14ac:dyDescent="0.25">
      <c r="B94" s="31" t="s">
        <v>22</v>
      </c>
      <c r="C94" s="42">
        <v>0</v>
      </c>
      <c r="D94" s="32">
        <v>19</v>
      </c>
      <c r="E94" s="32">
        <v>55</v>
      </c>
      <c r="F94" s="32">
        <v>95</v>
      </c>
      <c r="G94" s="32">
        <v>2255</v>
      </c>
      <c r="H94" s="32">
        <v>7834</v>
      </c>
      <c r="I94" s="32">
        <v>761</v>
      </c>
      <c r="J94" s="32">
        <v>13725</v>
      </c>
      <c r="K94" s="43">
        <f t="shared" si="15"/>
        <v>24744</v>
      </c>
      <c r="L94" s="43"/>
      <c r="M94" s="40"/>
      <c r="N94" s="40"/>
      <c r="O94" s="40"/>
      <c r="P94" s="40"/>
    </row>
    <row r="95" spans="2:16" s="25" customFormat="1" ht="14.25" customHeight="1" x14ac:dyDescent="0.25">
      <c r="B95" s="31" t="s">
        <v>23</v>
      </c>
      <c r="C95" s="42">
        <v>0</v>
      </c>
      <c r="D95" s="32">
        <v>16</v>
      </c>
      <c r="E95" s="32">
        <v>35</v>
      </c>
      <c r="F95" s="32">
        <v>95</v>
      </c>
      <c r="G95" s="32">
        <v>1885</v>
      </c>
      <c r="H95" s="32">
        <v>6687</v>
      </c>
      <c r="I95" s="32">
        <v>562</v>
      </c>
      <c r="J95" s="32">
        <v>9939</v>
      </c>
      <c r="K95" s="43">
        <f t="shared" si="15"/>
        <v>19219</v>
      </c>
      <c r="L95" s="43"/>
      <c r="M95" s="40"/>
      <c r="N95" s="40"/>
      <c r="O95" s="40"/>
      <c r="P95" s="40"/>
    </row>
    <row r="96" spans="2:16" s="25" customFormat="1" ht="14.25" hidden="1" customHeight="1" x14ac:dyDescent="0.25">
      <c r="B96" s="31" t="s">
        <v>24</v>
      </c>
      <c r="C96" s="42"/>
      <c r="D96" s="32"/>
      <c r="E96" s="32"/>
      <c r="F96" s="32"/>
      <c r="G96" s="32"/>
      <c r="H96" s="32"/>
      <c r="I96" s="32"/>
      <c r="J96" s="32"/>
      <c r="K96" s="43"/>
      <c r="L96" s="43"/>
      <c r="M96" s="40"/>
      <c r="N96" s="40"/>
      <c r="O96" s="40"/>
      <c r="P96" s="40"/>
    </row>
    <row r="97" spans="2:17" s="25" customFormat="1" ht="14.25" hidden="1" customHeight="1" x14ac:dyDescent="0.25">
      <c r="B97" s="31" t="s">
        <v>25</v>
      </c>
      <c r="C97" s="42"/>
      <c r="D97" s="32"/>
      <c r="E97" s="32"/>
      <c r="F97" s="32"/>
      <c r="G97" s="32"/>
      <c r="H97" s="32"/>
      <c r="I97" s="32"/>
      <c r="J97" s="32"/>
      <c r="K97" s="43"/>
      <c r="L97" s="43"/>
      <c r="M97" s="40"/>
      <c r="N97" s="40"/>
      <c r="O97" s="40"/>
      <c r="P97" s="40"/>
    </row>
    <row r="98" spans="2:17" s="25" customFormat="1" ht="14.25" customHeight="1" x14ac:dyDescent="0.25">
      <c r="B98" s="34" t="s">
        <v>1</v>
      </c>
      <c r="C98" s="35">
        <f>+SUM(C86:C97)</f>
        <v>0</v>
      </c>
      <c r="D98" s="35">
        <f t="shared" ref="D98:K98" si="16">+SUM(D86:D97)</f>
        <v>120</v>
      </c>
      <c r="E98" s="35">
        <f t="shared" si="16"/>
        <v>419</v>
      </c>
      <c r="F98" s="35">
        <f t="shared" si="16"/>
        <v>919</v>
      </c>
      <c r="G98" s="35">
        <f t="shared" si="16"/>
        <v>22010</v>
      </c>
      <c r="H98" s="35">
        <f t="shared" si="16"/>
        <v>71599</v>
      </c>
      <c r="I98" s="35">
        <f t="shared" si="16"/>
        <v>6054</v>
      </c>
      <c r="J98" s="35">
        <f t="shared" si="16"/>
        <v>99149</v>
      </c>
      <c r="K98" s="35">
        <f t="shared" si="16"/>
        <v>200270</v>
      </c>
      <c r="L98" s="46"/>
      <c r="M98" s="40"/>
      <c r="N98" s="50"/>
      <c r="O98" s="51"/>
      <c r="P98" s="52"/>
    </row>
    <row r="99" spans="2:17" s="25" customFormat="1" ht="14.25" customHeight="1" x14ac:dyDescent="0.25">
      <c r="B99" s="36" t="s">
        <v>69</v>
      </c>
      <c r="C99" s="11">
        <f>+C98/$K$98</f>
        <v>0</v>
      </c>
      <c r="D99" s="11">
        <f t="shared" ref="D99:K99" si="17">+D98/$K$98</f>
        <v>5.9919109202576527E-4</v>
      </c>
      <c r="E99" s="11">
        <f t="shared" si="17"/>
        <v>2.0921755629899636E-3</v>
      </c>
      <c r="F99" s="11">
        <f t="shared" si="17"/>
        <v>4.5888051130973185E-3</v>
      </c>
      <c r="G99" s="11">
        <f t="shared" si="17"/>
        <v>0.10990163279572578</v>
      </c>
      <c r="H99" s="11">
        <f t="shared" si="17"/>
        <v>0.35751235831627304</v>
      </c>
      <c r="I99" s="11">
        <f t="shared" si="17"/>
        <v>3.0229190592699854E-2</v>
      </c>
      <c r="J99" s="11">
        <f t="shared" si="17"/>
        <v>0.4950766465271883</v>
      </c>
      <c r="K99" s="11">
        <f t="shared" si="17"/>
        <v>1</v>
      </c>
      <c r="L99" s="10"/>
      <c r="M99" s="40"/>
      <c r="N99" s="50"/>
      <c r="O99" s="51"/>
      <c r="P99" s="52"/>
    </row>
    <row r="100" spans="2:17" s="25" customFormat="1" x14ac:dyDescent="0.25">
      <c r="C100" s="66"/>
      <c r="D100" s="66"/>
      <c r="E100" s="66"/>
      <c r="F100" s="66"/>
    </row>
    <row r="101" spans="2:17" s="25" customFormat="1" x14ac:dyDescent="0.25">
      <c r="B101" s="25" t="s">
        <v>107</v>
      </c>
      <c r="C101" s="66"/>
      <c r="D101" s="66"/>
      <c r="E101" s="66"/>
      <c r="F101" s="66"/>
      <c r="J101" s="48"/>
    </row>
    <row r="102" spans="2:17" s="25" customFormat="1" ht="17.25" customHeight="1" x14ac:dyDescent="0.25">
      <c r="B102" s="98" t="s">
        <v>55</v>
      </c>
      <c r="C102" s="98" t="s">
        <v>14</v>
      </c>
      <c r="D102" s="98" t="s">
        <v>15</v>
      </c>
      <c r="E102" s="98" t="s">
        <v>16</v>
      </c>
      <c r="F102" s="98" t="s">
        <v>17</v>
      </c>
      <c r="G102" s="98" t="s">
        <v>18</v>
      </c>
      <c r="H102" s="98" t="s">
        <v>19</v>
      </c>
      <c r="I102" s="98" t="s">
        <v>20</v>
      </c>
      <c r="J102" s="98" t="s">
        <v>21</v>
      </c>
      <c r="K102" s="98" t="s">
        <v>29</v>
      </c>
      <c r="L102" s="98" t="s">
        <v>23</v>
      </c>
      <c r="M102" s="98" t="s">
        <v>24</v>
      </c>
      <c r="N102" s="98" t="s">
        <v>25</v>
      </c>
      <c r="O102" s="98" t="s">
        <v>1</v>
      </c>
      <c r="P102" s="98" t="s">
        <v>26</v>
      </c>
      <c r="Q102" s="48"/>
    </row>
    <row r="103" spans="2:17" s="25" customFormat="1" ht="14.25" customHeight="1" x14ac:dyDescent="0.25">
      <c r="B103" s="31" t="s">
        <v>35</v>
      </c>
      <c r="C103" s="42">
        <v>7383</v>
      </c>
      <c r="D103" s="32">
        <v>8104</v>
      </c>
      <c r="E103" s="32">
        <v>8338</v>
      </c>
      <c r="F103" s="32">
        <v>9654</v>
      </c>
      <c r="G103" s="32">
        <v>12394</v>
      </c>
      <c r="H103" s="32">
        <v>12404</v>
      </c>
      <c r="I103" s="32">
        <v>14017</v>
      </c>
      <c r="J103" s="32">
        <v>13142</v>
      </c>
      <c r="K103" s="32">
        <v>13462</v>
      </c>
      <c r="L103" s="32">
        <v>10639</v>
      </c>
      <c r="M103" s="32"/>
      <c r="N103" s="32"/>
      <c r="O103" s="33">
        <f t="shared" ref="O103:O127" si="18">+SUM(C103:N103)</f>
        <v>109537</v>
      </c>
      <c r="P103" s="8">
        <f t="shared" ref="P103:P127" si="19">+O103/$O$128</f>
        <v>0.54694662206021871</v>
      </c>
      <c r="Q103" s="38"/>
    </row>
    <row r="104" spans="2:17" s="25" customFormat="1" ht="14.25" customHeight="1" x14ac:dyDescent="0.25">
      <c r="B104" s="31" t="s">
        <v>68</v>
      </c>
      <c r="C104" s="42">
        <v>609</v>
      </c>
      <c r="D104" s="32">
        <v>720</v>
      </c>
      <c r="E104" s="32">
        <v>774</v>
      </c>
      <c r="F104" s="32">
        <v>767</v>
      </c>
      <c r="G104" s="32">
        <v>1017</v>
      </c>
      <c r="H104" s="32">
        <v>1011</v>
      </c>
      <c r="I104" s="32">
        <v>1174</v>
      </c>
      <c r="J104" s="32">
        <v>1101</v>
      </c>
      <c r="K104" s="32">
        <v>1250</v>
      </c>
      <c r="L104" s="32">
        <v>866</v>
      </c>
      <c r="M104" s="32"/>
      <c r="N104" s="32"/>
      <c r="O104" s="33">
        <f t="shared" si="18"/>
        <v>9289</v>
      </c>
      <c r="P104" s="8">
        <f t="shared" si="19"/>
        <v>4.6382383781894444E-2</v>
      </c>
      <c r="Q104" s="30"/>
    </row>
    <row r="105" spans="2:17" s="25" customFormat="1" ht="14.25" customHeight="1" x14ac:dyDescent="0.25">
      <c r="B105" s="31" t="s">
        <v>40</v>
      </c>
      <c r="C105" s="42">
        <v>466</v>
      </c>
      <c r="D105" s="32">
        <v>428</v>
      </c>
      <c r="E105" s="32">
        <v>457</v>
      </c>
      <c r="F105" s="32">
        <v>566</v>
      </c>
      <c r="G105" s="32">
        <v>1099</v>
      </c>
      <c r="H105" s="32">
        <v>1236</v>
      </c>
      <c r="I105" s="32">
        <v>1362</v>
      </c>
      <c r="J105" s="32">
        <v>1212</v>
      </c>
      <c r="K105" s="32">
        <v>1057</v>
      </c>
      <c r="L105" s="32">
        <v>827</v>
      </c>
      <c r="M105" s="32"/>
      <c r="N105" s="32"/>
      <c r="O105" s="33">
        <f t="shared" si="18"/>
        <v>8710</v>
      </c>
      <c r="P105" s="8">
        <f t="shared" si="19"/>
        <v>4.3491286762870125E-2</v>
      </c>
      <c r="Q105" s="30"/>
    </row>
    <row r="106" spans="2:17" s="25" customFormat="1" ht="14.25" customHeight="1" x14ac:dyDescent="0.25">
      <c r="B106" s="31" t="s">
        <v>36</v>
      </c>
      <c r="C106" s="42">
        <v>594</v>
      </c>
      <c r="D106" s="32">
        <v>524</v>
      </c>
      <c r="E106" s="32">
        <v>565</v>
      </c>
      <c r="F106" s="32">
        <v>620</v>
      </c>
      <c r="G106" s="32">
        <v>1024</v>
      </c>
      <c r="H106" s="32">
        <v>905</v>
      </c>
      <c r="I106" s="32">
        <v>913</v>
      </c>
      <c r="J106" s="32">
        <v>914</v>
      </c>
      <c r="K106" s="32">
        <v>932</v>
      </c>
      <c r="L106" s="32">
        <v>772</v>
      </c>
      <c r="M106" s="32"/>
      <c r="N106" s="32"/>
      <c r="O106" s="33">
        <f t="shared" si="18"/>
        <v>7763</v>
      </c>
      <c r="P106" s="8">
        <f t="shared" si="19"/>
        <v>3.8762670394966794E-2</v>
      </c>
      <c r="Q106" s="30"/>
    </row>
    <row r="107" spans="2:17" s="25" customFormat="1" ht="14.25" customHeight="1" x14ac:dyDescent="0.25">
      <c r="B107" s="31" t="s">
        <v>54</v>
      </c>
      <c r="C107" s="42">
        <v>471</v>
      </c>
      <c r="D107" s="32">
        <v>534</v>
      </c>
      <c r="E107" s="32">
        <v>459</v>
      </c>
      <c r="F107" s="32">
        <v>501</v>
      </c>
      <c r="G107" s="32">
        <v>796</v>
      </c>
      <c r="H107" s="32">
        <v>774</v>
      </c>
      <c r="I107" s="32">
        <v>978</v>
      </c>
      <c r="J107" s="32">
        <v>849</v>
      </c>
      <c r="K107" s="32">
        <v>837</v>
      </c>
      <c r="L107" s="32">
        <v>671</v>
      </c>
      <c r="M107" s="32"/>
      <c r="N107" s="32"/>
      <c r="O107" s="33">
        <f t="shared" si="18"/>
        <v>6870</v>
      </c>
      <c r="P107" s="8">
        <f t="shared" si="19"/>
        <v>3.430369001847506E-2</v>
      </c>
      <c r="Q107" s="30"/>
    </row>
    <row r="108" spans="2:17" s="25" customFormat="1" ht="14.25" customHeight="1" x14ac:dyDescent="0.25">
      <c r="B108" s="31" t="s">
        <v>38</v>
      </c>
      <c r="C108" s="42">
        <v>309</v>
      </c>
      <c r="D108" s="32">
        <v>310</v>
      </c>
      <c r="E108" s="32">
        <v>301</v>
      </c>
      <c r="F108" s="32">
        <v>429</v>
      </c>
      <c r="G108" s="32">
        <v>799</v>
      </c>
      <c r="H108" s="32">
        <v>992</v>
      </c>
      <c r="I108" s="32">
        <v>1047</v>
      </c>
      <c r="J108" s="32">
        <v>903</v>
      </c>
      <c r="K108" s="32">
        <v>886</v>
      </c>
      <c r="L108" s="32">
        <v>575</v>
      </c>
      <c r="M108" s="32"/>
      <c r="N108" s="32"/>
      <c r="O108" s="33">
        <f t="shared" si="18"/>
        <v>6551</v>
      </c>
      <c r="P108" s="8">
        <f t="shared" si="19"/>
        <v>3.2710840365506567E-2</v>
      </c>
      <c r="Q108" s="30"/>
    </row>
    <row r="109" spans="2:17" s="25" customFormat="1" ht="14.25" customHeight="1" x14ac:dyDescent="0.25">
      <c r="B109" s="31" t="s">
        <v>67</v>
      </c>
      <c r="C109" s="42">
        <v>356</v>
      </c>
      <c r="D109" s="32">
        <v>339</v>
      </c>
      <c r="E109" s="32">
        <v>298</v>
      </c>
      <c r="F109" s="32">
        <v>397</v>
      </c>
      <c r="G109" s="32">
        <v>764</v>
      </c>
      <c r="H109" s="32">
        <v>802</v>
      </c>
      <c r="I109" s="32">
        <v>873</v>
      </c>
      <c r="J109" s="32">
        <v>796</v>
      </c>
      <c r="K109" s="32">
        <v>758</v>
      </c>
      <c r="L109" s="32">
        <v>570</v>
      </c>
      <c r="M109" s="32"/>
      <c r="N109" s="32"/>
      <c r="O109" s="33">
        <f t="shared" si="18"/>
        <v>5953</v>
      </c>
      <c r="P109" s="8">
        <f t="shared" si="19"/>
        <v>2.9724871423578169E-2</v>
      </c>
      <c r="Q109" s="30"/>
    </row>
    <row r="110" spans="2:17" s="25" customFormat="1" ht="14.25" customHeight="1" x14ac:dyDescent="0.25">
      <c r="B110" s="31" t="s">
        <v>34</v>
      </c>
      <c r="C110" s="42">
        <v>275</v>
      </c>
      <c r="D110" s="32">
        <v>346</v>
      </c>
      <c r="E110" s="32">
        <v>300</v>
      </c>
      <c r="F110" s="32">
        <v>308</v>
      </c>
      <c r="G110" s="32">
        <v>667</v>
      </c>
      <c r="H110" s="32">
        <v>706</v>
      </c>
      <c r="I110" s="32">
        <v>788</v>
      </c>
      <c r="J110" s="32">
        <v>681</v>
      </c>
      <c r="K110" s="32">
        <v>673</v>
      </c>
      <c r="L110" s="32">
        <v>498</v>
      </c>
      <c r="M110" s="32"/>
      <c r="N110" s="32"/>
      <c r="O110" s="33">
        <f t="shared" si="18"/>
        <v>5242</v>
      </c>
      <c r="P110" s="8">
        <f t="shared" si="19"/>
        <v>2.6174664203325509E-2</v>
      </c>
      <c r="Q110" s="30"/>
    </row>
    <row r="111" spans="2:17" s="25" customFormat="1" ht="14.25" customHeight="1" x14ac:dyDescent="0.25">
      <c r="B111" s="31" t="s">
        <v>53</v>
      </c>
      <c r="C111" s="42">
        <v>329</v>
      </c>
      <c r="D111" s="32">
        <v>326</v>
      </c>
      <c r="E111" s="32">
        <v>358</v>
      </c>
      <c r="F111" s="32">
        <v>370</v>
      </c>
      <c r="G111" s="32">
        <v>539</v>
      </c>
      <c r="H111" s="32">
        <v>559</v>
      </c>
      <c r="I111" s="32">
        <v>617</v>
      </c>
      <c r="J111" s="32">
        <v>577</v>
      </c>
      <c r="K111" s="32">
        <v>516</v>
      </c>
      <c r="L111" s="32">
        <v>426</v>
      </c>
      <c r="M111" s="32"/>
      <c r="N111" s="32"/>
      <c r="O111" s="33">
        <f t="shared" si="18"/>
        <v>4617</v>
      </c>
      <c r="P111" s="8">
        <f t="shared" si="19"/>
        <v>2.3053877265691317E-2</v>
      </c>
      <c r="Q111" s="30"/>
    </row>
    <row r="112" spans="2:17" s="25" customFormat="1" ht="14.25" customHeight="1" x14ac:dyDescent="0.25">
      <c r="B112" s="31" t="s">
        <v>52</v>
      </c>
      <c r="C112" s="42">
        <v>282</v>
      </c>
      <c r="D112" s="32">
        <v>307</v>
      </c>
      <c r="E112" s="32">
        <v>333</v>
      </c>
      <c r="F112" s="32">
        <v>398</v>
      </c>
      <c r="G112" s="32">
        <v>599</v>
      </c>
      <c r="H112" s="32">
        <v>601</v>
      </c>
      <c r="I112" s="32">
        <v>602</v>
      </c>
      <c r="J112" s="32">
        <v>574</v>
      </c>
      <c r="K112" s="32">
        <v>511</v>
      </c>
      <c r="L112" s="32">
        <v>371</v>
      </c>
      <c r="M112" s="32"/>
      <c r="N112" s="32"/>
      <c r="O112" s="33">
        <f t="shared" si="18"/>
        <v>4578</v>
      </c>
      <c r="P112" s="8">
        <f t="shared" si="19"/>
        <v>2.2859140160782943E-2</v>
      </c>
      <c r="Q112" s="30"/>
    </row>
    <row r="113" spans="2:17" s="25" customFormat="1" ht="14.25" customHeight="1" x14ac:dyDescent="0.25">
      <c r="B113" s="31" t="s">
        <v>50</v>
      </c>
      <c r="C113" s="42">
        <v>266</v>
      </c>
      <c r="D113" s="32">
        <v>251</v>
      </c>
      <c r="E113" s="32">
        <v>284</v>
      </c>
      <c r="F113" s="32">
        <v>288</v>
      </c>
      <c r="G113" s="32">
        <v>572</v>
      </c>
      <c r="H113" s="32">
        <v>536</v>
      </c>
      <c r="I113" s="32">
        <v>603</v>
      </c>
      <c r="J113" s="32">
        <v>675</v>
      </c>
      <c r="K113" s="32">
        <v>600</v>
      </c>
      <c r="L113" s="32">
        <v>438</v>
      </c>
      <c r="M113" s="32"/>
      <c r="N113" s="32"/>
      <c r="O113" s="33">
        <f t="shared" si="18"/>
        <v>4513</v>
      </c>
      <c r="P113" s="8">
        <f t="shared" si="19"/>
        <v>2.2534578319268986E-2</v>
      </c>
      <c r="Q113" s="30"/>
    </row>
    <row r="114" spans="2:17" s="25" customFormat="1" ht="14.25" customHeight="1" x14ac:dyDescent="0.25">
      <c r="B114" s="31" t="s">
        <v>37</v>
      </c>
      <c r="C114" s="42">
        <v>209</v>
      </c>
      <c r="D114" s="32">
        <v>204</v>
      </c>
      <c r="E114" s="32">
        <v>215</v>
      </c>
      <c r="F114" s="32">
        <v>216</v>
      </c>
      <c r="G114" s="32">
        <v>419</v>
      </c>
      <c r="H114" s="32">
        <v>445</v>
      </c>
      <c r="I114" s="32">
        <v>485</v>
      </c>
      <c r="J114" s="32">
        <v>511</v>
      </c>
      <c r="K114" s="32">
        <v>414</v>
      </c>
      <c r="L114" s="32">
        <v>357</v>
      </c>
      <c r="M114" s="32"/>
      <c r="N114" s="32"/>
      <c r="O114" s="33">
        <f t="shared" si="18"/>
        <v>3475</v>
      </c>
      <c r="P114" s="8">
        <f t="shared" si="19"/>
        <v>1.7351575373246119E-2</v>
      </c>
      <c r="Q114" s="30"/>
    </row>
    <row r="115" spans="2:17" s="25" customFormat="1" ht="14.25" customHeight="1" x14ac:dyDescent="0.25">
      <c r="B115" s="31" t="s">
        <v>51</v>
      </c>
      <c r="C115" s="42">
        <v>184</v>
      </c>
      <c r="D115" s="32">
        <v>206</v>
      </c>
      <c r="E115" s="32">
        <v>225</v>
      </c>
      <c r="F115" s="32">
        <v>237</v>
      </c>
      <c r="G115" s="32">
        <v>453</v>
      </c>
      <c r="H115" s="32">
        <v>453</v>
      </c>
      <c r="I115" s="32">
        <v>462</v>
      </c>
      <c r="J115" s="32">
        <v>476</v>
      </c>
      <c r="K115" s="32">
        <v>413</v>
      </c>
      <c r="L115" s="32">
        <v>352</v>
      </c>
      <c r="M115" s="32"/>
      <c r="N115" s="32"/>
      <c r="O115" s="33">
        <f t="shared" si="18"/>
        <v>3461</v>
      </c>
      <c r="P115" s="8">
        <f t="shared" si="19"/>
        <v>1.7281669745843112E-2</v>
      </c>
      <c r="Q115" s="30"/>
    </row>
    <row r="116" spans="2:17" s="25" customFormat="1" ht="14.25" customHeight="1" x14ac:dyDescent="0.25">
      <c r="B116" s="31" t="s">
        <v>39</v>
      </c>
      <c r="C116" s="42">
        <v>165</v>
      </c>
      <c r="D116" s="32">
        <v>151</v>
      </c>
      <c r="E116" s="32">
        <v>162</v>
      </c>
      <c r="F116" s="32">
        <v>218</v>
      </c>
      <c r="G116" s="32">
        <v>413</v>
      </c>
      <c r="H116" s="32">
        <v>439</v>
      </c>
      <c r="I116" s="32">
        <v>551</v>
      </c>
      <c r="J116" s="32">
        <v>496</v>
      </c>
      <c r="K116" s="32">
        <v>441</v>
      </c>
      <c r="L116" s="32">
        <v>291</v>
      </c>
      <c r="M116" s="32"/>
      <c r="N116" s="32"/>
      <c r="O116" s="33">
        <f t="shared" si="18"/>
        <v>3327</v>
      </c>
      <c r="P116" s="8">
        <f t="shared" si="19"/>
        <v>1.6612573026414341E-2</v>
      </c>
      <c r="Q116" s="30"/>
    </row>
    <row r="117" spans="2:17" s="25" customFormat="1" ht="14.25" customHeight="1" x14ac:dyDescent="0.25">
      <c r="B117" s="31" t="s">
        <v>48</v>
      </c>
      <c r="C117" s="42">
        <v>234</v>
      </c>
      <c r="D117" s="32">
        <v>185</v>
      </c>
      <c r="E117" s="32">
        <v>212</v>
      </c>
      <c r="F117" s="32">
        <v>209</v>
      </c>
      <c r="G117" s="32">
        <v>364</v>
      </c>
      <c r="H117" s="32">
        <v>348</v>
      </c>
      <c r="I117" s="32">
        <v>446</v>
      </c>
      <c r="J117" s="32">
        <v>406</v>
      </c>
      <c r="K117" s="32">
        <v>370</v>
      </c>
      <c r="L117" s="32">
        <v>327</v>
      </c>
      <c r="M117" s="32"/>
      <c r="N117" s="32"/>
      <c r="O117" s="33">
        <f t="shared" si="18"/>
        <v>3101</v>
      </c>
      <c r="P117" s="8">
        <f t="shared" si="19"/>
        <v>1.5484096469765816E-2</v>
      </c>
      <c r="Q117" s="30"/>
    </row>
    <row r="118" spans="2:17" s="25" customFormat="1" ht="14.25" customHeight="1" x14ac:dyDescent="0.25">
      <c r="B118" s="31" t="s">
        <v>47</v>
      </c>
      <c r="C118" s="42">
        <v>112</v>
      </c>
      <c r="D118" s="32">
        <v>138</v>
      </c>
      <c r="E118" s="32">
        <v>95</v>
      </c>
      <c r="F118" s="32">
        <v>118</v>
      </c>
      <c r="G118" s="32">
        <v>274</v>
      </c>
      <c r="H118" s="32">
        <v>281</v>
      </c>
      <c r="I118" s="32">
        <v>265</v>
      </c>
      <c r="J118" s="32">
        <v>289</v>
      </c>
      <c r="K118" s="32">
        <v>210</v>
      </c>
      <c r="L118" s="32">
        <v>164</v>
      </c>
      <c r="M118" s="32"/>
      <c r="N118" s="32"/>
      <c r="O118" s="33">
        <f t="shared" si="18"/>
        <v>1946</v>
      </c>
      <c r="P118" s="8">
        <f t="shared" si="19"/>
        <v>9.7168822090178252E-3</v>
      </c>
      <c r="Q118" s="30"/>
    </row>
    <row r="119" spans="2:17" s="25" customFormat="1" ht="14.25" customHeight="1" x14ac:dyDescent="0.25">
      <c r="B119" s="31" t="s">
        <v>66</v>
      </c>
      <c r="C119" s="42">
        <v>105</v>
      </c>
      <c r="D119" s="32">
        <v>86</v>
      </c>
      <c r="E119" s="32">
        <v>109</v>
      </c>
      <c r="F119" s="32">
        <v>98</v>
      </c>
      <c r="G119" s="32">
        <v>226</v>
      </c>
      <c r="H119" s="32">
        <v>272</v>
      </c>
      <c r="I119" s="32">
        <v>293</v>
      </c>
      <c r="J119" s="32">
        <v>285</v>
      </c>
      <c r="K119" s="32">
        <v>251</v>
      </c>
      <c r="L119" s="32">
        <v>138</v>
      </c>
      <c r="M119" s="32"/>
      <c r="N119" s="32"/>
      <c r="O119" s="33">
        <f t="shared" si="18"/>
        <v>1863</v>
      </c>
      <c r="P119" s="8">
        <f t="shared" si="19"/>
        <v>9.3024417037000044E-3</v>
      </c>
      <c r="Q119" s="30"/>
    </row>
    <row r="120" spans="2:17" s="25" customFormat="1" ht="14.25" customHeight="1" x14ac:dyDescent="0.25">
      <c r="B120" s="31" t="s">
        <v>46</v>
      </c>
      <c r="C120" s="42">
        <v>92</v>
      </c>
      <c r="D120" s="32">
        <v>113</v>
      </c>
      <c r="E120" s="32">
        <v>96</v>
      </c>
      <c r="F120" s="32">
        <v>124</v>
      </c>
      <c r="G120" s="32">
        <v>236</v>
      </c>
      <c r="H120" s="32">
        <v>276</v>
      </c>
      <c r="I120" s="32">
        <v>268</v>
      </c>
      <c r="J120" s="32">
        <v>231</v>
      </c>
      <c r="K120" s="32">
        <v>167</v>
      </c>
      <c r="L120" s="32">
        <v>180</v>
      </c>
      <c r="M120" s="32"/>
      <c r="N120" s="32"/>
      <c r="O120" s="33">
        <f t="shared" si="18"/>
        <v>1783</v>
      </c>
      <c r="P120" s="8">
        <f t="shared" si="19"/>
        <v>8.9029809756828275E-3</v>
      </c>
      <c r="Q120" s="30"/>
    </row>
    <row r="121" spans="2:17" s="25" customFormat="1" ht="14.25" customHeight="1" x14ac:dyDescent="0.25">
      <c r="B121" s="31" t="s">
        <v>49</v>
      </c>
      <c r="C121" s="42">
        <v>95</v>
      </c>
      <c r="D121" s="32">
        <v>72</v>
      </c>
      <c r="E121" s="32">
        <v>105</v>
      </c>
      <c r="F121" s="32">
        <v>138</v>
      </c>
      <c r="G121" s="32">
        <v>223</v>
      </c>
      <c r="H121" s="32">
        <v>251</v>
      </c>
      <c r="I121" s="32">
        <v>249</v>
      </c>
      <c r="J121" s="32">
        <v>185</v>
      </c>
      <c r="K121" s="32">
        <v>205</v>
      </c>
      <c r="L121" s="32">
        <v>192</v>
      </c>
      <c r="M121" s="32"/>
      <c r="N121" s="32"/>
      <c r="O121" s="33">
        <f t="shared" si="18"/>
        <v>1715</v>
      </c>
      <c r="P121" s="8">
        <f t="shared" si="19"/>
        <v>8.5634393568682285E-3</v>
      </c>
      <c r="Q121" s="30"/>
    </row>
    <row r="122" spans="2:17" s="25" customFormat="1" ht="14.25" customHeight="1" x14ac:dyDescent="0.25">
      <c r="B122" s="31" t="s">
        <v>45</v>
      </c>
      <c r="C122" s="42">
        <v>83</v>
      </c>
      <c r="D122" s="32">
        <v>103</v>
      </c>
      <c r="E122" s="32">
        <v>75</v>
      </c>
      <c r="F122" s="32">
        <v>74</v>
      </c>
      <c r="G122" s="32">
        <v>165</v>
      </c>
      <c r="H122" s="32">
        <v>158</v>
      </c>
      <c r="I122" s="32">
        <v>159</v>
      </c>
      <c r="J122" s="32">
        <v>130</v>
      </c>
      <c r="K122" s="32">
        <v>186</v>
      </c>
      <c r="L122" s="32">
        <v>147</v>
      </c>
      <c r="M122" s="32"/>
      <c r="N122" s="32"/>
      <c r="O122" s="33">
        <f t="shared" si="18"/>
        <v>1280</v>
      </c>
      <c r="P122" s="8">
        <f t="shared" si="19"/>
        <v>6.3913716482748286E-3</v>
      </c>
      <c r="Q122" s="30"/>
    </row>
    <row r="123" spans="2:17" s="25" customFormat="1" ht="14.25" customHeight="1" x14ac:dyDescent="0.25">
      <c r="B123" s="31" t="s">
        <v>65</v>
      </c>
      <c r="C123" s="42">
        <v>62</v>
      </c>
      <c r="D123" s="32">
        <v>95</v>
      </c>
      <c r="E123" s="32">
        <v>85</v>
      </c>
      <c r="F123" s="32">
        <v>63</v>
      </c>
      <c r="G123" s="32">
        <v>134</v>
      </c>
      <c r="H123" s="32">
        <v>152</v>
      </c>
      <c r="I123" s="32">
        <v>161</v>
      </c>
      <c r="J123" s="32">
        <v>111</v>
      </c>
      <c r="K123" s="32">
        <v>124</v>
      </c>
      <c r="L123" s="32">
        <v>95</v>
      </c>
      <c r="M123" s="32"/>
      <c r="N123" s="32"/>
      <c r="O123" s="33">
        <f t="shared" si="18"/>
        <v>1082</v>
      </c>
      <c r="P123" s="8">
        <f t="shared" si="19"/>
        <v>5.4027063464323162E-3</v>
      </c>
      <c r="Q123" s="30"/>
    </row>
    <row r="124" spans="2:17" s="25" customFormat="1" ht="14.25" customHeight="1" x14ac:dyDescent="0.25">
      <c r="B124" s="31" t="s">
        <v>44</v>
      </c>
      <c r="C124" s="42">
        <v>61</v>
      </c>
      <c r="D124" s="32">
        <v>70</v>
      </c>
      <c r="E124" s="32">
        <v>48</v>
      </c>
      <c r="F124" s="32">
        <v>66</v>
      </c>
      <c r="G124" s="32">
        <v>130</v>
      </c>
      <c r="H124" s="32">
        <v>143</v>
      </c>
      <c r="I124" s="32">
        <v>166</v>
      </c>
      <c r="J124" s="32">
        <v>112</v>
      </c>
      <c r="K124" s="32">
        <v>170</v>
      </c>
      <c r="L124" s="32">
        <v>104</v>
      </c>
      <c r="M124" s="32"/>
      <c r="N124" s="32"/>
      <c r="O124" s="33">
        <f t="shared" si="18"/>
        <v>1070</v>
      </c>
      <c r="P124" s="8">
        <f t="shared" si="19"/>
        <v>5.3427872372297401E-3</v>
      </c>
      <c r="Q124" s="30"/>
    </row>
    <row r="125" spans="2:17" s="25" customFormat="1" ht="14.25" customHeight="1" x14ac:dyDescent="0.25">
      <c r="B125" s="31" t="s">
        <v>64</v>
      </c>
      <c r="C125" s="42">
        <v>46</v>
      </c>
      <c r="D125" s="32">
        <v>49</v>
      </c>
      <c r="E125" s="32">
        <v>50</v>
      </c>
      <c r="F125" s="32">
        <v>36</v>
      </c>
      <c r="G125" s="32">
        <v>135</v>
      </c>
      <c r="H125" s="32">
        <v>132</v>
      </c>
      <c r="I125" s="32">
        <v>152</v>
      </c>
      <c r="J125" s="32">
        <v>93</v>
      </c>
      <c r="K125" s="32">
        <v>118</v>
      </c>
      <c r="L125" s="32">
        <v>76</v>
      </c>
      <c r="M125" s="32"/>
      <c r="N125" s="32"/>
      <c r="O125" s="33">
        <f t="shared" si="18"/>
        <v>887</v>
      </c>
      <c r="P125" s="8">
        <f t="shared" si="19"/>
        <v>4.4290208218904477E-3</v>
      </c>
      <c r="Q125" s="30"/>
    </row>
    <row r="126" spans="2:17" s="25" customFormat="1" ht="14.25" customHeight="1" x14ac:dyDescent="0.25">
      <c r="B126" s="31" t="s">
        <v>43</v>
      </c>
      <c r="C126" s="42">
        <v>53</v>
      </c>
      <c r="D126" s="32">
        <v>34</v>
      </c>
      <c r="E126" s="32">
        <v>43</v>
      </c>
      <c r="F126" s="32">
        <v>69</v>
      </c>
      <c r="G126" s="32">
        <v>109</v>
      </c>
      <c r="H126" s="32">
        <v>98</v>
      </c>
      <c r="I126" s="32">
        <v>143</v>
      </c>
      <c r="J126" s="32">
        <v>104</v>
      </c>
      <c r="K126" s="32">
        <v>113</v>
      </c>
      <c r="L126" s="32">
        <v>85</v>
      </c>
      <c r="M126" s="32"/>
      <c r="N126" s="32"/>
      <c r="O126" s="33">
        <f t="shared" si="18"/>
        <v>851</v>
      </c>
      <c r="P126" s="8">
        <f t="shared" si="19"/>
        <v>4.2492634942827186E-3</v>
      </c>
      <c r="Q126" s="30"/>
    </row>
    <row r="127" spans="2:17" s="25" customFormat="1" ht="14.25" customHeight="1" x14ac:dyDescent="0.25">
      <c r="B127" s="31" t="s">
        <v>42</v>
      </c>
      <c r="C127" s="42">
        <v>52</v>
      </c>
      <c r="D127" s="32">
        <v>58</v>
      </c>
      <c r="E127" s="32">
        <v>62</v>
      </c>
      <c r="F127" s="32">
        <v>73</v>
      </c>
      <c r="G127" s="32">
        <v>93</v>
      </c>
      <c r="H127" s="32">
        <v>98</v>
      </c>
      <c r="I127" s="32">
        <v>95</v>
      </c>
      <c r="J127" s="32">
        <v>137</v>
      </c>
      <c r="K127" s="32">
        <v>80</v>
      </c>
      <c r="L127" s="32">
        <v>58</v>
      </c>
      <c r="M127" s="32"/>
      <c r="N127" s="32"/>
      <c r="O127" s="33">
        <f t="shared" si="18"/>
        <v>806</v>
      </c>
      <c r="P127" s="8">
        <f t="shared" si="19"/>
        <v>4.0245668347730565E-3</v>
      </c>
      <c r="Q127" s="30"/>
    </row>
    <row r="128" spans="2:17" s="25" customFormat="1" ht="14.25" customHeight="1" x14ac:dyDescent="0.25">
      <c r="B128" s="34" t="s">
        <v>1</v>
      </c>
      <c r="C128" s="35">
        <f t="shared" ref="C128:L128" si="20">SUM(C103:C127)</f>
        <v>12893</v>
      </c>
      <c r="D128" s="35">
        <f t="shared" si="20"/>
        <v>13753</v>
      </c>
      <c r="E128" s="35">
        <f t="shared" si="20"/>
        <v>14049</v>
      </c>
      <c r="F128" s="35">
        <f t="shared" si="20"/>
        <v>16037</v>
      </c>
      <c r="G128" s="35">
        <f t="shared" si="20"/>
        <v>23644</v>
      </c>
      <c r="H128" s="35">
        <f t="shared" si="20"/>
        <v>24072</v>
      </c>
      <c r="I128" s="35">
        <f t="shared" si="20"/>
        <v>26869</v>
      </c>
      <c r="J128" s="35">
        <f t="shared" si="20"/>
        <v>24990</v>
      </c>
      <c r="K128" s="35">
        <f t="shared" si="20"/>
        <v>24744</v>
      </c>
      <c r="L128" s="35">
        <f t="shared" si="20"/>
        <v>19219</v>
      </c>
      <c r="M128" s="35">
        <f t="shared" ref="M128:O128" si="21">SUM(M103:M127)</f>
        <v>0</v>
      </c>
      <c r="N128" s="35">
        <f t="shared" si="21"/>
        <v>0</v>
      </c>
      <c r="O128" s="35">
        <f t="shared" si="21"/>
        <v>200270</v>
      </c>
      <c r="P128" s="7">
        <v>1.0000000000000002</v>
      </c>
      <c r="Q128" s="30"/>
    </row>
    <row r="129" spans="2:17" ht="5.25" customHeight="1" thickBot="1" x14ac:dyDescent="0.3">
      <c r="G129" s="2"/>
    </row>
    <row r="130" spans="2:17" ht="16.5" customHeight="1" thickTop="1" x14ac:dyDescent="0.25">
      <c r="B130" s="6" t="s">
        <v>108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7"/>
    </row>
    <row r="131" spans="2:17" s="24" customFormat="1" ht="3" customHeight="1" x14ac:dyDescent="0.25">
      <c r="B131" s="68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</row>
    <row r="132" spans="2:17" x14ac:dyDescent="0.25">
      <c r="B132" s="70" t="s">
        <v>109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</row>
    <row r="133" spans="2:17" ht="14.25" customHeight="1" x14ac:dyDescent="0.25">
      <c r="B133" s="101" t="s">
        <v>31</v>
      </c>
      <c r="C133" s="101"/>
      <c r="D133" s="97" t="s">
        <v>1</v>
      </c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</row>
    <row r="134" spans="2:17" ht="14.25" customHeight="1" x14ac:dyDescent="0.25">
      <c r="B134" s="73" t="s">
        <v>14</v>
      </c>
      <c r="C134" s="74"/>
      <c r="D134" s="75">
        <v>4608</v>
      </c>
      <c r="E134" s="81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</row>
    <row r="135" spans="2:17" ht="14.25" customHeight="1" x14ac:dyDescent="0.25">
      <c r="B135" s="73" t="s">
        <v>15</v>
      </c>
      <c r="C135" s="74"/>
      <c r="D135" s="75">
        <v>5012</v>
      </c>
      <c r="E135" s="81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</row>
    <row r="136" spans="2:17" ht="14.25" customHeight="1" x14ac:dyDescent="0.25">
      <c r="B136" s="73" t="s">
        <v>16</v>
      </c>
      <c r="C136" s="74"/>
      <c r="D136" s="75">
        <v>4562</v>
      </c>
      <c r="E136" s="81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</row>
    <row r="137" spans="2:17" ht="14.25" customHeight="1" x14ac:dyDescent="0.25">
      <c r="B137" s="73" t="s">
        <v>17</v>
      </c>
      <c r="C137" s="74"/>
      <c r="D137" s="75">
        <v>3219</v>
      </c>
      <c r="E137" s="81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</row>
    <row r="138" spans="2:17" ht="14.25" customHeight="1" x14ac:dyDescent="0.25">
      <c r="B138" s="73" t="s">
        <v>18</v>
      </c>
      <c r="C138" s="74"/>
      <c r="D138" s="75">
        <v>3375</v>
      </c>
      <c r="E138" s="81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</row>
    <row r="139" spans="2:17" ht="14.25" customHeight="1" x14ac:dyDescent="0.25">
      <c r="B139" s="73" t="s">
        <v>19</v>
      </c>
      <c r="C139" s="74"/>
      <c r="D139" s="75">
        <v>3772</v>
      </c>
      <c r="E139" s="81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</row>
    <row r="140" spans="2:17" ht="14.25" customHeight="1" x14ac:dyDescent="0.25">
      <c r="B140" s="76" t="s">
        <v>20</v>
      </c>
      <c r="C140" s="75"/>
      <c r="D140" s="75">
        <v>3713</v>
      </c>
      <c r="E140" s="81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</row>
    <row r="141" spans="2:17" ht="14.25" customHeight="1" x14ac:dyDescent="0.25">
      <c r="B141" s="76" t="s">
        <v>21</v>
      </c>
      <c r="C141" s="75"/>
      <c r="D141" s="75">
        <v>3871</v>
      </c>
      <c r="E141" s="81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</row>
    <row r="142" spans="2:17" ht="14.25" customHeight="1" x14ac:dyDescent="0.25">
      <c r="B142" s="102" t="s">
        <v>22</v>
      </c>
      <c r="C142" s="102"/>
      <c r="D142" s="75">
        <v>3955</v>
      </c>
      <c r="E142" s="81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</row>
    <row r="143" spans="2:17" ht="14.25" customHeight="1" thickBot="1" x14ac:dyDescent="0.3">
      <c r="B143" s="102" t="s">
        <v>23</v>
      </c>
      <c r="C143" s="102"/>
      <c r="D143" s="75">
        <v>4463</v>
      </c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</row>
    <row r="144" spans="2:17" ht="14.25" hidden="1" customHeight="1" x14ac:dyDescent="0.25">
      <c r="B144" s="77" t="s">
        <v>24</v>
      </c>
      <c r="C144" s="75"/>
      <c r="D144" s="75"/>
      <c r="E144" s="78" t="s">
        <v>63</v>
      </c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</row>
    <row r="145" spans="2:17" ht="14.25" hidden="1" customHeight="1" thickBot="1" x14ac:dyDescent="0.3">
      <c r="B145" s="77" t="s">
        <v>25</v>
      </c>
      <c r="C145" s="75"/>
      <c r="D145" s="75"/>
      <c r="E145" s="78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</row>
    <row r="146" spans="2:17" ht="14.25" customHeight="1" x14ac:dyDescent="0.25">
      <c r="B146" s="103" t="s">
        <v>1</v>
      </c>
      <c r="C146" s="103"/>
      <c r="D146" s="79">
        <f>+SUM(D134:D145)</f>
        <v>40550</v>
      </c>
      <c r="E146" s="80">
        <f>+O128-D146</f>
        <v>159720</v>
      </c>
      <c r="F146" s="81"/>
      <c r="G146" s="81"/>
      <c r="H146" s="81"/>
      <c r="I146" s="72"/>
      <c r="J146" s="72"/>
      <c r="K146" s="72"/>
      <c r="L146" s="72"/>
      <c r="M146" s="72"/>
      <c r="N146" s="72"/>
      <c r="O146" s="72"/>
      <c r="P146" s="72"/>
      <c r="Q146" s="72"/>
    </row>
    <row r="147" spans="2:17" ht="8.25" customHeight="1" thickBot="1" x14ac:dyDescent="0.3">
      <c r="B147" s="82"/>
      <c r="C147" s="67"/>
      <c r="D147" s="83" t="s">
        <v>62</v>
      </c>
      <c r="E147" s="83" t="s">
        <v>61</v>
      </c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</row>
    <row r="148" spans="2:17" ht="18.75" customHeight="1" thickTop="1" x14ac:dyDescent="0.25">
      <c r="B148" s="6" t="s">
        <v>110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7"/>
    </row>
    <row r="149" spans="2:17" ht="3" customHeight="1" x14ac:dyDescent="0.25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</row>
    <row r="150" spans="2:17" x14ac:dyDescent="0.25">
      <c r="B150" s="84" t="s">
        <v>111</v>
      </c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</row>
    <row r="151" spans="2:17" ht="1.5" customHeight="1" thickBot="1" x14ac:dyDescent="0.3">
      <c r="B151" s="85"/>
      <c r="C151" s="71"/>
      <c r="D151" s="71"/>
      <c r="E151" s="71"/>
      <c r="F151" s="86"/>
      <c r="G151" s="86"/>
      <c r="H151" s="67"/>
      <c r="I151" s="67"/>
      <c r="J151" s="67"/>
      <c r="K151" s="67"/>
      <c r="L151" s="67"/>
      <c r="M151" s="67"/>
      <c r="N151" s="67"/>
      <c r="O151" s="67"/>
      <c r="P151" s="67"/>
      <c r="Q151" s="67"/>
    </row>
    <row r="152" spans="2:17" ht="3.75" hidden="1" customHeight="1" thickBot="1" x14ac:dyDescent="0.3">
      <c r="B152" s="71"/>
      <c r="C152" s="71"/>
      <c r="D152" s="71"/>
      <c r="E152" s="71"/>
      <c r="F152" s="86"/>
      <c r="G152" s="86"/>
      <c r="H152" s="67"/>
      <c r="I152" s="67"/>
      <c r="J152" s="67"/>
      <c r="K152" s="67"/>
      <c r="L152" s="67"/>
      <c r="M152" s="67"/>
      <c r="N152" s="67"/>
      <c r="O152" s="67"/>
      <c r="P152" s="67"/>
      <c r="Q152" s="67"/>
    </row>
    <row r="153" spans="2:17" x14ac:dyDescent="0.25">
      <c r="B153" s="104" t="s">
        <v>0</v>
      </c>
      <c r="C153" s="105" t="s">
        <v>41</v>
      </c>
      <c r="D153" s="106"/>
      <c r="E153" s="99" t="s">
        <v>60</v>
      </c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</row>
    <row r="154" spans="2:17" x14ac:dyDescent="0.25">
      <c r="B154" s="104"/>
      <c r="C154" s="87">
        <v>2019</v>
      </c>
      <c r="D154" s="88">
        <v>2020</v>
      </c>
      <c r="E154" s="100"/>
      <c r="F154" s="67"/>
      <c r="G154" s="89"/>
      <c r="H154" s="67"/>
      <c r="I154" s="67"/>
      <c r="J154" s="67"/>
      <c r="K154" s="67"/>
      <c r="L154" s="67"/>
      <c r="M154" s="67"/>
      <c r="N154" s="67"/>
      <c r="O154" s="67"/>
      <c r="P154" s="67"/>
      <c r="Q154" s="67"/>
    </row>
    <row r="155" spans="2:17" ht="14.25" customHeight="1" x14ac:dyDescent="0.25">
      <c r="B155" s="90" t="s">
        <v>2</v>
      </c>
      <c r="C155" s="91">
        <v>9768</v>
      </c>
      <c r="D155" s="92">
        <v>12893</v>
      </c>
      <c r="E155" s="5">
        <f t="shared" ref="E155:E164" si="22">(D155/C155)-1</f>
        <v>0.31992219492219487</v>
      </c>
      <c r="F155" s="67"/>
      <c r="G155" s="89"/>
      <c r="H155" s="67"/>
      <c r="I155" s="67"/>
      <c r="J155" s="67"/>
      <c r="K155" s="67"/>
      <c r="L155" s="67"/>
      <c r="M155" s="67"/>
      <c r="N155" s="67"/>
      <c r="O155" s="67"/>
      <c r="P155" s="67"/>
      <c r="Q155" s="67"/>
    </row>
    <row r="156" spans="2:17" ht="14.25" customHeight="1" x14ac:dyDescent="0.25">
      <c r="B156" s="93" t="s">
        <v>3</v>
      </c>
      <c r="C156" s="94">
        <v>10054</v>
      </c>
      <c r="D156" s="92">
        <v>13753</v>
      </c>
      <c r="E156" s="5">
        <f t="shared" si="22"/>
        <v>0.36791326835090521</v>
      </c>
      <c r="F156" s="67"/>
      <c r="G156" s="89"/>
      <c r="H156" s="67"/>
      <c r="I156" s="67"/>
      <c r="J156" s="67"/>
      <c r="K156" s="67"/>
      <c r="L156" s="67"/>
      <c r="M156" s="67"/>
      <c r="N156" s="67"/>
      <c r="O156" s="67"/>
      <c r="P156" s="67"/>
      <c r="Q156" s="67"/>
    </row>
    <row r="157" spans="2:17" ht="14.25" customHeight="1" x14ac:dyDescent="0.25">
      <c r="B157" s="93" t="s">
        <v>4</v>
      </c>
      <c r="C157" s="94">
        <v>10992</v>
      </c>
      <c r="D157" s="92">
        <v>14049</v>
      </c>
      <c r="E157" s="4">
        <f t="shared" si="22"/>
        <v>0.2781113537117903</v>
      </c>
      <c r="F157" s="67"/>
      <c r="G157" s="89"/>
      <c r="H157" s="67"/>
      <c r="I157" s="67"/>
      <c r="J157" s="67"/>
      <c r="K157" s="67"/>
      <c r="L157" s="67"/>
      <c r="M157" s="67"/>
      <c r="N157" s="67"/>
      <c r="O157" s="67"/>
      <c r="P157" s="67"/>
      <c r="Q157" s="67"/>
    </row>
    <row r="158" spans="2:17" ht="14.25" customHeight="1" x14ac:dyDescent="0.25">
      <c r="B158" s="93" t="s">
        <v>5</v>
      </c>
      <c r="C158" s="94">
        <v>10274</v>
      </c>
      <c r="D158" s="92">
        <v>16037</v>
      </c>
      <c r="E158" s="4">
        <f t="shared" si="22"/>
        <v>0.56093050418532209</v>
      </c>
      <c r="F158" s="67"/>
      <c r="G158" s="89"/>
      <c r="H158" s="67"/>
      <c r="I158" s="67"/>
      <c r="J158" s="67"/>
      <c r="K158" s="67"/>
      <c r="L158" s="67"/>
      <c r="M158" s="67"/>
      <c r="N158" s="67"/>
      <c r="O158" s="67"/>
      <c r="P158" s="67"/>
      <c r="Q158" s="67"/>
    </row>
    <row r="159" spans="2:17" ht="14.25" customHeight="1" x14ac:dyDescent="0.25">
      <c r="B159" s="93" t="s">
        <v>6</v>
      </c>
      <c r="C159" s="94">
        <v>9863</v>
      </c>
      <c r="D159" s="92">
        <v>23644</v>
      </c>
      <c r="E159" s="4">
        <f t="shared" si="22"/>
        <v>1.3972422183919702</v>
      </c>
      <c r="F159" s="67"/>
      <c r="G159" s="89"/>
      <c r="H159" s="67"/>
      <c r="I159" s="67"/>
      <c r="J159" s="67"/>
      <c r="K159" s="67"/>
      <c r="L159" s="67"/>
      <c r="M159" s="67"/>
      <c r="N159" s="67"/>
      <c r="O159" s="67"/>
      <c r="P159" s="67"/>
      <c r="Q159" s="67"/>
    </row>
    <row r="160" spans="2:17" ht="14.25" customHeight="1" x14ac:dyDescent="0.25">
      <c r="B160" s="93" t="s">
        <v>7</v>
      </c>
      <c r="C160" s="94">
        <v>10039</v>
      </c>
      <c r="D160" s="92">
        <v>24072</v>
      </c>
      <c r="E160" s="4">
        <f t="shared" si="22"/>
        <v>1.3978483912740312</v>
      </c>
      <c r="F160" s="67"/>
      <c r="G160" s="89"/>
      <c r="H160" s="67"/>
      <c r="I160" s="67"/>
      <c r="J160" s="67"/>
      <c r="K160" s="67"/>
      <c r="L160" s="67"/>
      <c r="M160" s="67"/>
      <c r="N160" s="67"/>
      <c r="O160" s="67"/>
      <c r="P160" s="67"/>
      <c r="Q160" s="67"/>
    </row>
    <row r="161" spans="2:17" ht="14.25" customHeight="1" x14ac:dyDescent="0.25">
      <c r="B161" s="93" t="s">
        <v>8</v>
      </c>
      <c r="C161" s="94">
        <v>9259</v>
      </c>
      <c r="D161" s="92">
        <v>26869</v>
      </c>
      <c r="E161" s="4">
        <f t="shared" si="22"/>
        <v>1.9019332541311158</v>
      </c>
      <c r="F161" s="67"/>
      <c r="G161" s="89"/>
      <c r="H161" s="67"/>
      <c r="I161" s="67"/>
      <c r="J161" s="67"/>
      <c r="K161" s="67"/>
      <c r="L161" s="67"/>
      <c r="M161" s="67"/>
      <c r="N161" s="67"/>
      <c r="O161" s="67"/>
      <c r="P161" s="67"/>
      <c r="Q161" s="67"/>
    </row>
    <row r="162" spans="2:17" ht="14.25" customHeight="1" x14ac:dyDescent="0.25">
      <c r="B162" s="93" t="s">
        <v>9</v>
      </c>
      <c r="C162" s="94">
        <v>9212</v>
      </c>
      <c r="D162" s="92">
        <v>24990</v>
      </c>
      <c r="E162" s="4">
        <f t="shared" si="22"/>
        <v>1.7127659574468086</v>
      </c>
      <c r="F162" s="67"/>
      <c r="G162" s="89"/>
      <c r="H162" s="67"/>
      <c r="I162" s="67"/>
      <c r="J162" s="67"/>
      <c r="K162" s="67"/>
      <c r="L162" s="67"/>
      <c r="M162" s="67"/>
      <c r="N162" s="67"/>
      <c r="O162" s="67"/>
      <c r="P162" s="67"/>
      <c r="Q162" s="67"/>
    </row>
    <row r="163" spans="2:17" ht="14.25" customHeight="1" x14ac:dyDescent="0.25">
      <c r="B163" s="93" t="s">
        <v>10</v>
      </c>
      <c r="C163" s="94">
        <v>9624</v>
      </c>
      <c r="D163" s="92">
        <v>24744</v>
      </c>
      <c r="E163" s="4">
        <f t="shared" si="22"/>
        <v>1.5710723192019951</v>
      </c>
      <c r="F163" s="67"/>
      <c r="G163" s="89"/>
      <c r="H163" s="67"/>
      <c r="I163" s="67"/>
      <c r="J163" s="67"/>
      <c r="K163" s="67"/>
      <c r="L163" s="67"/>
      <c r="M163" s="67"/>
      <c r="N163" s="67"/>
      <c r="O163" s="67"/>
      <c r="P163" s="67"/>
      <c r="Q163" s="67"/>
    </row>
    <row r="164" spans="2:17" ht="14.25" customHeight="1" x14ac:dyDescent="0.25">
      <c r="B164" s="93" t="s">
        <v>11</v>
      </c>
      <c r="C164" s="94">
        <v>9253</v>
      </c>
      <c r="D164" s="92">
        <v>19219</v>
      </c>
      <c r="E164" s="4">
        <f t="shared" si="22"/>
        <v>1.0770560899167836</v>
      </c>
      <c r="F164" s="67"/>
      <c r="G164" s="89"/>
      <c r="H164" s="67"/>
      <c r="I164" s="67"/>
      <c r="J164" s="67"/>
      <c r="K164" s="67"/>
      <c r="L164" s="67"/>
      <c r="M164" s="67"/>
      <c r="N164" s="67"/>
      <c r="O164" s="67"/>
      <c r="P164" s="67"/>
      <c r="Q164" s="67"/>
    </row>
    <row r="165" spans="2:17" ht="14.25" hidden="1" customHeight="1" x14ac:dyDescent="0.25">
      <c r="B165" s="93" t="s">
        <v>12</v>
      </c>
      <c r="C165" s="94"/>
      <c r="D165" s="92"/>
      <c r="E165" s="4" t="e">
        <v>#DIV/0!</v>
      </c>
      <c r="F165" s="67"/>
      <c r="G165" s="89"/>
      <c r="H165" s="67"/>
      <c r="I165" s="67"/>
      <c r="J165" s="67"/>
      <c r="K165" s="67"/>
      <c r="L165" s="67"/>
      <c r="M165" s="67"/>
      <c r="N165" s="67"/>
      <c r="O165" s="67"/>
      <c r="P165" s="67"/>
      <c r="Q165" s="67"/>
    </row>
    <row r="166" spans="2:17" ht="14.25" hidden="1" customHeight="1" x14ac:dyDescent="0.25">
      <c r="B166" s="93" t="s">
        <v>13</v>
      </c>
      <c r="C166" s="94"/>
      <c r="D166" s="92"/>
      <c r="E166" s="4" t="e">
        <v>#DIV/0!</v>
      </c>
      <c r="F166" s="89"/>
      <c r="G166" s="89"/>
      <c r="H166" s="89"/>
      <c r="I166" s="89"/>
      <c r="J166" s="67"/>
      <c r="K166" s="67"/>
      <c r="L166" s="67"/>
      <c r="M166" s="67"/>
      <c r="N166" s="67"/>
      <c r="O166" s="67"/>
      <c r="P166" s="67"/>
      <c r="Q166" s="67"/>
    </row>
    <row r="167" spans="2:17" ht="14.25" customHeight="1" thickBot="1" x14ac:dyDescent="0.3">
      <c r="B167" s="95" t="s">
        <v>1</v>
      </c>
      <c r="C167" s="96">
        <f>+SUM(C155:C166)</f>
        <v>98338</v>
      </c>
      <c r="D167" s="96">
        <f>+SUM(D155:D166)</f>
        <v>200270</v>
      </c>
      <c r="E167" s="3">
        <f>(D167/C167)-1</f>
        <v>1.0365474180886332</v>
      </c>
      <c r="F167" s="89"/>
      <c r="G167" s="89"/>
      <c r="H167" s="89"/>
      <c r="I167" s="89"/>
      <c r="J167" s="67"/>
      <c r="K167" s="67"/>
      <c r="L167" s="67"/>
      <c r="M167" s="67"/>
      <c r="N167" s="67"/>
      <c r="O167" s="67"/>
      <c r="P167" s="67"/>
      <c r="Q167" s="67"/>
    </row>
    <row r="168" spans="2:17" ht="9" customHeight="1" x14ac:dyDescent="0.25"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</row>
    <row r="169" spans="2:17" x14ac:dyDescent="0.25">
      <c r="B169" s="67" t="s">
        <v>59</v>
      </c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</row>
    <row r="170" spans="2:17" x14ac:dyDescent="0.25">
      <c r="B170" s="67" t="s">
        <v>58</v>
      </c>
    </row>
  </sheetData>
  <mergeCells count="22">
    <mergeCell ref="B84:B85"/>
    <mergeCell ref="J84:J85"/>
    <mergeCell ref="K84:K85"/>
    <mergeCell ref="B3:P3"/>
    <mergeCell ref="B4:P4"/>
    <mergeCell ref="B9:C9"/>
    <mergeCell ref="B16:C16"/>
    <mergeCell ref="B20:F20"/>
    <mergeCell ref="O28:O29"/>
    <mergeCell ref="P28:P29"/>
    <mergeCell ref="B38:B39"/>
    <mergeCell ref="J38:J39"/>
    <mergeCell ref="K38:K39"/>
    <mergeCell ref="O74:O75"/>
    <mergeCell ref="P74:P75"/>
    <mergeCell ref="E153:E154"/>
    <mergeCell ref="B133:C133"/>
    <mergeCell ref="B142:C142"/>
    <mergeCell ref="B143:C143"/>
    <mergeCell ref="B146:C146"/>
    <mergeCell ref="B153:B154"/>
    <mergeCell ref="C153:D153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Línea 100</vt:lpstr>
      <vt:lpstr>'Línea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2020-11-11T22:53:54Z</dcterms:modified>
</cp:coreProperties>
</file>