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1 Estadísticas OTI\DICIEMBRE ESTADISTICAS\Boletines y Resúmenes Estadísticos\"/>
    </mc:Choice>
  </mc:AlternateContent>
  <bookViews>
    <workbookView xWindow="-105" yWindow="-105" windowWidth="23250" windowHeight="12570" tabRatio="816"/>
  </bookViews>
  <sheets>
    <sheet name="Linea 100" sheetId="1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'Linea 100'!$A$1:$Q$170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7" i="16" l="1"/>
  <c r="C167" i="16"/>
  <c r="E166" i="16"/>
  <c r="E165" i="16"/>
  <c r="E164" i="16"/>
  <c r="E163" i="16"/>
  <c r="E162" i="16"/>
  <c r="E161" i="16"/>
  <c r="E160" i="16"/>
  <c r="E159" i="16"/>
  <c r="E158" i="16"/>
  <c r="E157" i="16"/>
  <c r="E156" i="16"/>
  <c r="E155" i="16"/>
  <c r="D146" i="16"/>
  <c r="N128" i="16"/>
  <c r="M128" i="16"/>
  <c r="L128" i="16"/>
  <c r="K128" i="16"/>
  <c r="J128" i="16"/>
  <c r="I128" i="16"/>
  <c r="H128" i="16"/>
  <c r="G128" i="16"/>
  <c r="F128" i="16"/>
  <c r="E128" i="16"/>
  <c r="D128" i="16"/>
  <c r="C128" i="16"/>
  <c r="O127" i="16"/>
  <c r="O126" i="16"/>
  <c r="O125" i="16"/>
  <c r="O124" i="16"/>
  <c r="O123" i="16"/>
  <c r="O122" i="16"/>
  <c r="O121" i="16"/>
  <c r="O120" i="16"/>
  <c r="O119" i="16"/>
  <c r="O118" i="16"/>
  <c r="O117" i="16"/>
  <c r="O116" i="16"/>
  <c r="O115" i="16"/>
  <c r="O114" i="16"/>
  <c r="O113" i="16"/>
  <c r="O112" i="16"/>
  <c r="O111" i="16"/>
  <c r="O110" i="16"/>
  <c r="O109" i="16"/>
  <c r="O108" i="16"/>
  <c r="O107" i="16"/>
  <c r="O106" i="16"/>
  <c r="O105" i="16"/>
  <c r="O104" i="16"/>
  <c r="O103" i="16"/>
  <c r="J98" i="16"/>
  <c r="I98" i="16"/>
  <c r="H98" i="16"/>
  <c r="G98" i="16"/>
  <c r="F98" i="16"/>
  <c r="E98" i="16"/>
  <c r="D98" i="16"/>
  <c r="C98" i="16"/>
  <c r="K97" i="16"/>
  <c r="K96" i="16"/>
  <c r="K95" i="16"/>
  <c r="K94" i="16"/>
  <c r="K93" i="16"/>
  <c r="K92" i="16"/>
  <c r="K91" i="16"/>
  <c r="K90" i="16"/>
  <c r="K89" i="16"/>
  <c r="K88" i="16"/>
  <c r="K87" i="16"/>
  <c r="K86" i="16"/>
  <c r="E80" i="16"/>
  <c r="D80" i="16"/>
  <c r="C80" i="16"/>
  <c r="F79" i="16"/>
  <c r="F78" i="16"/>
  <c r="F77" i="16"/>
  <c r="F76" i="16"/>
  <c r="F75" i="16"/>
  <c r="F74" i="16"/>
  <c r="F73" i="16"/>
  <c r="G74" i="16" s="1"/>
  <c r="F72" i="16"/>
  <c r="F71" i="16"/>
  <c r="F70" i="16"/>
  <c r="G70" i="16" s="1"/>
  <c r="G69" i="16"/>
  <c r="N62" i="16"/>
  <c r="M62" i="16"/>
  <c r="L62" i="16"/>
  <c r="K62" i="16"/>
  <c r="J62" i="16"/>
  <c r="I62" i="16"/>
  <c r="H62" i="16"/>
  <c r="G62" i="16"/>
  <c r="F62" i="16"/>
  <c r="E62" i="16"/>
  <c r="D62" i="16"/>
  <c r="C62" i="16"/>
  <c r="O61" i="16"/>
  <c r="O60" i="16"/>
  <c r="O59" i="16"/>
  <c r="O58" i="16"/>
  <c r="O57" i="16"/>
  <c r="J52" i="16"/>
  <c r="I52" i="16"/>
  <c r="H52" i="16"/>
  <c r="G52" i="16"/>
  <c r="F52" i="16"/>
  <c r="E52" i="16"/>
  <c r="D52" i="16"/>
  <c r="C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D34" i="16"/>
  <c r="C34" i="16"/>
  <c r="E33" i="16"/>
  <c r="F33" i="16" s="1"/>
  <c r="E32" i="16"/>
  <c r="E31" i="16"/>
  <c r="E30" i="16"/>
  <c r="E29" i="16"/>
  <c r="E28" i="16"/>
  <c r="F28" i="16" s="1"/>
  <c r="E27" i="16"/>
  <c r="E26" i="16"/>
  <c r="F26" i="16" s="1"/>
  <c r="E25" i="16"/>
  <c r="F25" i="16" s="1"/>
  <c r="E24" i="16"/>
  <c r="F24" i="16" s="1"/>
  <c r="F23" i="16"/>
  <c r="D16" i="16"/>
  <c r="E14" i="16" s="1"/>
  <c r="K52" i="16" l="1"/>
  <c r="E53" i="16" s="1"/>
  <c r="F31" i="16"/>
  <c r="G77" i="16"/>
  <c r="G78" i="16"/>
  <c r="G71" i="16"/>
  <c r="E15" i="16"/>
  <c r="F29" i="16"/>
  <c r="F32" i="16"/>
  <c r="E167" i="16"/>
  <c r="G75" i="16"/>
  <c r="K98" i="16"/>
  <c r="E99" i="16" s="1"/>
  <c r="P107" i="16"/>
  <c r="F27" i="16"/>
  <c r="D81" i="16"/>
  <c r="P74" i="16" s="1"/>
  <c r="G79" i="16"/>
  <c r="O128" i="16"/>
  <c r="P108" i="16" s="1"/>
  <c r="F30" i="16"/>
  <c r="F80" i="16"/>
  <c r="E81" i="16" s="1"/>
  <c r="I53" i="16"/>
  <c r="J53" i="16"/>
  <c r="F53" i="16"/>
  <c r="J99" i="16"/>
  <c r="H53" i="16"/>
  <c r="K53" i="16"/>
  <c r="C53" i="16"/>
  <c r="G53" i="16"/>
  <c r="P117" i="16"/>
  <c r="E146" i="16"/>
  <c r="K99" i="16"/>
  <c r="D53" i="16"/>
  <c r="F81" i="16"/>
  <c r="C81" i="16"/>
  <c r="O74" i="16" s="1"/>
  <c r="P104" i="16"/>
  <c r="O62" i="16"/>
  <c r="P58" i="16" s="1"/>
  <c r="E10" i="16"/>
  <c r="E34" i="16"/>
  <c r="C35" i="16" s="1"/>
  <c r="O28" i="16" s="1"/>
  <c r="G73" i="16"/>
  <c r="G76" i="16"/>
  <c r="G72" i="16"/>
  <c r="E11" i="16"/>
  <c r="E13" i="16"/>
  <c r="E12" i="16"/>
  <c r="H99" i="16" l="1"/>
  <c r="P106" i="16"/>
  <c r="P105" i="16"/>
  <c r="P60" i="16"/>
  <c r="P59" i="16"/>
  <c r="P122" i="16"/>
  <c r="P120" i="16"/>
  <c r="D99" i="16"/>
  <c r="P109" i="16"/>
  <c r="G99" i="16"/>
  <c r="P118" i="16"/>
  <c r="P123" i="16"/>
  <c r="P103" i="16"/>
  <c r="P112" i="16"/>
  <c r="I99" i="16"/>
  <c r="P113" i="16"/>
  <c r="P110" i="16"/>
  <c r="P115" i="16"/>
  <c r="P114" i="16"/>
  <c r="P124" i="16"/>
  <c r="P125" i="16"/>
  <c r="P116" i="16"/>
  <c r="P127" i="16"/>
  <c r="P121" i="16"/>
  <c r="F99" i="16"/>
  <c r="P119" i="16"/>
  <c r="P111" i="16"/>
  <c r="C99" i="16"/>
  <c r="P126" i="16"/>
  <c r="D35" i="16"/>
  <c r="P28" i="16" s="1"/>
  <c r="P61" i="16"/>
  <c r="P57" i="16"/>
</calcChain>
</file>

<file path=xl/sharedStrings.xml><?xml version="1.0" encoding="utf-8"?>
<sst xmlns="http://schemas.openxmlformats.org/spreadsheetml/2006/main" count="231" uniqueCount="113">
  <si>
    <t>Mes</t>
  </si>
  <si>
    <t>Ene</t>
  </si>
  <si>
    <t>Feb</t>
  </si>
  <si>
    <t>Mujer</t>
  </si>
  <si>
    <t>Hombre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</si>
  <si>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</si>
  <si>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</si>
  <si>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</si>
  <si>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</si>
  <si>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</si>
  <si>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</si>
  <si>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</si>
  <si>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</si>
  <si>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</si>
  <si>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Total</t>
  </si>
  <si>
    <t>Adolescentes</t>
  </si>
  <si>
    <t>Lima</t>
  </si>
  <si>
    <t>Arequipa</t>
  </si>
  <si>
    <t>Madre de Dios</t>
  </si>
  <si>
    <t>Cusco</t>
  </si>
  <si>
    <t>Ayacucho</t>
  </si>
  <si>
    <t>Huánuco</t>
  </si>
  <si>
    <t>La Libertad</t>
  </si>
  <si>
    <t>Puno</t>
  </si>
  <si>
    <t>Set</t>
  </si>
  <si>
    <t xml:space="preserve">Mes 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</si>
  <si>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</si>
  <si>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</si>
  <si>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</si>
  <si>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</si>
  <si>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</si>
  <si>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</si>
  <si>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</si>
  <si>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</si>
  <si>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</si>
  <si>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</si>
  <si>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</si>
  <si>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</si>
  <si>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</si>
  <si>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</si>
  <si>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t>Setiembre</t>
  </si>
  <si>
    <t>REPORTE ESTADÍSTICO DE CONSULTAS TELEFÓNICAS ATENDIDAS EN LINEA100</t>
  </si>
  <si>
    <t>Periodo:  Enero - Diciembre 2020 (Preliminar)</t>
  </si>
  <si>
    <t>Var. %</t>
  </si>
  <si>
    <t>-</t>
  </si>
  <si>
    <t>Infancia</t>
  </si>
  <si>
    <t>Niñez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</si>
  <si>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</si>
  <si>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</si>
  <si>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</si>
  <si>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</si>
  <si>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</si>
  <si>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</si>
  <si>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</si>
  <si>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</si>
  <si>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</si>
  <si>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</si>
  <si>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</si>
  <si>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</si>
  <si>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t>Relación</t>
  </si>
  <si>
    <t>N°</t>
  </si>
  <si>
    <t>El / ella misma</t>
  </si>
  <si>
    <t>Anónimo</t>
  </si>
  <si>
    <t>Madre/padre/apoderado(a)</t>
  </si>
  <si>
    <t>Otro familiar</t>
  </si>
  <si>
    <t>Otra persona</t>
  </si>
  <si>
    <t>Seudónimo</t>
  </si>
  <si>
    <t>Motivo</t>
  </si>
  <si>
    <t>Vio. Psicológica</t>
  </si>
  <si>
    <t>Vio. Física</t>
  </si>
  <si>
    <t>Vio. Sexual</t>
  </si>
  <si>
    <t>Vio. Econ/Patr.</t>
  </si>
  <si>
    <t>Otra consulta</t>
  </si>
  <si>
    <t>Sin dato</t>
  </si>
  <si>
    <t>Departamento</t>
  </si>
  <si>
    <t>Callao</t>
  </si>
  <si>
    <t>Piura</t>
  </si>
  <si>
    <t>Junín</t>
  </si>
  <si>
    <t>Ica</t>
  </si>
  <si>
    <t>Cajamarca</t>
  </si>
  <si>
    <t>Lambayeyque</t>
  </si>
  <si>
    <t>Ancash</t>
  </si>
  <si>
    <t>San Martin</t>
  </si>
  <si>
    <t>Loreto</t>
  </si>
  <si>
    <t>Apurímac</t>
  </si>
  <si>
    <t>Ucayali</t>
  </si>
  <si>
    <t>Tacna</t>
  </si>
  <si>
    <t>Amazonas</t>
  </si>
  <si>
    <t>Huancavelica</t>
  </si>
  <si>
    <t>Moquegua</t>
  </si>
  <si>
    <t>Pasco</t>
  </si>
  <si>
    <t>Tumbes</t>
  </si>
  <si>
    <t>Consultas derivadas al CEM</t>
  </si>
  <si>
    <t>Derivados CEM</t>
  </si>
  <si>
    <t>Otras Acciones</t>
  </si>
  <si>
    <t>Años</t>
  </si>
  <si>
    <t>Variación
 %</t>
  </si>
  <si>
    <t>Fuente: Sistema de Registro de Consultas de Linea 100</t>
  </si>
  <si>
    <t>Elaboración: SISEGC-AURORA - MIMP</t>
  </si>
  <si>
    <r>
      <t xml:space="preserve">Cuadro N° 1: </t>
    </r>
    <r>
      <rPr>
        <sz val="9"/>
        <color theme="1"/>
        <rFont val="Arial"/>
        <family val="2"/>
      </rPr>
      <t>Relación de la persona consultas con la victima</t>
    </r>
  </si>
  <si>
    <r>
      <t xml:space="preserve">Cuadro N° 2: </t>
    </r>
    <r>
      <rPr>
        <sz val="9"/>
        <color theme="1"/>
        <rFont val="Arial"/>
        <family val="2"/>
      </rPr>
      <t>Consultas atendidas por sexo de la víctima según mes</t>
    </r>
  </si>
  <si>
    <t>SECCIÓN I: CARACTERÍSTICA DE LA PERSONA CONSULTANTE</t>
  </si>
  <si>
    <t>SECCIÓN II: CARACTERÍSTICA DE LA VICTIMA</t>
  </si>
  <si>
    <r>
      <t xml:space="preserve">Cuadro N° 3: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</si>
  <si>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4: </t>
    </r>
    <r>
      <rPr>
        <sz val="9"/>
        <color theme="1"/>
        <rFont val="Arial"/>
        <family val="2"/>
      </rPr>
      <t>Consultas atendidas por tipo de violencia según mes</t>
    </r>
  </si>
  <si>
    <t>SECCIÓN III CARACTERÍSTICA DE LA PRESUNTA PERSONA AGRESORA</t>
  </si>
  <si>
    <r>
      <t xml:space="preserve">Cuadro N° 5: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</si>
  <si>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6: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</si>
  <si>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7: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</si>
  <si>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r>
      <t>Cuadro 8: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</si>
  <si>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Cuadro 9: Variación porcentual de las consultas atendidas en la Linea100</t>
  </si>
  <si>
    <t>SECCIÓN IV: CONSULTAS DERIVADAS A LOS CENTROS EMERGENCIA MUJER</t>
  </si>
  <si>
    <t>SECCIÓN V: VARIACION PORCENTUAL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</si>
</sst>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5">
    <xf numFmtId="0" fontId="0" fillId="0" borderId="0"/>
    <xf numFmtId="9" fontId="6" fillId="0" borderId="0" applyFont="0" applyFill="0" applyBorder="0" applyAlignment="0" applyProtection="0"/>
    <xf numFmtId="0" fontId="11" fillId="0" borderId="0" applyBorder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>
      <alignment vertical="center"/>
    </xf>
    <xf numFmtId="165" fontId="6" fillId="0" borderId="0" applyFont="0" applyFill="0" applyBorder="0" applyAlignment="0" applyProtection="0"/>
    <xf numFmtId="0" fontId="6" fillId="0" borderId="0"/>
    <xf numFmtId="9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20" fillId="0" borderId="0" applyFont="0" applyFill="0" applyBorder="0" applyAlignment="0" applyProtection="0"/>
    <xf numFmtId="0" fontId="5" fillId="0" borderId="0"/>
  </cellStyleXfs>
  <cellXfs count="107">
    <xf numFmtId="0" fontId="0" fillId="0" borderId="0" xfId="0"/>
    <xf numFmtId="0" fontId="0" fillId="2" borderId="0" xfId="0" applyFill="1"/>
    <xf numFmtId="0" fontId="13" fillId="0" borderId="0" xfId="0" applyFont="1" applyProtection="1">
      <protection hidden="1"/>
    </xf>
    <xf numFmtId="0" fontId="12" fillId="0" borderId="0" xfId="0" applyFont="1" applyAlignment="1" applyProtection="1">
      <alignment vertical="center"/>
      <protection hidden="1"/>
    </xf>
    <xf numFmtId="0" fontId="14" fillId="7" borderId="0" xfId="0" applyFont="1" applyFill="1" applyAlignment="1">
      <alignment vertical="center"/>
    </xf>
    <xf numFmtId="0" fontId="14" fillId="7" borderId="0" xfId="0" applyFont="1" applyFill="1"/>
    <xf numFmtId="0" fontId="14" fillId="7" borderId="0" xfId="0" applyFont="1" applyFill="1" applyAlignment="1">
      <alignment horizontal="center"/>
    </xf>
    <xf numFmtId="0" fontId="14" fillId="0" borderId="0" xfId="0" applyFont="1"/>
    <xf numFmtId="0" fontId="2" fillId="0" borderId="0" xfId="0" applyFont="1"/>
    <xf numFmtId="0" fontId="2" fillId="2" borderId="0" xfId="0" applyFont="1" applyFill="1"/>
    <xf numFmtId="0" fontId="9" fillId="0" borderId="0" xfId="3" applyFont="1" applyAlignment="1" applyProtection="1">
      <alignment horizontal="left" vertical="center"/>
      <protection hidden="1"/>
    </xf>
    <xf numFmtId="3" fontId="9" fillId="0" borderId="0" xfId="3" applyNumberFormat="1" applyFont="1" applyAlignment="1" applyProtection="1">
      <alignment horizontal="center" vertical="center"/>
      <protection hidden="1"/>
    </xf>
    <xf numFmtId="3" fontId="15" fillId="0" borderId="0" xfId="3" applyNumberFormat="1" applyFont="1" applyAlignment="1" applyProtection="1">
      <alignment horizontal="center" vertical="center"/>
      <protection hidden="1"/>
    </xf>
    <xf numFmtId="9" fontId="15" fillId="0" borderId="0" xfId="1" applyFont="1" applyFill="1" applyBorder="1" applyAlignment="1" applyProtection="1">
      <alignment horizontal="center" vertical="center"/>
      <protection hidden="1"/>
    </xf>
    <xf numFmtId="3" fontId="9" fillId="0" borderId="0" xfId="3" applyNumberFormat="1" applyFont="1" applyAlignment="1">
      <alignment horizontal="center" vertical="center"/>
    </xf>
    <xf numFmtId="164" fontId="4" fillId="0" borderId="0" xfId="5" applyNumberFormat="1" applyFont="1" applyFill="1" applyBorder="1" applyAlignment="1">
      <alignment horizontal="center" vertical="center"/>
    </xf>
    <xf numFmtId="0" fontId="18" fillId="0" borderId="0" xfId="0" applyFont="1"/>
    <xf numFmtId="0" fontId="19" fillId="0" borderId="0" xfId="3" applyFont="1" applyAlignment="1" applyProtection="1">
      <alignment vertical="center"/>
      <protection hidden="1"/>
    </xf>
    <xf numFmtId="0" fontId="15" fillId="0" borderId="0" xfId="3" applyFont="1" applyAlignment="1" applyProtection="1">
      <alignment horizontal="left" vertical="center"/>
      <protection hidden="1"/>
    </xf>
    <xf numFmtId="0" fontId="19" fillId="0" borderId="0" xfId="3" applyFont="1" applyAlignment="1" applyProtection="1">
      <alignment horizontal="left" vertical="center"/>
      <protection hidden="1"/>
    </xf>
    <xf numFmtId="0" fontId="10" fillId="4" borderId="0" xfId="3" applyFont="1" applyFill="1" applyAlignment="1" applyProtection="1">
      <alignment horizontal="left" vertical="center"/>
      <protection hidden="1"/>
    </xf>
    <xf numFmtId="9" fontId="1" fillId="0" borderId="0" xfId="1" applyFont="1" applyFill="1" applyBorder="1" applyAlignment="1">
      <alignment horizontal="center" vertical="center" wrapText="1"/>
    </xf>
    <xf numFmtId="0" fontId="5" fillId="3" borderId="0" xfId="3" applyFill="1" applyAlignment="1">
      <alignment vertical="center"/>
    </xf>
    <xf numFmtId="0" fontId="10" fillId="4" borderId="0" xfId="0" applyFont="1" applyFill="1" applyAlignment="1" applyProtection="1">
      <alignment horizontal="center" vertical="center" wrapText="1"/>
      <protection hidden="1"/>
    </xf>
    <xf numFmtId="0" fontId="0" fillId="2" borderId="0" xfId="0" applyFill="1" applyAlignment="1">
      <alignment horizontal="center"/>
    </xf>
    <xf numFmtId="0" fontId="10" fillId="0" borderId="0" xfId="0" applyFont="1" applyAlignment="1" applyProtection="1">
      <alignment vertical="center" wrapText="1"/>
      <protection hidden="1"/>
    </xf>
    <xf numFmtId="3" fontId="7" fillId="0" borderId="0" xfId="3" applyNumberFormat="1" applyFont="1" applyAlignment="1" applyProtection="1">
      <alignment horizontal="center" vertical="center"/>
      <protection hidden="1"/>
    </xf>
    <xf numFmtId="3" fontId="10" fillId="4" borderId="0" xfId="3" applyNumberFormat="1" applyFont="1" applyFill="1" applyAlignment="1" applyProtection="1">
      <alignment horizontal="center" vertical="center"/>
      <protection hidden="1"/>
    </xf>
    <xf numFmtId="0" fontId="15" fillId="9" borderId="0" xfId="3" applyFont="1" applyFill="1" applyAlignment="1" applyProtection="1">
      <alignment horizontal="left" vertical="center"/>
      <protection hidden="1"/>
    </xf>
    <xf numFmtId="9" fontId="9" fillId="9" borderId="0" xfId="1" applyFont="1" applyFill="1" applyBorder="1" applyAlignment="1" applyProtection="1">
      <alignment horizontal="center" vertical="center"/>
      <protection hidden="1"/>
    </xf>
    <xf numFmtId="164" fontId="9" fillId="0" borderId="0" xfId="1" applyNumberFormat="1" applyFont="1" applyFill="1" applyBorder="1" applyAlignment="1" applyProtection="1">
      <alignment horizontal="center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>
      <alignment horizontal="center"/>
    </xf>
    <xf numFmtId="0" fontId="7" fillId="0" borderId="0" xfId="0" applyFont="1" applyAlignment="1" applyProtection="1">
      <alignment vertical="center" wrapText="1"/>
      <protection hidden="1"/>
    </xf>
    <xf numFmtId="0" fontId="1" fillId="0" borderId="0" xfId="0" applyFont="1" applyAlignment="1">
      <alignment horizontal="left" vertical="center"/>
    </xf>
    <xf numFmtId="0" fontId="10" fillId="4" borderId="3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3" fontId="1" fillId="0" borderId="0" xfId="3" applyNumberFormat="1" applyFont="1" applyAlignment="1" applyProtection="1">
      <alignment horizontal="center" vertical="center"/>
      <protection hidden="1"/>
    </xf>
    <xf numFmtId="3" fontId="15" fillId="0" borderId="4" xfId="3" applyNumberFormat="1" applyFont="1" applyBorder="1" applyAlignment="1" applyProtection="1">
      <alignment horizontal="center" vertical="center"/>
      <protection hidden="1"/>
    </xf>
    <xf numFmtId="164" fontId="15" fillId="0" borderId="4" xfId="1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164" fontId="10" fillId="0" borderId="0" xfId="1" applyNumberFormat="1" applyFont="1" applyFill="1" applyBorder="1" applyAlignment="1" applyProtection="1">
      <alignment horizontal="center" vertical="center"/>
      <protection hidden="1"/>
    </xf>
    <xf numFmtId="3" fontId="10" fillId="0" borderId="0" xfId="3" applyNumberFormat="1" applyFont="1" applyAlignment="1" applyProtection="1">
      <alignment horizontal="center" vertical="center"/>
      <protection hidden="1"/>
    </xf>
    <xf numFmtId="0" fontId="16" fillId="0" borderId="0" xfId="0" applyFont="1"/>
    <xf numFmtId="0" fontId="7" fillId="0" borderId="0" xfId="0" applyFont="1" applyAlignment="1" applyProtection="1">
      <alignment vertical="center"/>
      <protection hidden="1"/>
    </xf>
    <xf numFmtId="0" fontId="8" fillId="4" borderId="0" xfId="0" applyFont="1" applyFill="1" applyAlignment="1" applyProtection="1">
      <alignment horizontal="center" vertical="center" wrapText="1"/>
      <protection hidden="1"/>
    </xf>
    <xf numFmtId="0" fontId="9" fillId="0" borderId="0" xfId="3" applyFont="1" applyAlignment="1">
      <alignment horizontal="left" vertical="center"/>
    </xf>
    <xf numFmtId="0" fontId="15" fillId="0" borderId="0" xfId="3" applyFont="1" applyAlignment="1">
      <alignment horizontal="left" vertical="center"/>
    </xf>
    <xf numFmtId="164" fontId="9" fillId="9" borderId="0" xfId="1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center"/>
    </xf>
    <xf numFmtId="0" fontId="0" fillId="0" borderId="5" xfId="0" applyBorder="1"/>
    <xf numFmtId="3" fontId="2" fillId="0" borderId="0" xfId="0" applyNumberFormat="1" applyFont="1"/>
    <xf numFmtId="3" fontId="15" fillId="0" borderId="0" xfId="3" applyNumberFormat="1" applyFont="1" applyAlignment="1">
      <alignment horizontal="left" vertical="center"/>
    </xf>
    <xf numFmtId="3" fontId="10" fillId="0" borderId="0" xfId="3" applyNumberFormat="1" applyFont="1" applyAlignment="1">
      <alignment horizontal="center" vertical="center"/>
    </xf>
    <xf numFmtId="9" fontId="10" fillId="4" borderId="0" xfId="1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>
      <alignment horizontal="center"/>
    </xf>
    <xf numFmtId="0" fontId="1" fillId="0" borderId="0" xfId="0" applyFont="1"/>
    <xf numFmtId="0" fontId="15" fillId="0" borderId="0" xfId="3" applyFont="1" applyAlignment="1" applyProtection="1">
      <alignment horizontal="center" vertical="center"/>
      <protection hidden="1"/>
    </xf>
    <xf numFmtId="164" fontId="10" fillId="4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4" fillId="7" borderId="6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3" applyAlignment="1">
      <alignment vertical="center"/>
    </xf>
    <xf numFmtId="0" fontId="21" fillId="0" borderId="0" xfId="3" applyFont="1" applyAlignment="1">
      <alignment vertical="center"/>
    </xf>
    <xf numFmtId="0" fontId="24" fillId="0" borderId="0" xfId="3" applyFont="1" applyAlignment="1">
      <alignment vertical="center"/>
    </xf>
    <xf numFmtId="0" fontId="17" fillId="4" borderId="0" xfId="3" applyFont="1" applyFill="1" applyAlignment="1">
      <alignment horizontal="center" vertical="center"/>
    </xf>
    <xf numFmtId="0" fontId="17" fillId="0" borderId="0" xfId="3" applyFont="1" applyAlignment="1">
      <alignment vertical="center"/>
    </xf>
    <xf numFmtId="0" fontId="5" fillId="0" borderId="0" xfId="3" applyAlignment="1">
      <alignment horizontal="left" vertical="center"/>
    </xf>
    <xf numFmtId="3" fontId="5" fillId="0" borderId="0" xfId="3" applyNumberFormat="1" applyAlignment="1">
      <alignment horizontal="left" vertical="center"/>
    </xf>
    <xf numFmtId="3" fontId="5" fillId="0" borderId="0" xfId="3" applyNumberFormat="1" applyAlignment="1">
      <alignment horizontal="right" vertical="center" indent="1"/>
    </xf>
    <xf numFmtId="0" fontId="25" fillId="0" borderId="0" xfId="3" applyFont="1" applyAlignment="1">
      <alignment vertical="center"/>
    </xf>
    <xf numFmtId="0" fontId="5" fillId="0" borderId="0" xfId="3" applyAlignment="1">
      <alignment vertical="center" wrapText="1"/>
    </xf>
    <xf numFmtId="0" fontId="26" fillId="0" borderId="0" xfId="3" applyFont="1" applyAlignment="1">
      <alignment vertical="center"/>
    </xf>
    <xf numFmtId="3" fontId="17" fillId="4" borderId="2" xfId="3" applyNumberFormat="1" applyFont="1" applyFill="1" applyBorder="1" applyAlignment="1">
      <alignment horizontal="right" vertical="center" indent="1"/>
    </xf>
    <xf numFmtId="3" fontId="17" fillId="0" borderId="0" xfId="3" applyNumberFormat="1" applyFont="1" applyAlignment="1">
      <alignment vertical="center"/>
    </xf>
    <xf numFmtId="0" fontId="5" fillId="5" borderId="0" xfId="3" applyFill="1" applyAlignment="1">
      <alignment horizontal="left" vertical="top"/>
    </xf>
    <xf numFmtId="0" fontId="26" fillId="3" borderId="0" xfId="3" applyFont="1" applyFill="1" applyAlignment="1">
      <alignment vertical="center"/>
    </xf>
    <xf numFmtId="0" fontId="21" fillId="3" borderId="0" xfId="3" applyFont="1" applyFill="1" applyAlignment="1">
      <alignment vertical="center"/>
    </xf>
    <xf numFmtId="0" fontId="6" fillId="0" borderId="0" xfId="3" applyFont="1" applyAlignment="1">
      <alignment vertical="center"/>
    </xf>
    <xf numFmtId="0" fontId="24" fillId="0" borderId="0" xfId="3" applyFont="1" applyAlignment="1">
      <alignment vertical="center" wrapText="1"/>
    </xf>
    <xf numFmtId="0" fontId="17" fillId="4" borderId="9" xfId="3" applyFont="1" applyFill="1" applyBorder="1" applyAlignment="1">
      <alignment horizontal="center" vertical="center"/>
    </xf>
    <xf numFmtId="0" fontId="17" fillId="4" borderId="10" xfId="3" applyFont="1" applyFill="1" applyBorder="1" applyAlignment="1">
      <alignment horizontal="center" vertical="center"/>
    </xf>
    <xf numFmtId="0" fontId="5" fillId="8" borderId="12" xfId="3" applyFill="1" applyBorder="1" applyAlignment="1">
      <alignment vertical="center"/>
    </xf>
    <xf numFmtId="3" fontId="5" fillId="8" borderId="12" xfId="3" applyNumberFormat="1" applyFill="1" applyBorder="1" applyAlignment="1">
      <alignment horizontal="center" vertical="center"/>
    </xf>
    <xf numFmtId="3" fontId="5" fillId="8" borderId="13" xfId="3" applyNumberFormat="1" applyFill="1" applyBorder="1" applyAlignment="1">
      <alignment horizontal="center" vertical="center"/>
    </xf>
    <xf numFmtId="9" fontId="4" fillId="11" borderId="14" xfId="5" applyFont="1" applyFill="1" applyBorder="1" applyAlignment="1">
      <alignment horizontal="center" vertical="center"/>
    </xf>
    <xf numFmtId="0" fontId="5" fillId="8" borderId="15" xfId="3" applyFill="1" applyBorder="1" applyAlignment="1">
      <alignment vertical="center"/>
    </xf>
    <xf numFmtId="3" fontId="5" fillId="8" borderId="15" xfId="3" applyNumberFormat="1" applyFill="1" applyBorder="1" applyAlignment="1">
      <alignment horizontal="center" vertical="center"/>
    </xf>
    <xf numFmtId="9" fontId="4" fillId="11" borderId="16" xfId="5" applyFont="1" applyFill="1" applyBorder="1" applyAlignment="1">
      <alignment horizontal="center" vertical="center"/>
    </xf>
    <xf numFmtId="0" fontId="17" fillId="4" borderId="17" xfId="3" applyFont="1" applyFill="1" applyBorder="1" applyAlignment="1">
      <alignment vertical="center"/>
    </xf>
    <xf numFmtId="3" fontId="17" fillId="4" borderId="0" xfId="3" applyNumberFormat="1" applyFont="1" applyFill="1" applyAlignment="1">
      <alignment horizontal="center" vertical="center"/>
    </xf>
    <xf numFmtId="9" fontId="17" fillId="10" borderId="18" xfId="5" applyFont="1" applyFill="1" applyBorder="1" applyAlignment="1">
      <alignment horizontal="center" vertical="center"/>
    </xf>
    <xf numFmtId="0" fontId="10" fillId="4" borderId="0" xfId="0" applyFont="1" applyFill="1" applyAlignment="1" applyProtection="1">
      <alignment horizontal="center" vertical="center" wrapText="1"/>
      <protection hidden="1"/>
    </xf>
    <xf numFmtId="0" fontId="17" fillId="10" borderId="8" xfId="3" applyFont="1" applyFill="1" applyBorder="1" applyAlignment="1">
      <alignment horizontal="center" vertical="center" wrapText="1"/>
    </xf>
    <xf numFmtId="0" fontId="17" fillId="10" borderId="11" xfId="3" applyFont="1" applyFill="1" applyBorder="1" applyAlignment="1">
      <alignment horizontal="center" vertical="center"/>
    </xf>
    <xf numFmtId="9" fontId="23" fillId="0" borderId="0" xfId="0" applyNumberFormat="1" applyFont="1" applyAlignment="1">
      <alignment horizontal="center" vertical="center"/>
    </xf>
    <xf numFmtId="0" fontId="5" fillId="0" borderId="0" xfId="3" applyAlignment="1">
      <alignment horizontal="left" vertical="center" wrapText="1"/>
    </xf>
    <xf numFmtId="0" fontId="17" fillId="4" borderId="2" xfId="3" applyFont="1" applyFill="1" applyBorder="1" applyAlignment="1">
      <alignment horizontal="center" vertical="center"/>
    </xf>
    <xf numFmtId="0" fontId="17" fillId="4" borderId="0" xfId="3" applyFont="1" applyFill="1" applyAlignment="1">
      <alignment horizontal="center" vertical="center"/>
    </xf>
    <xf numFmtId="0" fontId="17" fillId="4" borderId="1" xfId="3" applyFont="1" applyFill="1" applyBorder="1" applyAlignment="1">
      <alignment horizontal="center" vertical="center"/>
    </xf>
    <xf numFmtId="0" fontId="17" fillId="4" borderId="7" xfId="3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4" borderId="0" xfId="3" applyFont="1" applyFill="1" applyAlignment="1">
      <alignment horizontal="center" vertical="center" wrapText="1"/>
    </xf>
    <xf numFmtId="0" fontId="10" fillId="4" borderId="0" xfId="3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</cellXfs>
  <cellStyles count="15">
    <cellStyle name="Millares 2" xfId="7"/>
    <cellStyle name="Normal" xfId="0" builtinId="0"/>
    <cellStyle name="Normal 2" xfId="2"/>
    <cellStyle name="Normal 2 2 2" xfId="3"/>
    <cellStyle name="Normal 2 2 3" xfId="8"/>
    <cellStyle name="Normal 2 3" xfId="12"/>
    <cellStyle name="Normal 2 3 2" xfId="6"/>
    <cellStyle name="Normal 3 2" xfId="14"/>
    <cellStyle name="Porcentaje" xfId="1" builtinId="5"/>
    <cellStyle name="Porcentaje 10" xfId="11"/>
    <cellStyle name="Porcentaje 2" xfId="5"/>
    <cellStyle name="Porcentaje 3 2" xfId="10"/>
    <cellStyle name="Porcentual 2" xfId="4"/>
    <cellStyle name="Porcentual 2 2" xfId="9"/>
    <cellStyle name="Porcentual 2 2 2" xfId="13"/>
  </cellStyles>
  <dxfs count="0"/>
  <tableStyles count="0" defaultTableStyle="TableStyleMedium2" defaultPivotStyle="PivotStyleLight16"/>
  <colors>
    <mruColors>
      <color rgb="FFFF3333"/>
      <color rgb="FF0033CC"/>
      <color rgb="FF305496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4833838181006325E-2"/>
          <c:y val="0.16041666666666665"/>
          <c:w val="0.95304972783888386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100'!$B$22:$B$33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100'!$C$22:$C$33</c:f>
              <c:numCache>
                <c:formatCode>#,##0</c:formatCode>
                <c:ptCount val="12"/>
                <c:pt idx="0">
                  <c:v>9942</c:v>
                </c:pt>
                <c:pt idx="1">
                  <c:v>10521</c:v>
                </c:pt>
                <c:pt idx="2">
                  <c:v>10679</c:v>
                </c:pt>
                <c:pt idx="3">
                  <c:v>12380</c:v>
                </c:pt>
                <c:pt idx="4">
                  <c:v>18311</c:v>
                </c:pt>
                <c:pt idx="5">
                  <c:v>18880</c:v>
                </c:pt>
                <c:pt idx="6">
                  <c:v>21180</c:v>
                </c:pt>
                <c:pt idx="7">
                  <c:v>19914</c:v>
                </c:pt>
                <c:pt idx="8">
                  <c:v>19957</c:v>
                </c:pt>
                <c:pt idx="9">
                  <c:v>15438</c:v>
                </c:pt>
                <c:pt idx="10">
                  <c:v>14429</c:v>
                </c:pt>
                <c:pt idx="11">
                  <c:v>13917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7-4FF7-A9AB-57CAF5C3794B}"/>
            </c:ext>
          </c:extLst>
        </c:ser>
        <c:ser>
          <c:idx val="1"/>
          <c:order val="1"/>
          <c:tx>
            <c:strRef>
              <c:f>'Linea 100'!$D$21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100'!$B$22:$B$33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100'!$D$22:$D$33</c:f>
              <c:numCache>
                <c:formatCode>#,##0</c:formatCode>
                <c:ptCount val="12"/>
                <c:pt idx="0">
                  <c:v>2951</c:v>
                </c:pt>
                <c:pt idx="1">
                  <c:v>3232</c:v>
                </c:pt>
                <c:pt idx="2">
                  <c:v>3370</c:v>
                </c:pt>
                <c:pt idx="3">
                  <c:v>3657</c:v>
                </c:pt>
                <c:pt idx="4">
                  <c:v>5333</c:v>
                </c:pt>
                <c:pt idx="5">
                  <c:v>5192</c:v>
                </c:pt>
                <c:pt idx="6">
                  <c:v>5689</c:v>
                </c:pt>
                <c:pt idx="7">
                  <c:v>5076</c:v>
                </c:pt>
                <c:pt idx="8">
                  <c:v>4787</c:v>
                </c:pt>
                <c:pt idx="9">
                  <c:v>3781</c:v>
                </c:pt>
                <c:pt idx="10">
                  <c:v>3519</c:v>
                </c:pt>
                <c:pt idx="11">
                  <c:v>3656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C7-4FF7-A9AB-57CAF5C37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383232"/>
        <c:axId val="204383624"/>
      </c:barChart>
      <c:catAx>
        <c:axId val="20438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3624"/>
        <c:crosses val="autoZero"/>
        <c:auto val="1"/>
        <c:lblAlgn val="ctr"/>
        <c:lblOffset val="100"/>
        <c:noMultiLvlLbl val="0"/>
      </c:catAx>
      <c:valAx>
        <c:axId val="204383624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20438323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3C-447C-AB32-CBAC07EADE78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3C-447C-AB32-CBAC07EADE7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E3C-447C-AB32-CBAC07EADE7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E3C-447C-AB32-CBAC07EADE7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E3C-447C-AB32-CBAC07EADE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100'!$C$38:$J$38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100'!$C$52:$J$52</c:f>
              <c:numCache>
                <c:formatCode>#,##0</c:formatCode>
                <c:ptCount val="8"/>
                <c:pt idx="0">
                  <c:v>18049</c:v>
                </c:pt>
                <c:pt idx="1">
                  <c:v>23081</c:v>
                </c:pt>
                <c:pt idx="2">
                  <c:v>12808</c:v>
                </c:pt>
                <c:pt idx="3">
                  <c:v>12140</c:v>
                </c:pt>
                <c:pt idx="4">
                  <c:v>46084</c:v>
                </c:pt>
                <c:pt idx="5">
                  <c:v>98488</c:v>
                </c:pt>
                <c:pt idx="6">
                  <c:v>18031</c:v>
                </c:pt>
                <c:pt idx="7">
                  <c:v>7110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3C-447C-AB32-CBAC07EAD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4384408"/>
        <c:axId val="204384800"/>
      </c:barChart>
      <c:catAx>
        <c:axId val="204384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4800"/>
        <c:crosses val="autoZero"/>
        <c:auto val="1"/>
        <c:lblAlgn val="ctr"/>
        <c:lblOffset val="100"/>
        <c:noMultiLvlLbl val="0"/>
      </c:catAx>
      <c:valAx>
        <c:axId val="2043848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04384408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BF2-4433-8D00-D2ADE47150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BF2-4433-8D00-D2ADE47150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BF2-4433-8D00-D2ADE471502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BF2-4433-8D00-D2ADE471502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BF2-4433-8D00-D2ADE471502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BF2-4433-8D00-D2ADE471502B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BF2-4433-8D00-D2ADE471502B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BF2-4433-8D00-D2ADE471502B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BF2-4433-8D00-D2ADE471502B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BF2-4433-8D00-D2ADE471502B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BF2-4433-8D00-D2ADE471502B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BF2-4433-8D00-D2ADE47150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100'!$B$10:$B$15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100'!$E$10:$E$15</c:f>
              <c:numCache>
                <c:formatCode>0%</c:formatCode>
                <c:ptCount val="6"/>
                <c:pt idx="0">
                  <c:v>0.49626576077967355</c:v>
                </c:pt>
                <c:pt idx="1">
                  <c:v>0.1295257240522327</c:v>
                </c:pt>
                <c:pt idx="2">
                  <c:v>0.10678524625621844</c:v>
                </c:pt>
                <c:pt idx="3">
                  <c:v>0.15798312912706591</c:v>
                </c:pt>
                <c:pt idx="4">
                  <c:v>0.10553413828347986</c:v>
                </c:pt>
                <c:pt idx="5">
                  <c:v>3.9060015013295674E-3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BF2-4433-8D00-D2ADE4715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4141739818711122E-2"/>
          <c:y val="0.16041666666666665"/>
          <c:w val="0.96595714259124188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100'!$B$68:$B$79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100'!$C$68:$C$79</c:f>
              <c:numCache>
                <c:formatCode>#,##0</c:formatCode>
                <c:ptCount val="12"/>
                <c:pt idx="0">
                  <c:v>2238</c:v>
                </c:pt>
                <c:pt idx="1">
                  <c:v>2461</c:v>
                </c:pt>
                <c:pt idx="2">
                  <c:v>2167</c:v>
                </c:pt>
                <c:pt idx="3">
                  <c:v>1917</c:v>
                </c:pt>
                <c:pt idx="4">
                  <c:v>2769</c:v>
                </c:pt>
                <c:pt idx="5">
                  <c:v>2719</c:v>
                </c:pt>
                <c:pt idx="6">
                  <c:v>3194</c:v>
                </c:pt>
                <c:pt idx="7">
                  <c:v>2833</c:v>
                </c:pt>
                <c:pt idx="8">
                  <c:v>2606</c:v>
                </c:pt>
                <c:pt idx="9">
                  <c:v>2278</c:v>
                </c:pt>
                <c:pt idx="10">
                  <c:v>2362</c:v>
                </c:pt>
                <c:pt idx="11">
                  <c:v>2161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2-4E2D-B2E4-780793B81F9C}"/>
            </c:ext>
          </c:extLst>
        </c:ser>
        <c:ser>
          <c:idx val="1"/>
          <c:order val="1"/>
          <c:tx>
            <c:strRef>
              <c:f>'Linea 100'!$D$67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100'!$B$68:$B$79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100'!$D$68:$D$79</c:f>
              <c:numCache>
                <c:formatCode>#,##0</c:formatCode>
                <c:ptCount val="12"/>
                <c:pt idx="0">
                  <c:v>6387</c:v>
                </c:pt>
                <c:pt idx="1">
                  <c:v>6787</c:v>
                </c:pt>
                <c:pt idx="2">
                  <c:v>6093</c:v>
                </c:pt>
                <c:pt idx="3">
                  <c:v>6927</c:v>
                </c:pt>
                <c:pt idx="4">
                  <c:v>9840</c:v>
                </c:pt>
                <c:pt idx="5">
                  <c:v>9524</c:v>
                </c:pt>
                <c:pt idx="6">
                  <c:v>10251</c:v>
                </c:pt>
                <c:pt idx="7">
                  <c:v>9596</c:v>
                </c:pt>
                <c:pt idx="8">
                  <c:v>9130</c:v>
                </c:pt>
                <c:pt idx="9">
                  <c:v>7558</c:v>
                </c:pt>
                <c:pt idx="10">
                  <c:v>7394</c:v>
                </c:pt>
                <c:pt idx="11">
                  <c:v>7249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B2-4E2D-B2E4-780793B81F9C}"/>
            </c:ext>
          </c:extLst>
        </c:ser>
        <c:ser>
          <c:idx val="2"/>
          <c:order val="2"/>
          <c:tx>
            <c:strRef>
              <c:f>'Linea 100'!$E$67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100'!$E$68:$E$79</c:f>
              <c:numCache>
                <c:formatCode>#,##0</c:formatCode>
                <c:ptCount val="12"/>
                <c:pt idx="0">
                  <c:v>4268</c:v>
                </c:pt>
                <c:pt idx="1">
                  <c:v>4505</c:v>
                </c:pt>
                <c:pt idx="2">
                  <c:v>5789</c:v>
                </c:pt>
                <c:pt idx="3">
                  <c:v>7193</c:v>
                </c:pt>
                <c:pt idx="4">
                  <c:v>11035</c:v>
                </c:pt>
                <c:pt idx="5">
                  <c:v>11829</c:v>
                </c:pt>
                <c:pt idx="6">
                  <c:v>13424</c:v>
                </c:pt>
                <c:pt idx="7">
                  <c:v>12561</c:v>
                </c:pt>
                <c:pt idx="8">
                  <c:v>13008</c:v>
                </c:pt>
                <c:pt idx="9">
                  <c:v>9383</c:v>
                </c:pt>
                <c:pt idx="10">
                  <c:v>8192</c:v>
                </c:pt>
                <c:pt idx="11">
                  <c:v>8163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B2-4E2D-B2E4-780793B81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383536"/>
        <c:axId val="349383928"/>
      </c:barChart>
      <c:catAx>
        <c:axId val="34938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3928"/>
        <c:crosses val="autoZero"/>
        <c:auto val="1"/>
        <c:lblAlgn val="ctr"/>
        <c:lblOffset val="100"/>
        <c:noMultiLvlLbl val="0"/>
      </c:catAx>
      <c:valAx>
        <c:axId val="349383928"/>
        <c:scaling>
          <c:orientation val="minMax"/>
          <c:max val="28000"/>
          <c:min val="0"/>
        </c:scaling>
        <c:delete val="1"/>
        <c:axPos val="l"/>
        <c:numFmt formatCode="#,##0" sourceLinked="1"/>
        <c:majorTickMark val="none"/>
        <c:minorTickMark val="none"/>
        <c:tickLblPos val="nextTo"/>
        <c:crossAx val="349383536"/>
        <c:crosses val="autoZero"/>
        <c:crossBetween val="between"/>
        <c:majorUnit val="3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presunta persona agresora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AB-44F7-80C5-9C9A03CA1FD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AB-44F7-80C5-9C9A03CA1FD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2AB-44F7-80C5-9C9A03CA1FD6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2AB-44F7-80C5-9C9A03CA1F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100'!$C$84:$J$84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100'!$C$98:$J$98</c:f>
              <c:numCache>
                <c:formatCode>#,##0</c:formatCode>
                <c:ptCount val="8"/>
                <c:pt idx="0">
                  <c:v>0</c:v>
                </c:pt>
                <c:pt idx="1">
                  <c:v>152</c:v>
                </c:pt>
                <c:pt idx="2">
                  <c:v>495</c:v>
                </c:pt>
                <c:pt idx="3">
                  <c:v>1094</c:v>
                </c:pt>
                <c:pt idx="4">
                  <c:v>25749</c:v>
                </c:pt>
                <c:pt idx="5">
                  <c:v>84396</c:v>
                </c:pt>
                <c:pt idx="6">
                  <c:v>7218</c:v>
                </c:pt>
                <c:pt idx="7">
                  <c:v>116687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AB-44F7-80C5-9C9A03CA1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9384712"/>
        <c:axId val="349385104"/>
      </c:barChart>
      <c:catAx>
        <c:axId val="349384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9385104"/>
        <c:crosses val="autoZero"/>
        <c:auto val="1"/>
        <c:lblAlgn val="ctr"/>
        <c:lblOffset val="100"/>
        <c:noMultiLvlLbl val="0"/>
      </c:catAx>
      <c:valAx>
        <c:axId val="3493851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938471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527-4432-B3CF-3E2539D90D7A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C527-4432-B3CF-3E2539D90D7A}"/>
              </c:ext>
            </c:extLst>
          </c:dPt>
          <c:dLbls>
            <c:dLbl>
              <c:idx val="0"/>
              <c:layout>
                <c:manualLayout>
                  <c:x val="4.8025617696419103E-2"/>
                  <c:y val="2.41839737326455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27-4432-B3CF-3E2539D90D7A}"/>
                </c:ext>
              </c:extLst>
            </c:dLbl>
            <c:dLbl>
              <c:idx val="1"/>
              <c:layout>
                <c:manualLayout>
                  <c:x val="-7.1680692415960853E-2"/>
                  <c:y val="-8.88691328288910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27-4432-B3CF-3E2539D90D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100'!$D$146:$E$146</c:f>
              <c:numCache>
                <c:formatCode>#,##0</c:formatCode>
                <c:ptCount val="2"/>
                <c:pt idx="0">
                  <c:v>50613</c:v>
                </c:pt>
                <c:pt idx="1">
                  <c:v>185178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27-4432-B3CF-3E2539D90D7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88929071259618953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100'!$D$154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4247151881880857E-2"/>
                  <c:y val="-2.8827782093721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53-4F41-8AF4-52767B7A2CA7}"/>
                </c:ext>
              </c:extLst>
            </c:dLbl>
            <c:dLbl>
              <c:idx val="3"/>
              <c:layout>
                <c:manualLayout>
                  <c:x val="-7.1282381639560646E-2"/>
                  <c:y val="-8.36638047076918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3-4F41-8AF4-52767B7A2C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100'!$B$155:$B$166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100'!$D$155:$D$166</c:f>
              <c:numCache>
                <c:formatCode>#,##0</c:formatCode>
                <c:ptCount val="12"/>
                <c:pt idx="0">
                  <c:v>12893</c:v>
                </c:pt>
                <c:pt idx="1">
                  <c:v>13753</c:v>
                </c:pt>
                <c:pt idx="2">
                  <c:v>14049</c:v>
                </c:pt>
                <c:pt idx="3">
                  <c:v>16037</c:v>
                </c:pt>
                <c:pt idx="4">
                  <c:v>23644</c:v>
                </c:pt>
                <c:pt idx="5">
                  <c:v>24072</c:v>
                </c:pt>
                <c:pt idx="6">
                  <c:v>26869</c:v>
                </c:pt>
                <c:pt idx="7">
                  <c:v>24990</c:v>
                </c:pt>
                <c:pt idx="8">
                  <c:v>24744</c:v>
                </c:pt>
                <c:pt idx="9">
                  <c:v>19219</c:v>
                </c:pt>
                <c:pt idx="10">
                  <c:v>17948</c:v>
                </c:pt>
                <c:pt idx="11">
                  <c:v>17573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53-4F41-8AF4-52767B7A2CA7}"/>
            </c:ext>
          </c:extLst>
        </c:ser>
        <c:ser>
          <c:idx val="1"/>
          <c:order val="1"/>
          <c:tx>
            <c:strRef>
              <c:f>'Linea 100'!$C$154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53-4F41-8AF4-52767B7A2C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100'!$B$155:$B$166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100'!$C$155:$C$166</c:f>
              <c:numCache>
                <c:formatCode>#,##0</c:formatCode>
                <c:ptCount val="12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  <c:pt idx="7">
                  <c:v>9212</c:v>
                </c:pt>
                <c:pt idx="8">
                  <c:v>9624</c:v>
                </c:pt>
                <c:pt idx="9">
                  <c:v>9253</c:v>
                </c:pt>
                <c:pt idx="10">
                  <c:v>9993</c:v>
                </c:pt>
                <c:pt idx="11">
                  <c:v>11455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53-4F41-8AF4-52767B7A2CA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9386280"/>
        <c:axId val="514639168"/>
      </c:lineChart>
      <c:catAx>
        <c:axId val="349386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4639168"/>
        <c:crosses val="autoZero"/>
        <c:auto val="1"/>
        <c:lblAlgn val="ctr"/>
        <c:lblOffset val="100"/>
        <c:noMultiLvlLbl val="0"/>
      </c:catAx>
      <c:valAx>
        <c:axId val="514639168"/>
        <c:scaling>
          <c:orientation val="minMax"/>
          <c:max val="27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6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022262762299523"/>
          <c:y val="0.18780944095109303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66674</xdr:colOff>
      <xdr:row>19</xdr:row>
      <xdr:rowOff>271462</xdr:rowOff>
    </xdr:from>
    <xdr:to>
      <xdr:col>13</xdr:col>
      <xdr:colOff>733425</xdr:colOff>
      <xdr:row>34</xdr:row>
      <xdr:rowOff>23812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8380AE3-C91D-4959-8122-1BB433D46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133350</xdr:colOff>
      <xdr:row>21</xdr:row>
      <xdr:rowOff>76200</xdr:rowOff>
    </xdr:from>
    <xdr:ext cx="360045" cy="836930"/>
    <xdr:pic>
      <xdr:nvPicPr>
        <xdr:cNvPr id="8" name="Imagen 7">
          <a:extLst>
            <a:ext uri="{FF2B5EF4-FFF2-40B4-BE49-F238E27FC236}">
              <a16:creationId xmlns:a16="http://schemas.microsoft.com/office/drawing/2014/main" id="{F3699956-9260-4153-9490-EDD55CD22CA5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5010" y="1572006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22</xdr:row>
      <xdr:rowOff>57150</xdr:rowOff>
    </xdr:from>
    <xdr:ext cx="315595" cy="665480"/>
    <xdr:pic>
      <xdr:nvPicPr>
        <xdr:cNvPr id="9" name="Imagen 8">
          <a:extLst>
            <a:ext uri="{FF2B5EF4-FFF2-40B4-BE49-F238E27FC236}">
              <a16:creationId xmlns:a16="http://schemas.microsoft.com/office/drawing/2014/main" id="{319E18B7-DE3E-4AB8-A2F9-28D663345325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1930" y="1589151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37</xdr:row>
      <xdr:rowOff>42862</xdr:rowOff>
    </xdr:from>
    <xdr:to>
      <xdr:col>15</xdr:col>
      <xdr:colOff>638175</xdr:colOff>
      <xdr:row>52</xdr:row>
      <xdr:rowOff>180975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072FC41-E92A-4B6B-A130-69B0A2119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699654</xdr:colOff>
      <xdr:row>5</xdr:row>
      <xdr:rowOff>58013</xdr:rowOff>
    </xdr:from>
    <xdr:to>
      <xdr:col>12</xdr:col>
      <xdr:colOff>588818</xdr:colOff>
      <xdr:row>15</xdr:row>
      <xdr:rowOff>16451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C9C302A-C7F7-40A0-A1D1-BD2BD4934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69272</xdr:colOff>
      <xdr:row>65</xdr:row>
      <xdr:rowOff>185737</xdr:rowOff>
    </xdr:from>
    <xdr:to>
      <xdr:col>14</xdr:col>
      <xdr:colOff>103909</xdr:colOff>
      <xdr:row>79</xdr:row>
      <xdr:rowOff>133350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EFACC0F3-6824-46D6-82F8-AA3FF921D8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67</xdr:row>
      <xdr:rowOff>76200</xdr:rowOff>
    </xdr:from>
    <xdr:ext cx="360045" cy="836930"/>
    <xdr:pic>
      <xdr:nvPicPr>
        <xdr:cNvPr id="13" name="Imagen 12">
          <a:extLst>
            <a:ext uri="{FF2B5EF4-FFF2-40B4-BE49-F238E27FC236}">
              <a16:creationId xmlns:a16="http://schemas.microsoft.com/office/drawing/2014/main" id="{3B3BD2DD-451B-4E3B-9CB2-54832A1C9871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5010" y="2435352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139212</xdr:colOff>
      <xdr:row>67</xdr:row>
      <xdr:rowOff>80597</xdr:rowOff>
    </xdr:from>
    <xdr:ext cx="403714" cy="832534"/>
    <xdr:pic>
      <xdr:nvPicPr>
        <xdr:cNvPr id="14" name="Imagen 13">
          <a:extLst>
            <a:ext uri="{FF2B5EF4-FFF2-40B4-BE49-F238E27FC236}">
              <a16:creationId xmlns:a16="http://schemas.microsoft.com/office/drawing/2014/main" id="{C25827EB-A451-433E-8ACF-484ACAFC6F2F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3812" y="24357917"/>
          <a:ext cx="403714" cy="83253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82</xdr:row>
      <xdr:rowOff>180976</xdr:rowOff>
    </xdr:from>
    <xdr:to>
      <xdr:col>15</xdr:col>
      <xdr:colOff>619125</xdr:colOff>
      <xdr:row>99</xdr:row>
      <xdr:rowOff>9526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EAB56895-1344-4F94-BEDF-95FF96AF56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800100</xdr:colOff>
      <xdr:row>132</xdr:row>
      <xdr:rowOff>19051</xdr:rowOff>
    </xdr:from>
    <xdr:to>
      <xdr:col>11</xdr:col>
      <xdr:colOff>533400</xdr:colOff>
      <xdr:row>143</xdr:row>
      <xdr:rowOff>152400</xdr:rowOff>
    </xdr:to>
    <xdr:graphicFrame macro="">
      <xdr:nvGraphicFramePr>
        <xdr:cNvPr id="16" name="Chart 2">
          <a:extLst>
            <a:ext uri="{FF2B5EF4-FFF2-40B4-BE49-F238E27FC236}">
              <a16:creationId xmlns:a16="http://schemas.microsoft.com/office/drawing/2014/main" id="{DC7726D6-B4C2-4C8E-9974-6B899DADC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8659</xdr:colOff>
      <xdr:row>148</xdr:row>
      <xdr:rowOff>33336</xdr:rowOff>
    </xdr:from>
    <xdr:to>
      <xdr:col>15</xdr:col>
      <xdr:colOff>257175</xdr:colOff>
      <xdr:row>168</xdr:row>
      <xdr:rowOff>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D1936320-2B79-4AC3-A041-829E8CB54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</xdr:col>
      <xdr:colOff>51289</xdr:colOff>
      <xdr:row>0</xdr:row>
      <xdr:rowOff>58616</xdr:rowOff>
    </xdr:from>
    <xdr:ext cx="4727864" cy="545523"/>
    <xdr:pic>
      <xdr:nvPicPr>
        <xdr:cNvPr id="20" name="Imagen 19">
          <a:extLst>
            <a:ext uri="{FF2B5EF4-FFF2-40B4-BE49-F238E27FC236}">
              <a16:creationId xmlns:a16="http://schemas.microsoft.com/office/drawing/2014/main" id="{FDE007EA-F697-4260-AB4E-CB5146FC06D9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16" y="58616"/>
          <a:ext cx="4727864" cy="54552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0.21617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05748" y="93031"/>
          <a:ext cx="2513491" cy="56895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(Ene-Dic)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97%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R170"/>
  <sheetViews>
    <sheetView showGridLines="0" tabSelected="1" view="pageBreakPreview" zoomScale="90" zoomScaleNormal="100" zoomScaleSheetLayoutView="90" workbookViewId="0">
      <selection activeCell="P1" sqref="P1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4" customWidth="1"/>
    <col min="4" max="4" width="10.7109375" style="24" customWidth="1"/>
    <col min="5" max="5" width="11.85546875" style="24" customWidth="1"/>
    <col min="6" max="6" width="12.28515625" style="24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1.285156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0" style="1" customWidth="1"/>
    <col min="17" max="17" width="9.140625" hidden="1" customWidth="1"/>
    <col min="18" max="18" width="11.42578125" style="1" hidden="1" customWidth="1"/>
    <col min="19" max="19" width="28.42578125" style="1" customWidth="1"/>
    <col min="20" max="16384" width="11.42578125" style="1"/>
  </cols>
  <sheetData>
    <row r="2" spans="2:17" ht="35.25" customHeight="1" x14ac:dyDescent="0.25"/>
    <row r="3" spans="2:17" customFormat="1" ht="33" customHeight="1" x14ac:dyDescent="0.35">
      <c r="B3" s="105" t="s">
        <v>41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2"/>
    </row>
    <row r="4" spans="2:17" customFormat="1" ht="23.25" customHeight="1" x14ac:dyDescent="0.25">
      <c r="B4" s="106" t="s">
        <v>42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3"/>
    </row>
    <row r="5" spans="2:17" s="8" customFormat="1" ht="18.75" customHeight="1" x14ac:dyDescent="0.25">
      <c r="B5" s="4" t="s">
        <v>101</v>
      </c>
      <c r="C5" s="6"/>
      <c r="D5" s="6"/>
      <c r="E5" s="6"/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7"/>
    </row>
    <row r="6" spans="2:17" s="9" customFormat="1" ht="4.5" customHeight="1" x14ac:dyDescent="0.2">
      <c r="C6" s="32"/>
      <c r="D6" s="32"/>
      <c r="E6" s="32"/>
      <c r="F6" s="32"/>
      <c r="Q6" s="8"/>
    </row>
    <row r="7" spans="2:17" s="8" customFormat="1" ht="9" customHeight="1" x14ac:dyDescent="0.2">
      <c r="C7" s="49"/>
      <c r="D7" s="49"/>
      <c r="E7" s="49"/>
      <c r="F7" s="49"/>
      <c r="N7" s="46"/>
      <c r="O7" s="47"/>
      <c r="P7" s="14"/>
      <c r="Q7" s="15"/>
    </row>
    <row r="8" spans="2:17" s="8" customFormat="1" ht="15" customHeight="1" x14ac:dyDescent="0.2">
      <c r="B8" s="44" t="s">
        <v>99</v>
      </c>
      <c r="C8" s="44"/>
      <c r="D8" s="44"/>
      <c r="E8" s="44"/>
      <c r="F8" s="44"/>
      <c r="N8" s="46"/>
      <c r="O8" s="47"/>
      <c r="P8" s="14"/>
      <c r="Q8" s="15"/>
    </row>
    <row r="9" spans="2:17" s="8" customFormat="1" ht="15" customHeight="1" x14ac:dyDescent="0.2">
      <c r="B9" s="92" t="s">
        <v>59</v>
      </c>
      <c r="C9" s="92"/>
      <c r="D9" s="23" t="s">
        <v>60</v>
      </c>
      <c r="E9" s="23" t="s">
        <v>26</v>
      </c>
      <c r="O9" s="47"/>
      <c r="P9" s="14"/>
      <c r="Q9" s="15"/>
    </row>
    <row r="10" spans="2:17" s="8" customFormat="1" ht="15" customHeight="1" x14ac:dyDescent="0.25">
      <c r="B10" s="10" t="s">
        <v>61</v>
      </c>
      <c r="C10" s="37"/>
      <c r="D10" s="11">
        <v>117015</v>
      </c>
      <c r="E10" s="13">
        <f>+D10/$D$16</f>
        <v>0.49626576077967355</v>
      </c>
      <c r="F10" s="50"/>
      <c r="G10" s="51"/>
      <c r="N10" s="46"/>
      <c r="O10" s="52"/>
      <c r="P10" s="14"/>
      <c r="Q10" s="15"/>
    </row>
    <row r="11" spans="2:17" s="8" customFormat="1" ht="15" customHeight="1" x14ac:dyDescent="0.25">
      <c r="B11" s="10" t="s">
        <v>62</v>
      </c>
      <c r="C11" s="26"/>
      <c r="D11" s="11">
        <v>30541</v>
      </c>
      <c r="E11" s="13">
        <f>+D11/$D$16</f>
        <v>0.1295257240522327</v>
      </c>
      <c r="F11" s="50"/>
      <c r="G11" s="51"/>
      <c r="N11" s="46"/>
      <c r="O11" s="52"/>
      <c r="P11" s="14"/>
      <c r="Q11" s="15"/>
    </row>
    <row r="12" spans="2:17" s="8" customFormat="1" ht="15" customHeight="1" x14ac:dyDescent="0.25">
      <c r="B12" s="10" t="s">
        <v>63</v>
      </c>
      <c r="C12" s="26"/>
      <c r="D12" s="11">
        <v>25179</v>
      </c>
      <c r="E12" s="13">
        <f>+D12/$D$16</f>
        <v>0.10678524625621844</v>
      </c>
      <c r="F12" s="50"/>
      <c r="G12" s="51"/>
      <c r="N12" s="46"/>
      <c r="O12" s="52"/>
      <c r="P12" s="14"/>
      <c r="Q12" s="15"/>
    </row>
    <row r="13" spans="2:17" s="8" customFormat="1" ht="15" customHeight="1" x14ac:dyDescent="0.25">
      <c r="B13" s="10" t="s">
        <v>64</v>
      </c>
      <c r="C13" s="26"/>
      <c r="D13" s="11">
        <v>37251</v>
      </c>
      <c r="E13" s="13">
        <f>+D13/$D$16</f>
        <v>0.15798312912706591</v>
      </c>
      <c r="F13" s="50"/>
      <c r="G13" s="51"/>
      <c r="N13" s="46"/>
      <c r="O13" s="52"/>
      <c r="P13" s="14"/>
      <c r="Q13" s="15"/>
    </row>
    <row r="14" spans="2:17" s="8" customFormat="1" ht="15" customHeight="1" x14ac:dyDescent="0.25">
      <c r="B14" s="10" t="s">
        <v>65</v>
      </c>
      <c r="C14" s="26"/>
      <c r="D14" s="11">
        <v>24884</v>
      </c>
      <c r="E14" s="13">
        <f t="shared" ref="E14:E15" si="0">+D14/$D$16</f>
        <v>0.10553413828347986</v>
      </c>
      <c r="F14" s="50"/>
      <c r="G14" s="51"/>
      <c r="N14" s="46"/>
      <c r="O14" s="52"/>
      <c r="P14" s="53"/>
      <c r="Q14" s="15"/>
    </row>
    <row r="15" spans="2:17" s="8" customFormat="1" ht="15" customHeight="1" x14ac:dyDescent="0.25">
      <c r="B15" s="10" t="s">
        <v>66</v>
      </c>
      <c r="C15" s="26"/>
      <c r="D15" s="11">
        <v>921</v>
      </c>
      <c r="E15" s="13">
        <f t="shared" si="0"/>
        <v>3.9060015013295674E-3</v>
      </c>
      <c r="F15" s="50"/>
      <c r="G15" s="51"/>
      <c r="N15" s="46"/>
      <c r="O15" s="52"/>
    </row>
    <row r="16" spans="2:17" s="8" customFormat="1" ht="12.75" x14ac:dyDescent="0.2">
      <c r="B16" s="103" t="s">
        <v>14</v>
      </c>
      <c r="C16" s="103"/>
      <c r="D16" s="27">
        <f>+SUM(D10:D15)</f>
        <v>235791</v>
      </c>
      <c r="E16" s="54">
        <v>1</v>
      </c>
    </row>
    <row r="17" spans="2:17" s="16" customFormat="1" ht="4.5" customHeight="1" x14ac:dyDescent="0.2">
      <c r="C17" s="55"/>
      <c r="D17" s="55"/>
      <c r="E17" s="55"/>
      <c r="F17" s="55"/>
    </row>
    <row r="18" spans="2:17" s="8" customFormat="1" ht="18" customHeight="1" x14ac:dyDescent="0.25">
      <c r="B18" s="4" t="s">
        <v>102</v>
      </c>
      <c r="C18" s="6"/>
      <c r="D18" s="6"/>
      <c r="E18" s="6"/>
      <c r="F18" s="6"/>
      <c r="G18" s="6"/>
      <c r="H18" s="6"/>
      <c r="I18" s="6"/>
      <c r="J18" s="6"/>
      <c r="K18" s="5"/>
      <c r="L18" s="5"/>
      <c r="M18" s="5"/>
      <c r="N18" s="5"/>
      <c r="O18" s="5"/>
      <c r="P18" s="5"/>
      <c r="Q18" s="17"/>
    </row>
    <row r="19" spans="2:17" s="8" customFormat="1" ht="5.25" customHeight="1" x14ac:dyDescent="0.2">
      <c r="B19" s="9"/>
      <c r="C19" s="32"/>
      <c r="D19" s="32"/>
      <c r="E19" s="32"/>
      <c r="F19" s="32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2:17" s="8" customFormat="1" ht="27.75" customHeight="1" thickBot="1" x14ac:dyDescent="0.25">
      <c r="B20" s="104" t="s">
        <v>100</v>
      </c>
      <c r="C20" s="104"/>
      <c r="D20" s="104"/>
      <c r="E20" s="104"/>
      <c r="F20" s="104"/>
      <c r="G20" s="33"/>
      <c r="H20" s="33"/>
      <c r="I20" s="34"/>
      <c r="J20" s="34"/>
    </row>
    <row r="21" spans="2:17" s="8" customFormat="1" ht="15" customHeight="1" thickTop="1" x14ac:dyDescent="0.2">
      <c r="B21" s="23" t="s">
        <v>0</v>
      </c>
      <c r="C21" s="23" t="s">
        <v>3</v>
      </c>
      <c r="D21" s="23" t="s">
        <v>4</v>
      </c>
      <c r="E21" s="23" t="s">
        <v>14</v>
      </c>
      <c r="F21" s="35" t="s">
        <v>43</v>
      </c>
      <c r="G21" s="36"/>
      <c r="H21" s="36"/>
    </row>
    <row r="22" spans="2:17" s="8" customFormat="1" ht="15" customHeight="1" x14ac:dyDescent="0.2">
      <c r="B22" s="10" t="s">
        <v>27</v>
      </c>
      <c r="C22" s="37">
        <v>9942</v>
      </c>
      <c r="D22" s="11">
        <v>2951</v>
      </c>
      <c r="E22" s="12">
        <v>12893</v>
      </c>
      <c r="F22" s="38" t="s">
        <v>44</v>
      </c>
      <c r="G22" s="12"/>
      <c r="H22" s="31"/>
    </row>
    <row r="23" spans="2:17" s="8" customFormat="1" ht="15" customHeight="1" x14ac:dyDescent="0.2">
      <c r="B23" s="10" t="s">
        <v>28</v>
      </c>
      <c r="C23" s="37">
        <v>10521</v>
      </c>
      <c r="D23" s="11">
        <v>3232</v>
      </c>
      <c r="E23" s="12">
        <v>13753</v>
      </c>
      <c r="F23" s="39">
        <f t="shared" ref="F23:F33" si="1">+(E23-E22)/E22</f>
        <v>6.6702862018149386E-2</v>
      </c>
      <c r="G23" s="12"/>
      <c r="H23" s="31"/>
    </row>
    <row r="24" spans="2:17" s="8" customFormat="1" ht="15" customHeight="1" x14ac:dyDescent="0.2">
      <c r="B24" s="10" t="s">
        <v>29</v>
      </c>
      <c r="C24" s="37">
        <v>10679</v>
      </c>
      <c r="D24" s="11">
        <v>3370</v>
      </c>
      <c r="E24" s="12">
        <f t="shared" ref="E24:E33" si="2">+C24+D24</f>
        <v>14049</v>
      </c>
      <c r="F24" s="39">
        <f t="shared" si="1"/>
        <v>2.1522576892314405E-2</v>
      </c>
      <c r="G24" s="12"/>
      <c r="H24" s="31"/>
    </row>
    <row r="25" spans="2:17" s="8" customFormat="1" ht="15" customHeight="1" x14ac:dyDescent="0.2">
      <c r="B25" s="10" t="s">
        <v>30</v>
      </c>
      <c r="C25" s="37">
        <v>12380</v>
      </c>
      <c r="D25" s="11">
        <v>3657</v>
      </c>
      <c r="E25" s="12">
        <f t="shared" si="2"/>
        <v>16037</v>
      </c>
      <c r="F25" s="39">
        <f t="shared" si="1"/>
        <v>0.14150473343298456</v>
      </c>
      <c r="G25" s="12"/>
      <c r="H25" s="31"/>
    </row>
    <row r="26" spans="2:17" s="8" customFormat="1" ht="15" customHeight="1" x14ac:dyDescent="0.2">
      <c r="B26" s="10" t="s">
        <v>31</v>
      </c>
      <c r="C26" s="37">
        <v>18311</v>
      </c>
      <c r="D26" s="11">
        <v>5333</v>
      </c>
      <c r="E26" s="12">
        <f t="shared" si="2"/>
        <v>23644</v>
      </c>
      <c r="F26" s="39">
        <f t="shared" si="1"/>
        <v>0.4743405873916568</v>
      </c>
      <c r="G26" s="12"/>
      <c r="H26" s="31"/>
    </row>
    <row r="27" spans="2:17" s="8" customFormat="1" ht="15" customHeight="1" x14ac:dyDescent="0.2">
      <c r="B27" s="10" t="s">
        <v>32</v>
      </c>
      <c r="C27" s="11">
        <v>18880</v>
      </c>
      <c r="D27" s="37">
        <v>5192</v>
      </c>
      <c r="E27" s="12">
        <f t="shared" si="2"/>
        <v>24072</v>
      </c>
      <c r="F27" s="39">
        <f t="shared" si="1"/>
        <v>1.8101844019624429E-2</v>
      </c>
      <c r="G27" s="12"/>
      <c r="H27" s="31"/>
      <c r="O27" s="40" t="s">
        <v>3</v>
      </c>
      <c r="P27" s="40" t="s">
        <v>4</v>
      </c>
    </row>
    <row r="28" spans="2:17" s="8" customFormat="1" ht="15" customHeight="1" x14ac:dyDescent="0.2">
      <c r="B28" s="10" t="s">
        <v>33</v>
      </c>
      <c r="C28" s="11">
        <v>21180</v>
      </c>
      <c r="D28" s="37">
        <v>5689</v>
      </c>
      <c r="E28" s="12">
        <f t="shared" si="2"/>
        <v>26869</v>
      </c>
      <c r="F28" s="39">
        <f t="shared" si="1"/>
        <v>0.1161930874044533</v>
      </c>
      <c r="G28" s="12"/>
      <c r="H28" s="31"/>
      <c r="O28" s="95">
        <f>+C35</f>
        <v>0.78691722754473237</v>
      </c>
      <c r="P28" s="95">
        <f>+D35</f>
        <v>0.21308277245526758</v>
      </c>
    </row>
    <row r="29" spans="2:17" s="8" customFormat="1" ht="15" customHeight="1" x14ac:dyDescent="0.2">
      <c r="B29" s="10" t="s">
        <v>34</v>
      </c>
      <c r="C29" s="37">
        <v>19914</v>
      </c>
      <c r="D29" s="11">
        <v>5076</v>
      </c>
      <c r="E29" s="12">
        <f t="shared" si="2"/>
        <v>24990</v>
      </c>
      <c r="F29" s="39">
        <f t="shared" si="1"/>
        <v>-6.9931891771186125E-2</v>
      </c>
      <c r="G29" s="12"/>
      <c r="H29" s="31"/>
      <c r="O29" s="95"/>
      <c r="P29" s="101"/>
    </row>
    <row r="30" spans="2:17" s="8" customFormat="1" ht="15" customHeight="1" x14ac:dyDescent="0.2">
      <c r="B30" s="10" t="s">
        <v>35</v>
      </c>
      <c r="C30" s="37">
        <v>19957</v>
      </c>
      <c r="D30" s="11">
        <v>4787</v>
      </c>
      <c r="E30" s="12">
        <f t="shared" si="2"/>
        <v>24744</v>
      </c>
      <c r="F30" s="39">
        <f t="shared" si="1"/>
        <v>-9.843937575030012E-3</v>
      </c>
      <c r="G30" s="12"/>
      <c r="H30" s="31"/>
    </row>
    <row r="31" spans="2:17" s="8" customFormat="1" ht="15" customHeight="1" x14ac:dyDescent="0.2">
      <c r="B31" s="10" t="s">
        <v>36</v>
      </c>
      <c r="C31" s="37">
        <v>15438</v>
      </c>
      <c r="D31" s="11">
        <v>3781</v>
      </c>
      <c r="E31" s="12">
        <f t="shared" si="2"/>
        <v>19219</v>
      </c>
      <c r="F31" s="39">
        <f t="shared" si="1"/>
        <v>-0.22328645328160363</v>
      </c>
      <c r="G31" s="12"/>
      <c r="H31" s="31"/>
    </row>
    <row r="32" spans="2:17" s="8" customFormat="1" ht="15" customHeight="1" x14ac:dyDescent="0.2">
      <c r="B32" s="10" t="s">
        <v>37</v>
      </c>
      <c r="C32" s="37">
        <v>14429</v>
      </c>
      <c r="D32" s="11">
        <v>3519</v>
      </c>
      <c r="E32" s="12">
        <f t="shared" si="2"/>
        <v>17948</v>
      </c>
      <c r="F32" s="39">
        <f t="shared" si="1"/>
        <v>-6.6132473073520992E-2</v>
      </c>
      <c r="G32" s="42"/>
      <c r="H32" s="41"/>
    </row>
    <row r="33" spans="2:12" s="8" customFormat="1" ht="15" customHeight="1" x14ac:dyDescent="0.2">
      <c r="B33" s="10" t="s">
        <v>38</v>
      </c>
      <c r="C33" s="37">
        <v>13917</v>
      </c>
      <c r="D33" s="11">
        <v>3656</v>
      </c>
      <c r="E33" s="12">
        <f t="shared" si="2"/>
        <v>17573</v>
      </c>
      <c r="F33" s="39">
        <f t="shared" si="1"/>
        <v>-2.0893692890572767E-2</v>
      </c>
    </row>
    <row r="34" spans="2:12" s="8" customFormat="1" ht="15" customHeight="1" x14ac:dyDescent="0.2">
      <c r="B34" s="20" t="s">
        <v>14</v>
      </c>
      <c r="C34" s="27">
        <f>+SUM(C22:C33)</f>
        <v>185548</v>
      </c>
      <c r="D34" s="27">
        <f t="shared" ref="D34:E34" si="3">+SUM(D22:D33)</f>
        <v>50243</v>
      </c>
      <c r="E34" s="27">
        <f t="shared" si="3"/>
        <v>235791</v>
      </c>
      <c r="F34" s="42"/>
      <c r="G34" s="56"/>
      <c r="H34" s="43"/>
      <c r="I34" s="43"/>
      <c r="J34" s="43"/>
      <c r="K34" s="43"/>
      <c r="L34" s="43"/>
    </row>
    <row r="35" spans="2:12" s="8" customFormat="1" ht="15" customHeight="1" x14ac:dyDescent="0.2">
      <c r="B35" s="28" t="s">
        <v>39</v>
      </c>
      <c r="C35" s="29">
        <f>+C34/E34</f>
        <v>0.78691722754473237</v>
      </c>
      <c r="D35" s="29">
        <f>+D34/E34</f>
        <v>0.21308277245526758</v>
      </c>
      <c r="E35" s="29">
        <v>1</v>
      </c>
      <c r="F35" s="13"/>
      <c r="G35" s="36"/>
      <c r="H35" s="36"/>
      <c r="I35" s="36"/>
      <c r="J35" s="36"/>
      <c r="K35" s="36"/>
      <c r="L35" s="36"/>
    </row>
    <row r="36" spans="2:12" s="8" customFormat="1" ht="9" customHeight="1" x14ac:dyDescent="0.2">
      <c r="B36" s="10"/>
      <c r="C36" s="11"/>
      <c r="D36" s="11"/>
      <c r="E36" s="11"/>
      <c r="F36" s="11"/>
      <c r="G36" s="11"/>
      <c r="H36" s="11"/>
      <c r="I36" s="11"/>
      <c r="J36" s="11"/>
      <c r="K36" s="12"/>
      <c r="L36" s="12"/>
    </row>
    <row r="37" spans="2:12" s="8" customFormat="1" ht="15" customHeight="1" x14ac:dyDescent="0.2">
      <c r="B37" s="44" t="s">
        <v>103</v>
      </c>
      <c r="C37" s="44"/>
      <c r="D37" s="44"/>
      <c r="E37" s="44"/>
      <c r="F37" s="44"/>
      <c r="G37" s="11"/>
      <c r="H37" s="11"/>
      <c r="I37" s="11"/>
      <c r="J37" s="11"/>
      <c r="K37" s="12"/>
      <c r="L37" s="12"/>
    </row>
    <row r="38" spans="2:12" s="8" customFormat="1" ht="24" customHeight="1" x14ac:dyDescent="0.2">
      <c r="B38" s="92" t="s">
        <v>0</v>
      </c>
      <c r="C38" s="23" t="s">
        <v>45</v>
      </c>
      <c r="D38" s="23" t="s">
        <v>46</v>
      </c>
      <c r="E38" s="23" t="s">
        <v>15</v>
      </c>
      <c r="F38" s="23" t="s">
        <v>47</v>
      </c>
      <c r="G38" s="23" t="s">
        <v>48</v>
      </c>
      <c r="H38" s="23" t="s">
        <v>49</v>
      </c>
      <c r="I38" s="23" t="s">
        <v>50</v>
      </c>
      <c r="J38" s="92" t="s">
        <v>51</v>
      </c>
      <c r="K38" s="92" t="s">
        <v>14</v>
      </c>
      <c r="L38" s="36"/>
    </row>
    <row r="39" spans="2:12" s="8" customFormat="1" ht="12" customHeight="1" x14ac:dyDescent="0.2">
      <c r="B39" s="92"/>
      <c r="C39" s="45" t="s">
        <v>52</v>
      </c>
      <c r="D39" s="45" t="s">
        <v>53</v>
      </c>
      <c r="E39" s="45" t="s">
        <v>54</v>
      </c>
      <c r="F39" s="45" t="s">
        <v>55</v>
      </c>
      <c r="G39" s="45" t="s">
        <v>56</v>
      </c>
      <c r="H39" s="45" t="s">
        <v>57</v>
      </c>
      <c r="I39" s="45" t="s">
        <v>58</v>
      </c>
      <c r="J39" s="92"/>
      <c r="K39" s="92"/>
      <c r="L39" s="36"/>
    </row>
    <row r="40" spans="2:12" s="8" customFormat="1" ht="15" customHeight="1" x14ac:dyDescent="0.2">
      <c r="B40" s="10" t="s">
        <v>27</v>
      </c>
      <c r="C40" s="37">
        <v>1409</v>
      </c>
      <c r="D40" s="11">
        <v>1598</v>
      </c>
      <c r="E40" s="11">
        <v>866</v>
      </c>
      <c r="F40" s="11">
        <v>693</v>
      </c>
      <c r="G40" s="11">
        <v>2681</v>
      </c>
      <c r="H40" s="11">
        <v>4500</v>
      </c>
      <c r="I40" s="11">
        <v>816</v>
      </c>
      <c r="J40" s="11">
        <v>330</v>
      </c>
      <c r="K40" s="12">
        <f t="shared" ref="K40:K51" si="4">SUM(C40:J40)</f>
        <v>12893</v>
      </c>
      <c r="L40" s="12"/>
    </row>
    <row r="41" spans="2:12" s="8" customFormat="1" ht="15" customHeight="1" x14ac:dyDescent="0.2">
      <c r="B41" s="10" t="s">
        <v>28</v>
      </c>
      <c r="C41" s="37">
        <v>1526</v>
      </c>
      <c r="D41" s="11">
        <v>1857</v>
      </c>
      <c r="E41" s="11">
        <v>957</v>
      </c>
      <c r="F41" s="11">
        <v>857</v>
      </c>
      <c r="G41" s="11">
        <v>2680</v>
      </c>
      <c r="H41" s="11">
        <v>4756</v>
      </c>
      <c r="I41" s="11">
        <v>768</v>
      </c>
      <c r="J41" s="11">
        <v>352</v>
      </c>
      <c r="K41" s="12">
        <f t="shared" si="4"/>
        <v>13753</v>
      </c>
      <c r="L41" s="12"/>
    </row>
    <row r="42" spans="2:12" s="8" customFormat="1" ht="15" customHeight="1" x14ac:dyDescent="0.2">
      <c r="B42" s="10" t="s">
        <v>29</v>
      </c>
      <c r="C42" s="37">
        <v>1494</v>
      </c>
      <c r="D42" s="11">
        <v>1632</v>
      </c>
      <c r="E42" s="11">
        <v>755</v>
      </c>
      <c r="F42" s="11">
        <v>739</v>
      </c>
      <c r="G42" s="11">
        <v>2691</v>
      </c>
      <c r="H42" s="11">
        <v>5371</v>
      </c>
      <c r="I42" s="11">
        <v>1008</v>
      </c>
      <c r="J42" s="11">
        <v>359</v>
      </c>
      <c r="K42" s="12">
        <f t="shared" si="4"/>
        <v>14049</v>
      </c>
      <c r="L42" s="12"/>
    </row>
    <row r="43" spans="2:12" s="8" customFormat="1" ht="15" customHeight="1" x14ac:dyDescent="0.2">
      <c r="B43" s="10" t="s">
        <v>30</v>
      </c>
      <c r="C43" s="37">
        <v>1329</v>
      </c>
      <c r="D43" s="11">
        <v>1590</v>
      </c>
      <c r="E43" s="11">
        <v>676</v>
      </c>
      <c r="F43" s="11">
        <v>712</v>
      </c>
      <c r="G43" s="11">
        <v>3214</v>
      </c>
      <c r="H43" s="11">
        <v>6737</v>
      </c>
      <c r="I43" s="11">
        <v>1273</v>
      </c>
      <c r="J43" s="11">
        <v>506</v>
      </c>
      <c r="K43" s="12">
        <f t="shared" si="4"/>
        <v>16037</v>
      </c>
      <c r="L43" s="12"/>
    </row>
    <row r="44" spans="2:12" s="8" customFormat="1" ht="15" customHeight="1" x14ac:dyDescent="0.2">
      <c r="B44" s="10" t="s">
        <v>31</v>
      </c>
      <c r="C44" s="37">
        <v>1845</v>
      </c>
      <c r="D44" s="11">
        <v>2299</v>
      </c>
      <c r="E44" s="11">
        <v>1133</v>
      </c>
      <c r="F44" s="11">
        <v>1056</v>
      </c>
      <c r="G44" s="11">
        <v>4935</v>
      </c>
      <c r="H44" s="11">
        <v>9971</v>
      </c>
      <c r="I44" s="11">
        <v>1758</v>
      </c>
      <c r="J44" s="11">
        <v>647</v>
      </c>
      <c r="K44" s="12">
        <f t="shared" si="4"/>
        <v>23644</v>
      </c>
      <c r="L44" s="12"/>
    </row>
    <row r="45" spans="2:12" s="8" customFormat="1" ht="15" customHeight="1" x14ac:dyDescent="0.2">
      <c r="B45" s="10" t="s">
        <v>32</v>
      </c>
      <c r="C45" s="37">
        <v>1573</v>
      </c>
      <c r="D45" s="11">
        <v>2043</v>
      </c>
      <c r="E45" s="11">
        <v>1078</v>
      </c>
      <c r="F45" s="11">
        <v>1041</v>
      </c>
      <c r="G45" s="11">
        <v>4966</v>
      </c>
      <c r="H45" s="11">
        <v>10796</v>
      </c>
      <c r="I45" s="11">
        <v>1899</v>
      </c>
      <c r="J45" s="11">
        <v>676</v>
      </c>
      <c r="K45" s="12">
        <f t="shared" si="4"/>
        <v>24072</v>
      </c>
      <c r="L45" s="12"/>
    </row>
    <row r="46" spans="2:12" s="8" customFormat="1" ht="15" customHeight="1" x14ac:dyDescent="0.2">
      <c r="B46" s="10" t="s">
        <v>33</v>
      </c>
      <c r="C46" s="37">
        <v>1740</v>
      </c>
      <c r="D46" s="11">
        <v>2346</v>
      </c>
      <c r="E46" s="11">
        <v>1406</v>
      </c>
      <c r="F46" s="11">
        <v>1256</v>
      </c>
      <c r="G46" s="11">
        <v>5385</v>
      </c>
      <c r="H46" s="11">
        <v>11694</v>
      </c>
      <c r="I46" s="11">
        <v>2278</v>
      </c>
      <c r="J46" s="11">
        <v>764</v>
      </c>
      <c r="K46" s="12">
        <f t="shared" si="4"/>
        <v>26869</v>
      </c>
      <c r="L46" s="12"/>
    </row>
    <row r="47" spans="2:12" s="8" customFormat="1" ht="15" customHeight="1" x14ac:dyDescent="0.2">
      <c r="B47" s="10" t="s">
        <v>34</v>
      </c>
      <c r="C47" s="37">
        <v>1621</v>
      </c>
      <c r="D47" s="11">
        <v>2219</v>
      </c>
      <c r="E47" s="11">
        <v>1258</v>
      </c>
      <c r="F47" s="11">
        <v>1312</v>
      </c>
      <c r="G47" s="11">
        <v>4632</v>
      </c>
      <c r="H47" s="11">
        <v>10880</v>
      </c>
      <c r="I47" s="11">
        <v>2101</v>
      </c>
      <c r="J47" s="11">
        <v>967</v>
      </c>
      <c r="K47" s="12">
        <f t="shared" si="4"/>
        <v>24990</v>
      </c>
      <c r="L47" s="12"/>
    </row>
    <row r="48" spans="2:12" s="8" customFormat="1" ht="15" customHeight="1" x14ac:dyDescent="0.2">
      <c r="B48" s="10" t="s">
        <v>35</v>
      </c>
      <c r="C48" s="37">
        <v>1549</v>
      </c>
      <c r="D48" s="11">
        <v>2244</v>
      </c>
      <c r="E48" s="11">
        <v>1432</v>
      </c>
      <c r="F48" s="11">
        <v>1330</v>
      </c>
      <c r="G48" s="11">
        <v>4720</v>
      </c>
      <c r="H48" s="11">
        <v>10624</v>
      </c>
      <c r="I48" s="11">
        <v>2011</v>
      </c>
      <c r="J48" s="11">
        <v>834</v>
      </c>
      <c r="K48" s="12">
        <f t="shared" si="4"/>
        <v>24744</v>
      </c>
      <c r="L48" s="12"/>
    </row>
    <row r="49" spans="2:17" s="8" customFormat="1" ht="15" customHeight="1" x14ac:dyDescent="0.2">
      <c r="B49" s="10" t="s">
        <v>36</v>
      </c>
      <c r="C49" s="37">
        <v>1317</v>
      </c>
      <c r="D49" s="11">
        <v>1833</v>
      </c>
      <c r="E49" s="11">
        <v>1132</v>
      </c>
      <c r="F49" s="11">
        <v>1081</v>
      </c>
      <c r="G49" s="11">
        <v>3422</v>
      </c>
      <c r="H49" s="11">
        <v>8243</v>
      </c>
      <c r="I49" s="11">
        <v>1565</v>
      </c>
      <c r="J49" s="11">
        <v>626</v>
      </c>
      <c r="K49" s="12">
        <f t="shared" si="4"/>
        <v>19219</v>
      </c>
      <c r="L49" s="12"/>
    </row>
    <row r="50" spans="2:17" s="8" customFormat="1" ht="15" customHeight="1" x14ac:dyDescent="0.2">
      <c r="B50" s="10" t="s">
        <v>37</v>
      </c>
      <c r="C50" s="37">
        <v>1338</v>
      </c>
      <c r="D50" s="11">
        <v>1746</v>
      </c>
      <c r="E50" s="11">
        <v>1125</v>
      </c>
      <c r="F50" s="11">
        <v>1109</v>
      </c>
      <c r="G50" s="11">
        <v>3422</v>
      </c>
      <c r="H50" s="11">
        <v>7464</v>
      </c>
      <c r="I50" s="11">
        <v>1249</v>
      </c>
      <c r="J50" s="11">
        <v>495</v>
      </c>
      <c r="K50" s="12">
        <f t="shared" si="4"/>
        <v>17948</v>
      </c>
      <c r="L50" s="12"/>
    </row>
    <row r="51" spans="2:17" s="8" customFormat="1" ht="15" customHeight="1" x14ac:dyDescent="0.2">
      <c r="B51" s="10" t="s">
        <v>38</v>
      </c>
      <c r="C51" s="37">
        <v>1308</v>
      </c>
      <c r="D51" s="11">
        <v>1674</v>
      </c>
      <c r="E51" s="11">
        <v>990</v>
      </c>
      <c r="F51" s="11">
        <v>954</v>
      </c>
      <c r="G51" s="11">
        <v>3336</v>
      </c>
      <c r="H51" s="11">
        <v>7452</v>
      </c>
      <c r="I51" s="11">
        <v>1305</v>
      </c>
      <c r="J51" s="11">
        <v>554</v>
      </c>
      <c r="K51" s="12">
        <f t="shared" si="4"/>
        <v>17573</v>
      </c>
      <c r="L51" s="12"/>
    </row>
    <row r="52" spans="2:17" s="8" customFormat="1" ht="15" customHeight="1" x14ac:dyDescent="0.2">
      <c r="B52" s="20" t="s">
        <v>14</v>
      </c>
      <c r="C52" s="27">
        <f>+SUM(C40:C51)</f>
        <v>18049</v>
      </c>
      <c r="D52" s="27">
        <f t="shared" ref="D52:K52" si="5">+SUM(D40:D51)</f>
        <v>23081</v>
      </c>
      <c r="E52" s="27">
        <f t="shared" si="5"/>
        <v>12808</v>
      </c>
      <c r="F52" s="27">
        <f t="shared" si="5"/>
        <v>12140</v>
      </c>
      <c r="G52" s="27">
        <f t="shared" si="5"/>
        <v>46084</v>
      </c>
      <c r="H52" s="27">
        <f t="shared" si="5"/>
        <v>98488</v>
      </c>
      <c r="I52" s="27">
        <f t="shared" si="5"/>
        <v>18031</v>
      </c>
      <c r="J52" s="27">
        <f t="shared" si="5"/>
        <v>7110</v>
      </c>
      <c r="K52" s="27">
        <f t="shared" si="5"/>
        <v>235791</v>
      </c>
      <c r="L52" s="42"/>
      <c r="N52" s="46"/>
      <c r="O52" s="47"/>
      <c r="P52" s="14"/>
    </row>
    <row r="53" spans="2:17" s="8" customFormat="1" ht="15" customHeight="1" x14ac:dyDescent="0.2">
      <c r="B53" s="28" t="s">
        <v>39</v>
      </c>
      <c r="C53" s="48">
        <f>+C52/$K$52</f>
        <v>7.6546602711723519E-2</v>
      </c>
      <c r="D53" s="48">
        <f t="shared" ref="D53:K53" si="6">+D52/$K$52</f>
        <v>9.7887535995860739E-2</v>
      </c>
      <c r="E53" s="48">
        <f t="shared" si="6"/>
        <v>5.4319291236730835E-2</v>
      </c>
      <c r="F53" s="48">
        <f t="shared" si="6"/>
        <v>5.1486273861173666E-2</v>
      </c>
      <c r="G53" s="48">
        <f t="shared" si="6"/>
        <v>0.19544427056164146</v>
      </c>
      <c r="H53" s="48">
        <f t="shared" si="6"/>
        <v>0.41769193904771601</v>
      </c>
      <c r="I53" s="48">
        <f t="shared" si="6"/>
        <v>7.6470263920166592E-2</v>
      </c>
      <c r="J53" s="48">
        <f t="shared" si="6"/>
        <v>3.0153822664987215E-2</v>
      </c>
      <c r="K53" s="48">
        <f t="shared" si="6"/>
        <v>1</v>
      </c>
      <c r="L53" s="30"/>
      <c r="N53" s="46"/>
      <c r="O53" s="47"/>
      <c r="P53" s="14"/>
    </row>
    <row r="54" spans="2:17" s="8" customFormat="1" ht="15" customHeight="1" x14ac:dyDescent="0.2">
      <c r="B54" s="18"/>
      <c r="C54" s="57"/>
      <c r="D54" s="57"/>
      <c r="E54" s="31"/>
      <c r="F54" s="31"/>
      <c r="G54" s="31"/>
      <c r="H54" s="31"/>
    </row>
    <row r="55" spans="2:17" s="8" customFormat="1" ht="15" customHeight="1" x14ac:dyDescent="0.2">
      <c r="B55" s="44" t="s">
        <v>104</v>
      </c>
      <c r="C55" s="57"/>
      <c r="D55" s="57"/>
      <c r="E55" s="31"/>
      <c r="F55" s="31"/>
      <c r="G55" s="31"/>
      <c r="H55" s="31"/>
    </row>
    <row r="56" spans="2:17" s="8" customFormat="1" ht="15" customHeight="1" x14ac:dyDescent="0.2">
      <c r="B56" s="23" t="s">
        <v>67</v>
      </c>
      <c r="C56" s="23" t="s">
        <v>27</v>
      </c>
      <c r="D56" s="23" t="s">
        <v>28</v>
      </c>
      <c r="E56" s="23" t="s">
        <v>29</v>
      </c>
      <c r="F56" s="23" t="s">
        <v>30</v>
      </c>
      <c r="G56" s="23" t="s">
        <v>31</v>
      </c>
      <c r="H56" s="23" t="s">
        <v>32</v>
      </c>
      <c r="I56" s="23" t="s">
        <v>33</v>
      </c>
      <c r="J56" s="23" t="s">
        <v>34</v>
      </c>
      <c r="K56" s="23" t="s">
        <v>35</v>
      </c>
      <c r="L56" s="23" t="s">
        <v>36</v>
      </c>
      <c r="M56" s="23" t="s">
        <v>37</v>
      </c>
      <c r="N56" s="23" t="s">
        <v>38</v>
      </c>
      <c r="O56" s="23" t="s">
        <v>14</v>
      </c>
      <c r="P56" s="23" t="s">
        <v>26</v>
      </c>
    </row>
    <row r="57" spans="2:17" s="8" customFormat="1" ht="15" customHeight="1" x14ac:dyDescent="0.2">
      <c r="B57" s="10" t="s">
        <v>68</v>
      </c>
      <c r="C57" s="37">
        <v>3341</v>
      </c>
      <c r="D57" s="11">
        <v>3605</v>
      </c>
      <c r="E57" s="11">
        <v>3466</v>
      </c>
      <c r="F57" s="11">
        <v>4471</v>
      </c>
      <c r="G57" s="11">
        <v>6574</v>
      </c>
      <c r="H57" s="11">
        <v>7142</v>
      </c>
      <c r="I57" s="11">
        <v>7511</v>
      </c>
      <c r="J57" s="11">
        <v>6845</v>
      </c>
      <c r="K57" s="49">
        <v>6518</v>
      </c>
      <c r="L57" s="49">
        <v>5252</v>
      </c>
      <c r="M57" s="49">
        <v>4971</v>
      </c>
      <c r="N57" s="49">
        <v>4853</v>
      </c>
      <c r="O57" s="26">
        <f>+SUM(C57:N57)</f>
        <v>64549</v>
      </c>
      <c r="P57" s="31">
        <f>O57/$O$62</f>
        <v>0.2737551475671251</v>
      </c>
      <c r="Q57" s="19"/>
    </row>
    <row r="58" spans="2:17" s="8" customFormat="1" ht="15" customHeight="1" x14ac:dyDescent="0.2">
      <c r="B58" s="10" t="s">
        <v>69</v>
      </c>
      <c r="C58" s="37">
        <v>5101</v>
      </c>
      <c r="D58" s="11">
        <v>5441</v>
      </c>
      <c r="E58" s="11">
        <v>4809</v>
      </c>
      <c r="F58" s="11">
        <v>4455</v>
      </c>
      <c r="G58" s="11">
        <v>5464</v>
      </c>
      <c r="H58" s="11">
        <v>5490</v>
      </c>
      <c r="I58" s="11">
        <v>5264</v>
      </c>
      <c r="J58" s="11">
        <v>5052</v>
      </c>
      <c r="K58" s="49">
        <v>4698</v>
      </c>
      <c r="L58" s="49">
        <v>4462</v>
      </c>
      <c r="M58" s="49">
        <v>4630</v>
      </c>
      <c r="N58" s="49">
        <v>4641</v>
      </c>
      <c r="O58" s="26">
        <f t="shared" ref="O58:O61" si="7">+SUM(C58:N58)</f>
        <v>59507</v>
      </c>
      <c r="P58" s="31">
        <f t="shared" ref="P58:P61" si="8">O58/$O$62</f>
        <v>0.25237180384323404</v>
      </c>
      <c r="Q58" s="19"/>
    </row>
    <row r="59" spans="2:17" s="8" customFormat="1" ht="15" customHeight="1" x14ac:dyDescent="0.2">
      <c r="B59" s="10" t="s">
        <v>70</v>
      </c>
      <c r="C59" s="37">
        <v>1064</v>
      </c>
      <c r="D59" s="11">
        <v>1082</v>
      </c>
      <c r="E59" s="11">
        <v>928</v>
      </c>
      <c r="F59" s="11">
        <v>644</v>
      </c>
      <c r="G59" s="11">
        <v>954</v>
      </c>
      <c r="H59" s="11">
        <v>1043</v>
      </c>
      <c r="I59" s="11">
        <v>1244</v>
      </c>
      <c r="J59" s="11">
        <v>1334</v>
      </c>
      <c r="K59" s="49">
        <v>1486</v>
      </c>
      <c r="L59" s="49">
        <v>1283</v>
      </c>
      <c r="M59" s="49">
        <v>1165</v>
      </c>
      <c r="N59" s="49">
        <v>1097</v>
      </c>
      <c r="O59" s="26">
        <f t="shared" si="7"/>
        <v>13324</v>
      </c>
      <c r="P59" s="31">
        <f t="shared" si="8"/>
        <v>5.6507669928029483E-2</v>
      </c>
    </row>
    <row r="60" spans="2:17" s="8" customFormat="1" ht="15" customHeight="1" x14ac:dyDescent="0.2">
      <c r="B60" s="10" t="s">
        <v>71</v>
      </c>
      <c r="C60" s="37">
        <v>37</v>
      </c>
      <c r="D60" s="11">
        <v>36</v>
      </c>
      <c r="E60" s="11">
        <v>42</v>
      </c>
      <c r="F60" s="11">
        <v>50</v>
      </c>
      <c r="G60" s="11">
        <v>59</v>
      </c>
      <c r="H60" s="11">
        <v>56</v>
      </c>
      <c r="I60" s="11">
        <v>83</v>
      </c>
      <c r="J60" s="11">
        <v>108</v>
      </c>
      <c r="K60" s="49">
        <v>91</v>
      </c>
      <c r="L60" s="49">
        <v>72</v>
      </c>
      <c r="M60" s="49">
        <v>43</v>
      </c>
      <c r="N60" s="49">
        <v>63</v>
      </c>
      <c r="O60" s="26">
        <f t="shared" si="7"/>
        <v>740</v>
      </c>
      <c r="P60" s="31">
        <f t="shared" si="8"/>
        <v>3.1383725417848856E-3</v>
      </c>
    </row>
    <row r="61" spans="2:17" s="8" customFormat="1" ht="15" customHeight="1" x14ac:dyDescent="0.2">
      <c r="B61" s="10" t="s">
        <v>72</v>
      </c>
      <c r="C61" s="37">
        <v>3350</v>
      </c>
      <c r="D61" s="11">
        <v>3589</v>
      </c>
      <c r="E61" s="11">
        <v>4804</v>
      </c>
      <c r="F61" s="11">
        <v>6417</v>
      </c>
      <c r="G61" s="11">
        <v>10593</v>
      </c>
      <c r="H61" s="11">
        <v>10341</v>
      </c>
      <c r="I61" s="11">
        <v>12767</v>
      </c>
      <c r="J61" s="11">
        <v>11651</v>
      </c>
      <c r="K61" s="49">
        <v>11951</v>
      </c>
      <c r="L61" s="49">
        <v>8150</v>
      </c>
      <c r="M61" s="49">
        <v>7139</v>
      </c>
      <c r="N61" s="49">
        <v>6919</v>
      </c>
      <c r="O61" s="26">
        <f t="shared" si="7"/>
        <v>97671</v>
      </c>
      <c r="P61" s="31">
        <f t="shared" si="8"/>
        <v>0.41422700611982644</v>
      </c>
    </row>
    <row r="62" spans="2:17" s="8" customFormat="1" ht="15" customHeight="1" x14ac:dyDescent="0.2">
      <c r="B62" s="20" t="s">
        <v>14</v>
      </c>
      <c r="C62" s="27">
        <f>SUM(C57:C61)</f>
        <v>12893</v>
      </c>
      <c r="D62" s="27">
        <f t="shared" ref="D62:O62" si="9">SUM(D57:D61)</f>
        <v>13753</v>
      </c>
      <c r="E62" s="27">
        <f t="shared" si="9"/>
        <v>14049</v>
      </c>
      <c r="F62" s="27">
        <f t="shared" si="9"/>
        <v>16037</v>
      </c>
      <c r="G62" s="27">
        <f t="shared" si="9"/>
        <v>23644</v>
      </c>
      <c r="H62" s="27">
        <f t="shared" si="9"/>
        <v>24072</v>
      </c>
      <c r="I62" s="27">
        <f t="shared" si="9"/>
        <v>26869</v>
      </c>
      <c r="J62" s="27">
        <f t="shared" si="9"/>
        <v>24990</v>
      </c>
      <c r="K62" s="27">
        <f t="shared" si="9"/>
        <v>24744</v>
      </c>
      <c r="L62" s="27">
        <f t="shared" si="9"/>
        <v>19219</v>
      </c>
      <c r="M62" s="27">
        <f t="shared" si="9"/>
        <v>17948</v>
      </c>
      <c r="N62" s="27">
        <f t="shared" si="9"/>
        <v>17573</v>
      </c>
      <c r="O62" s="27">
        <f t="shared" si="9"/>
        <v>235791</v>
      </c>
      <c r="P62" s="58">
        <v>1</v>
      </c>
    </row>
    <row r="63" spans="2:17" s="8" customFormat="1" ht="14.25" customHeight="1" x14ac:dyDescent="0.2">
      <c r="B63" s="10"/>
      <c r="C63" s="11"/>
      <c r="D63" s="11"/>
      <c r="E63" s="11"/>
      <c r="F63" s="21"/>
    </row>
    <row r="64" spans="2:17" s="8" customFormat="1" ht="18" customHeight="1" x14ac:dyDescent="0.25">
      <c r="B64" s="4" t="s">
        <v>105</v>
      </c>
      <c r="C64" s="6"/>
      <c r="D64" s="6"/>
      <c r="E64" s="6"/>
      <c r="F64" s="6"/>
      <c r="G64" s="6"/>
      <c r="H64" s="6"/>
      <c r="I64" s="6"/>
      <c r="J64" s="6"/>
      <c r="K64" s="5"/>
      <c r="L64" s="5"/>
      <c r="M64" s="5"/>
      <c r="N64" s="5"/>
      <c r="O64" s="5"/>
      <c r="P64" s="5"/>
    </row>
    <row r="65" spans="2:16" s="8" customFormat="1" ht="3" customHeight="1" x14ac:dyDescent="0.2">
      <c r="B65" s="9"/>
      <c r="C65" s="32"/>
      <c r="D65" s="32"/>
      <c r="E65" s="32"/>
      <c r="F65" s="32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2:16" s="8" customFormat="1" ht="15" customHeight="1" thickBot="1" x14ac:dyDescent="0.25">
      <c r="B66" s="44" t="s">
        <v>106</v>
      </c>
      <c r="C66" s="44"/>
      <c r="D66" s="44"/>
      <c r="E66" s="44"/>
      <c r="F66" s="44"/>
      <c r="G66" s="33"/>
      <c r="H66" s="33"/>
      <c r="I66" s="34"/>
      <c r="J66" s="34"/>
    </row>
    <row r="67" spans="2:16" customFormat="1" ht="15" customHeight="1" thickTop="1" x14ac:dyDescent="0.25">
      <c r="B67" s="23" t="s">
        <v>0</v>
      </c>
      <c r="C67" s="23" t="s">
        <v>3</v>
      </c>
      <c r="D67" s="23" t="s">
        <v>4</v>
      </c>
      <c r="E67" s="23" t="s">
        <v>73</v>
      </c>
      <c r="F67" s="23" t="s">
        <v>14</v>
      </c>
      <c r="G67" s="35" t="s">
        <v>43</v>
      </c>
      <c r="H67" s="36"/>
      <c r="I67" s="8"/>
      <c r="J67" s="8"/>
      <c r="K67" s="8"/>
      <c r="L67" s="8"/>
      <c r="M67" s="8"/>
      <c r="N67" s="8"/>
      <c r="O67" s="8"/>
      <c r="P67" s="8"/>
    </row>
    <row r="68" spans="2:16" customFormat="1" ht="15" customHeight="1" x14ac:dyDescent="0.25">
      <c r="B68" s="10" t="s">
        <v>27</v>
      </c>
      <c r="C68" s="37">
        <v>2238</v>
      </c>
      <c r="D68" s="11">
        <v>6387</v>
      </c>
      <c r="E68" s="11">
        <v>4268</v>
      </c>
      <c r="F68" s="12">
        <v>12893</v>
      </c>
      <c r="G68" s="38" t="s">
        <v>44</v>
      </c>
      <c r="H68" s="31"/>
      <c r="I68" s="8"/>
      <c r="J68" s="8"/>
      <c r="K68" s="8"/>
      <c r="L68" s="8"/>
      <c r="M68" s="8"/>
      <c r="N68" s="8"/>
      <c r="O68" s="8"/>
      <c r="P68" s="8"/>
    </row>
    <row r="69" spans="2:16" customFormat="1" ht="15" customHeight="1" x14ac:dyDescent="0.25">
      <c r="B69" s="10" t="s">
        <v>28</v>
      </c>
      <c r="C69" s="37">
        <v>2461</v>
      </c>
      <c r="D69" s="11">
        <v>6787</v>
      </c>
      <c r="E69" s="11">
        <v>4505</v>
      </c>
      <c r="F69" s="12">
        <v>13753</v>
      </c>
      <c r="G69" s="39">
        <f t="shared" ref="G69:G79" si="10">+(F69-F68)/F68</f>
        <v>6.6702862018149386E-2</v>
      </c>
      <c r="H69" s="31"/>
      <c r="I69" s="8"/>
      <c r="J69" s="8"/>
      <c r="K69" s="8"/>
      <c r="L69" s="8"/>
      <c r="M69" s="8"/>
      <c r="N69" s="8"/>
      <c r="O69" s="8"/>
      <c r="P69" s="8"/>
    </row>
    <row r="70" spans="2:16" customFormat="1" ht="15" customHeight="1" x14ac:dyDescent="0.25">
      <c r="B70" s="10" t="s">
        <v>29</v>
      </c>
      <c r="C70" s="37">
        <v>2167</v>
      </c>
      <c r="D70" s="11">
        <v>6093</v>
      </c>
      <c r="E70" s="11">
        <v>5789</v>
      </c>
      <c r="F70" s="12">
        <f t="shared" ref="F70:F79" si="11">SUM(C70:E70)</f>
        <v>14049</v>
      </c>
      <c r="G70" s="39">
        <f t="shared" si="10"/>
        <v>2.1522576892314405E-2</v>
      </c>
      <c r="H70" s="31"/>
      <c r="I70" s="8"/>
      <c r="J70" s="8"/>
      <c r="K70" s="8"/>
      <c r="L70" s="8"/>
      <c r="M70" s="8"/>
      <c r="N70" s="8"/>
      <c r="O70" s="8"/>
      <c r="P70" s="8"/>
    </row>
    <row r="71" spans="2:16" customFormat="1" ht="15" customHeight="1" x14ac:dyDescent="0.25">
      <c r="B71" s="10" t="s">
        <v>30</v>
      </c>
      <c r="C71" s="37">
        <v>1917</v>
      </c>
      <c r="D71" s="11">
        <v>6927</v>
      </c>
      <c r="E71" s="11">
        <v>7193</v>
      </c>
      <c r="F71" s="12">
        <f t="shared" si="11"/>
        <v>16037</v>
      </c>
      <c r="G71" s="39">
        <f t="shared" si="10"/>
        <v>0.14150473343298456</v>
      </c>
      <c r="H71" s="31"/>
      <c r="I71" s="8"/>
      <c r="J71" s="8"/>
      <c r="K71" s="8"/>
      <c r="L71" s="8"/>
      <c r="M71" s="8"/>
      <c r="N71" s="8"/>
      <c r="O71" s="8"/>
      <c r="P71" s="8"/>
    </row>
    <row r="72" spans="2:16" customFormat="1" ht="15" customHeight="1" x14ac:dyDescent="0.25">
      <c r="B72" s="10" t="s">
        <v>31</v>
      </c>
      <c r="C72" s="37">
        <v>2769</v>
      </c>
      <c r="D72" s="11">
        <v>9840</v>
      </c>
      <c r="E72" s="11">
        <v>11035</v>
      </c>
      <c r="F72" s="12">
        <f t="shared" si="11"/>
        <v>23644</v>
      </c>
      <c r="G72" s="39">
        <f t="shared" si="10"/>
        <v>0.4743405873916568</v>
      </c>
      <c r="H72" s="31"/>
      <c r="I72" s="8"/>
      <c r="J72" s="8"/>
      <c r="K72" s="8"/>
      <c r="L72" s="8"/>
      <c r="M72" s="8"/>
      <c r="N72" s="8"/>
      <c r="O72" s="8"/>
      <c r="P72" s="8"/>
    </row>
    <row r="73" spans="2:16" customFormat="1" ht="15" customHeight="1" x14ac:dyDescent="0.25">
      <c r="B73" s="10" t="s">
        <v>32</v>
      </c>
      <c r="C73" s="37">
        <v>2719</v>
      </c>
      <c r="D73" s="11">
        <v>9524</v>
      </c>
      <c r="E73" s="11">
        <v>11829</v>
      </c>
      <c r="F73" s="12">
        <f t="shared" si="11"/>
        <v>24072</v>
      </c>
      <c r="G73" s="39">
        <f t="shared" si="10"/>
        <v>1.8101844019624429E-2</v>
      </c>
      <c r="H73" s="31"/>
      <c r="I73" s="8"/>
      <c r="J73" s="8"/>
      <c r="K73" s="8"/>
      <c r="L73" s="8"/>
      <c r="M73" s="8"/>
      <c r="N73" s="8"/>
      <c r="O73" s="40" t="s">
        <v>3</v>
      </c>
      <c r="P73" s="40" t="s">
        <v>4</v>
      </c>
    </row>
    <row r="74" spans="2:16" customFormat="1" ht="15" customHeight="1" x14ac:dyDescent="0.25">
      <c r="B74" s="10" t="s">
        <v>33</v>
      </c>
      <c r="C74" s="37">
        <v>3194</v>
      </c>
      <c r="D74" s="11">
        <v>10251</v>
      </c>
      <c r="E74" s="11">
        <v>13424</v>
      </c>
      <c r="F74" s="12">
        <f t="shared" si="11"/>
        <v>26869</v>
      </c>
      <c r="G74" s="39">
        <f t="shared" si="10"/>
        <v>0.1161930874044533</v>
      </c>
      <c r="H74" s="31"/>
      <c r="I74" s="8"/>
      <c r="J74" s="8"/>
      <c r="K74" s="8"/>
      <c r="L74" s="8"/>
      <c r="M74" s="8"/>
      <c r="N74" s="8"/>
      <c r="O74" s="95">
        <f>+C81</f>
        <v>0.12598021128881084</v>
      </c>
      <c r="P74" s="95">
        <f>+D81</f>
        <v>0.41026163000284149</v>
      </c>
    </row>
    <row r="75" spans="2:16" customFormat="1" ht="15" customHeight="1" x14ac:dyDescent="0.25">
      <c r="B75" s="10" t="s">
        <v>34</v>
      </c>
      <c r="C75" s="37">
        <v>2833</v>
      </c>
      <c r="D75" s="11">
        <v>9596</v>
      </c>
      <c r="E75" s="11">
        <v>12561</v>
      </c>
      <c r="F75" s="12">
        <f t="shared" si="11"/>
        <v>24990</v>
      </c>
      <c r="G75" s="39">
        <f t="shared" si="10"/>
        <v>-6.9931891771186125E-2</v>
      </c>
      <c r="H75" s="31"/>
      <c r="I75" s="8"/>
      <c r="J75" s="8"/>
      <c r="K75" s="8"/>
      <c r="L75" s="8"/>
      <c r="M75" s="8"/>
      <c r="N75" s="8"/>
      <c r="O75" s="95"/>
      <c r="P75" s="101"/>
    </row>
    <row r="76" spans="2:16" customFormat="1" ht="15" customHeight="1" x14ac:dyDescent="0.25">
      <c r="B76" s="10" t="s">
        <v>35</v>
      </c>
      <c r="C76" s="37">
        <v>2606</v>
      </c>
      <c r="D76" s="11">
        <v>9130</v>
      </c>
      <c r="E76" s="11">
        <v>13008</v>
      </c>
      <c r="F76" s="12">
        <f t="shared" si="11"/>
        <v>24744</v>
      </c>
      <c r="G76" s="39">
        <f t="shared" si="10"/>
        <v>-9.843937575030012E-3</v>
      </c>
      <c r="H76" s="31"/>
      <c r="I76" s="8"/>
      <c r="J76" s="8"/>
      <c r="K76" s="8"/>
      <c r="L76" s="8"/>
      <c r="M76" s="8"/>
      <c r="N76" s="8"/>
      <c r="O76" s="8"/>
      <c r="P76" s="8"/>
    </row>
    <row r="77" spans="2:16" customFormat="1" ht="15" customHeight="1" x14ac:dyDescent="0.25">
      <c r="B77" s="10" t="s">
        <v>36</v>
      </c>
      <c r="C77" s="37">
        <v>2278</v>
      </c>
      <c r="D77" s="11">
        <v>7558</v>
      </c>
      <c r="E77" s="11">
        <v>9383</v>
      </c>
      <c r="F77" s="12">
        <f t="shared" si="11"/>
        <v>19219</v>
      </c>
      <c r="G77" s="39">
        <f t="shared" si="10"/>
        <v>-0.22328645328160363</v>
      </c>
      <c r="H77" s="31"/>
      <c r="I77" s="8"/>
      <c r="J77" s="8"/>
      <c r="K77" s="8"/>
      <c r="L77" s="8"/>
      <c r="M77" s="8"/>
      <c r="N77" s="8"/>
      <c r="O77" s="8"/>
      <c r="P77" s="8"/>
    </row>
    <row r="78" spans="2:16" customFormat="1" ht="15" customHeight="1" x14ac:dyDescent="0.25">
      <c r="B78" s="10" t="s">
        <v>37</v>
      </c>
      <c r="C78" s="37">
        <v>2362</v>
      </c>
      <c r="D78" s="11">
        <v>7394</v>
      </c>
      <c r="E78" s="11">
        <v>8192</v>
      </c>
      <c r="F78" s="12">
        <f t="shared" si="11"/>
        <v>17948</v>
      </c>
      <c r="G78" s="39">
        <f t="shared" si="10"/>
        <v>-6.6132473073520992E-2</v>
      </c>
      <c r="H78" s="41"/>
      <c r="I78" s="8"/>
      <c r="J78" s="8"/>
      <c r="K78" s="8"/>
      <c r="L78" s="8"/>
      <c r="M78" s="8"/>
      <c r="N78" s="8"/>
      <c r="O78" s="8"/>
      <c r="P78" s="8"/>
    </row>
    <row r="79" spans="2:16" customFormat="1" ht="15" customHeight="1" x14ac:dyDescent="0.25">
      <c r="B79" s="10" t="s">
        <v>38</v>
      </c>
      <c r="C79" s="26">
        <v>2161</v>
      </c>
      <c r="D79" s="11">
        <v>7249</v>
      </c>
      <c r="E79" s="11">
        <v>8163</v>
      </c>
      <c r="F79" s="12">
        <f t="shared" si="11"/>
        <v>17573</v>
      </c>
      <c r="G79" s="39">
        <f t="shared" si="10"/>
        <v>-2.0893692890572767E-2</v>
      </c>
      <c r="H79" s="8"/>
      <c r="I79" s="8"/>
      <c r="J79" s="8"/>
      <c r="K79" s="8"/>
      <c r="L79" s="8"/>
      <c r="M79" s="8"/>
      <c r="N79" s="8"/>
      <c r="O79" s="8"/>
      <c r="P79" s="8"/>
    </row>
    <row r="80" spans="2:16" customFormat="1" x14ac:dyDescent="0.25">
      <c r="B80" s="20" t="s">
        <v>14</v>
      </c>
      <c r="C80" s="27">
        <f>+SUM(C68:C79)</f>
        <v>29705</v>
      </c>
      <c r="D80" s="27">
        <f t="shared" ref="D80:F80" si="12">+SUM(D68:D79)</f>
        <v>96736</v>
      </c>
      <c r="E80" s="27">
        <f t="shared" si="12"/>
        <v>109350</v>
      </c>
      <c r="F80" s="27">
        <f t="shared" si="12"/>
        <v>235791</v>
      </c>
      <c r="G80" s="42"/>
      <c r="H80" s="43"/>
      <c r="I80" s="43"/>
      <c r="J80" s="43"/>
      <c r="K80" s="43"/>
      <c r="L80" s="43"/>
      <c r="M80" s="8"/>
      <c r="N80" s="8"/>
      <c r="O80" s="8"/>
      <c r="P80" s="8"/>
    </row>
    <row r="81" spans="2:16" customFormat="1" x14ac:dyDescent="0.25">
      <c r="B81" s="28" t="s">
        <v>39</v>
      </c>
      <c r="C81" s="29">
        <f>+C80/$F$80</f>
        <v>0.12598021128881084</v>
      </c>
      <c r="D81" s="29">
        <f t="shared" ref="D81:F81" si="13">+D80/$F$80</f>
        <v>0.41026163000284149</v>
      </c>
      <c r="E81" s="29">
        <f t="shared" si="13"/>
        <v>0.46375815870834763</v>
      </c>
      <c r="F81" s="29">
        <f t="shared" si="13"/>
        <v>1</v>
      </c>
      <c r="G81" s="13"/>
      <c r="H81" s="36"/>
      <c r="I81" s="36"/>
      <c r="J81" s="36"/>
      <c r="K81" s="36"/>
      <c r="L81" s="36"/>
      <c r="M81" s="8"/>
      <c r="N81" s="8"/>
      <c r="O81" s="8"/>
      <c r="P81" s="8"/>
    </row>
    <row r="82" spans="2:16" customFormat="1" x14ac:dyDescent="0.25">
      <c r="B82" s="10"/>
      <c r="C82" s="11"/>
      <c r="D82" s="11"/>
      <c r="E82" s="11"/>
      <c r="F82" s="11"/>
      <c r="G82" s="11"/>
      <c r="H82" s="11"/>
      <c r="I82" s="11"/>
      <c r="J82" s="11"/>
      <c r="K82" s="12"/>
      <c r="L82" s="12"/>
      <c r="M82" s="8"/>
      <c r="N82" s="8"/>
      <c r="O82" s="8"/>
      <c r="P82" s="8"/>
    </row>
    <row r="83" spans="2:16" customFormat="1" x14ac:dyDescent="0.25">
      <c r="B83" s="44" t="s">
        <v>107</v>
      </c>
      <c r="C83" s="44"/>
      <c r="D83" s="44"/>
      <c r="E83" s="44"/>
      <c r="F83" s="44"/>
      <c r="G83" s="11"/>
      <c r="H83" s="11"/>
      <c r="I83" s="11"/>
      <c r="J83" s="11"/>
      <c r="K83" s="12"/>
      <c r="L83" s="12"/>
      <c r="M83" s="8"/>
      <c r="N83" s="8"/>
      <c r="O83" s="8"/>
      <c r="P83" s="8"/>
    </row>
    <row r="84" spans="2:16" customFormat="1" ht="25.5" customHeight="1" x14ac:dyDescent="0.25">
      <c r="B84" s="92" t="s">
        <v>0</v>
      </c>
      <c r="C84" s="23" t="s">
        <v>45</v>
      </c>
      <c r="D84" s="23" t="s">
        <v>46</v>
      </c>
      <c r="E84" s="23" t="s">
        <v>15</v>
      </c>
      <c r="F84" s="23" t="s">
        <v>47</v>
      </c>
      <c r="G84" s="23" t="s">
        <v>48</v>
      </c>
      <c r="H84" s="23" t="s">
        <v>49</v>
      </c>
      <c r="I84" s="23" t="s">
        <v>50</v>
      </c>
      <c r="J84" s="92" t="s">
        <v>51</v>
      </c>
      <c r="K84" s="92" t="s">
        <v>14</v>
      </c>
      <c r="L84" s="36"/>
      <c r="M84" s="8"/>
      <c r="N84" s="8"/>
      <c r="O84" s="8"/>
      <c r="P84" s="8"/>
    </row>
    <row r="85" spans="2:16" customFormat="1" ht="13.5" customHeight="1" x14ac:dyDescent="0.25">
      <c r="B85" s="92"/>
      <c r="C85" s="45" t="s">
        <v>52</v>
      </c>
      <c r="D85" s="45" t="s">
        <v>53</v>
      </c>
      <c r="E85" s="45" t="s">
        <v>54</v>
      </c>
      <c r="F85" s="45" t="s">
        <v>55</v>
      </c>
      <c r="G85" s="45" t="s">
        <v>56</v>
      </c>
      <c r="H85" s="45" t="s">
        <v>57</v>
      </c>
      <c r="I85" s="45" t="s">
        <v>58</v>
      </c>
      <c r="J85" s="92"/>
      <c r="K85" s="92"/>
      <c r="L85" s="36"/>
      <c r="M85" s="8"/>
      <c r="N85" s="8"/>
      <c r="O85" s="8"/>
      <c r="P85" s="8"/>
    </row>
    <row r="86" spans="2:16" customFormat="1" ht="14.25" customHeight="1" x14ac:dyDescent="0.25">
      <c r="B86" s="10" t="s">
        <v>27</v>
      </c>
      <c r="C86" s="37">
        <v>0</v>
      </c>
      <c r="D86" s="11">
        <v>10</v>
      </c>
      <c r="E86" s="11">
        <v>20</v>
      </c>
      <c r="F86" s="11">
        <v>91</v>
      </c>
      <c r="G86" s="11">
        <v>1958</v>
      </c>
      <c r="H86" s="11">
        <v>5729</v>
      </c>
      <c r="I86" s="11">
        <v>426</v>
      </c>
      <c r="J86" s="11">
        <v>4659</v>
      </c>
      <c r="K86" s="12">
        <f t="shared" ref="K86:K97" si="14">SUM(C86:J86)</f>
        <v>12893</v>
      </c>
      <c r="L86" s="12"/>
      <c r="M86" s="8"/>
      <c r="N86" s="8"/>
      <c r="O86" s="8"/>
      <c r="P86" s="8"/>
    </row>
    <row r="87" spans="2:16" customFormat="1" ht="14.25" customHeight="1" x14ac:dyDescent="0.25">
      <c r="B87" s="10" t="s">
        <v>28</v>
      </c>
      <c r="C87" s="37">
        <v>0</v>
      </c>
      <c r="D87" s="11">
        <v>9</v>
      </c>
      <c r="E87" s="11">
        <v>51</v>
      </c>
      <c r="F87" s="11">
        <v>83</v>
      </c>
      <c r="G87" s="11">
        <v>2011</v>
      </c>
      <c r="H87" s="11">
        <v>6096</v>
      </c>
      <c r="I87" s="11">
        <v>398</v>
      </c>
      <c r="J87" s="11">
        <v>5105</v>
      </c>
      <c r="K87" s="12">
        <f t="shared" si="14"/>
        <v>13753</v>
      </c>
      <c r="L87" s="12"/>
      <c r="M87" s="8"/>
      <c r="N87" s="8"/>
      <c r="O87" s="8"/>
      <c r="P87" s="8"/>
    </row>
    <row r="88" spans="2:16" customFormat="1" ht="14.25" customHeight="1" x14ac:dyDescent="0.25">
      <c r="B88" s="10" t="s">
        <v>29</v>
      </c>
      <c r="C88" s="37">
        <v>0</v>
      </c>
      <c r="D88" s="11">
        <v>11</v>
      </c>
      <c r="E88" s="11">
        <v>38</v>
      </c>
      <c r="F88" s="11">
        <v>67</v>
      </c>
      <c r="G88" s="11">
        <v>1815</v>
      </c>
      <c r="H88" s="11">
        <v>5467</v>
      </c>
      <c r="I88" s="11">
        <v>433</v>
      </c>
      <c r="J88" s="11">
        <v>6218</v>
      </c>
      <c r="K88" s="12">
        <f t="shared" si="14"/>
        <v>14049</v>
      </c>
      <c r="L88" s="12"/>
      <c r="M88" s="8"/>
      <c r="N88" s="8"/>
      <c r="O88" s="8"/>
      <c r="P88" s="8"/>
    </row>
    <row r="89" spans="2:16" customFormat="1" ht="14.25" customHeight="1" x14ac:dyDescent="0.25">
      <c r="B89" s="10" t="s">
        <v>30</v>
      </c>
      <c r="C89" s="37">
        <v>0</v>
      </c>
      <c r="D89" s="11">
        <v>5</v>
      </c>
      <c r="E89" s="11">
        <v>29</v>
      </c>
      <c r="F89" s="11">
        <v>63</v>
      </c>
      <c r="G89" s="11">
        <v>1822</v>
      </c>
      <c r="H89" s="11">
        <v>5885</v>
      </c>
      <c r="I89" s="11">
        <v>501</v>
      </c>
      <c r="J89" s="11">
        <v>7732</v>
      </c>
      <c r="K89" s="12">
        <f t="shared" si="14"/>
        <v>16037</v>
      </c>
      <c r="L89" s="12"/>
      <c r="M89" s="8"/>
      <c r="N89" s="8"/>
      <c r="O89" s="8"/>
      <c r="P89" s="8"/>
    </row>
    <row r="90" spans="2:16" customFormat="1" ht="14.25" customHeight="1" x14ac:dyDescent="0.25">
      <c r="B90" s="10" t="s">
        <v>31</v>
      </c>
      <c r="C90" s="37">
        <v>0</v>
      </c>
      <c r="D90" s="11">
        <v>12</v>
      </c>
      <c r="E90" s="11">
        <v>42</v>
      </c>
      <c r="F90" s="11">
        <v>112</v>
      </c>
      <c r="G90" s="11">
        <v>2651</v>
      </c>
      <c r="H90" s="11">
        <v>8227</v>
      </c>
      <c r="I90" s="11">
        <v>635</v>
      </c>
      <c r="J90" s="11">
        <v>11965</v>
      </c>
      <c r="K90" s="12">
        <f t="shared" si="14"/>
        <v>23644</v>
      </c>
      <c r="L90" s="12"/>
      <c r="M90" s="8"/>
      <c r="N90" s="8"/>
      <c r="O90" s="8"/>
      <c r="P90" s="8"/>
    </row>
    <row r="91" spans="2:16" customFormat="1" ht="14.25" customHeight="1" x14ac:dyDescent="0.25">
      <c r="B91" s="10" t="s">
        <v>32</v>
      </c>
      <c r="C91" s="37">
        <v>0</v>
      </c>
      <c r="D91" s="11">
        <v>9</v>
      </c>
      <c r="E91" s="11">
        <v>43</v>
      </c>
      <c r="F91" s="11">
        <v>96</v>
      </c>
      <c r="G91" s="11">
        <v>2445</v>
      </c>
      <c r="H91" s="11">
        <v>8259</v>
      </c>
      <c r="I91" s="11">
        <v>733</v>
      </c>
      <c r="J91" s="11">
        <v>12487</v>
      </c>
      <c r="K91" s="12">
        <f t="shared" si="14"/>
        <v>24072</v>
      </c>
      <c r="L91" s="12"/>
      <c r="M91" s="8"/>
      <c r="N91" s="8"/>
      <c r="O91" s="8"/>
      <c r="P91" s="8"/>
    </row>
    <row r="92" spans="2:16" customFormat="1" ht="14.25" customHeight="1" x14ac:dyDescent="0.25">
      <c r="B92" s="10" t="s">
        <v>33</v>
      </c>
      <c r="C92" s="37">
        <v>0</v>
      </c>
      <c r="D92" s="11">
        <v>13</v>
      </c>
      <c r="E92" s="11">
        <v>56</v>
      </c>
      <c r="F92" s="11">
        <v>123</v>
      </c>
      <c r="G92" s="11">
        <v>2728</v>
      </c>
      <c r="H92" s="11">
        <v>9079</v>
      </c>
      <c r="I92" s="11">
        <v>836</v>
      </c>
      <c r="J92" s="11">
        <v>14034</v>
      </c>
      <c r="K92" s="12">
        <f t="shared" si="14"/>
        <v>26869</v>
      </c>
      <c r="L92" s="12"/>
      <c r="M92" s="8"/>
      <c r="N92" s="8"/>
      <c r="O92" s="8"/>
      <c r="P92" s="8"/>
    </row>
    <row r="93" spans="2:16" customFormat="1" ht="14.25" customHeight="1" x14ac:dyDescent="0.25">
      <c r="B93" s="10" t="s">
        <v>34</v>
      </c>
      <c r="C93" s="37">
        <v>0</v>
      </c>
      <c r="D93" s="11">
        <v>16</v>
      </c>
      <c r="E93" s="11">
        <v>50</v>
      </c>
      <c r="F93" s="11">
        <v>94</v>
      </c>
      <c r="G93" s="11">
        <v>2440</v>
      </c>
      <c r="H93" s="11">
        <v>8336</v>
      </c>
      <c r="I93" s="11">
        <v>769</v>
      </c>
      <c r="J93" s="11">
        <v>13285</v>
      </c>
      <c r="K93" s="12">
        <f t="shared" si="14"/>
        <v>24990</v>
      </c>
      <c r="L93" s="12"/>
      <c r="M93" s="8"/>
      <c r="N93" s="8"/>
      <c r="O93" s="8"/>
      <c r="P93" s="8"/>
    </row>
    <row r="94" spans="2:16" customFormat="1" ht="14.25" customHeight="1" x14ac:dyDescent="0.25">
      <c r="B94" s="10" t="s">
        <v>35</v>
      </c>
      <c r="C94" s="37">
        <v>0</v>
      </c>
      <c r="D94" s="11">
        <v>19</v>
      </c>
      <c r="E94" s="11">
        <v>55</v>
      </c>
      <c r="F94" s="11">
        <v>95</v>
      </c>
      <c r="G94" s="11">
        <v>2255</v>
      </c>
      <c r="H94" s="11">
        <v>7834</v>
      </c>
      <c r="I94" s="11">
        <v>761</v>
      </c>
      <c r="J94" s="11">
        <v>13725</v>
      </c>
      <c r="K94" s="12">
        <f t="shared" si="14"/>
        <v>24744</v>
      </c>
      <c r="L94" s="12"/>
      <c r="M94" s="8"/>
      <c r="N94" s="8"/>
      <c r="O94" s="8"/>
      <c r="P94" s="8"/>
    </row>
    <row r="95" spans="2:16" customFormat="1" ht="14.25" customHeight="1" x14ac:dyDescent="0.25">
      <c r="B95" s="10" t="s">
        <v>36</v>
      </c>
      <c r="C95" s="37">
        <v>0</v>
      </c>
      <c r="D95" s="11">
        <v>16</v>
      </c>
      <c r="E95" s="11">
        <v>35</v>
      </c>
      <c r="F95" s="11">
        <v>95</v>
      </c>
      <c r="G95" s="11">
        <v>1885</v>
      </c>
      <c r="H95" s="11">
        <v>6687</v>
      </c>
      <c r="I95" s="11">
        <v>562</v>
      </c>
      <c r="J95" s="11">
        <v>9939</v>
      </c>
      <c r="K95" s="12">
        <f t="shared" si="14"/>
        <v>19219</v>
      </c>
      <c r="L95" s="12"/>
      <c r="M95" s="8"/>
      <c r="N95" s="8"/>
      <c r="O95" s="8"/>
      <c r="P95" s="8"/>
    </row>
    <row r="96" spans="2:16" customFormat="1" ht="14.25" customHeight="1" x14ac:dyDescent="0.25">
      <c r="B96" s="10" t="s">
        <v>37</v>
      </c>
      <c r="C96" s="37">
        <v>0</v>
      </c>
      <c r="D96" s="11">
        <v>15</v>
      </c>
      <c r="E96" s="11">
        <v>43</v>
      </c>
      <c r="F96" s="11">
        <v>108</v>
      </c>
      <c r="G96" s="11">
        <v>1896</v>
      </c>
      <c r="H96" s="11">
        <v>6572</v>
      </c>
      <c r="I96" s="11">
        <v>552</v>
      </c>
      <c r="J96" s="11">
        <v>8762</v>
      </c>
      <c r="K96" s="12">
        <f t="shared" si="14"/>
        <v>17948</v>
      </c>
      <c r="L96" s="12"/>
      <c r="M96" s="8"/>
      <c r="N96" s="8"/>
      <c r="O96" s="8"/>
      <c r="P96" s="8"/>
    </row>
    <row r="97" spans="2:17" customFormat="1" ht="14.25" customHeight="1" x14ac:dyDescent="0.25">
      <c r="B97" s="10" t="s">
        <v>38</v>
      </c>
      <c r="C97" s="37">
        <v>0</v>
      </c>
      <c r="D97" s="11">
        <v>17</v>
      </c>
      <c r="E97" s="11">
        <v>33</v>
      </c>
      <c r="F97" s="11">
        <v>67</v>
      </c>
      <c r="G97" s="11">
        <v>1843</v>
      </c>
      <c r="H97" s="11">
        <v>6225</v>
      </c>
      <c r="I97" s="11">
        <v>612</v>
      </c>
      <c r="J97" s="11">
        <v>8776</v>
      </c>
      <c r="K97" s="12">
        <f t="shared" si="14"/>
        <v>17573</v>
      </c>
      <c r="L97" s="12"/>
      <c r="M97" s="8"/>
      <c r="N97" s="8"/>
      <c r="O97" s="8"/>
      <c r="P97" s="8"/>
    </row>
    <row r="98" spans="2:17" customFormat="1" ht="14.25" customHeight="1" x14ac:dyDescent="0.25">
      <c r="B98" s="20" t="s">
        <v>14</v>
      </c>
      <c r="C98" s="27">
        <f>+SUM(C86:C97)</f>
        <v>0</v>
      </c>
      <c r="D98" s="27">
        <f t="shared" ref="D98:K98" si="15">+SUM(D86:D97)</f>
        <v>152</v>
      </c>
      <c r="E98" s="27">
        <f t="shared" si="15"/>
        <v>495</v>
      </c>
      <c r="F98" s="27">
        <f t="shared" si="15"/>
        <v>1094</v>
      </c>
      <c r="G98" s="27">
        <f t="shared" si="15"/>
        <v>25749</v>
      </c>
      <c r="H98" s="27">
        <f t="shared" si="15"/>
        <v>84396</v>
      </c>
      <c r="I98" s="27">
        <f t="shared" si="15"/>
        <v>7218</v>
      </c>
      <c r="J98" s="27">
        <f t="shared" si="15"/>
        <v>116687</v>
      </c>
      <c r="K98" s="27">
        <f t="shared" si="15"/>
        <v>235791</v>
      </c>
      <c r="L98" s="42"/>
      <c r="M98" s="8"/>
      <c r="N98" s="46"/>
      <c r="O98" s="47"/>
      <c r="P98" s="14"/>
    </row>
    <row r="99" spans="2:17" customFormat="1" ht="14.25" customHeight="1" x14ac:dyDescent="0.25">
      <c r="B99" s="28" t="s">
        <v>39</v>
      </c>
      <c r="C99" s="48">
        <f>+C98/$K$98</f>
        <v>0</v>
      </c>
      <c r="D99" s="48">
        <f t="shared" ref="D99:K99" si="16">+D98/$K$98</f>
        <v>6.4463868425851704E-4</v>
      </c>
      <c r="E99" s="48">
        <f t="shared" si="16"/>
        <v>2.0993167678155654E-3</v>
      </c>
      <c r="F99" s="48">
        <f t="shared" si="16"/>
        <v>4.6397021090711687E-3</v>
      </c>
      <c r="G99" s="48">
        <f t="shared" si="16"/>
        <v>0.10920264132218788</v>
      </c>
      <c r="H99" s="48">
        <f t="shared" si="16"/>
        <v>0.35792714734659081</v>
      </c>
      <c r="I99" s="48">
        <f t="shared" si="16"/>
        <v>3.061185541432879E-2</v>
      </c>
      <c r="J99" s="48">
        <f t="shared" si="16"/>
        <v>0.49487469835574727</v>
      </c>
      <c r="K99" s="48">
        <f t="shared" si="16"/>
        <v>1</v>
      </c>
      <c r="L99" s="30"/>
      <c r="M99" s="8"/>
      <c r="N99" s="46"/>
      <c r="O99" s="47"/>
      <c r="P99" s="14"/>
    </row>
    <row r="100" spans="2:17" customFormat="1" x14ac:dyDescent="0.25">
      <c r="C100" s="59"/>
      <c r="D100" s="59"/>
      <c r="E100" s="59"/>
      <c r="F100" s="59"/>
    </row>
    <row r="101" spans="2:17" customFormat="1" x14ac:dyDescent="0.25">
      <c r="B101" t="s">
        <v>108</v>
      </c>
      <c r="C101" s="59"/>
      <c r="D101" s="59"/>
      <c r="E101" s="59"/>
      <c r="F101" s="59"/>
      <c r="J101" s="44"/>
    </row>
    <row r="102" spans="2:17" customFormat="1" ht="17.25" customHeight="1" x14ac:dyDescent="0.25">
      <c r="B102" s="23" t="s">
        <v>74</v>
      </c>
      <c r="C102" s="23" t="s">
        <v>27</v>
      </c>
      <c r="D102" s="23" t="s">
        <v>28</v>
      </c>
      <c r="E102" s="23" t="s">
        <v>29</v>
      </c>
      <c r="F102" s="23" t="s">
        <v>30</v>
      </c>
      <c r="G102" s="23" t="s">
        <v>31</v>
      </c>
      <c r="H102" s="23" t="s">
        <v>32</v>
      </c>
      <c r="I102" s="23" t="s">
        <v>33</v>
      </c>
      <c r="J102" s="23" t="s">
        <v>34</v>
      </c>
      <c r="K102" s="23" t="s">
        <v>40</v>
      </c>
      <c r="L102" s="23" t="s">
        <v>36</v>
      </c>
      <c r="M102" s="23" t="s">
        <v>37</v>
      </c>
      <c r="N102" s="23" t="s">
        <v>38</v>
      </c>
      <c r="O102" s="23" t="s">
        <v>14</v>
      </c>
      <c r="P102" s="23" t="s">
        <v>26</v>
      </c>
      <c r="Q102" s="44"/>
    </row>
    <row r="103" spans="2:17" customFormat="1" ht="14.25" customHeight="1" x14ac:dyDescent="0.25">
      <c r="B103" s="10" t="s">
        <v>16</v>
      </c>
      <c r="C103" s="37">
        <v>7383</v>
      </c>
      <c r="D103" s="11">
        <v>8104</v>
      </c>
      <c r="E103" s="11">
        <v>8338</v>
      </c>
      <c r="F103" s="11">
        <v>9654</v>
      </c>
      <c r="G103" s="11">
        <v>12394</v>
      </c>
      <c r="H103" s="11">
        <v>12404</v>
      </c>
      <c r="I103" s="11">
        <v>14017</v>
      </c>
      <c r="J103" s="11">
        <v>13142</v>
      </c>
      <c r="K103" s="11">
        <v>13462</v>
      </c>
      <c r="L103" s="11">
        <v>10639</v>
      </c>
      <c r="M103" s="11">
        <v>9735</v>
      </c>
      <c r="N103" s="11">
        <v>9437</v>
      </c>
      <c r="O103" s="26">
        <f t="shared" ref="O103:O127" si="17">+SUM(C103:N103)</f>
        <v>128709</v>
      </c>
      <c r="P103" s="31">
        <f t="shared" ref="P103:P127" si="18">+O103/$O$128</f>
        <v>0.54586052902782545</v>
      </c>
      <c r="Q103" s="33"/>
    </row>
    <row r="104" spans="2:17" customFormat="1" ht="14.25" customHeight="1" x14ac:dyDescent="0.25">
      <c r="B104" s="10" t="s">
        <v>75</v>
      </c>
      <c r="C104" s="37">
        <v>609</v>
      </c>
      <c r="D104" s="11">
        <v>720</v>
      </c>
      <c r="E104" s="11">
        <v>774</v>
      </c>
      <c r="F104" s="11">
        <v>767</v>
      </c>
      <c r="G104" s="11">
        <v>1017</v>
      </c>
      <c r="H104" s="11">
        <v>1011</v>
      </c>
      <c r="I104" s="11">
        <v>1174</v>
      </c>
      <c r="J104" s="11">
        <v>1101</v>
      </c>
      <c r="K104" s="11">
        <v>1250</v>
      </c>
      <c r="L104" s="11">
        <v>866</v>
      </c>
      <c r="M104" s="11">
        <v>811</v>
      </c>
      <c r="N104" s="11">
        <v>807</v>
      </c>
      <c r="O104" s="26">
        <f t="shared" si="17"/>
        <v>10907</v>
      </c>
      <c r="P104" s="31">
        <f t="shared" si="18"/>
        <v>4.6257066639523982E-2</v>
      </c>
      <c r="Q104" s="25"/>
    </row>
    <row r="105" spans="2:17" customFormat="1" ht="14.25" customHeight="1" x14ac:dyDescent="0.25">
      <c r="B105" s="10" t="s">
        <v>17</v>
      </c>
      <c r="C105" s="37">
        <v>466</v>
      </c>
      <c r="D105" s="11">
        <v>428</v>
      </c>
      <c r="E105" s="11">
        <v>457</v>
      </c>
      <c r="F105" s="11">
        <v>566</v>
      </c>
      <c r="G105" s="11">
        <v>1099</v>
      </c>
      <c r="H105" s="11">
        <v>1236</v>
      </c>
      <c r="I105" s="11">
        <v>1362</v>
      </c>
      <c r="J105" s="11">
        <v>1212</v>
      </c>
      <c r="K105" s="11">
        <v>1057</v>
      </c>
      <c r="L105" s="11">
        <v>827</v>
      </c>
      <c r="M105" s="11">
        <v>840</v>
      </c>
      <c r="N105" s="11">
        <v>726</v>
      </c>
      <c r="O105" s="26">
        <f t="shared" si="17"/>
        <v>10276</v>
      </c>
      <c r="P105" s="31">
        <f t="shared" si="18"/>
        <v>4.3580967891056061E-2</v>
      </c>
      <c r="Q105" s="25"/>
    </row>
    <row r="106" spans="2:17" customFormat="1" ht="14.25" customHeight="1" x14ac:dyDescent="0.25">
      <c r="B106" s="10" t="s">
        <v>22</v>
      </c>
      <c r="C106" s="37">
        <v>594</v>
      </c>
      <c r="D106" s="11">
        <v>524</v>
      </c>
      <c r="E106" s="11">
        <v>565</v>
      </c>
      <c r="F106" s="11">
        <v>620</v>
      </c>
      <c r="G106" s="11">
        <v>1024</v>
      </c>
      <c r="H106" s="11">
        <v>905</v>
      </c>
      <c r="I106" s="11">
        <v>913</v>
      </c>
      <c r="J106" s="11">
        <v>914</v>
      </c>
      <c r="K106" s="11">
        <v>932</v>
      </c>
      <c r="L106" s="11">
        <v>772</v>
      </c>
      <c r="M106" s="11">
        <v>711</v>
      </c>
      <c r="N106" s="11">
        <v>642</v>
      </c>
      <c r="O106" s="26">
        <f t="shared" si="17"/>
        <v>9116</v>
      </c>
      <c r="P106" s="31">
        <f t="shared" si="18"/>
        <v>3.8661356879609483E-2</v>
      </c>
      <c r="Q106" s="25"/>
    </row>
    <row r="107" spans="2:17" customFormat="1" ht="14.25" customHeight="1" x14ac:dyDescent="0.25">
      <c r="B107" s="10" t="s">
        <v>76</v>
      </c>
      <c r="C107" s="37">
        <v>471</v>
      </c>
      <c r="D107" s="11">
        <v>534</v>
      </c>
      <c r="E107" s="11">
        <v>459</v>
      </c>
      <c r="F107" s="11">
        <v>501</v>
      </c>
      <c r="G107" s="11">
        <v>796</v>
      </c>
      <c r="H107" s="11">
        <v>774</v>
      </c>
      <c r="I107" s="11">
        <v>978</v>
      </c>
      <c r="J107" s="11">
        <v>849</v>
      </c>
      <c r="K107" s="11">
        <v>837</v>
      </c>
      <c r="L107" s="11">
        <v>671</v>
      </c>
      <c r="M107" s="11">
        <v>553</v>
      </c>
      <c r="N107" s="11">
        <v>657</v>
      </c>
      <c r="O107" s="26">
        <f t="shared" si="17"/>
        <v>8080</v>
      </c>
      <c r="P107" s="31">
        <f t="shared" si="18"/>
        <v>3.4267635321110643E-2</v>
      </c>
      <c r="Q107" s="25"/>
    </row>
    <row r="108" spans="2:17" customFormat="1" ht="14.25" customHeight="1" x14ac:dyDescent="0.25">
      <c r="B108" s="10" t="s">
        <v>19</v>
      </c>
      <c r="C108" s="37">
        <v>309</v>
      </c>
      <c r="D108" s="11">
        <v>310</v>
      </c>
      <c r="E108" s="11">
        <v>301</v>
      </c>
      <c r="F108" s="11">
        <v>429</v>
      </c>
      <c r="G108" s="11">
        <v>799</v>
      </c>
      <c r="H108" s="11">
        <v>992</v>
      </c>
      <c r="I108" s="11">
        <v>1047</v>
      </c>
      <c r="J108" s="11">
        <v>903</v>
      </c>
      <c r="K108" s="11">
        <v>886</v>
      </c>
      <c r="L108" s="11">
        <v>575</v>
      </c>
      <c r="M108" s="11">
        <v>552</v>
      </c>
      <c r="N108" s="11">
        <v>638</v>
      </c>
      <c r="O108" s="26">
        <f t="shared" si="17"/>
        <v>7741</v>
      </c>
      <c r="P108" s="31">
        <f t="shared" si="18"/>
        <v>3.2829921413455136E-2</v>
      </c>
      <c r="Q108" s="25"/>
    </row>
    <row r="109" spans="2:17" customFormat="1" ht="14.25" customHeight="1" x14ac:dyDescent="0.25">
      <c r="B109" s="10" t="s">
        <v>77</v>
      </c>
      <c r="C109" s="37">
        <v>356</v>
      </c>
      <c r="D109" s="11">
        <v>339</v>
      </c>
      <c r="E109" s="11">
        <v>298</v>
      </c>
      <c r="F109" s="11">
        <v>397</v>
      </c>
      <c r="G109" s="11">
        <v>764</v>
      </c>
      <c r="H109" s="11">
        <v>802</v>
      </c>
      <c r="I109" s="11">
        <v>873</v>
      </c>
      <c r="J109" s="11">
        <v>796</v>
      </c>
      <c r="K109" s="11">
        <v>758</v>
      </c>
      <c r="L109" s="11">
        <v>570</v>
      </c>
      <c r="M109" s="11">
        <v>499</v>
      </c>
      <c r="N109" s="11">
        <v>508</v>
      </c>
      <c r="O109" s="26">
        <f t="shared" si="17"/>
        <v>6960</v>
      </c>
      <c r="P109" s="31">
        <f t="shared" si="18"/>
        <v>2.9517666068679466E-2</v>
      </c>
      <c r="Q109" s="25"/>
    </row>
    <row r="110" spans="2:17" customFormat="1" ht="14.25" customHeight="1" x14ac:dyDescent="0.25">
      <c r="B110" s="10" t="s">
        <v>23</v>
      </c>
      <c r="C110" s="37">
        <v>275</v>
      </c>
      <c r="D110" s="11">
        <v>346</v>
      </c>
      <c r="E110" s="11">
        <v>300</v>
      </c>
      <c r="F110" s="11">
        <v>308</v>
      </c>
      <c r="G110" s="11">
        <v>667</v>
      </c>
      <c r="H110" s="11">
        <v>706</v>
      </c>
      <c r="I110" s="11">
        <v>788</v>
      </c>
      <c r="J110" s="11">
        <v>681</v>
      </c>
      <c r="K110" s="11">
        <v>673</v>
      </c>
      <c r="L110" s="11">
        <v>498</v>
      </c>
      <c r="M110" s="11">
        <v>566</v>
      </c>
      <c r="N110" s="11">
        <v>531</v>
      </c>
      <c r="O110" s="26">
        <f t="shared" si="17"/>
        <v>6339</v>
      </c>
      <c r="P110" s="31">
        <f t="shared" si="18"/>
        <v>2.6883977759965393E-2</v>
      </c>
      <c r="Q110" s="25"/>
    </row>
    <row r="111" spans="2:17" customFormat="1" ht="14.25" customHeight="1" x14ac:dyDescent="0.25">
      <c r="B111" s="10" t="s">
        <v>78</v>
      </c>
      <c r="C111" s="37">
        <v>329</v>
      </c>
      <c r="D111" s="11">
        <v>326</v>
      </c>
      <c r="E111" s="11">
        <v>358</v>
      </c>
      <c r="F111" s="11">
        <v>370</v>
      </c>
      <c r="G111" s="11">
        <v>539</v>
      </c>
      <c r="H111" s="11">
        <v>559</v>
      </c>
      <c r="I111" s="11">
        <v>617</v>
      </c>
      <c r="J111" s="11">
        <v>577</v>
      </c>
      <c r="K111" s="11">
        <v>516</v>
      </c>
      <c r="L111" s="11">
        <v>426</v>
      </c>
      <c r="M111" s="11">
        <v>418</v>
      </c>
      <c r="N111" s="11">
        <v>389</v>
      </c>
      <c r="O111" s="26">
        <f t="shared" si="17"/>
        <v>5424</v>
      </c>
      <c r="P111" s="31">
        <f t="shared" si="18"/>
        <v>2.3003422522488135E-2</v>
      </c>
      <c r="Q111" s="25"/>
    </row>
    <row r="112" spans="2:17" customFormat="1" ht="14.25" customHeight="1" x14ac:dyDescent="0.25">
      <c r="B112" s="10" t="s">
        <v>79</v>
      </c>
      <c r="C112" s="37">
        <v>266</v>
      </c>
      <c r="D112" s="11">
        <v>251</v>
      </c>
      <c r="E112" s="11">
        <v>284</v>
      </c>
      <c r="F112" s="11">
        <v>288</v>
      </c>
      <c r="G112" s="11">
        <v>572</v>
      </c>
      <c r="H112" s="11">
        <v>536</v>
      </c>
      <c r="I112" s="11">
        <v>603</v>
      </c>
      <c r="J112" s="11">
        <v>675</v>
      </c>
      <c r="K112" s="11">
        <v>600</v>
      </c>
      <c r="L112" s="11">
        <v>438</v>
      </c>
      <c r="M112" s="11">
        <v>433</v>
      </c>
      <c r="N112" s="11">
        <v>409</v>
      </c>
      <c r="O112" s="26">
        <f t="shared" si="17"/>
        <v>5355</v>
      </c>
      <c r="P112" s="31">
        <f t="shared" si="18"/>
        <v>2.2710790488186573E-2</v>
      </c>
      <c r="Q112" s="25"/>
    </row>
    <row r="113" spans="2:17" customFormat="1" ht="14.25" customHeight="1" x14ac:dyDescent="0.25">
      <c r="B113" s="10" t="s">
        <v>80</v>
      </c>
      <c r="C113" s="37">
        <v>282</v>
      </c>
      <c r="D113" s="11">
        <v>307</v>
      </c>
      <c r="E113" s="11">
        <v>333</v>
      </c>
      <c r="F113" s="11">
        <v>398</v>
      </c>
      <c r="G113" s="11">
        <v>599</v>
      </c>
      <c r="H113" s="11">
        <v>601</v>
      </c>
      <c r="I113" s="11">
        <v>602</v>
      </c>
      <c r="J113" s="11">
        <v>574</v>
      </c>
      <c r="K113" s="11">
        <v>511</v>
      </c>
      <c r="L113" s="11">
        <v>371</v>
      </c>
      <c r="M113" s="11">
        <v>347</v>
      </c>
      <c r="N113" s="11">
        <v>403</v>
      </c>
      <c r="O113" s="26">
        <f t="shared" si="17"/>
        <v>5328</v>
      </c>
      <c r="P113" s="31">
        <f t="shared" si="18"/>
        <v>2.2596282300851176E-2</v>
      </c>
      <c r="Q113" s="25"/>
    </row>
    <row r="114" spans="2:17" customFormat="1" ht="14.25" customHeight="1" x14ac:dyDescent="0.25">
      <c r="B114" s="10" t="s">
        <v>21</v>
      </c>
      <c r="C114" s="37">
        <v>209</v>
      </c>
      <c r="D114" s="11">
        <v>204</v>
      </c>
      <c r="E114" s="11">
        <v>215</v>
      </c>
      <c r="F114" s="11">
        <v>216</v>
      </c>
      <c r="G114" s="11">
        <v>419</v>
      </c>
      <c r="H114" s="11">
        <v>445</v>
      </c>
      <c r="I114" s="11">
        <v>485</v>
      </c>
      <c r="J114" s="11">
        <v>511</v>
      </c>
      <c r="K114" s="11">
        <v>414</v>
      </c>
      <c r="L114" s="11">
        <v>357</v>
      </c>
      <c r="M114" s="11">
        <v>328</v>
      </c>
      <c r="N114" s="11">
        <v>367</v>
      </c>
      <c r="O114" s="26">
        <f t="shared" si="17"/>
        <v>4170</v>
      </c>
      <c r="P114" s="31">
        <f t="shared" si="18"/>
        <v>1.7685153377355371E-2</v>
      </c>
      <c r="Q114" s="25"/>
    </row>
    <row r="115" spans="2:17" customFormat="1" ht="14.25" customHeight="1" x14ac:dyDescent="0.25">
      <c r="B115" s="10" t="s">
        <v>81</v>
      </c>
      <c r="C115" s="37">
        <v>184</v>
      </c>
      <c r="D115" s="11">
        <v>206</v>
      </c>
      <c r="E115" s="11">
        <v>225</v>
      </c>
      <c r="F115" s="11">
        <v>237</v>
      </c>
      <c r="G115" s="11">
        <v>453</v>
      </c>
      <c r="H115" s="11">
        <v>453</v>
      </c>
      <c r="I115" s="11">
        <v>462</v>
      </c>
      <c r="J115" s="11">
        <v>476</v>
      </c>
      <c r="K115" s="11">
        <v>413</v>
      </c>
      <c r="L115" s="11">
        <v>352</v>
      </c>
      <c r="M115" s="11">
        <v>301</v>
      </c>
      <c r="N115" s="11">
        <v>250</v>
      </c>
      <c r="O115" s="26">
        <f t="shared" si="17"/>
        <v>4012</v>
      </c>
      <c r="P115" s="31">
        <f t="shared" si="18"/>
        <v>1.7015068429244544E-2</v>
      </c>
      <c r="Q115" s="25"/>
    </row>
    <row r="116" spans="2:17" customFormat="1" ht="14.25" customHeight="1" x14ac:dyDescent="0.25">
      <c r="B116" s="10" t="s">
        <v>20</v>
      </c>
      <c r="C116" s="37">
        <v>165</v>
      </c>
      <c r="D116" s="11">
        <v>151</v>
      </c>
      <c r="E116" s="11">
        <v>162</v>
      </c>
      <c r="F116" s="11">
        <v>218</v>
      </c>
      <c r="G116" s="11">
        <v>413</v>
      </c>
      <c r="H116" s="11">
        <v>439</v>
      </c>
      <c r="I116" s="11">
        <v>551</v>
      </c>
      <c r="J116" s="11">
        <v>496</v>
      </c>
      <c r="K116" s="11">
        <v>441</v>
      </c>
      <c r="L116" s="11">
        <v>291</v>
      </c>
      <c r="M116" s="11">
        <v>322</v>
      </c>
      <c r="N116" s="11">
        <v>317</v>
      </c>
      <c r="O116" s="26">
        <f t="shared" si="17"/>
        <v>3966</v>
      </c>
      <c r="P116" s="31">
        <f t="shared" si="18"/>
        <v>1.6819980406376833E-2</v>
      </c>
      <c r="Q116" s="25"/>
    </row>
    <row r="117" spans="2:17" customFormat="1" ht="14.25" customHeight="1" x14ac:dyDescent="0.25">
      <c r="B117" s="10" t="s">
        <v>82</v>
      </c>
      <c r="C117" s="37">
        <v>234</v>
      </c>
      <c r="D117" s="11">
        <v>185</v>
      </c>
      <c r="E117" s="11">
        <v>212</v>
      </c>
      <c r="F117" s="11">
        <v>209</v>
      </c>
      <c r="G117" s="11">
        <v>364</v>
      </c>
      <c r="H117" s="11">
        <v>348</v>
      </c>
      <c r="I117" s="11">
        <v>446</v>
      </c>
      <c r="J117" s="11">
        <v>406</v>
      </c>
      <c r="K117" s="11">
        <v>370</v>
      </c>
      <c r="L117" s="11">
        <v>327</v>
      </c>
      <c r="M117" s="11">
        <v>264</v>
      </c>
      <c r="N117" s="11">
        <v>275</v>
      </c>
      <c r="O117" s="26">
        <f t="shared" si="17"/>
        <v>3640</v>
      </c>
      <c r="P117" s="31">
        <f t="shared" si="18"/>
        <v>1.5437400070401329E-2</v>
      </c>
      <c r="Q117" s="25"/>
    </row>
    <row r="118" spans="2:17" customFormat="1" ht="14.25" customHeight="1" x14ac:dyDescent="0.25">
      <c r="B118" s="10" t="s">
        <v>83</v>
      </c>
      <c r="C118" s="37">
        <v>112</v>
      </c>
      <c r="D118" s="11">
        <v>138</v>
      </c>
      <c r="E118" s="11">
        <v>95</v>
      </c>
      <c r="F118" s="11">
        <v>118</v>
      </c>
      <c r="G118" s="11">
        <v>274</v>
      </c>
      <c r="H118" s="11">
        <v>281</v>
      </c>
      <c r="I118" s="11">
        <v>265</v>
      </c>
      <c r="J118" s="11">
        <v>289</v>
      </c>
      <c r="K118" s="11">
        <v>210</v>
      </c>
      <c r="L118" s="11">
        <v>164</v>
      </c>
      <c r="M118" s="11">
        <v>180</v>
      </c>
      <c r="N118" s="11">
        <v>179</v>
      </c>
      <c r="O118" s="26">
        <f t="shared" si="17"/>
        <v>2305</v>
      </c>
      <c r="P118" s="31">
        <f t="shared" si="18"/>
        <v>9.7756063632623812E-3</v>
      </c>
      <c r="Q118" s="25"/>
    </row>
    <row r="119" spans="2:17" customFormat="1" ht="14.25" customHeight="1" x14ac:dyDescent="0.25">
      <c r="B119" s="10" t="s">
        <v>84</v>
      </c>
      <c r="C119" s="37">
        <v>105</v>
      </c>
      <c r="D119" s="11">
        <v>86</v>
      </c>
      <c r="E119" s="11">
        <v>109</v>
      </c>
      <c r="F119" s="11">
        <v>98</v>
      </c>
      <c r="G119" s="11">
        <v>226</v>
      </c>
      <c r="H119" s="11">
        <v>272</v>
      </c>
      <c r="I119" s="11">
        <v>293</v>
      </c>
      <c r="J119" s="11">
        <v>285</v>
      </c>
      <c r="K119" s="11">
        <v>251</v>
      </c>
      <c r="L119" s="11">
        <v>138</v>
      </c>
      <c r="M119" s="11">
        <v>197</v>
      </c>
      <c r="N119" s="11">
        <v>213</v>
      </c>
      <c r="O119" s="26">
        <f t="shared" si="17"/>
        <v>2273</v>
      </c>
      <c r="P119" s="31">
        <f t="shared" si="18"/>
        <v>9.6398929560500609E-3</v>
      </c>
      <c r="Q119" s="25"/>
    </row>
    <row r="120" spans="2:17" customFormat="1" ht="14.25" customHeight="1" x14ac:dyDescent="0.25">
      <c r="B120" s="10" t="s">
        <v>85</v>
      </c>
      <c r="C120" s="37">
        <v>92</v>
      </c>
      <c r="D120" s="11">
        <v>113</v>
      </c>
      <c r="E120" s="11">
        <v>96</v>
      </c>
      <c r="F120" s="11">
        <v>124</v>
      </c>
      <c r="G120" s="11">
        <v>236</v>
      </c>
      <c r="H120" s="11">
        <v>276</v>
      </c>
      <c r="I120" s="11">
        <v>268</v>
      </c>
      <c r="J120" s="11">
        <v>231</v>
      </c>
      <c r="K120" s="11">
        <v>167</v>
      </c>
      <c r="L120" s="11">
        <v>180</v>
      </c>
      <c r="M120" s="11">
        <v>155</v>
      </c>
      <c r="N120" s="11">
        <v>126</v>
      </c>
      <c r="O120" s="26">
        <f t="shared" si="17"/>
        <v>2064</v>
      </c>
      <c r="P120" s="31">
        <f t="shared" si="18"/>
        <v>8.7535147651946008E-3</v>
      </c>
      <c r="Q120" s="25"/>
    </row>
    <row r="121" spans="2:17" customFormat="1" ht="14.25" customHeight="1" x14ac:dyDescent="0.25">
      <c r="B121" s="10" t="s">
        <v>86</v>
      </c>
      <c r="C121" s="37">
        <v>95</v>
      </c>
      <c r="D121" s="11">
        <v>72</v>
      </c>
      <c r="E121" s="11">
        <v>105</v>
      </c>
      <c r="F121" s="11">
        <v>138</v>
      </c>
      <c r="G121" s="11">
        <v>223</v>
      </c>
      <c r="H121" s="11">
        <v>251</v>
      </c>
      <c r="I121" s="11">
        <v>249</v>
      </c>
      <c r="J121" s="11">
        <v>185</v>
      </c>
      <c r="K121" s="11">
        <v>205</v>
      </c>
      <c r="L121" s="11">
        <v>192</v>
      </c>
      <c r="M121" s="11">
        <v>154</v>
      </c>
      <c r="N121" s="11">
        <v>193</v>
      </c>
      <c r="O121" s="26">
        <f t="shared" si="17"/>
        <v>2062</v>
      </c>
      <c r="P121" s="31">
        <f t="shared" si="18"/>
        <v>8.7450326772438303E-3</v>
      </c>
      <c r="Q121" s="25"/>
    </row>
    <row r="122" spans="2:17" customFormat="1" ht="14.25" customHeight="1" x14ac:dyDescent="0.25">
      <c r="B122" s="10" t="s">
        <v>87</v>
      </c>
      <c r="C122" s="37">
        <v>83</v>
      </c>
      <c r="D122" s="11">
        <v>103</v>
      </c>
      <c r="E122" s="11">
        <v>75</v>
      </c>
      <c r="F122" s="11">
        <v>74</v>
      </c>
      <c r="G122" s="11">
        <v>165</v>
      </c>
      <c r="H122" s="11">
        <v>158</v>
      </c>
      <c r="I122" s="11">
        <v>159</v>
      </c>
      <c r="J122" s="11">
        <v>130</v>
      </c>
      <c r="K122" s="11">
        <v>186</v>
      </c>
      <c r="L122" s="11">
        <v>147</v>
      </c>
      <c r="M122" s="11">
        <v>155</v>
      </c>
      <c r="N122" s="11">
        <v>118</v>
      </c>
      <c r="O122" s="26">
        <f t="shared" si="17"/>
        <v>1553</v>
      </c>
      <c r="P122" s="31">
        <f t="shared" si="18"/>
        <v>6.5863412937728748E-3</v>
      </c>
      <c r="Q122" s="25"/>
    </row>
    <row r="123" spans="2:17" customFormat="1" ht="14.25" customHeight="1" x14ac:dyDescent="0.25">
      <c r="B123" s="10" t="s">
        <v>88</v>
      </c>
      <c r="C123" s="37">
        <v>61</v>
      </c>
      <c r="D123" s="11">
        <v>70</v>
      </c>
      <c r="E123" s="11">
        <v>48</v>
      </c>
      <c r="F123" s="11">
        <v>66</v>
      </c>
      <c r="G123" s="11">
        <v>130</v>
      </c>
      <c r="H123" s="11">
        <v>143</v>
      </c>
      <c r="I123" s="11">
        <v>166</v>
      </c>
      <c r="J123" s="11">
        <v>112</v>
      </c>
      <c r="K123" s="11">
        <v>170</v>
      </c>
      <c r="L123" s="11">
        <v>104</v>
      </c>
      <c r="M123" s="11">
        <v>112</v>
      </c>
      <c r="N123" s="11">
        <v>101</v>
      </c>
      <c r="O123" s="26">
        <f t="shared" si="17"/>
        <v>1283</v>
      </c>
      <c r="P123" s="31">
        <f t="shared" si="18"/>
        <v>5.4412594204189301E-3</v>
      </c>
      <c r="Q123" s="25"/>
    </row>
    <row r="124" spans="2:17" customFormat="1" ht="14.25" customHeight="1" x14ac:dyDescent="0.25">
      <c r="B124" s="10" t="s">
        <v>18</v>
      </c>
      <c r="C124" s="37">
        <v>62</v>
      </c>
      <c r="D124" s="11">
        <v>95</v>
      </c>
      <c r="E124" s="11">
        <v>85</v>
      </c>
      <c r="F124" s="11">
        <v>63</v>
      </c>
      <c r="G124" s="11">
        <v>134</v>
      </c>
      <c r="H124" s="11">
        <v>152</v>
      </c>
      <c r="I124" s="11">
        <v>161</v>
      </c>
      <c r="J124" s="11">
        <v>111</v>
      </c>
      <c r="K124" s="11">
        <v>124</v>
      </c>
      <c r="L124" s="11">
        <v>95</v>
      </c>
      <c r="M124" s="11">
        <v>95</v>
      </c>
      <c r="N124" s="11">
        <v>83</v>
      </c>
      <c r="O124" s="26">
        <f t="shared" si="17"/>
        <v>1260</v>
      </c>
      <c r="P124" s="31">
        <f t="shared" si="18"/>
        <v>5.3437154089850756E-3</v>
      </c>
      <c r="Q124" s="25"/>
    </row>
    <row r="125" spans="2:17" customFormat="1" ht="14.25" customHeight="1" x14ac:dyDescent="0.25">
      <c r="B125" s="10" t="s">
        <v>89</v>
      </c>
      <c r="C125" s="37">
        <v>46</v>
      </c>
      <c r="D125" s="11">
        <v>49</v>
      </c>
      <c r="E125" s="11">
        <v>50</v>
      </c>
      <c r="F125" s="11">
        <v>36</v>
      </c>
      <c r="G125" s="11">
        <v>135</v>
      </c>
      <c r="H125" s="11">
        <v>132</v>
      </c>
      <c r="I125" s="11">
        <v>152</v>
      </c>
      <c r="J125" s="11">
        <v>93</v>
      </c>
      <c r="K125" s="11">
        <v>118</v>
      </c>
      <c r="L125" s="11">
        <v>76</v>
      </c>
      <c r="M125" s="11">
        <v>64</v>
      </c>
      <c r="N125" s="11">
        <v>70</v>
      </c>
      <c r="O125" s="26">
        <f t="shared" si="17"/>
        <v>1021</v>
      </c>
      <c r="P125" s="31">
        <f t="shared" si="18"/>
        <v>4.3301058988680649E-3</v>
      </c>
      <c r="Q125" s="25"/>
    </row>
    <row r="126" spans="2:17" customFormat="1" ht="14.25" customHeight="1" x14ac:dyDescent="0.25">
      <c r="B126" s="10" t="s">
        <v>90</v>
      </c>
      <c r="C126" s="37">
        <v>53</v>
      </c>
      <c r="D126" s="11">
        <v>34</v>
      </c>
      <c r="E126" s="11">
        <v>43</v>
      </c>
      <c r="F126" s="11">
        <v>69</v>
      </c>
      <c r="G126" s="11">
        <v>109</v>
      </c>
      <c r="H126" s="11">
        <v>98</v>
      </c>
      <c r="I126" s="11">
        <v>143</v>
      </c>
      <c r="J126" s="11">
        <v>104</v>
      </c>
      <c r="K126" s="11">
        <v>113</v>
      </c>
      <c r="L126" s="11">
        <v>85</v>
      </c>
      <c r="M126" s="11">
        <v>88</v>
      </c>
      <c r="N126" s="11">
        <v>48</v>
      </c>
      <c r="O126" s="26">
        <f t="shared" si="17"/>
        <v>987</v>
      </c>
      <c r="P126" s="31">
        <f t="shared" si="18"/>
        <v>4.1859104037049759E-3</v>
      </c>
      <c r="Q126" s="25"/>
    </row>
    <row r="127" spans="2:17" customFormat="1" ht="14.25" customHeight="1" x14ac:dyDescent="0.25">
      <c r="B127" s="10" t="s">
        <v>91</v>
      </c>
      <c r="C127" s="37">
        <v>52</v>
      </c>
      <c r="D127" s="11">
        <v>58</v>
      </c>
      <c r="E127" s="11">
        <v>62</v>
      </c>
      <c r="F127" s="11">
        <v>73</v>
      </c>
      <c r="G127" s="11">
        <v>93</v>
      </c>
      <c r="H127" s="11">
        <v>98</v>
      </c>
      <c r="I127" s="11">
        <v>95</v>
      </c>
      <c r="J127" s="11">
        <v>137</v>
      </c>
      <c r="K127" s="11">
        <v>80</v>
      </c>
      <c r="L127" s="11">
        <v>58</v>
      </c>
      <c r="M127" s="11">
        <v>68</v>
      </c>
      <c r="N127" s="11">
        <v>86</v>
      </c>
      <c r="O127" s="26">
        <f t="shared" si="17"/>
        <v>960</v>
      </c>
      <c r="P127" s="31">
        <f t="shared" si="18"/>
        <v>4.0714022163695811E-3</v>
      </c>
      <c r="Q127" s="25"/>
    </row>
    <row r="128" spans="2:17" customFormat="1" ht="14.25" customHeight="1" x14ac:dyDescent="0.25">
      <c r="B128" s="20" t="s">
        <v>14</v>
      </c>
      <c r="C128" s="27">
        <f>SUM(C103:C127)</f>
        <v>12893</v>
      </c>
      <c r="D128" s="27">
        <f t="shared" ref="D128:O128" si="19">SUM(D103:D127)</f>
        <v>13753</v>
      </c>
      <c r="E128" s="27">
        <f t="shared" si="19"/>
        <v>14049</v>
      </c>
      <c r="F128" s="27">
        <f t="shared" si="19"/>
        <v>16037</v>
      </c>
      <c r="G128" s="27">
        <f t="shared" si="19"/>
        <v>23644</v>
      </c>
      <c r="H128" s="27">
        <f t="shared" si="19"/>
        <v>24072</v>
      </c>
      <c r="I128" s="27">
        <f t="shared" si="19"/>
        <v>26869</v>
      </c>
      <c r="J128" s="27">
        <f t="shared" si="19"/>
        <v>24990</v>
      </c>
      <c r="K128" s="27">
        <f t="shared" si="19"/>
        <v>24744</v>
      </c>
      <c r="L128" s="27">
        <f t="shared" si="19"/>
        <v>19219</v>
      </c>
      <c r="M128" s="27">
        <f t="shared" si="19"/>
        <v>17948</v>
      </c>
      <c r="N128" s="27">
        <f t="shared" si="19"/>
        <v>17573</v>
      </c>
      <c r="O128" s="27">
        <f t="shared" si="19"/>
        <v>235791</v>
      </c>
      <c r="P128" s="58">
        <v>1.0000000000000002</v>
      </c>
      <c r="Q128" s="25"/>
    </row>
    <row r="129" spans="2:17" ht="5.25" customHeight="1" thickBot="1" x14ac:dyDescent="0.3">
      <c r="G129" s="24"/>
    </row>
    <row r="130" spans="2:17" ht="16.5" customHeight="1" thickTop="1" x14ac:dyDescent="0.25">
      <c r="B130" s="60" t="s">
        <v>111</v>
      </c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22"/>
    </row>
    <row r="131" spans="2:17" customFormat="1" ht="3" customHeight="1" x14ac:dyDescent="0.25">
      <c r="B131" s="61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</row>
    <row r="132" spans="2:17" x14ac:dyDescent="0.25">
      <c r="B132" s="63" t="s">
        <v>109</v>
      </c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</row>
    <row r="133" spans="2:17" ht="14.25" customHeight="1" x14ac:dyDescent="0.25">
      <c r="B133" s="102" t="s">
        <v>0</v>
      </c>
      <c r="C133" s="102"/>
      <c r="D133" s="65" t="s">
        <v>14</v>
      </c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</row>
    <row r="134" spans="2:17" ht="14.25" customHeight="1" x14ac:dyDescent="0.25">
      <c r="B134" s="67" t="s">
        <v>27</v>
      </c>
      <c r="C134" s="68"/>
      <c r="D134" s="69">
        <v>4608</v>
      </c>
      <c r="E134" s="70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</row>
    <row r="135" spans="2:17" ht="14.25" customHeight="1" x14ac:dyDescent="0.25">
      <c r="B135" s="67" t="s">
        <v>28</v>
      </c>
      <c r="C135" s="68"/>
      <c r="D135" s="69">
        <v>5012</v>
      </c>
      <c r="E135" s="70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</row>
    <row r="136" spans="2:17" ht="14.25" customHeight="1" x14ac:dyDescent="0.25">
      <c r="B136" s="67" t="s">
        <v>29</v>
      </c>
      <c r="C136" s="68"/>
      <c r="D136" s="69">
        <v>4562</v>
      </c>
      <c r="E136" s="70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</row>
    <row r="137" spans="2:17" ht="14.25" customHeight="1" x14ac:dyDescent="0.25">
      <c r="B137" s="67" t="s">
        <v>30</v>
      </c>
      <c r="C137" s="68"/>
      <c r="D137" s="69">
        <v>3219</v>
      </c>
      <c r="E137" s="70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</row>
    <row r="138" spans="2:17" ht="14.25" customHeight="1" x14ac:dyDescent="0.25">
      <c r="B138" s="67" t="s">
        <v>31</v>
      </c>
      <c r="C138" s="68"/>
      <c r="D138" s="69">
        <v>3375</v>
      </c>
      <c r="E138" s="70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</row>
    <row r="139" spans="2:17" ht="14.25" customHeight="1" x14ac:dyDescent="0.25">
      <c r="B139" s="67" t="s">
        <v>32</v>
      </c>
      <c r="C139" s="68"/>
      <c r="D139" s="69">
        <v>3772</v>
      </c>
      <c r="E139" s="70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</row>
    <row r="140" spans="2:17" ht="14.25" customHeight="1" x14ac:dyDescent="0.25">
      <c r="B140" s="71" t="s">
        <v>33</v>
      </c>
      <c r="C140" s="69"/>
      <c r="D140" s="69">
        <v>3713</v>
      </c>
      <c r="E140" s="70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</row>
    <row r="141" spans="2:17" ht="14.25" customHeight="1" x14ac:dyDescent="0.25">
      <c r="B141" s="71" t="s">
        <v>34</v>
      </c>
      <c r="C141" s="69"/>
      <c r="D141" s="69">
        <v>3871</v>
      </c>
      <c r="E141" s="70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</row>
    <row r="142" spans="2:17" ht="14.25" customHeight="1" x14ac:dyDescent="0.25">
      <c r="B142" s="96" t="s">
        <v>35</v>
      </c>
      <c r="C142" s="96"/>
      <c r="D142" s="69">
        <v>3955</v>
      </c>
      <c r="E142" s="70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</row>
    <row r="143" spans="2:17" ht="14.25" customHeight="1" x14ac:dyDescent="0.25">
      <c r="B143" s="96" t="s">
        <v>36</v>
      </c>
      <c r="C143" s="96"/>
      <c r="D143" s="69">
        <v>4463</v>
      </c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</row>
    <row r="144" spans="2:17" ht="14.25" customHeight="1" x14ac:dyDescent="0.25">
      <c r="B144" s="62" t="s">
        <v>37</v>
      </c>
      <c r="C144" s="69"/>
      <c r="D144" s="69">
        <v>4986</v>
      </c>
      <c r="E144" s="72" t="s">
        <v>92</v>
      </c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</row>
    <row r="145" spans="2:17" ht="14.25" customHeight="1" thickBot="1" x14ac:dyDescent="0.3">
      <c r="B145" s="62" t="s">
        <v>38</v>
      </c>
      <c r="C145" s="69"/>
      <c r="D145" s="69">
        <v>5077</v>
      </c>
      <c r="E145" s="72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</row>
    <row r="146" spans="2:17" ht="14.25" customHeight="1" x14ac:dyDescent="0.25">
      <c r="B146" s="97" t="s">
        <v>14</v>
      </c>
      <c r="C146" s="97"/>
      <c r="D146" s="73">
        <f>+SUM(D134:D145)</f>
        <v>50613</v>
      </c>
      <c r="E146" s="74">
        <f>+O128-D146</f>
        <v>185178</v>
      </c>
      <c r="F146" s="70"/>
      <c r="G146" s="70"/>
      <c r="H146" s="70"/>
      <c r="I146" s="66"/>
      <c r="J146" s="66"/>
      <c r="K146" s="66"/>
      <c r="L146" s="66"/>
      <c r="M146" s="66"/>
      <c r="N146" s="66"/>
      <c r="O146" s="66"/>
      <c r="P146" s="66"/>
      <c r="Q146" s="66"/>
    </row>
    <row r="147" spans="2:17" ht="8.25" customHeight="1" thickBot="1" x14ac:dyDescent="0.3">
      <c r="B147" s="75"/>
      <c r="C147" s="22"/>
      <c r="D147" s="76" t="s">
        <v>93</v>
      </c>
      <c r="E147" s="76" t="s">
        <v>94</v>
      </c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</row>
    <row r="148" spans="2:17" ht="18.75" customHeight="1" thickTop="1" x14ac:dyDescent="0.25">
      <c r="B148" s="60" t="s">
        <v>112</v>
      </c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22"/>
    </row>
    <row r="149" spans="2:17" ht="3" customHeight="1" x14ac:dyDescent="0.25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</row>
    <row r="150" spans="2:17" x14ac:dyDescent="0.25">
      <c r="B150" s="77" t="s">
        <v>110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</row>
    <row r="151" spans="2:17" ht="1.5" customHeight="1" thickBot="1" x14ac:dyDescent="0.3">
      <c r="B151" s="78"/>
      <c r="C151" s="64"/>
      <c r="D151" s="64"/>
      <c r="E151" s="64"/>
      <c r="F151" s="79"/>
      <c r="G151" s="79"/>
      <c r="H151" s="22"/>
      <c r="I151" s="22"/>
      <c r="J151" s="22"/>
      <c r="K151" s="22"/>
      <c r="L151" s="22"/>
      <c r="M151" s="22"/>
      <c r="N151" s="22"/>
      <c r="O151" s="22"/>
      <c r="P151" s="22"/>
      <c r="Q151" s="22"/>
    </row>
    <row r="152" spans="2:17" ht="3.75" hidden="1" customHeight="1" thickBot="1" x14ac:dyDescent="0.3">
      <c r="B152" s="64"/>
      <c r="C152" s="64"/>
      <c r="D152" s="64"/>
      <c r="E152" s="64"/>
      <c r="F152" s="79"/>
      <c r="G152" s="79"/>
      <c r="H152" s="22"/>
      <c r="I152" s="22"/>
      <c r="J152" s="22"/>
      <c r="K152" s="22"/>
      <c r="L152" s="22"/>
      <c r="M152" s="22"/>
      <c r="N152" s="22"/>
      <c r="O152" s="22"/>
      <c r="P152" s="22"/>
      <c r="Q152" s="22"/>
    </row>
    <row r="153" spans="2:17" x14ac:dyDescent="0.25">
      <c r="B153" s="98" t="s">
        <v>25</v>
      </c>
      <c r="C153" s="99" t="s">
        <v>95</v>
      </c>
      <c r="D153" s="100"/>
      <c r="E153" s="93" t="s">
        <v>96</v>
      </c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</row>
    <row r="154" spans="2:17" x14ac:dyDescent="0.25">
      <c r="B154" s="98"/>
      <c r="C154" s="80">
        <v>2019</v>
      </c>
      <c r="D154" s="81">
        <v>2020</v>
      </c>
      <c r="E154" s="94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</row>
    <row r="155" spans="2:17" ht="14.25" customHeight="1" x14ac:dyDescent="0.25">
      <c r="B155" s="82" t="s">
        <v>1</v>
      </c>
      <c r="C155" s="83">
        <v>9768</v>
      </c>
      <c r="D155" s="84">
        <v>12893</v>
      </c>
      <c r="E155" s="85">
        <f t="shared" ref="E155:E166" si="20">(D155/C155)-1</f>
        <v>0.31992219492219487</v>
      </c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</row>
    <row r="156" spans="2:17" ht="14.25" customHeight="1" x14ac:dyDescent="0.25">
      <c r="B156" s="86" t="s">
        <v>2</v>
      </c>
      <c r="C156" s="87">
        <v>10054</v>
      </c>
      <c r="D156" s="84">
        <v>13753</v>
      </c>
      <c r="E156" s="85">
        <f t="shared" si="20"/>
        <v>0.36791326835090521</v>
      </c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</row>
    <row r="157" spans="2:17" ht="14.25" customHeight="1" x14ac:dyDescent="0.25">
      <c r="B157" s="86" t="s">
        <v>5</v>
      </c>
      <c r="C157" s="87">
        <v>10992</v>
      </c>
      <c r="D157" s="84">
        <v>14049</v>
      </c>
      <c r="E157" s="88">
        <f t="shared" si="20"/>
        <v>0.2781113537117903</v>
      </c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</row>
    <row r="158" spans="2:17" ht="14.25" customHeight="1" x14ac:dyDescent="0.25">
      <c r="B158" s="86" t="s">
        <v>6</v>
      </c>
      <c r="C158" s="87">
        <v>10274</v>
      </c>
      <c r="D158" s="84">
        <v>16037</v>
      </c>
      <c r="E158" s="88">
        <f t="shared" si="20"/>
        <v>0.56093050418532209</v>
      </c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</row>
    <row r="159" spans="2:17" ht="14.25" customHeight="1" x14ac:dyDescent="0.25">
      <c r="B159" s="86" t="s">
        <v>7</v>
      </c>
      <c r="C159" s="87">
        <v>9863</v>
      </c>
      <c r="D159" s="84">
        <v>23644</v>
      </c>
      <c r="E159" s="88">
        <f t="shared" si="20"/>
        <v>1.3972422183919702</v>
      </c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</row>
    <row r="160" spans="2:17" ht="14.25" customHeight="1" x14ac:dyDescent="0.25">
      <c r="B160" s="86" t="s">
        <v>8</v>
      </c>
      <c r="C160" s="87">
        <v>10039</v>
      </c>
      <c r="D160" s="84">
        <v>24072</v>
      </c>
      <c r="E160" s="88">
        <f t="shared" si="20"/>
        <v>1.3978483912740312</v>
      </c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</row>
    <row r="161" spans="2:17" ht="14.25" customHeight="1" x14ac:dyDescent="0.25">
      <c r="B161" s="86" t="s">
        <v>9</v>
      </c>
      <c r="C161" s="87">
        <v>9259</v>
      </c>
      <c r="D161" s="84">
        <v>26869</v>
      </c>
      <c r="E161" s="88">
        <f t="shared" si="20"/>
        <v>1.9019332541311158</v>
      </c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</row>
    <row r="162" spans="2:17" ht="14.25" customHeight="1" x14ac:dyDescent="0.25">
      <c r="B162" s="86" t="s">
        <v>10</v>
      </c>
      <c r="C162" s="87">
        <v>9212</v>
      </c>
      <c r="D162" s="84">
        <v>24990</v>
      </c>
      <c r="E162" s="88">
        <f t="shared" si="20"/>
        <v>1.7127659574468086</v>
      </c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</row>
    <row r="163" spans="2:17" ht="14.25" customHeight="1" x14ac:dyDescent="0.25">
      <c r="B163" s="86" t="s">
        <v>24</v>
      </c>
      <c r="C163" s="87">
        <v>9624</v>
      </c>
      <c r="D163" s="84">
        <v>24744</v>
      </c>
      <c r="E163" s="88">
        <f t="shared" si="20"/>
        <v>1.5710723192019951</v>
      </c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</row>
    <row r="164" spans="2:17" ht="14.25" customHeight="1" x14ac:dyDescent="0.25">
      <c r="B164" s="86" t="s">
        <v>11</v>
      </c>
      <c r="C164" s="87">
        <v>9253</v>
      </c>
      <c r="D164" s="84">
        <v>19219</v>
      </c>
      <c r="E164" s="88">
        <f t="shared" si="20"/>
        <v>1.0770560899167836</v>
      </c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</row>
    <row r="165" spans="2:17" ht="14.25" customHeight="1" x14ac:dyDescent="0.25">
      <c r="B165" s="86" t="s">
        <v>12</v>
      </c>
      <c r="C165" s="87">
        <v>9993</v>
      </c>
      <c r="D165" s="84">
        <v>17948</v>
      </c>
      <c r="E165" s="88">
        <f t="shared" si="20"/>
        <v>0.79605724006804768</v>
      </c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</row>
    <row r="166" spans="2:17" ht="14.25" customHeight="1" x14ac:dyDescent="0.25">
      <c r="B166" s="86" t="s">
        <v>13</v>
      </c>
      <c r="C166" s="87">
        <v>11455</v>
      </c>
      <c r="D166" s="84">
        <v>17573</v>
      </c>
      <c r="E166" s="88">
        <f t="shared" si="20"/>
        <v>0.53408991706678299</v>
      </c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</row>
    <row r="167" spans="2:17" ht="14.25" customHeight="1" thickBot="1" x14ac:dyDescent="0.3">
      <c r="B167" s="89" t="s">
        <v>14</v>
      </c>
      <c r="C167" s="90">
        <f>+SUM(C155:C166)</f>
        <v>119786</v>
      </c>
      <c r="D167" s="90">
        <f>+SUM(D155:D166)</f>
        <v>235791</v>
      </c>
      <c r="E167" s="91">
        <f>(D167/C167)-1</f>
        <v>0.96843537642128452</v>
      </c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</row>
    <row r="168" spans="2:17" ht="9" customHeight="1" x14ac:dyDescent="0.25"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</row>
    <row r="169" spans="2:17" x14ac:dyDescent="0.25">
      <c r="B169" s="22" t="s">
        <v>97</v>
      </c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</row>
    <row r="170" spans="2:17" x14ac:dyDescent="0.25">
      <c r="B170" s="22" t="s">
        <v>98</v>
      </c>
    </row>
  </sheetData>
  <mergeCells count="22">
    <mergeCell ref="B3:P3"/>
    <mergeCell ref="B4:P4"/>
    <mergeCell ref="B9:C9"/>
    <mergeCell ref="B16:C16"/>
    <mergeCell ref="B20:F20"/>
    <mergeCell ref="O28:O29"/>
    <mergeCell ref="P28:P29"/>
    <mergeCell ref="P74:P75"/>
    <mergeCell ref="B84:B85"/>
    <mergeCell ref="J84:J85"/>
    <mergeCell ref="K84:K85"/>
    <mergeCell ref="B133:C133"/>
    <mergeCell ref="B38:B39"/>
    <mergeCell ref="J38:J39"/>
    <mergeCell ref="K38:K39"/>
    <mergeCell ref="E153:E154"/>
    <mergeCell ref="O74:O75"/>
    <mergeCell ref="B142:C142"/>
    <mergeCell ref="B143:C143"/>
    <mergeCell ref="B146:C146"/>
    <mergeCell ref="B153:B154"/>
    <mergeCell ref="C153:D153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16" max="16" man="1"/>
    <brk id="8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user</cp:lastModifiedBy>
  <cp:lastPrinted>2019-08-01T17:06:20Z</cp:lastPrinted>
  <dcterms:created xsi:type="dcterms:W3CDTF">2017-02-04T20:16:38Z</dcterms:created>
  <dcterms:modified xsi:type="dcterms:W3CDTF">2021-01-19T17:03:20Z</dcterms:modified>
</cp:coreProperties>
</file>