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Linea 100" sheetId="1" r:id="rId1"/>
  </sheets>
  <externalReferences>
    <externalReference r:id="rId2"/>
  </externalReferences>
  <definedNames>
    <definedName name="_xlnm.Print_Area" localSheetId="0">'Linea 100'!$A$1:$P$169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E166" i="1" s="1"/>
  <c r="C166" i="1"/>
  <c r="E157" i="1"/>
  <c r="E156" i="1"/>
  <c r="E155" i="1"/>
  <c r="E154" i="1"/>
  <c r="D145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27" i="1" s="1"/>
  <c r="E145" i="1" s="1"/>
  <c r="J97" i="1"/>
  <c r="I97" i="1"/>
  <c r="H97" i="1"/>
  <c r="G97" i="1"/>
  <c r="F97" i="1"/>
  <c r="E97" i="1"/>
  <c r="D97" i="1"/>
  <c r="C97" i="1"/>
  <c r="K88" i="1"/>
  <c r="K87" i="1"/>
  <c r="K86" i="1"/>
  <c r="K85" i="1"/>
  <c r="K97" i="1" s="1"/>
  <c r="E79" i="1"/>
  <c r="D79" i="1"/>
  <c r="D80" i="1" s="1"/>
  <c r="P79" i="1" s="1"/>
  <c r="C79" i="1"/>
  <c r="C80" i="1" s="1"/>
  <c r="O79" i="1" s="1"/>
  <c r="F70" i="1"/>
  <c r="G70" i="1" s="1"/>
  <c r="F69" i="1"/>
  <c r="F79" i="1" s="1"/>
  <c r="G68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O59" i="1"/>
  <c r="P59" i="1" s="1"/>
  <c r="O58" i="1"/>
  <c r="O57" i="1"/>
  <c r="O56" i="1"/>
  <c r="O61" i="1" s="1"/>
  <c r="J51" i="1"/>
  <c r="J52" i="1" s="1"/>
  <c r="I51" i="1"/>
  <c r="H51" i="1"/>
  <c r="G51" i="1"/>
  <c r="F51" i="1"/>
  <c r="F52" i="1" s="1"/>
  <c r="E51" i="1"/>
  <c r="D51" i="1"/>
  <c r="C51" i="1"/>
  <c r="K42" i="1"/>
  <c r="K41" i="1"/>
  <c r="K40" i="1"/>
  <c r="K39" i="1"/>
  <c r="K51" i="1" s="1"/>
  <c r="D33" i="1"/>
  <c r="C33" i="1"/>
  <c r="E24" i="1"/>
  <c r="F24" i="1" s="1"/>
  <c r="F23" i="1"/>
  <c r="E23" i="1"/>
  <c r="F22" i="1"/>
  <c r="D15" i="1"/>
  <c r="E13" i="1" s="1"/>
  <c r="E14" i="1"/>
  <c r="E11" i="1"/>
  <c r="E10" i="1"/>
  <c r="K98" i="1" l="1"/>
  <c r="H98" i="1"/>
  <c r="D98" i="1"/>
  <c r="C98" i="1"/>
  <c r="G98" i="1"/>
  <c r="P106" i="1"/>
  <c r="P110" i="1"/>
  <c r="P114" i="1"/>
  <c r="P118" i="1"/>
  <c r="P122" i="1"/>
  <c r="P126" i="1"/>
  <c r="K52" i="1"/>
  <c r="H52" i="1"/>
  <c r="D52" i="1"/>
  <c r="C52" i="1"/>
  <c r="G52" i="1"/>
  <c r="P60" i="1"/>
  <c r="P103" i="1"/>
  <c r="P107" i="1"/>
  <c r="P111" i="1"/>
  <c r="P115" i="1"/>
  <c r="P119" i="1"/>
  <c r="P123" i="1"/>
  <c r="P57" i="1"/>
  <c r="E98" i="1"/>
  <c r="I98" i="1"/>
  <c r="P104" i="1"/>
  <c r="P108" i="1"/>
  <c r="P112" i="1"/>
  <c r="P116" i="1"/>
  <c r="P120" i="1"/>
  <c r="P124" i="1"/>
  <c r="E52" i="1"/>
  <c r="I52" i="1"/>
  <c r="P58" i="1"/>
  <c r="F80" i="1"/>
  <c r="E80" i="1"/>
  <c r="F98" i="1"/>
  <c r="J98" i="1"/>
  <c r="P105" i="1"/>
  <c r="P109" i="1"/>
  <c r="P113" i="1"/>
  <c r="P117" i="1"/>
  <c r="P121" i="1"/>
  <c r="P125" i="1"/>
  <c r="E33" i="1"/>
  <c r="C34" i="1" s="1"/>
  <c r="O33" i="1" s="1"/>
  <c r="P56" i="1"/>
  <c r="G69" i="1"/>
  <c r="P102" i="1"/>
  <c r="E12" i="1"/>
  <c r="E9" i="1"/>
  <c r="D34" i="1" l="1"/>
  <c r="P33" i="1" s="1"/>
</calcChain>
</file>

<file path=xl/sharedStrings.xml><?xml version="1.0" encoding="utf-8"?>
<sst xmlns="http://schemas.openxmlformats.org/spreadsheetml/2006/main" count="231" uniqueCount="113">
  <si>
    <t>REPORTE ESTADÍSTICO DE CONSULTAS TELEFÓNICAS ATENDIDAS EN LINEA100</t>
  </si>
  <si>
    <t>Periodo:  Enero - Abril,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</si>
  <si>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</si>
  <si>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</si>
  <si>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</si>
  <si>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</si>
  <si>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</si>
  <si>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</si>
  <si>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</si>
  <si>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</si>
  <si>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</si>
  <si>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</si>
  <si>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</si>
  <si>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Total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</si>
  <si>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</si>
  <si>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</si>
  <si>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Mes</t>
  </si>
  <si>
    <t>Mujer</t>
  </si>
  <si>
    <t>Hombre</t>
  </si>
  <si>
    <t>Var. %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</si>
  <si>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</si>
  <si>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</si>
  <si>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</si>
  <si>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</si>
  <si>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</si>
  <si>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</si>
  <si>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</si>
  <si>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</si>
  <si>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</si>
  <si>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</si>
  <si>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</si>
  <si>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</si>
  <si>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</si>
  <si>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</si>
  <si>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</si>
  <si>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</si>
  <si>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</si>
  <si>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</si>
  <si>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</si>
  <si>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</si>
  <si>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</si>
  <si>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</si>
  <si>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</si>
  <si>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</si>
  <si>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</si>
  <si>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</si>
  <si>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</si>
  <si>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</si>
  <si>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</si>
  <si>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</si>
  <si>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</si>
  <si>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</si>
  <si>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</si>
  <si>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</si>
  <si>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</si>
  <si>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</si>
  <si>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</si>
  <si>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</si>
  <si>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</si>
  <si>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</si>
  <si>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</si>
  <si>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</si>
  <si>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</si>
  <si>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</si>
  <si>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</si>
  <si>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</si>
  <si>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</si>
  <si>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</si>
  <si>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</si>
  <si>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</si>
  <si>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</si>
  <si>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</si>
  <si>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</si>
  <si>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</si>
  <si>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</si>
  <si>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</si>
  <si>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</si>
  <si>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</si>
  <si>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</si>
  <si>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</si>
  <si>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</si>
  <si>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</si>
  <si>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</si>
  <si>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</si>
  <si>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</si>
  <si>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</si>
  <si>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</si>
  <si>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</si>
  <si>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</si>
  <si>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</si>
  <si>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</si>
  <si>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</si>
  <si>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</si>
  <si>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</si>
  <si>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V: VARIACION PORCENTUAL</t>
  </si>
  <si>
    <t>Cuadro 9: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</si>
  <si>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</si>
  <si>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</si>
  <si>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</si>
  <si>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</si>
  <si>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</si>
  <si>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</si>
  <si>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</si>
  <si>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</si>
  <si>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</si>
  <si>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</si>
  <si>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</si>
  <si>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</si>
  <si>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</si>
  <si>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</si>
  <si>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</si>
  <si>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</si>
  <si>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UGIGC-AURORA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</si>
</sst>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/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1" fillId="0" borderId="0" xfId="2" applyNumberFormat="1" applyFont="1" applyFill="1" applyBorder="1" applyAlignment="1" applyProtection="1">
      <alignment horizontal="center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/>
    <xf numFmtId="3" fontId="7" fillId="0" borderId="0" xfId="0" applyNumberFormat="1" applyFont="1" applyFill="1" applyBorder="1"/>
    <xf numFmtId="3" fontId="12" fillId="0" borderId="0" xfId="2" applyNumberFormat="1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4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4" fillId="5" borderId="0" xfId="2" applyFont="1" applyFill="1" applyBorder="1" applyAlignment="1" applyProtection="1">
      <alignment horizontal="center" vertical="center"/>
      <protection hidden="1"/>
    </xf>
    <xf numFmtId="3" fontId="14" fillId="5" borderId="0" xfId="2" applyNumberFormat="1" applyFont="1" applyFill="1" applyBorder="1" applyAlignment="1" applyProtection="1">
      <alignment horizontal="center" vertical="center"/>
      <protection hidden="1"/>
    </xf>
    <xf numFmtId="9" fontId="14" fillId="5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3" xfId="2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3" xfId="1" applyNumberFormat="1" applyFont="1" applyFill="1" applyBorder="1" applyAlignment="1" applyProtection="1">
      <alignment horizontal="center" vertical="center"/>
      <protection hidden="1"/>
    </xf>
    <xf numFmtId="164" fontId="12" fillId="0" borderId="4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5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/>
    <xf numFmtId="0" fontId="18" fillId="0" borderId="0" xfId="0" applyFont="1" applyFill="1" applyBorder="1"/>
    <xf numFmtId="9" fontId="19" fillId="0" borderId="0" xfId="0" applyNumberFormat="1" applyFont="1" applyFill="1" applyBorder="1" applyAlignment="1">
      <alignment horizontal="center" vertical="center"/>
    </xf>
    <xf numFmtId="0" fontId="12" fillId="6" borderId="0" xfId="2" applyFont="1" applyFill="1" applyBorder="1" applyAlignment="1" applyProtection="1">
      <alignment horizontal="left" vertical="center"/>
      <protection hidden="1"/>
    </xf>
    <xf numFmtId="9" fontId="11" fillId="6" borderId="0" xfId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 applyProtection="1">
      <alignment horizontal="center" vertical="center" wrapText="1"/>
      <protection hidden="1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horizontal="left" vertical="center"/>
      <protection hidden="1"/>
    </xf>
    <xf numFmtId="164" fontId="14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3" fontId="12" fillId="0" borderId="6" xfId="2" applyNumberFormat="1" applyFont="1" applyFill="1" applyBorder="1" applyAlignment="1" applyProtection="1">
      <alignment horizontal="center" vertical="center"/>
      <protection hidden="1"/>
    </xf>
    <xf numFmtId="164" fontId="12" fillId="0" borderId="6" xfId="1" applyNumberFormat="1" applyFont="1" applyFill="1" applyBorder="1" applyAlignment="1" applyProtection="1">
      <alignment horizontal="center" vertical="center"/>
      <protection hidden="1"/>
    </xf>
    <xf numFmtId="164" fontId="12" fillId="0" borderId="7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6" fillId="4" borderId="8" xfId="0" applyFont="1" applyFill="1" applyBorder="1" applyAlignment="1">
      <alignment vertical="center"/>
    </xf>
    <xf numFmtId="0" fontId="10" fillId="7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5" borderId="0" xfId="2" applyFont="1" applyFill="1" applyBorder="1" applyAlignment="1">
      <alignment horizontal="center"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0" fillId="0" borderId="0" xfId="4"/>
    <xf numFmtId="0" fontId="10" fillId="0" borderId="0" xfId="2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right" vertical="center" indent="1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22" fillId="5" borderId="9" xfId="2" applyFont="1" applyFill="1" applyBorder="1" applyAlignment="1">
      <alignment horizontal="center" vertical="center"/>
    </xf>
    <xf numFmtId="3" fontId="22" fillId="5" borderId="9" xfId="2" applyNumberFormat="1" applyFont="1" applyFill="1" applyBorder="1" applyAlignment="1">
      <alignment horizontal="right" vertical="center" indent="1"/>
    </xf>
    <xf numFmtId="3" fontId="22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10" fillId="8" borderId="0" xfId="2" applyFont="1" applyFill="1" applyAlignment="1">
      <alignment horizontal="left" vertical="top"/>
    </xf>
    <xf numFmtId="0" fontId="23" fillId="7" borderId="0" xfId="2" applyFont="1" applyFill="1" applyAlignment="1">
      <alignment vertical="center"/>
    </xf>
    <xf numFmtId="0" fontId="2" fillId="7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5" borderId="10" xfId="2" applyFont="1" applyFill="1" applyBorder="1" applyAlignment="1">
      <alignment horizontal="center" vertical="center"/>
    </xf>
    <xf numFmtId="0" fontId="22" fillId="5" borderId="11" xfId="2" applyFont="1" applyFill="1" applyBorder="1" applyAlignment="1">
      <alignment horizontal="center" vertical="center"/>
    </xf>
    <xf numFmtId="0" fontId="22" fillId="9" borderId="12" xfId="2" applyFont="1" applyFill="1" applyBorder="1" applyAlignment="1">
      <alignment horizontal="center" vertical="center" wrapText="1"/>
    </xf>
    <xf numFmtId="0" fontId="22" fillId="5" borderId="13" xfId="2" applyFont="1" applyFill="1" applyBorder="1" applyAlignment="1">
      <alignment horizontal="center" vertical="center"/>
    </xf>
    <xf numFmtId="0" fontId="22" fillId="5" borderId="14" xfId="2" applyFont="1" applyFill="1" applyBorder="1" applyAlignment="1">
      <alignment horizontal="center" vertical="center"/>
    </xf>
    <xf numFmtId="0" fontId="22" fillId="9" borderId="15" xfId="2" applyFont="1" applyFill="1" applyBorder="1" applyAlignment="1">
      <alignment horizontal="center" vertical="center"/>
    </xf>
    <xf numFmtId="0" fontId="10" fillId="7" borderId="0" xfId="2" applyFill="1" applyAlignment="1">
      <alignment vertical="center"/>
    </xf>
    <xf numFmtId="0" fontId="10" fillId="10" borderId="16" xfId="2" applyFont="1" applyFill="1" applyBorder="1" applyAlignment="1">
      <alignment vertical="center"/>
    </xf>
    <xf numFmtId="3" fontId="10" fillId="10" borderId="16" xfId="2" applyNumberFormat="1" applyFont="1" applyFill="1" applyBorder="1" applyAlignment="1">
      <alignment horizontal="center" vertical="center"/>
    </xf>
    <xf numFmtId="3" fontId="10" fillId="10" borderId="17" xfId="2" applyNumberFormat="1" applyFont="1" applyFill="1" applyBorder="1" applyAlignment="1">
      <alignment horizontal="center" vertical="center"/>
    </xf>
    <xf numFmtId="9" fontId="13" fillId="11" borderId="18" xfId="3" applyFont="1" applyFill="1" applyBorder="1" applyAlignment="1">
      <alignment horizontal="center" vertical="center"/>
    </xf>
    <xf numFmtId="0" fontId="10" fillId="10" borderId="19" xfId="2" applyFont="1" applyFill="1" applyBorder="1" applyAlignment="1">
      <alignment vertical="center"/>
    </xf>
    <xf numFmtId="3" fontId="10" fillId="10" borderId="19" xfId="2" applyNumberFormat="1" applyFont="1" applyFill="1" applyBorder="1" applyAlignment="1">
      <alignment horizontal="center" vertical="center"/>
    </xf>
    <xf numFmtId="9" fontId="13" fillId="11" borderId="20" xfId="3" applyFont="1" applyFill="1" applyBorder="1" applyAlignment="1">
      <alignment horizontal="center" vertical="center"/>
    </xf>
    <xf numFmtId="0" fontId="22" fillId="5" borderId="21" xfId="2" applyFont="1" applyFill="1" applyBorder="1" applyAlignment="1">
      <alignment vertical="center"/>
    </xf>
    <xf numFmtId="3" fontId="22" fillId="5" borderId="0" xfId="2" applyNumberFormat="1" applyFont="1" applyFill="1" applyBorder="1" applyAlignment="1">
      <alignment horizontal="center" vertical="center"/>
    </xf>
    <xf numFmtId="9" fontId="22" fillId="9" borderId="22" xfId="3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Linea 100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0902327042901504E-2"/>
          <c:y val="0.16041666666666665"/>
          <c:w val="0.92125193696147034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100'!$C$21:$C$32</c:f>
              <c:numCache>
                <c:formatCode>#,##0</c:formatCode>
                <c:ptCount val="4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100'!$D$20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100'!$D$21:$D$32</c:f>
              <c:numCache>
                <c:formatCode>#,##0</c:formatCode>
                <c:ptCount val="4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344768"/>
        <c:axId val="304345160"/>
      </c:barChart>
      <c:catAx>
        <c:axId val="3043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4345160"/>
        <c:crosses val="autoZero"/>
        <c:auto val="1"/>
        <c:lblAlgn val="ctr"/>
        <c:lblOffset val="100"/>
        <c:noMultiLvlLbl val="0"/>
      </c:catAx>
      <c:valAx>
        <c:axId val="304345160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30434476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100'!$C$37:$J$37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100'!$C$51:$J$51</c:f>
              <c:numCache>
                <c:formatCode>#,##0</c:formatCode>
                <c:ptCount val="8"/>
                <c:pt idx="0">
                  <c:v>5758</c:v>
                </c:pt>
                <c:pt idx="1">
                  <c:v>6677</c:v>
                </c:pt>
                <c:pt idx="2">
                  <c:v>3254</c:v>
                </c:pt>
                <c:pt idx="3">
                  <c:v>3001</c:v>
                </c:pt>
                <c:pt idx="4">
                  <c:v>11266</c:v>
                </c:pt>
                <c:pt idx="5">
                  <c:v>21364</c:v>
                </c:pt>
                <c:pt idx="6">
                  <c:v>3865</c:v>
                </c:pt>
                <c:pt idx="7">
                  <c:v>1547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4345944"/>
        <c:axId val="304346336"/>
      </c:barChart>
      <c:catAx>
        <c:axId val="304345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4346336"/>
        <c:crosses val="autoZero"/>
        <c:auto val="1"/>
        <c:lblAlgn val="ctr"/>
        <c:lblOffset val="100"/>
        <c:noMultiLvlLbl val="0"/>
      </c:catAx>
      <c:valAx>
        <c:axId val="3043463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4345944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100'!$B$9:$B$14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100'!$E$9:$E$14</c:f>
              <c:numCache>
                <c:formatCode>0%</c:formatCode>
                <c:ptCount val="6"/>
                <c:pt idx="0">
                  <c:v>0.42727208630050062</c:v>
                </c:pt>
                <c:pt idx="1">
                  <c:v>0.16745399421843052</c:v>
                </c:pt>
                <c:pt idx="2">
                  <c:v>0.11339279419022774</c:v>
                </c:pt>
                <c:pt idx="3">
                  <c:v>0.16052668687865754</c:v>
                </c:pt>
                <c:pt idx="4">
                  <c:v>0.1245857716985123</c:v>
                </c:pt>
                <c:pt idx="5">
                  <c:v>6.768666713671297E-3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042796885316571E-2"/>
          <c:y val="0.1860574399353927"/>
          <c:w val="0.85402349654318155"/>
          <c:h val="0.601481903705957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100'!$C$67:$C$78</c:f>
              <c:numCache>
                <c:formatCode>#,##0</c:formatCode>
                <c:ptCount val="4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100'!$D$66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'Linea 100'!$D$67:$D$78</c:f>
              <c:numCache>
                <c:formatCode>#,##0</c:formatCode>
                <c:ptCount val="4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100'!$E$66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100'!$E$67:$E$78</c:f>
              <c:numCache>
                <c:formatCode>#,##0</c:formatCode>
                <c:ptCount val="4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307288"/>
        <c:axId val="395307680"/>
      </c:barChart>
      <c:catAx>
        <c:axId val="39530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5307680"/>
        <c:crosses val="autoZero"/>
        <c:auto val="1"/>
        <c:lblAlgn val="ctr"/>
        <c:lblOffset val="100"/>
        <c:noMultiLvlLbl val="0"/>
      </c:catAx>
      <c:valAx>
        <c:axId val="395307680"/>
        <c:scaling>
          <c:orientation val="minMax"/>
          <c:min val="5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9530728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47641887799365"/>
          <c:y val="0.88541590954976779"/>
          <c:w val="0.37704694397607785"/>
          <c:h val="0.10817383403997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100'!$C$83:$J$83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100'!$C$97:$J$97</c:f>
              <c:numCache>
                <c:formatCode>#,##0</c:formatCode>
                <c:ptCount val="8"/>
                <c:pt idx="0">
                  <c:v>0</c:v>
                </c:pt>
                <c:pt idx="1">
                  <c:v>35</c:v>
                </c:pt>
                <c:pt idx="2">
                  <c:v>138</c:v>
                </c:pt>
                <c:pt idx="3">
                  <c:v>304</c:v>
                </c:pt>
                <c:pt idx="4">
                  <c:v>7606</c:v>
                </c:pt>
                <c:pt idx="5">
                  <c:v>23177</c:v>
                </c:pt>
                <c:pt idx="6">
                  <c:v>1758</c:v>
                </c:pt>
                <c:pt idx="7">
                  <c:v>23714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0552184"/>
        <c:axId val="360552576"/>
      </c:barChart>
      <c:catAx>
        <c:axId val="360552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60552576"/>
        <c:crosses val="autoZero"/>
        <c:auto val="1"/>
        <c:lblAlgn val="ctr"/>
        <c:lblOffset val="100"/>
        <c:noMultiLvlLbl val="0"/>
      </c:catAx>
      <c:valAx>
        <c:axId val="3605525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605521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3.7735849056603772E-2"/>
                  <c:y val="-1.91648771176330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A6-4230-9081-7E85F8C9EA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A6-4230-9081-7E85F8C9EA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100'!$D$145:$E$145</c:f>
              <c:numCache>
                <c:formatCode>#,##0</c:formatCode>
                <c:ptCount val="2"/>
                <c:pt idx="0">
                  <c:v>17401</c:v>
                </c:pt>
                <c:pt idx="1">
                  <c:v>39331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52-4539-A76A-573646B491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52-4539-A76A-573646B491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'Linea 100'!$D$154:$D$165</c:f>
              <c:numCache>
                <c:formatCode>#,##0</c:formatCode>
                <c:ptCount val="4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100'!$C$153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52-4539-A76A-573646B491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'Linea 100'!$C$154:$C$165</c:f>
              <c:numCache>
                <c:formatCode>#,##0</c:formatCode>
                <c:ptCount val="4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0553752"/>
        <c:axId val="394888008"/>
      </c:lineChart>
      <c:catAx>
        <c:axId val="36055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4888008"/>
        <c:crosses val="autoZero"/>
        <c:auto val="1"/>
        <c:lblAlgn val="ctr"/>
        <c:lblOffset val="100"/>
        <c:noMultiLvlLbl val="0"/>
      </c:catAx>
      <c:valAx>
        <c:axId val="394888008"/>
        <c:scaling>
          <c:orientation val="minMax"/>
          <c:max val="1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055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228600</xdr:colOff>
      <xdr:row>18</xdr:row>
      <xdr:rowOff>223837</xdr:rowOff>
    </xdr:from>
    <xdr:to>
      <xdr:col>13</xdr:col>
      <xdr:colOff>571501</xdr:colOff>
      <xdr:row>34</xdr:row>
      <xdr:rowOff>533400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18</xdr:row>
      <xdr:rowOff>266700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39243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179705</xdr:colOff>
      <xdr:row>19</xdr:row>
      <xdr:rowOff>28575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8080" y="403860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35</xdr:row>
      <xdr:rowOff>138112</xdr:rowOff>
    </xdr:from>
    <xdr:to>
      <xdr:col>15</xdr:col>
      <xdr:colOff>581025</xdr:colOff>
      <xdr:row>53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666749</xdr:colOff>
      <xdr:row>5</xdr:row>
      <xdr:rowOff>28575</xdr:rowOff>
    </xdr:from>
    <xdr:to>
      <xdr:col>12</xdr:col>
      <xdr:colOff>76199</xdr:colOff>
      <xdr:row>14</xdr:row>
      <xdr:rowOff>76199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64</xdr:row>
      <xdr:rowOff>123825</xdr:rowOff>
    </xdr:from>
    <xdr:to>
      <xdr:col>14</xdr:col>
      <xdr:colOff>95250</xdr:colOff>
      <xdr:row>80</xdr:row>
      <xdr:rowOff>200025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65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xmlns="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07632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246380</xdr:colOff>
      <xdr:row>66</xdr:row>
      <xdr:rowOff>19050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xmlns="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4755" y="1089660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81</xdr:row>
      <xdr:rowOff>180975</xdr:rowOff>
    </xdr:from>
    <xdr:to>
      <xdr:col>15</xdr:col>
      <xdr:colOff>581025</xdr:colOff>
      <xdr:row>99</xdr:row>
      <xdr:rowOff>95249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131</xdr:row>
      <xdr:rowOff>19050</xdr:rowOff>
    </xdr:from>
    <xdr:to>
      <xdr:col>11</xdr:col>
      <xdr:colOff>609600</xdr:colOff>
      <xdr:row>145</xdr:row>
      <xdr:rowOff>333375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xmlns="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183358</xdr:colOff>
      <xdr:row>147</xdr:row>
      <xdr:rowOff>33335</xdr:rowOff>
    </xdr:from>
    <xdr:to>
      <xdr:col>15</xdr:col>
      <xdr:colOff>371475</xdr:colOff>
      <xdr:row>168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(Ene-Abr)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>
        <row r="9">
          <cell r="B9" t="str">
            <v>El / ella misma</v>
          </cell>
          <cell r="E9">
            <v>0.42727208630050062</v>
          </cell>
        </row>
        <row r="10">
          <cell r="B10" t="str">
            <v>Anónimo</v>
          </cell>
          <cell r="E10">
            <v>0.16745399421843052</v>
          </cell>
        </row>
        <row r="11">
          <cell r="B11" t="str">
            <v>Madre/padre/apoderado(a)</v>
          </cell>
          <cell r="E11">
            <v>0.11339279419022774</v>
          </cell>
        </row>
        <row r="12">
          <cell r="B12" t="str">
            <v>Otro familiar</v>
          </cell>
          <cell r="E12">
            <v>0.16052668687865754</v>
          </cell>
        </row>
        <row r="13">
          <cell r="B13" t="str">
            <v>Otra persona</v>
          </cell>
          <cell r="E13">
            <v>0.1245857716985123</v>
          </cell>
        </row>
        <row r="14">
          <cell r="B14" t="str">
            <v>Seudónimo</v>
          </cell>
          <cell r="E14">
            <v>6.768666713671297E-3</v>
          </cell>
        </row>
        <row r="20">
          <cell r="C20" t="str">
            <v>Mujer</v>
          </cell>
          <cell r="D20" t="str">
            <v>Hombre</v>
          </cell>
        </row>
        <row r="21">
          <cell r="B21" t="str">
            <v>Enero</v>
          </cell>
          <cell r="C21">
            <v>9942</v>
          </cell>
          <cell r="D21">
            <v>2951</v>
          </cell>
        </row>
        <row r="22">
          <cell r="B22" t="str">
            <v>Febrero</v>
          </cell>
          <cell r="C22">
            <v>10521</v>
          </cell>
          <cell r="D22">
            <v>3232</v>
          </cell>
        </row>
        <row r="23">
          <cell r="B23" t="str">
            <v>Marzo</v>
          </cell>
          <cell r="C23">
            <v>10679</v>
          </cell>
          <cell r="D23">
            <v>3370</v>
          </cell>
        </row>
        <row r="24">
          <cell r="B24" t="str">
            <v>Abril</v>
          </cell>
          <cell r="C24">
            <v>12380</v>
          </cell>
          <cell r="D24">
            <v>3657</v>
          </cell>
        </row>
        <row r="25">
          <cell r="B25" t="str">
            <v>Mayo</v>
          </cell>
        </row>
        <row r="26">
          <cell r="B26" t="str">
            <v>Junio</v>
          </cell>
        </row>
        <row r="27">
          <cell r="B27" t="str">
            <v>Julio</v>
          </cell>
        </row>
        <row r="28">
          <cell r="B28" t="str">
            <v>Agosto</v>
          </cell>
        </row>
        <row r="29">
          <cell r="B29" t="str">
            <v>Septiembre</v>
          </cell>
        </row>
        <row r="30">
          <cell r="B30" t="str">
            <v>Octubre</v>
          </cell>
        </row>
        <row r="31">
          <cell r="B31" t="str">
            <v>Noviembre</v>
          </cell>
        </row>
        <row r="32">
          <cell r="B32" t="str">
            <v>Diciembre</v>
          </cell>
        </row>
        <row r="37">
          <cell r="C37" t="str">
            <v>Infancia</v>
          </cell>
          <cell r="D37" t="str">
            <v>Niñez</v>
          </cell>
          <cell r="E37" t="str">
            <v>Adolescentes</v>
          </cell>
          <cell r="F37" t="str">
            <v>Adolescentes tardios</v>
          </cell>
          <cell r="G37" t="str">
            <v>Jóvenes</v>
          </cell>
          <cell r="H37" t="str">
            <v>Adultos</v>
          </cell>
          <cell r="I37" t="str">
            <v>Adulto Mayor</v>
          </cell>
          <cell r="J37" t="str">
            <v>Sin datos</v>
          </cell>
        </row>
        <row r="51">
          <cell r="C51">
            <v>5758</v>
          </cell>
          <cell r="D51">
            <v>6677</v>
          </cell>
          <cell r="E51">
            <v>3254</v>
          </cell>
          <cell r="F51">
            <v>3001</v>
          </cell>
          <cell r="G51">
            <v>11266</v>
          </cell>
          <cell r="H51">
            <v>21364</v>
          </cell>
          <cell r="I51">
            <v>3865</v>
          </cell>
          <cell r="J51">
            <v>1547</v>
          </cell>
        </row>
        <row r="66">
          <cell r="D66" t="str">
            <v>Hombre</v>
          </cell>
          <cell r="E66" t="str">
            <v>Sin dato</v>
          </cell>
        </row>
        <row r="67">
          <cell r="B67" t="str">
            <v>Enero</v>
          </cell>
          <cell r="C67">
            <v>2238</v>
          </cell>
          <cell r="D67">
            <v>6387</v>
          </cell>
          <cell r="E67">
            <v>4268</v>
          </cell>
        </row>
        <row r="68">
          <cell r="B68" t="str">
            <v>Febrero</v>
          </cell>
          <cell r="C68">
            <v>2461</v>
          </cell>
          <cell r="D68">
            <v>6787</v>
          </cell>
          <cell r="E68">
            <v>4505</v>
          </cell>
        </row>
        <row r="69">
          <cell r="B69" t="str">
            <v>Marzo</v>
          </cell>
          <cell r="C69">
            <v>2167</v>
          </cell>
          <cell r="D69">
            <v>6093</v>
          </cell>
          <cell r="E69">
            <v>5789</v>
          </cell>
        </row>
        <row r="70">
          <cell r="B70" t="str">
            <v>Abril</v>
          </cell>
          <cell r="C70">
            <v>1917</v>
          </cell>
          <cell r="D70">
            <v>6927</v>
          </cell>
          <cell r="E70">
            <v>7193</v>
          </cell>
        </row>
        <row r="71">
          <cell r="B71" t="str">
            <v>Mayo</v>
          </cell>
        </row>
        <row r="72">
          <cell r="B72" t="str">
            <v>Junio</v>
          </cell>
        </row>
        <row r="73">
          <cell r="B73" t="str">
            <v>Julio</v>
          </cell>
        </row>
        <row r="74">
          <cell r="B74" t="str">
            <v>Agosto</v>
          </cell>
        </row>
        <row r="75">
          <cell r="B75" t="str">
            <v>Septiembre</v>
          </cell>
        </row>
        <row r="76">
          <cell r="B76" t="str">
            <v>Octubre</v>
          </cell>
        </row>
        <row r="77">
          <cell r="B77" t="str">
            <v>Noviembre</v>
          </cell>
        </row>
        <row r="78">
          <cell r="B78" t="str">
            <v>Diciembre</v>
          </cell>
        </row>
        <row r="83">
          <cell r="C83" t="str">
            <v>Infancia</v>
          </cell>
          <cell r="D83" t="str">
            <v>Niñez</v>
          </cell>
          <cell r="E83" t="str">
            <v>Adolescentes</v>
          </cell>
          <cell r="F83" t="str">
            <v>Adolescentes tardios</v>
          </cell>
          <cell r="G83" t="str">
            <v>Jóvenes</v>
          </cell>
          <cell r="H83" t="str">
            <v>Adultos</v>
          </cell>
          <cell r="I83" t="str">
            <v>Adulto Mayor</v>
          </cell>
          <cell r="J83" t="str">
            <v>Sin datos</v>
          </cell>
        </row>
        <row r="97">
          <cell r="C97">
            <v>0</v>
          </cell>
          <cell r="D97">
            <v>35</v>
          </cell>
          <cell r="E97">
            <v>138</v>
          </cell>
          <cell r="F97">
            <v>304</v>
          </cell>
          <cell r="G97">
            <v>7606</v>
          </cell>
          <cell r="H97">
            <v>23177</v>
          </cell>
          <cell r="I97">
            <v>1758</v>
          </cell>
          <cell r="J97">
            <v>23714</v>
          </cell>
        </row>
        <row r="145">
          <cell r="D145">
            <v>17401</v>
          </cell>
          <cell r="E145">
            <v>39331</v>
          </cell>
        </row>
        <row r="153">
          <cell r="C153">
            <v>2019</v>
          </cell>
          <cell r="D153">
            <v>2020</v>
          </cell>
        </row>
        <row r="154">
          <cell r="B154" t="str">
            <v>Ene</v>
          </cell>
          <cell r="C154">
            <v>9768</v>
          </cell>
          <cell r="D154">
            <v>12893</v>
          </cell>
        </row>
        <row r="155">
          <cell r="B155" t="str">
            <v>Feb</v>
          </cell>
          <cell r="C155">
            <v>10054</v>
          </cell>
          <cell r="D155">
            <v>13753</v>
          </cell>
        </row>
        <row r="156">
          <cell r="B156" t="str">
            <v>Mar</v>
          </cell>
          <cell r="C156">
            <v>10992</v>
          </cell>
          <cell r="D156">
            <v>14049</v>
          </cell>
        </row>
        <row r="157">
          <cell r="B157" t="str">
            <v>Abr</v>
          </cell>
          <cell r="C157">
            <v>10274</v>
          </cell>
          <cell r="D157">
            <v>16037</v>
          </cell>
        </row>
        <row r="158">
          <cell r="B158" t="str">
            <v>May</v>
          </cell>
        </row>
        <row r="159">
          <cell r="B159" t="str">
            <v>Jun</v>
          </cell>
        </row>
        <row r="160">
          <cell r="B160" t="str">
            <v>Jul</v>
          </cell>
        </row>
        <row r="161">
          <cell r="B161" t="str">
            <v>Ago</v>
          </cell>
        </row>
        <row r="162">
          <cell r="B162" t="str">
            <v>Set</v>
          </cell>
        </row>
        <row r="163">
          <cell r="B163" t="str">
            <v>Oct</v>
          </cell>
        </row>
        <row r="164">
          <cell r="B164" t="str">
            <v>Nov</v>
          </cell>
        </row>
        <row r="165">
          <cell r="B165" t="str">
            <v>Dic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69"/>
  <sheetViews>
    <sheetView showGridLines="0" tabSelected="1" view="pageBreakPreview" zoomScaleNormal="100" zoomScaleSheetLayoutView="100" workbookViewId="0">
      <selection activeCell="T35" sqref="T35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3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7" s="19" customFormat="1" ht="15" customHeight="1" x14ac:dyDescent="0.2">
      <c r="B7" s="18" t="s">
        <v>3</v>
      </c>
      <c r="C7" s="18"/>
      <c r="D7" s="18"/>
      <c r="E7" s="18"/>
      <c r="F7" s="18"/>
      <c r="N7" s="20"/>
      <c r="O7" s="21"/>
      <c r="P7" s="22"/>
      <c r="Q7" s="23"/>
    </row>
    <row r="8" spans="2:17" s="19" customFormat="1" ht="15" customHeight="1" x14ac:dyDescent="0.2">
      <c r="B8" s="24" t="s">
        <v>4</v>
      </c>
      <c r="C8" s="24"/>
      <c r="D8" s="25" t="s">
        <v>5</v>
      </c>
      <c r="E8" s="25" t="s">
        <v>6</v>
      </c>
      <c r="O8" s="21"/>
      <c r="P8" s="22"/>
      <c r="Q8" s="23"/>
    </row>
    <row r="9" spans="2:17" s="19" customFormat="1" ht="15" customHeight="1" x14ac:dyDescent="0.25">
      <c r="B9" s="26" t="s">
        <v>7</v>
      </c>
      <c r="C9" s="27"/>
      <c r="D9" s="28">
        <v>24240</v>
      </c>
      <c r="E9" s="29">
        <f t="shared" ref="E9:E14" si="0">+D9/$D$15</f>
        <v>0.42727208630050062</v>
      </c>
      <c r="F9" s="30"/>
      <c r="G9" s="31"/>
      <c r="N9" s="20"/>
      <c r="O9" s="32"/>
      <c r="P9" s="22"/>
      <c r="Q9" s="23"/>
    </row>
    <row r="10" spans="2:17" s="19" customFormat="1" ht="15" customHeight="1" x14ac:dyDescent="0.25">
      <c r="B10" s="26" t="s">
        <v>8</v>
      </c>
      <c r="C10" s="33"/>
      <c r="D10" s="28">
        <v>9500</v>
      </c>
      <c r="E10" s="29">
        <f t="shared" si="0"/>
        <v>0.16745399421843052</v>
      </c>
      <c r="F10" s="30"/>
      <c r="G10" s="31"/>
      <c r="N10" s="20"/>
      <c r="O10" s="32"/>
      <c r="P10" s="22"/>
      <c r="Q10" s="23"/>
    </row>
    <row r="11" spans="2:17" s="19" customFormat="1" ht="15" customHeight="1" x14ac:dyDescent="0.25">
      <c r="B11" s="26" t="s">
        <v>9</v>
      </c>
      <c r="C11" s="33"/>
      <c r="D11" s="28">
        <v>6433</v>
      </c>
      <c r="E11" s="29">
        <f t="shared" si="0"/>
        <v>0.11339279419022774</v>
      </c>
      <c r="F11" s="30"/>
      <c r="G11" s="31"/>
      <c r="N11" s="20"/>
      <c r="O11" s="32"/>
      <c r="P11" s="22"/>
      <c r="Q11" s="23"/>
    </row>
    <row r="12" spans="2:17" s="19" customFormat="1" ht="15" customHeight="1" x14ac:dyDescent="0.25">
      <c r="B12" s="26" t="s">
        <v>10</v>
      </c>
      <c r="C12" s="33"/>
      <c r="D12" s="28">
        <v>9107</v>
      </c>
      <c r="E12" s="29">
        <f t="shared" si="0"/>
        <v>0.16052668687865754</v>
      </c>
      <c r="F12" s="30"/>
      <c r="G12" s="31"/>
      <c r="N12" s="20"/>
      <c r="O12" s="32"/>
      <c r="P12" s="22"/>
      <c r="Q12" s="23"/>
    </row>
    <row r="13" spans="2:17" s="19" customFormat="1" ht="15" customHeight="1" x14ac:dyDescent="0.25">
      <c r="B13" s="26" t="s">
        <v>11</v>
      </c>
      <c r="C13" s="33"/>
      <c r="D13" s="28">
        <v>7068</v>
      </c>
      <c r="E13" s="29">
        <f t="shared" si="0"/>
        <v>0.1245857716985123</v>
      </c>
      <c r="F13" s="30"/>
      <c r="G13" s="31"/>
      <c r="N13" s="20"/>
      <c r="O13" s="32"/>
      <c r="P13" s="34"/>
      <c r="Q13" s="23"/>
    </row>
    <row r="14" spans="2:17" s="19" customFormat="1" ht="15" customHeight="1" x14ac:dyDescent="0.25">
      <c r="B14" s="26" t="s">
        <v>12</v>
      </c>
      <c r="C14" s="33"/>
      <c r="D14" s="28">
        <v>384</v>
      </c>
      <c r="E14" s="29">
        <f t="shared" si="0"/>
        <v>6.768666713671297E-3</v>
      </c>
      <c r="F14" s="30"/>
      <c r="G14" s="31"/>
      <c r="N14" s="20"/>
      <c r="O14" s="32"/>
      <c r="P14" s="35"/>
    </row>
    <row r="15" spans="2:17" s="19" customFormat="1" ht="12.75" x14ac:dyDescent="0.2">
      <c r="B15" s="36" t="s">
        <v>13</v>
      </c>
      <c r="C15" s="36"/>
      <c r="D15" s="37">
        <f>+SUM(D9:D14)</f>
        <v>56732</v>
      </c>
      <c r="E15" s="38">
        <v>1</v>
      </c>
      <c r="N15" s="35"/>
      <c r="O15" s="35"/>
      <c r="P15" s="35"/>
    </row>
    <row r="16" spans="2:17" s="39" customFormat="1" ht="4.5" customHeight="1" x14ac:dyDescent="0.2">
      <c r="C16" s="40"/>
      <c r="D16" s="40"/>
      <c r="E16" s="40"/>
      <c r="F16" s="40"/>
    </row>
    <row r="17" spans="2:17" s="19" customFormat="1" ht="18" customHeight="1" x14ac:dyDescent="0.25">
      <c r="B17" s="8" t="s">
        <v>14</v>
      </c>
      <c r="C17" s="9"/>
      <c r="D17" s="9"/>
      <c r="E17" s="9"/>
      <c r="F17" s="9"/>
      <c r="G17" s="9"/>
      <c r="H17" s="9"/>
      <c r="I17" s="9"/>
      <c r="J17" s="9"/>
      <c r="K17" s="10"/>
      <c r="L17" s="10"/>
      <c r="M17" s="10"/>
      <c r="N17" s="10"/>
      <c r="O17" s="10"/>
      <c r="P17" s="10"/>
      <c r="Q17" s="41"/>
    </row>
    <row r="18" spans="2:17" s="19" customFormat="1" ht="5.25" customHeight="1" x14ac:dyDescent="0.2">
      <c r="B18" s="13"/>
      <c r="C18" s="42"/>
      <c r="D18" s="42"/>
      <c r="E18" s="42"/>
      <c r="F18" s="42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7" s="19" customFormat="1" ht="27.75" customHeight="1" thickBot="1" x14ac:dyDescent="0.25">
      <c r="B19" s="43" t="s">
        <v>15</v>
      </c>
      <c r="C19" s="43"/>
      <c r="D19" s="43"/>
      <c r="E19" s="43"/>
      <c r="F19" s="43"/>
      <c r="G19" s="44"/>
      <c r="H19" s="44"/>
      <c r="I19" s="45"/>
      <c r="J19" s="45"/>
    </row>
    <row r="20" spans="2:17" s="19" customFormat="1" ht="15" customHeight="1" x14ac:dyDescent="0.2">
      <c r="B20" s="25" t="s">
        <v>16</v>
      </c>
      <c r="C20" s="25" t="s">
        <v>17</v>
      </c>
      <c r="D20" s="25" t="s">
        <v>18</v>
      </c>
      <c r="E20" s="25" t="s">
        <v>13</v>
      </c>
      <c r="F20" s="46" t="s">
        <v>19</v>
      </c>
      <c r="G20" s="47"/>
      <c r="H20" s="47"/>
    </row>
    <row r="21" spans="2:17" s="19" customFormat="1" ht="15" customHeight="1" x14ac:dyDescent="0.2">
      <c r="B21" s="26" t="s">
        <v>20</v>
      </c>
      <c r="C21" s="27">
        <v>9942</v>
      </c>
      <c r="D21" s="28">
        <v>2951</v>
      </c>
      <c r="E21" s="48">
        <v>12893</v>
      </c>
      <c r="F21" s="49" t="s">
        <v>21</v>
      </c>
      <c r="G21" s="48"/>
      <c r="H21" s="50"/>
    </row>
    <row r="22" spans="2:17" s="19" customFormat="1" ht="15" customHeight="1" x14ac:dyDescent="0.2">
      <c r="B22" s="26" t="s">
        <v>22</v>
      </c>
      <c r="C22" s="27">
        <v>10521</v>
      </c>
      <c r="D22" s="28">
        <v>3232</v>
      </c>
      <c r="E22" s="48">
        <v>13753</v>
      </c>
      <c r="F22" s="51">
        <f>+(E22-E21)/E21</f>
        <v>6.6702862018149386E-2</v>
      </c>
      <c r="G22" s="48"/>
      <c r="H22" s="50"/>
    </row>
    <row r="23" spans="2:17" s="19" customFormat="1" ht="15" customHeight="1" x14ac:dyDescent="0.2">
      <c r="B23" s="26" t="s">
        <v>23</v>
      </c>
      <c r="C23" s="27">
        <v>10679</v>
      </c>
      <c r="D23" s="28">
        <v>3370</v>
      </c>
      <c r="E23" s="48">
        <f>+C23+D23</f>
        <v>14049</v>
      </c>
      <c r="F23" s="51">
        <f>+(E23-E22)/E22</f>
        <v>2.1522576892314405E-2</v>
      </c>
      <c r="G23" s="48"/>
      <c r="H23" s="50"/>
    </row>
    <row r="24" spans="2:17" s="19" customFormat="1" ht="15" customHeight="1" thickBot="1" x14ac:dyDescent="0.25">
      <c r="B24" s="26" t="s">
        <v>24</v>
      </c>
      <c r="C24" s="27">
        <v>12380</v>
      </c>
      <c r="D24" s="28">
        <v>3657</v>
      </c>
      <c r="E24" s="48">
        <f>+C24+D24</f>
        <v>16037</v>
      </c>
      <c r="F24" s="52">
        <f>+(E24-E23)/E23</f>
        <v>0.14150473343298456</v>
      </c>
      <c r="G24" s="48"/>
      <c r="H24" s="50"/>
      <c r="O24" s="53" t="s">
        <v>17</v>
      </c>
      <c r="P24" s="53" t="s">
        <v>18</v>
      </c>
    </row>
    <row r="25" spans="2:17" s="19" customFormat="1" ht="15" hidden="1" customHeight="1" x14ac:dyDescent="0.2">
      <c r="B25" s="26" t="s">
        <v>25</v>
      </c>
      <c r="C25" s="27"/>
      <c r="D25" s="28"/>
      <c r="E25" s="48"/>
      <c r="F25" s="51"/>
      <c r="G25" s="48"/>
      <c r="H25" s="50"/>
    </row>
    <row r="26" spans="2:17" s="19" customFormat="1" ht="15" hidden="1" customHeight="1" x14ac:dyDescent="0.2">
      <c r="B26" s="26" t="s">
        <v>26</v>
      </c>
      <c r="C26" s="28"/>
      <c r="D26" s="27"/>
      <c r="E26" s="48"/>
      <c r="F26" s="51"/>
      <c r="G26" s="48"/>
      <c r="H26" s="50"/>
    </row>
    <row r="27" spans="2:17" s="19" customFormat="1" ht="15" hidden="1" customHeight="1" x14ac:dyDescent="0.2">
      <c r="B27" s="26" t="s">
        <v>27</v>
      </c>
      <c r="C27" s="28"/>
      <c r="D27" s="27"/>
      <c r="E27" s="48"/>
      <c r="F27" s="51"/>
      <c r="G27" s="48"/>
      <c r="H27" s="50"/>
    </row>
    <row r="28" spans="2:17" s="19" customFormat="1" ht="15" hidden="1" customHeight="1" x14ac:dyDescent="0.2">
      <c r="B28" s="26" t="s">
        <v>28</v>
      </c>
      <c r="C28" s="27"/>
      <c r="D28" s="28"/>
      <c r="E28" s="48"/>
      <c r="F28" s="51"/>
      <c r="G28" s="48"/>
      <c r="H28" s="50"/>
    </row>
    <row r="29" spans="2:17" s="19" customFormat="1" ht="15" hidden="1" customHeight="1" x14ac:dyDescent="0.2">
      <c r="B29" s="26" t="s">
        <v>29</v>
      </c>
      <c r="C29" s="27"/>
      <c r="D29" s="28"/>
      <c r="E29" s="48"/>
      <c r="F29" s="51"/>
      <c r="G29" s="48"/>
      <c r="H29" s="50"/>
    </row>
    <row r="30" spans="2:17" s="19" customFormat="1" ht="15" hidden="1" customHeight="1" x14ac:dyDescent="0.2">
      <c r="B30" s="26" t="s">
        <v>30</v>
      </c>
      <c r="C30" s="27"/>
      <c r="D30" s="28"/>
      <c r="E30" s="48"/>
      <c r="F30" s="51"/>
      <c r="G30" s="48"/>
      <c r="H30" s="50"/>
    </row>
    <row r="31" spans="2:17" s="19" customFormat="1" ht="15" hidden="1" customHeight="1" x14ac:dyDescent="0.2">
      <c r="B31" s="26" t="s">
        <v>31</v>
      </c>
      <c r="C31" s="27"/>
      <c r="D31" s="28"/>
      <c r="E31" s="48"/>
      <c r="F31" s="51"/>
      <c r="G31" s="54"/>
      <c r="H31" s="55"/>
    </row>
    <row r="32" spans="2:17" s="19" customFormat="1" ht="15" hidden="1" customHeight="1" thickBot="1" x14ac:dyDescent="0.25">
      <c r="B32" s="26" t="s">
        <v>32</v>
      </c>
      <c r="C32" s="27"/>
      <c r="D32" s="28"/>
      <c r="E32" s="48"/>
      <c r="F32" s="52"/>
    </row>
    <row r="33" spans="2:16" s="19" customFormat="1" ht="15" customHeight="1" x14ac:dyDescent="0.2">
      <c r="B33" s="56" t="s">
        <v>13</v>
      </c>
      <c r="C33" s="37">
        <f>+SUM(C21:C32)</f>
        <v>43522</v>
      </c>
      <c r="D33" s="37">
        <f>+SUM(D21:D32)</f>
        <v>13210</v>
      </c>
      <c r="E33" s="37">
        <f>+SUM(E21:E32)</f>
        <v>56732</v>
      </c>
      <c r="F33" s="54"/>
      <c r="G33" s="57"/>
      <c r="H33" s="58"/>
      <c r="I33" s="58"/>
      <c r="J33" s="58"/>
      <c r="K33" s="58"/>
      <c r="L33" s="58"/>
      <c r="O33" s="59">
        <f>+C34</f>
        <v>0.76715081435521404</v>
      </c>
      <c r="P33" s="59">
        <f>+D34</f>
        <v>0.23284918564478602</v>
      </c>
    </row>
    <row r="34" spans="2:16" s="19" customFormat="1" ht="15" customHeight="1" x14ac:dyDescent="0.2">
      <c r="B34" s="60" t="s">
        <v>33</v>
      </c>
      <c r="C34" s="61">
        <f>+C33/E33</f>
        <v>0.76715081435521404</v>
      </c>
      <c r="D34" s="61">
        <f>+D33/E33</f>
        <v>0.23284918564478602</v>
      </c>
      <c r="E34" s="61">
        <v>1</v>
      </c>
      <c r="F34" s="29"/>
      <c r="G34" s="47"/>
      <c r="H34" s="47"/>
      <c r="I34" s="47"/>
      <c r="J34" s="47"/>
      <c r="K34" s="47"/>
      <c r="L34" s="47"/>
      <c r="O34" s="59"/>
      <c r="P34" s="62"/>
    </row>
    <row r="35" spans="2:16" s="19" customFormat="1" ht="48" customHeight="1" x14ac:dyDescent="0.2">
      <c r="B35" s="26"/>
      <c r="C35" s="28"/>
      <c r="D35" s="28"/>
      <c r="E35" s="28"/>
      <c r="F35" s="28"/>
      <c r="G35" s="28"/>
      <c r="H35" s="28"/>
      <c r="I35" s="28"/>
      <c r="J35" s="28"/>
      <c r="K35" s="48"/>
      <c r="L35" s="48"/>
    </row>
    <row r="36" spans="2:16" s="19" customFormat="1" ht="15" customHeight="1" x14ac:dyDescent="0.2">
      <c r="B36" s="18" t="s">
        <v>34</v>
      </c>
      <c r="C36" s="18"/>
      <c r="D36" s="18"/>
      <c r="E36" s="18"/>
      <c r="F36" s="18"/>
      <c r="G36" s="28"/>
      <c r="H36" s="28"/>
      <c r="I36" s="28"/>
      <c r="J36" s="28"/>
      <c r="K36" s="48"/>
      <c r="L36" s="48"/>
    </row>
    <row r="37" spans="2:16" s="19" customFormat="1" ht="24" customHeight="1" x14ac:dyDescent="0.2">
      <c r="B37" s="24" t="s">
        <v>16</v>
      </c>
      <c r="C37" s="25" t="s">
        <v>35</v>
      </c>
      <c r="D37" s="25" t="s">
        <v>36</v>
      </c>
      <c r="E37" s="25" t="s">
        <v>37</v>
      </c>
      <c r="F37" s="25" t="s">
        <v>38</v>
      </c>
      <c r="G37" s="25" t="s">
        <v>39</v>
      </c>
      <c r="H37" s="25" t="s">
        <v>40</v>
      </c>
      <c r="I37" s="25" t="s">
        <v>41</v>
      </c>
      <c r="J37" s="24" t="s">
        <v>42</v>
      </c>
      <c r="K37" s="24" t="s">
        <v>13</v>
      </c>
      <c r="L37" s="47"/>
    </row>
    <row r="38" spans="2:16" s="19" customFormat="1" ht="12" customHeight="1" x14ac:dyDescent="0.2">
      <c r="B38" s="24"/>
      <c r="C38" s="63" t="s">
        <v>43</v>
      </c>
      <c r="D38" s="63" t="s">
        <v>44</v>
      </c>
      <c r="E38" s="63" t="s">
        <v>45</v>
      </c>
      <c r="F38" s="63" t="s">
        <v>46</v>
      </c>
      <c r="G38" s="63" t="s">
        <v>47</v>
      </c>
      <c r="H38" s="63" t="s">
        <v>48</v>
      </c>
      <c r="I38" s="63" t="s">
        <v>49</v>
      </c>
      <c r="J38" s="24"/>
      <c r="K38" s="24"/>
      <c r="L38" s="47"/>
    </row>
    <row r="39" spans="2:16" s="19" customFormat="1" ht="19.5" customHeight="1" x14ac:dyDescent="0.2">
      <c r="B39" s="26" t="s">
        <v>20</v>
      </c>
      <c r="C39" s="27">
        <v>1409</v>
      </c>
      <c r="D39" s="28">
        <v>1598</v>
      </c>
      <c r="E39" s="28">
        <v>866</v>
      </c>
      <c r="F39" s="28">
        <v>693</v>
      </c>
      <c r="G39" s="28">
        <v>2681</v>
      </c>
      <c r="H39" s="28">
        <v>4500</v>
      </c>
      <c r="I39" s="28">
        <v>816</v>
      </c>
      <c r="J39" s="28">
        <v>330</v>
      </c>
      <c r="K39" s="48">
        <f>SUM(C39:J39)</f>
        <v>12893</v>
      </c>
      <c r="L39" s="48"/>
    </row>
    <row r="40" spans="2:16" s="19" customFormat="1" ht="19.5" customHeight="1" x14ac:dyDescent="0.2">
      <c r="B40" s="26" t="s">
        <v>22</v>
      </c>
      <c r="C40" s="27">
        <v>1526</v>
      </c>
      <c r="D40" s="28">
        <v>1857</v>
      </c>
      <c r="E40" s="28">
        <v>957</v>
      </c>
      <c r="F40" s="28">
        <v>857</v>
      </c>
      <c r="G40" s="28">
        <v>2680</v>
      </c>
      <c r="H40" s="28">
        <v>4756</v>
      </c>
      <c r="I40" s="28">
        <v>768</v>
      </c>
      <c r="J40" s="28">
        <v>352</v>
      </c>
      <c r="K40" s="48">
        <f>SUM(C40:J40)</f>
        <v>13753</v>
      </c>
      <c r="L40" s="48"/>
    </row>
    <row r="41" spans="2:16" s="19" customFormat="1" ht="19.5" customHeight="1" x14ac:dyDescent="0.2">
      <c r="B41" s="26" t="s">
        <v>23</v>
      </c>
      <c r="C41" s="27">
        <v>1494</v>
      </c>
      <c r="D41" s="28">
        <v>1632</v>
      </c>
      <c r="E41" s="28">
        <v>755</v>
      </c>
      <c r="F41" s="28">
        <v>739</v>
      </c>
      <c r="G41" s="28">
        <v>2691</v>
      </c>
      <c r="H41" s="28">
        <v>5371</v>
      </c>
      <c r="I41" s="28">
        <v>1008</v>
      </c>
      <c r="J41" s="28">
        <v>359</v>
      </c>
      <c r="K41" s="48">
        <f>SUM(C41:J41)</f>
        <v>14049</v>
      </c>
      <c r="L41" s="48"/>
    </row>
    <row r="42" spans="2:16" s="19" customFormat="1" ht="19.5" customHeight="1" x14ac:dyDescent="0.2">
      <c r="B42" s="26" t="s">
        <v>24</v>
      </c>
      <c r="C42" s="27">
        <v>1329</v>
      </c>
      <c r="D42" s="28">
        <v>1590</v>
      </c>
      <c r="E42" s="28">
        <v>676</v>
      </c>
      <c r="F42" s="28">
        <v>712</v>
      </c>
      <c r="G42" s="28">
        <v>3214</v>
      </c>
      <c r="H42" s="28">
        <v>6737</v>
      </c>
      <c r="I42" s="28">
        <v>1273</v>
      </c>
      <c r="J42" s="28">
        <v>506</v>
      </c>
      <c r="K42" s="48">
        <f>SUM(C42:J42)</f>
        <v>16037</v>
      </c>
      <c r="L42" s="48"/>
    </row>
    <row r="43" spans="2:16" s="19" customFormat="1" ht="15" hidden="1" customHeight="1" x14ac:dyDescent="0.2">
      <c r="B43" s="26" t="s">
        <v>25</v>
      </c>
      <c r="C43" s="27"/>
      <c r="D43" s="28"/>
      <c r="E43" s="28"/>
      <c r="F43" s="28"/>
      <c r="G43" s="28"/>
      <c r="H43" s="28"/>
      <c r="I43" s="28"/>
      <c r="J43" s="28"/>
      <c r="K43" s="48"/>
      <c r="L43" s="48"/>
    </row>
    <row r="44" spans="2:16" s="19" customFormat="1" ht="15" hidden="1" customHeight="1" x14ac:dyDescent="0.2">
      <c r="B44" s="26" t="s">
        <v>26</v>
      </c>
      <c r="C44" s="27"/>
      <c r="D44" s="28"/>
      <c r="E44" s="28"/>
      <c r="F44" s="28"/>
      <c r="G44" s="28"/>
      <c r="H44" s="28"/>
      <c r="I44" s="28"/>
      <c r="J44" s="28"/>
      <c r="K44" s="48"/>
      <c r="L44" s="48"/>
    </row>
    <row r="45" spans="2:16" s="19" customFormat="1" ht="15" hidden="1" customHeight="1" x14ac:dyDescent="0.2">
      <c r="B45" s="26" t="s">
        <v>27</v>
      </c>
      <c r="C45" s="27"/>
      <c r="D45" s="28"/>
      <c r="E45" s="28"/>
      <c r="F45" s="28"/>
      <c r="G45" s="28"/>
      <c r="H45" s="28"/>
      <c r="I45" s="28"/>
      <c r="J45" s="28"/>
      <c r="K45" s="48"/>
      <c r="L45" s="48"/>
    </row>
    <row r="46" spans="2:16" s="19" customFormat="1" ht="15" hidden="1" customHeight="1" x14ac:dyDescent="0.2">
      <c r="B46" s="26" t="s">
        <v>28</v>
      </c>
      <c r="C46" s="27"/>
      <c r="D46" s="28"/>
      <c r="E46" s="28"/>
      <c r="F46" s="28"/>
      <c r="G46" s="28"/>
      <c r="H46" s="28"/>
      <c r="I46" s="28"/>
      <c r="J46" s="28"/>
      <c r="K46" s="48"/>
      <c r="L46" s="48"/>
    </row>
    <row r="47" spans="2:16" s="19" customFormat="1" ht="15" hidden="1" customHeight="1" x14ac:dyDescent="0.2">
      <c r="B47" s="26" t="s">
        <v>29</v>
      </c>
      <c r="C47" s="27"/>
      <c r="D47" s="28"/>
      <c r="E47" s="28"/>
      <c r="F47" s="28"/>
      <c r="G47" s="28"/>
      <c r="H47" s="28"/>
      <c r="I47" s="28"/>
      <c r="J47" s="28"/>
      <c r="K47" s="48"/>
      <c r="L47" s="48"/>
    </row>
    <row r="48" spans="2:16" s="19" customFormat="1" ht="15" hidden="1" customHeight="1" x14ac:dyDescent="0.2">
      <c r="B48" s="26" t="s">
        <v>30</v>
      </c>
      <c r="C48" s="27"/>
      <c r="D48" s="28"/>
      <c r="E48" s="28"/>
      <c r="F48" s="28"/>
      <c r="G48" s="28"/>
      <c r="H48" s="28"/>
      <c r="I48" s="28"/>
      <c r="J48" s="28"/>
      <c r="K48" s="48"/>
      <c r="L48" s="48"/>
    </row>
    <row r="49" spans="2:17" s="19" customFormat="1" ht="15" hidden="1" customHeight="1" x14ac:dyDescent="0.2">
      <c r="B49" s="26" t="s">
        <v>31</v>
      </c>
      <c r="C49" s="27"/>
      <c r="D49" s="28"/>
      <c r="E49" s="28"/>
      <c r="F49" s="28"/>
      <c r="G49" s="28"/>
      <c r="H49" s="28"/>
      <c r="I49" s="28"/>
      <c r="J49" s="28"/>
      <c r="K49" s="48"/>
      <c r="L49" s="48"/>
    </row>
    <row r="50" spans="2:17" s="19" customFormat="1" ht="15" hidden="1" customHeight="1" x14ac:dyDescent="0.2">
      <c r="B50" s="26" t="s">
        <v>32</v>
      </c>
      <c r="C50" s="27"/>
      <c r="D50" s="28"/>
      <c r="E50" s="28"/>
      <c r="F50" s="28"/>
      <c r="G50" s="28"/>
      <c r="H50" s="28"/>
      <c r="I50" s="28"/>
      <c r="J50" s="28"/>
      <c r="K50" s="48"/>
      <c r="L50" s="48"/>
    </row>
    <row r="51" spans="2:17" s="19" customFormat="1" ht="15" customHeight="1" x14ac:dyDescent="0.2">
      <c r="B51" s="56" t="s">
        <v>13</v>
      </c>
      <c r="C51" s="37">
        <f t="shared" ref="C51:K51" si="1">+SUM(C39:C50)</f>
        <v>5758</v>
      </c>
      <c r="D51" s="37">
        <f t="shared" si="1"/>
        <v>6677</v>
      </c>
      <c r="E51" s="37">
        <f t="shared" si="1"/>
        <v>3254</v>
      </c>
      <c r="F51" s="37">
        <f t="shared" si="1"/>
        <v>3001</v>
      </c>
      <c r="G51" s="37">
        <f t="shared" si="1"/>
        <v>11266</v>
      </c>
      <c r="H51" s="37">
        <f t="shared" si="1"/>
        <v>21364</v>
      </c>
      <c r="I51" s="37">
        <f t="shared" si="1"/>
        <v>3865</v>
      </c>
      <c r="J51" s="37">
        <f t="shared" si="1"/>
        <v>1547</v>
      </c>
      <c r="K51" s="37">
        <f t="shared" si="1"/>
        <v>56732</v>
      </c>
      <c r="L51" s="54"/>
      <c r="N51" s="20"/>
      <c r="O51" s="21"/>
      <c r="P51" s="22"/>
    </row>
    <row r="52" spans="2:17" s="19" customFormat="1" ht="15" customHeight="1" x14ac:dyDescent="0.2">
      <c r="B52" s="60" t="s">
        <v>33</v>
      </c>
      <c r="C52" s="64">
        <f t="shared" ref="C52:K52" si="2">+C51/$K$51</f>
        <v>0.10149474723260241</v>
      </c>
      <c r="D52" s="64">
        <f t="shared" si="2"/>
        <v>0.11769371783120637</v>
      </c>
      <c r="E52" s="64">
        <f t="shared" si="2"/>
        <v>5.7357399703870833E-2</v>
      </c>
      <c r="F52" s="64">
        <f t="shared" si="2"/>
        <v>5.2897835436790525E-2</v>
      </c>
      <c r="G52" s="64">
        <f t="shared" si="2"/>
        <v>0.19858281040682507</v>
      </c>
      <c r="H52" s="64">
        <f t="shared" si="2"/>
        <v>0.37657759289289994</v>
      </c>
      <c r="I52" s="64">
        <f t="shared" si="2"/>
        <v>6.8127335542550946E-2</v>
      </c>
      <c r="J52" s="64">
        <f t="shared" si="2"/>
        <v>2.7268560953253897E-2</v>
      </c>
      <c r="K52" s="64">
        <f t="shared" si="2"/>
        <v>1</v>
      </c>
      <c r="L52" s="65"/>
      <c r="N52" s="20"/>
      <c r="O52" s="21"/>
      <c r="P52" s="22"/>
    </row>
    <row r="53" spans="2:17" s="19" customFormat="1" ht="43.5" customHeight="1" x14ac:dyDescent="0.2">
      <c r="B53" s="66"/>
      <c r="C53" s="67"/>
      <c r="D53" s="67"/>
      <c r="E53" s="50"/>
      <c r="F53" s="50"/>
      <c r="G53" s="50"/>
      <c r="H53" s="50"/>
    </row>
    <row r="54" spans="2:17" s="19" customFormat="1" ht="15" customHeight="1" x14ac:dyDescent="0.2">
      <c r="B54" s="18" t="s">
        <v>50</v>
      </c>
      <c r="C54" s="67"/>
      <c r="D54" s="67"/>
      <c r="E54" s="50"/>
      <c r="F54" s="50"/>
      <c r="G54" s="50"/>
      <c r="H54" s="50"/>
    </row>
    <row r="55" spans="2:17" s="19" customFormat="1" ht="15" customHeight="1" x14ac:dyDescent="0.2">
      <c r="B55" s="25" t="s">
        <v>51</v>
      </c>
      <c r="C55" s="25" t="s">
        <v>20</v>
      </c>
      <c r="D55" s="25" t="s">
        <v>22</v>
      </c>
      <c r="E55" s="25" t="s">
        <v>23</v>
      </c>
      <c r="F55" s="25" t="s">
        <v>24</v>
      </c>
      <c r="G55" s="25" t="s">
        <v>25</v>
      </c>
      <c r="H55" s="25" t="s">
        <v>26</v>
      </c>
      <c r="I55" s="25" t="s">
        <v>27</v>
      </c>
      <c r="J55" s="25" t="s">
        <v>28</v>
      </c>
      <c r="K55" s="25" t="s">
        <v>29</v>
      </c>
      <c r="L55" s="25" t="s">
        <v>30</v>
      </c>
      <c r="M55" s="25" t="s">
        <v>31</v>
      </c>
      <c r="N55" s="25" t="s">
        <v>32</v>
      </c>
      <c r="O55" s="25" t="s">
        <v>13</v>
      </c>
      <c r="P55" s="25" t="s">
        <v>6</v>
      </c>
    </row>
    <row r="56" spans="2:17" s="19" customFormat="1" ht="15" customHeight="1" x14ac:dyDescent="0.2">
      <c r="B56" s="26" t="s">
        <v>52</v>
      </c>
      <c r="C56" s="27">
        <v>3341</v>
      </c>
      <c r="D56" s="28">
        <v>3605</v>
      </c>
      <c r="E56" s="28">
        <v>3466</v>
      </c>
      <c r="F56" s="28">
        <v>4471</v>
      </c>
      <c r="G56" s="28"/>
      <c r="H56" s="28"/>
      <c r="I56" s="28"/>
      <c r="J56" s="28"/>
      <c r="K56" s="68"/>
      <c r="L56" s="68"/>
      <c r="M56" s="68"/>
      <c r="N56" s="68"/>
      <c r="O56" s="33">
        <f>+SUM(C56:N56)</f>
        <v>14883</v>
      </c>
      <c r="P56" s="50">
        <f>O56/$O$61</f>
        <v>0.26233871536346332</v>
      </c>
      <c r="Q56" s="69"/>
    </row>
    <row r="57" spans="2:17" s="19" customFormat="1" ht="15" customHeight="1" x14ac:dyDescent="0.2">
      <c r="B57" s="26" t="s">
        <v>53</v>
      </c>
      <c r="C57" s="27">
        <v>5101</v>
      </c>
      <c r="D57" s="28">
        <v>5441</v>
      </c>
      <c r="E57" s="28">
        <v>4809</v>
      </c>
      <c r="F57" s="28">
        <v>4455</v>
      </c>
      <c r="G57" s="28"/>
      <c r="H57" s="28"/>
      <c r="I57" s="28"/>
      <c r="J57" s="28"/>
      <c r="K57" s="68"/>
      <c r="L57" s="68"/>
      <c r="M57" s="68"/>
      <c r="N57" s="68"/>
      <c r="O57" s="33">
        <f>+SUM(C57:N57)</f>
        <v>19806</v>
      </c>
      <c r="P57" s="50">
        <f>O57/$O$61</f>
        <v>0.34911513784107734</v>
      </c>
      <c r="Q57" s="69"/>
    </row>
    <row r="58" spans="2:17" s="19" customFormat="1" ht="15" customHeight="1" x14ac:dyDescent="0.2">
      <c r="B58" s="26" t="s">
        <v>54</v>
      </c>
      <c r="C58" s="27">
        <v>1064</v>
      </c>
      <c r="D58" s="28">
        <v>1082</v>
      </c>
      <c r="E58" s="28">
        <v>928</v>
      </c>
      <c r="F58" s="28">
        <v>644</v>
      </c>
      <c r="G58" s="28"/>
      <c r="H58" s="28"/>
      <c r="I58" s="28"/>
      <c r="J58" s="28"/>
      <c r="K58" s="68"/>
      <c r="L58" s="68"/>
      <c r="M58" s="68"/>
      <c r="N58" s="68"/>
      <c r="O58" s="33">
        <f>+SUM(C58:N58)</f>
        <v>3718</v>
      </c>
      <c r="P58" s="50">
        <f>O58/$O$61</f>
        <v>6.5536205316223645E-2</v>
      </c>
    </row>
    <row r="59" spans="2:17" s="19" customFormat="1" ht="15" customHeight="1" x14ac:dyDescent="0.2">
      <c r="B59" s="26" t="s">
        <v>55</v>
      </c>
      <c r="C59" s="27">
        <v>37</v>
      </c>
      <c r="D59" s="28">
        <v>36</v>
      </c>
      <c r="E59" s="28">
        <v>42</v>
      </c>
      <c r="F59" s="28">
        <v>50</v>
      </c>
      <c r="G59" s="28"/>
      <c r="H59" s="28"/>
      <c r="I59" s="28"/>
      <c r="J59" s="28"/>
      <c r="K59" s="68"/>
      <c r="L59" s="68"/>
      <c r="M59" s="68"/>
      <c r="N59" s="68"/>
      <c r="O59" s="33">
        <f>+SUM(C59:N59)</f>
        <v>165</v>
      </c>
      <c r="P59" s="50">
        <f>O59/$O$61</f>
        <v>2.9084114785306353E-3</v>
      </c>
    </row>
    <row r="60" spans="2:17" s="19" customFormat="1" ht="15" customHeight="1" x14ac:dyDescent="0.2">
      <c r="B60" s="26" t="s">
        <v>56</v>
      </c>
      <c r="C60" s="27">
        <v>3350</v>
      </c>
      <c r="D60" s="28">
        <v>3589</v>
      </c>
      <c r="E60" s="28">
        <v>4804</v>
      </c>
      <c r="F60" s="28">
        <v>6417</v>
      </c>
      <c r="G60" s="28"/>
      <c r="H60" s="28"/>
      <c r="I60" s="28"/>
      <c r="J60" s="28"/>
      <c r="K60" s="68"/>
      <c r="L60" s="68"/>
      <c r="M60" s="68"/>
      <c r="N60" s="68"/>
      <c r="O60" s="33">
        <f>+SUM(C60:N60)</f>
        <v>18160</v>
      </c>
      <c r="P60" s="50">
        <f>O60/$O$61</f>
        <v>0.32010153000070507</v>
      </c>
    </row>
    <row r="61" spans="2:17" s="19" customFormat="1" ht="15" customHeight="1" x14ac:dyDescent="0.2">
      <c r="B61" s="56" t="s">
        <v>13</v>
      </c>
      <c r="C61" s="37">
        <f t="shared" ref="C61:O61" si="3">SUM(C56:C60)</f>
        <v>12893</v>
      </c>
      <c r="D61" s="37">
        <f t="shared" si="3"/>
        <v>13753</v>
      </c>
      <c r="E61" s="37">
        <f t="shared" si="3"/>
        <v>14049</v>
      </c>
      <c r="F61" s="37">
        <f t="shared" si="3"/>
        <v>16037</v>
      </c>
      <c r="G61" s="37">
        <f t="shared" si="3"/>
        <v>0</v>
      </c>
      <c r="H61" s="37">
        <f t="shared" si="3"/>
        <v>0</v>
      </c>
      <c r="I61" s="37">
        <f t="shared" si="3"/>
        <v>0</v>
      </c>
      <c r="J61" s="37">
        <f t="shared" si="3"/>
        <v>0</v>
      </c>
      <c r="K61" s="37">
        <f t="shared" si="3"/>
        <v>0</v>
      </c>
      <c r="L61" s="37">
        <f t="shared" si="3"/>
        <v>0</v>
      </c>
      <c r="M61" s="37">
        <f t="shared" si="3"/>
        <v>0</v>
      </c>
      <c r="N61" s="37">
        <f t="shared" si="3"/>
        <v>0</v>
      </c>
      <c r="O61" s="37">
        <f t="shared" si="3"/>
        <v>56732</v>
      </c>
      <c r="P61" s="70">
        <v>1</v>
      </c>
    </row>
    <row r="62" spans="2:17" s="19" customFormat="1" ht="14.25" customHeight="1" x14ac:dyDescent="0.2">
      <c r="B62" s="26"/>
      <c r="C62" s="28"/>
      <c r="D62" s="28"/>
      <c r="E62" s="28"/>
      <c r="F62" s="71"/>
    </row>
    <row r="63" spans="2:17" s="19" customFormat="1" ht="18" customHeight="1" x14ac:dyDescent="0.25">
      <c r="B63" s="8" t="s">
        <v>57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10"/>
    </row>
    <row r="64" spans="2:17" s="19" customFormat="1" ht="3" customHeight="1" x14ac:dyDescent="0.2">
      <c r="B64" s="13"/>
      <c r="C64" s="42"/>
      <c r="D64" s="42"/>
      <c r="E64" s="42"/>
      <c r="F64" s="42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2:16" s="19" customFormat="1" ht="15" customHeight="1" thickBot="1" x14ac:dyDescent="0.25">
      <c r="B65" s="18" t="s">
        <v>58</v>
      </c>
      <c r="C65" s="18"/>
      <c r="D65" s="18"/>
      <c r="E65" s="18"/>
      <c r="F65" s="18"/>
      <c r="G65" s="44"/>
      <c r="H65" s="44"/>
      <c r="I65" s="45"/>
      <c r="J65" s="45"/>
    </row>
    <row r="66" spans="2:16" s="73" customFormat="1" ht="15" customHeight="1" thickTop="1" x14ac:dyDescent="0.25">
      <c r="B66" s="25" t="s">
        <v>16</v>
      </c>
      <c r="C66" s="25" t="s">
        <v>17</v>
      </c>
      <c r="D66" s="25" t="s">
        <v>18</v>
      </c>
      <c r="E66" s="25" t="s">
        <v>59</v>
      </c>
      <c r="F66" s="25" t="s">
        <v>13</v>
      </c>
      <c r="G66" s="72" t="s">
        <v>19</v>
      </c>
      <c r="H66" s="47"/>
      <c r="I66" s="19"/>
      <c r="J66" s="19"/>
      <c r="K66" s="19"/>
      <c r="L66" s="19"/>
      <c r="M66" s="19"/>
      <c r="N66" s="19"/>
    </row>
    <row r="67" spans="2:16" s="73" customFormat="1" ht="22.5" customHeight="1" x14ac:dyDescent="0.25">
      <c r="B67" s="26" t="s">
        <v>20</v>
      </c>
      <c r="C67" s="27">
        <v>2238</v>
      </c>
      <c r="D67" s="28">
        <v>6387</v>
      </c>
      <c r="E67" s="28">
        <v>4268</v>
      </c>
      <c r="F67" s="48">
        <v>12893</v>
      </c>
      <c r="G67" s="74" t="s">
        <v>21</v>
      </c>
      <c r="H67" s="50"/>
      <c r="I67" s="19"/>
      <c r="J67" s="19"/>
      <c r="K67" s="19"/>
      <c r="L67" s="19"/>
      <c r="M67" s="19"/>
      <c r="N67" s="19"/>
      <c r="O67" s="19"/>
      <c r="P67" s="19"/>
    </row>
    <row r="68" spans="2:16" s="73" customFormat="1" ht="22.5" customHeight="1" x14ac:dyDescent="0.25">
      <c r="B68" s="26" t="s">
        <v>22</v>
      </c>
      <c r="C68" s="27">
        <v>2461</v>
      </c>
      <c r="D68" s="28">
        <v>6787</v>
      </c>
      <c r="E68" s="28">
        <v>4505</v>
      </c>
      <c r="F68" s="48">
        <v>13753</v>
      </c>
      <c r="G68" s="75">
        <f>+(F68-F67)/F67</f>
        <v>6.6702862018149386E-2</v>
      </c>
      <c r="H68" s="50"/>
      <c r="I68" s="19"/>
      <c r="J68" s="19"/>
      <c r="K68" s="19"/>
      <c r="L68" s="19"/>
      <c r="M68" s="19"/>
      <c r="N68" s="19"/>
      <c r="O68" s="19"/>
      <c r="P68" s="19"/>
    </row>
    <row r="69" spans="2:16" s="73" customFormat="1" ht="22.5" customHeight="1" x14ac:dyDescent="0.25">
      <c r="B69" s="26" t="s">
        <v>23</v>
      </c>
      <c r="C69" s="27">
        <v>2167</v>
      </c>
      <c r="D69" s="28">
        <v>6093</v>
      </c>
      <c r="E69" s="28">
        <v>5789</v>
      </c>
      <c r="F69" s="48">
        <f>SUM(C69:E69)</f>
        <v>14049</v>
      </c>
      <c r="G69" s="75">
        <f>+(F69-F68)/F68</f>
        <v>2.1522576892314405E-2</v>
      </c>
      <c r="H69" s="50"/>
      <c r="I69" s="19"/>
      <c r="J69" s="19"/>
      <c r="K69" s="19"/>
      <c r="L69" s="19"/>
      <c r="M69" s="19"/>
      <c r="N69" s="19"/>
      <c r="O69" s="19"/>
      <c r="P69" s="19"/>
    </row>
    <row r="70" spans="2:16" s="73" customFormat="1" ht="22.5" customHeight="1" thickBot="1" x14ac:dyDescent="0.3">
      <c r="B70" s="26" t="s">
        <v>24</v>
      </c>
      <c r="C70" s="27">
        <v>1917</v>
      </c>
      <c r="D70" s="28">
        <v>6927</v>
      </c>
      <c r="E70" s="28">
        <v>7193</v>
      </c>
      <c r="F70" s="48">
        <f>SUM(C70:E70)</f>
        <v>16037</v>
      </c>
      <c r="G70" s="76">
        <f>+(F70-F69)/F69</f>
        <v>0.14150473343298456</v>
      </c>
      <c r="H70" s="50"/>
      <c r="I70" s="19"/>
      <c r="J70" s="19"/>
      <c r="K70" s="19"/>
      <c r="L70" s="19"/>
      <c r="M70" s="19"/>
      <c r="N70" s="19"/>
      <c r="O70" s="53" t="s">
        <v>17</v>
      </c>
      <c r="P70" s="53" t="s">
        <v>18</v>
      </c>
    </row>
    <row r="71" spans="2:16" s="73" customFormat="1" ht="15" hidden="1" customHeight="1" x14ac:dyDescent="0.25">
      <c r="B71" s="26" t="s">
        <v>25</v>
      </c>
      <c r="C71" s="27"/>
      <c r="D71" s="28"/>
      <c r="E71" s="28"/>
      <c r="F71" s="48"/>
      <c r="G71" s="75"/>
      <c r="H71" s="50"/>
      <c r="I71" s="19"/>
      <c r="J71" s="19"/>
      <c r="K71" s="19"/>
      <c r="L71" s="19"/>
      <c r="M71" s="19"/>
      <c r="N71" s="19"/>
      <c r="O71" s="19"/>
      <c r="P71" s="19"/>
    </row>
    <row r="72" spans="2:16" s="73" customFormat="1" ht="15" hidden="1" customHeight="1" x14ac:dyDescent="0.25">
      <c r="B72" s="26" t="s">
        <v>26</v>
      </c>
      <c r="C72" s="27"/>
      <c r="D72" s="28"/>
      <c r="E72" s="28"/>
      <c r="F72" s="48"/>
      <c r="G72" s="75"/>
      <c r="H72" s="50"/>
      <c r="I72" s="19"/>
      <c r="J72" s="19"/>
      <c r="K72" s="19"/>
      <c r="L72" s="19"/>
      <c r="M72" s="19"/>
      <c r="N72" s="19"/>
    </row>
    <row r="73" spans="2:16" s="73" customFormat="1" ht="15" hidden="1" customHeight="1" x14ac:dyDescent="0.25">
      <c r="B73" s="26" t="s">
        <v>27</v>
      </c>
      <c r="C73" s="27"/>
      <c r="D73" s="28"/>
      <c r="E73" s="28"/>
      <c r="F73" s="48"/>
      <c r="G73" s="75"/>
      <c r="H73" s="50"/>
      <c r="I73" s="19"/>
      <c r="J73" s="19"/>
      <c r="K73" s="19"/>
      <c r="L73" s="19"/>
      <c r="M73" s="19"/>
      <c r="N73" s="19"/>
    </row>
    <row r="74" spans="2:16" s="73" customFormat="1" ht="15" hidden="1" customHeight="1" x14ac:dyDescent="0.25">
      <c r="B74" s="26" t="s">
        <v>28</v>
      </c>
      <c r="C74" s="27"/>
      <c r="D74" s="28"/>
      <c r="E74" s="28"/>
      <c r="F74" s="48"/>
      <c r="G74" s="75"/>
      <c r="H74" s="50"/>
      <c r="I74" s="19"/>
      <c r="J74" s="19"/>
      <c r="K74" s="19"/>
      <c r="L74" s="19"/>
      <c r="M74" s="19"/>
      <c r="N74" s="19"/>
    </row>
    <row r="75" spans="2:16" s="73" customFormat="1" ht="15" hidden="1" customHeight="1" x14ac:dyDescent="0.25">
      <c r="B75" s="26" t="s">
        <v>29</v>
      </c>
      <c r="C75" s="27"/>
      <c r="D75" s="28"/>
      <c r="E75" s="28"/>
      <c r="F75" s="48"/>
      <c r="G75" s="75"/>
      <c r="H75" s="50"/>
      <c r="I75" s="19"/>
      <c r="J75" s="19"/>
      <c r="K75" s="19"/>
      <c r="L75" s="19"/>
      <c r="M75" s="19"/>
      <c r="N75" s="19"/>
      <c r="O75" s="19"/>
      <c r="P75" s="19"/>
    </row>
    <row r="76" spans="2:16" s="73" customFormat="1" ht="15" hidden="1" customHeight="1" x14ac:dyDescent="0.25">
      <c r="B76" s="26" t="s">
        <v>30</v>
      </c>
      <c r="C76" s="27"/>
      <c r="D76" s="28"/>
      <c r="E76" s="28"/>
      <c r="F76" s="48"/>
      <c r="G76" s="75"/>
      <c r="H76" s="50"/>
      <c r="I76" s="19"/>
      <c r="J76" s="19"/>
      <c r="K76" s="19"/>
      <c r="L76" s="19"/>
      <c r="M76" s="19"/>
      <c r="N76" s="19"/>
      <c r="O76" s="19"/>
      <c r="P76" s="19"/>
    </row>
    <row r="77" spans="2:16" s="73" customFormat="1" ht="15" hidden="1" customHeight="1" x14ac:dyDescent="0.25">
      <c r="B77" s="26" t="s">
        <v>31</v>
      </c>
      <c r="C77" s="27"/>
      <c r="D77" s="28"/>
      <c r="E77" s="28"/>
      <c r="F77" s="48"/>
      <c r="G77" s="75"/>
      <c r="H77" s="55"/>
      <c r="I77" s="19"/>
      <c r="J77" s="19"/>
      <c r="K77" s="19"/>
      <c r="L77" s="19"/>
      <c r="M77" s="19"/>
      <c r="N77" s="19"/>
      <c r="O77" s="19"/>
      <c r="P77" s="19"/>
    </row>
    <row r="78" spans="2:16" s="73" customFormat="1" ht="15" hidden="1" customHeight="1" x14ac:dyDescent="0.25">
      <c r="B78" s="26" t="s">
        <v>32</v>
      </c>
      <c r="C78" s="33"/>
      <c r="D78" s="28"/>
      <c r="E78" s="28"/>
      <c r="F78" s="48"/>
      <c r="G78" s="75"/>
      <c r="H78" s="19"/>
      <c r="I78" s="19"/>
      <c r="J78" s="19"/>
      <c r="K78" s="19"/>
      <c r="L78" s="19"/>
      <c r="M78" s="19"/>
      <c r="N78" s="19"/>
      <c r="O78" s="19"/>
      <c r="P78" s="19"/>
    </row>
    <row r="79" spans="2:16" s="73" customFormat="1" ht="15.75" thickTop="1" x14ac:dyDescent="0.25">
      <c r="B79" s="56" t="s">
        <v>13</v>
      </c>
      <c r="C79" s="37">
        <f>+SUM(C67:C78)</f>
        <v>8783</v>
      </c>
      <c r="D79" s="37">
        <f>+SUM(D67:D78)</f>
        <v>26194</v>
      </c>
      <c r="E79" s="37">
        <f>+SUM(E67:E78)</f>
        <v>21755</v>
      </c>
      <c r="F79" s="37">
        <f>+SUM(F67:F78)</f>
        <v>56732</v>
      </c>
      <c r="G79" s="54"/>
      <c r="H79" s="58"/>
      <c r="I79" s="58"/>
      <c r="J79" s="58"/>
      <c r="K79" s="58"/>
      <c r="L79" s="58"/>
      <c r="M79" s="19"/>
      <c r="N79" s="19"/>
      <c r="O79" s="59">
        <f>+C80</f>
        <v>0.1548156243389974</v>
      </c>
      <c r="P79" s="59">
        <f>+D80</f>
        <v>0.46171472890079673</v>
      </c>
    </row>
    <row r="80" spans="2:16" s="73" customFormat="1" x14ac:dyDescent="0.25">
      <c r="B80" s="60" t="s">
        <v>33</v>
      </c>
      <c r="C80" s="61">
        <f>+C79/$F$79</f>
        <v>0.1548156243389974</v>
      </c>
      <c r="D80" s="61">
        <f>+D79/$F$79</f>
        <v>0.46171472890079673</v>
      </c>
      <c r="E80" s="61">
        <f>+E79/$F$79</f>
        <v>0.3834696467602059</v>
      </c>
      <c r="F80" s="61">
        <f>+F79/$F$79</f>
        <v>1</v>
      </c>
      <c r="G80" s="29"/>
      <c r="H80" s="47"/>
      <c r="I80" s="47"/>
      <c r="J80" s="47"/>
      <c r="K80" s="47"/>
      <c r="L80" s="47"/>
      <c r="M80" s="19"/>
      <c r="N80" s="19"/>
      <c r="O80" s="59"/>
      <c r="P80" s="62"/>
    </row>
    <row r="81" spans="2:16" s="73" customFormat="1" ht="29.25" customHeight="1" x14ac:dyDescent="0.25">
      <c r="B81" s="26"/>
      <c r="C81" s="28"/>
      <c r="D81" s="28"/>
      <c r="E81" s="28"/>
      <c r="F81" s="28"/>
      <c r="G81" s="28"/>
      <c r="H81" s="28"/>
      <c r="I81" s="28"/>
      <c r="J81" s="28"/>
      <c r="K81" s="48"/>
      <c r="L81" s="48"/>
      <c r="M81" s="19"/>
      <c r="N81" s="19"/>
      <c r="O81" s="19"/>
      <c r="P81" s="19"/>
    </row>
    <row r="82" spans="2:16" s="73" customFormat="1" x14ac:dyDescent="0.25">
      <c r="B82" s="18" t="s">
        <v>60</v>
      </c>
      <c r="C82" s="18"/>
      <c r="D82" s="18"/>
      <c r="E82" s="18"/>
      <c r="F82" s="18"/>
      <c r="G82" s="28"/>
      <c r="H82" s="28"/>
      <c r="I82" s="28"/>
      <c r="J82" s="28"/>
      <c r="K82" s="48"/>
      <c r="L82" s="48"/>
      <c r="M82" s="19"/>
      <c r="N82" s="19"/>
      <c r="O82" s="19"/>
      <c r="P82" s="19"/>
    </row>
    <row r="83" spans="2:16" s="73" customFormat="1" ht="25.5" customHeight="1" x14ac:dyDescent="0.25">
      <c r="B83" s="24" t="s">
        <v>16</v>
      </c>
      <c r="C83" s="25" t="s">
        <v>35</v>
      </c>
      <c r="D83" s="25" t="s">
        <v>36</v>
      </c>
      <c r="E83" s="25" t="s">
        <v>37</v>
      </c>
      <c r="F83" s="25" t="s">
        <v>38</v>
      </c>
      <c r="G83" s="25" t="s">
        <v>39</v>
      </c>
      <c r="H83" s="25" t="s">
        <v>40</v>
      </c>
      <c r="I83" s="25" t="s">
        <v>41</v>
      </c>
      <c r="J83" s="24" t="s">
        <v>42</v>
      </c>
      <c r="K83" s="24" t="s">
        <v>13</v>
      </c>
      <c r="L83" s="47"/>
      <c r="M83" s="19"/>
      <c r="N83" s="19"/>
      <c r="O83" s="19"/>
      <c r="P83" s="19"/>
    </row>
    <row r="84" spans="2:16" s="73" customFormat="1" ht="13.5" customHeight="1" x14ac:dyDescent="0.25">
      <c r="B84" s="24"/>
      <c r="C84" s="63" t="s">
        <v>43</v>
      </c>
      <c r="D84" s="63" t="s">
        <v>44</v>
      </c>
      <c r="E84" s="63" t="s">
        <v>45</v>
      </c>
      <c r="F84" s="63" t="s">
        <v>46</v>
      </c>
      <c r="G84" s="63" t="s">
        <v>47</v>
      </c>
      <c r="H84" s="63" t="s">
        <v>48</v>
      </c>
      <c r="I84" s="63" t="s">
        <v>49</v>
      </c>
      <c r="J84" s="24"/>
      <c r="K84" s="24"/>
      <c r="L84" s="47"/>
      <c r="M84" s="19"/>
      <c r="N84" s="19"/>
      <c r="O84" s="19"/>
      <c r="P84" s="19"/>
    </row>
    <row r="85" spans="2:16" s="73" customFormat="1" ht="24.75" customHeight="1" x14ac:dyDescent="0.25">
      <c r="B85" s="26" t="s">
        <v>20</v>
      </c>
      <c r="C85" s="27">
        <v>0</v>
      </c>
      <c r="D85" s="28">
        <v>10</v>
      </c>
      <c r="E85" s="28">
        <v>20</v>
      </c>
      <c r="F85" s="28">
        <v>91</v>
      </c>
      <c r="G85" s="28">
        <v>1958</v>
      </c>
      <c r="H85" s="28">
        <v>5729</v>
      </c>
      <c r="I85" s="28">
        <v>426</v>
      </c>
      <c r="J85" s="28">
        <v>4659</v>
      </c>
      <c r="K85" s="48">
        <f>SUM(C85:J85)</f>
        <v>12893</v>
      </c>
      <c r="L85" s="48"/>
      <c r="M85" s="19"/>
      <c r="N85" s="19"/>
      <c r="O85" s="19"/>
      <c r="P85" s="19"/>
    </row>
    <row r="86" spans="2:16" s="73" customFormat="1" ht="24.75" customHeight="1" x14ac:dyDescent="0.25">
      <c r="B86" s="26" t="s">
        <v>22</v>
      </c>
      <c r="C86" s="27">
        <v>0</v>
      </c>
      <c r="D86" s="28">
        <v>9</v>
      </c>
      <c r="E86" s="28">
        <v>51</v>
      </c>
      <c r="F86" s="28">
        <v>83</v>
      </c>
      <c r="G86" s="28">
        <v>2011</v>
      </c>
      <c r="H86" s="28">
        <v>6096</v>
      </c>
      <c r="I86" s="28">
        <v>398</v>
      </c>
      <c r="J86" s="28">
        <v>5105</v>
      </c>
      <c r="K86" s="48">
        <f>SUM(C86:J86)</f>
        <v>13753</v>
      </c>
      <c r="L86" s="48"/>
      <c r="M86" s="19"/>
      <c r="N86" s="19"/>
      <c r="O86" s="19"/>
      <c r="P86" s="19"/>
    </row>
    <row r="87" spans="2:16" s="73" customFormat="1" ht="24.75" customHeight="1" x14ac:dyDescent="0.25">
      <c r="B87" s="26" t="s">
        <v>23</v>
      </c>
      <c r="C87" s="27">
        <v>0</v>
      </c>
      <c r="D87" s="28">
        <v>11</v>
      </c>
      <c r="E87" s="28">
        <v>38</v>
      </c>
      <c r="F87" s="28">
        <v>67</v>
      </c>
      <c r="G87" s="28">
        <v>1815</v>
      </c>
      <c r="H87" s="28">
        <v>5467</v>
      </c>
      <c r="I87" s="28">
        <v>433</v>
      </c>
      <c r="J87" s="28">
        <v>6218</v>
      </c>
      <c r="K87" s="48">
        <f>SUM(C87:J87)</f>
        <v>14049</v>
      </c>
      <c r="L87" s="48"/>
      <c r="M87" s="19"/>
      <c r="N87" s="19"/>
      <c r="O87" s="19"/>
      <c r="P87" s="19"/>
    </row>
    <row r="88" spans="2:16" s="73" customFormat="1" ht="24.75" customHeight="1" x14ac:dyDescent="0.25">
      <c r="B88" s="26" t="s">
        <v>24</v>
      </c>
      <c r="C88" s="27">
        <v>0</v>
      </c>
      <c r="D88" s="28">
        <v>5</v>
      </c>
      <c r="E88" s="28">
        <v>29</v>
      </c>
      <c r="F88" s="28">
        <v>63</v>
      </c>
      <c r="G88" s="28">
        <v>1822</v>
      </c>
      <c r="H88" s="28">
        <v>5885</v>
      </c>
      <c r="I88" s="28">
        <v>501</v>
      </c>
      <c r="J88" s="28">
        <v>7732</v>
      </c>
      <c r="K88" s="48">
        <f>SUM(C88:J88)</f>
        <v>16037</v>
      </c>
      <c r="L88" s="48"/>
      <c r="M88" s="19"/>
      <c r="N88" s="19"/>
      <c r="O88" s="19"/>
      <c r="P88" s="19"/>
    </row>
    <row r="89" spans="2:16" s="73" customFormat="1" ht="14.25" hidden="1" customHeight="1" x14ac:dyDescent="0.25">
      <c r="B89" s="26" t="s">
        <v>25</v>
      </c>
      <c r="C89" s="27"/>
      <c r="D89" s="28"/>
      <c r="E89" s="28"/>
      <c r="F89" s="28"/>
      <c r="G89" s="28"/>
      <c r="H89" s="28"/>
      <c r="I89" s="28"/>
      <c r="J89" s="28"/>
      <c r="K89" s="48">
        <v>0</v>
      </c>
      <c r="L89" s="48"/>
      <c r="M89" s="19"/>
      <c r="N89" s="19"/>
      <c r="O89" s="19"/>
      <c r="P89" s="19"/>
    </row>
    <row r="90" spans="2:16" s="73" customFormat="1" ht="14.25" hidden="1" customHeight="1" x14ac:dyDescent="0.25">
      <c r="B90" s="26" t="s">
        <v>26</v>
      </c>
      <c r="C90" s="27"/>
      <c r="D90" s="28"/>
      <c r="E90" s="28"/>
      <c r="F90" s="28"/>
      <c r="G90" s="28"/>
      <c r="H90" s="28"/>
      <c r="I90" s="28"/>
      <c r="J90" s="28"/>
      <c r="K90" s="48">
        <v>0</v>
      </c>
      <c r="L90" s="48"/>
      <c r="M90" s="19"/>
      <c r="N90" s="19"/>
      <c r="O90" s="19"/>
      <c r="P90" s="19"/>
    </row>
    <row r="91" spans="2:16" s="73" customFormat="1" ht="14.25" hidden="1" customHeight="1" x14ac:dyDescent="0.25">
      <c r="B91" s="26" t="s">
        <v>27</v>
      </c>
      <c r="C91" s="27"/>
      <c r="D91" s="28"/>
      <c r="E91" s="28"/>
      <c r="F91" s="28"/>
      <c r="G91" s="28"/>
      <c r="H91" s="28"/>
      <c r="I91" s="28"/>
      <c r="J91" s="28"/>
      <c r="K91" s="48">
        <v>0</v>
      </c>
      <c r="L91" s="48"/>
      <c r="M91" s="19"/>
      <c r="N91" s="19"/>
      <c r="O91" s="19"/>
      <c r="P91" s="19"/>
    </row>
    <row r="92" spans="2:16" s="73" customFormat="1" ht="14.25" hidden="1" customHeight="1" x14ac:dyDescent="0.25">
      <c r="B92" s="26" t="s">
        <v>28</v>
      </c>
      <c r="C92" s="27"/>
      <c r="D92" s="28"/>
      <c r="E92" s="28"/>
      <c r="F92" s="28"/>
      <c r="G92" s="28"/>
      <c r="H92" s="28"/>
      <c r="I92" s="28"/>
      <c r="J92" s="28"/>
      <c r="K92" s="48">
        <v>0</v>
      </c>
      <c r="L92" s="48"/>
      <c r="M92" s="19"/>
      <c r="N92" s="19"/>
      <c r="O92" s="19"/>
      <c r="P92" s="19"/>
    </row>
    <row r="93" spans="2:16" s="73" customFormat="1" ht="14.25" hidden="1" customHeight="1" x14ac:dyDescent="0.25">
      <c r="B93" s="26" t="s">
        <v>29</v>
      </c>
      <c r="C93" s="27"/>
      <c r="D93" s="28"/>
      <c r="E93" s="28"/>
      <c r="F93" s="28"/>
      <c r="G93" s="28"/>
      <c r="H93" s="28"/>
      <c r="I93" s="28"/>
      <c r="J93" s="28"/>
      <c r="K93" s="48">
        <v>0</v>
      </c>
      <c r="L93" s="48"/>
      <c r="M93" s="19"/>
      <c r="N93" s="19"/>
      <c r="O93" s="19"/>
      <c r="P93" s="19"/>
    </row>
    <row r="94" spans="2:16" s="73" customFormat="1" ht="14.25" hidden="1" customHeight="1" x14ac:dyDescent="0.25">
      <c r="B94" s="26" t="s">
        <v>30</v>
      </c>
      <c r="C94" s="27"/>
      <c r="D94" s="28"/>
      <c r="E94" s="28"/>
      <c r="F94" s="28"/>
      <c r="G94" s="28"/>
      <c r="H94" s="28"/>
      <c r="I94" s="28"/>
      <c r="J94" s="28"/>
      <c r="K94" s="48">
        <v>0</v>
      </c>
      <c r="L94" s="48"/>
      <c r="M94" s="19"/>
      <c r="N94" s="19"/>
      <c r="O94" s="19"/>
      <c r="P94" s="19"/>
    </row>
    <row r="95" spans="2:16" s="73" customFormat="1" ht="14.25" hidden="1" customHeight="1" x14ac:dyDescent="0.25">
      <c r="B95" s="26" t="s">
        <v>31</v>
      </c>
      <c r="C95" s="27"/>
      <c r="D95" s="28"/>
      <c r="E95" s="28"/>
      <c r="F95" s="28"/>
      <c r="G95" s="28"/>
      <c r="H95" s="28"/>
      <c r="I95" s="28"/>
      <c r="J95" s="28"/>
      <c r="K95" s="48">
        <v>0</v>
      </c>
      <c r="L95" s="48"/>
      <c r="M95" s="19"/>
      <c r="N95" s="19"/>
      <c r="O95" s="19"/>
      <c r="P95" s="19"/>
    </row>
    <row r="96" spans="2:16" s="73" customFormat="1" ht="14.25" hidden="1" customHeight="1" x14ac:dyDescent="0.25">
      <c r="B96" s="26" t="s">
        <v>32</v>
      </c>
      <c r="C96" s="27"/>
      <c r="D96" s="28"/>
      <c r="E96" s="28"/>
      <c r="F96" s="28"/>
      <c r="G96" s="28"/>
      <c r="H96" s="28"/>
      <c r="I96" s="28"/>
      <c r="J96" s="28"/>
      <c r="K96" s="48">
        <v>0</v>
      </c>
      <c r="L96" s="48"/>
      <c r="M96" s="19"/>
      <c r="N96" s="19"/>
      <c r="O96" s="19"/>
      <c r="P96" s="19"/>
    </row>
    <row r="97" spans="2:17" s="73" customFormat="1" ht="14.25" customHeight="1" x14ac:dyDescent="0.25">
      <c r="B97" s="56" t="s">
        <v>13</v>
      </c>
      <c r="C97" s="37">
        <f t="shared" ref="C97:K97" si="4">+SUM(C85:C96)</f>
        <v>0</v>
      </c>
      <c r="D97" s="37">
        <f t="shared" si="4"/>
        <v>35</v>
      </c>
      <c r="E97" s="37">
        <f t="shared" si="4"/>
        <v>138</v>
      </c>
      <c r="F97" s="37">
        <f t="shared" si="4"/>
        <v>304</v>
      </c>
      <c r="G97" s="37">
        <f t="shared" si="4"/>
        <v>7606</v>
      </c>
      <c r="H97" s="37">
        <f t="shared" si="4"/>
        <v>23177</v>
      </c>
      <c r="I97" s="37">
        <f t="shared" si="4"/>
        <v>1758</v>
      </c>
      <c r="J97" s="37">
        <f t="shared" si="4"/>
        <v>23714</v>
      </c>
      <c r="K97" s="37">
        <f t="shared" si="4"/>
        <v>56732</v>
      </c>
      <c r="L97" s="54"/>
      <c r="M97" s="19"/>
      <c r="N97" s="20"/>
      <c r="O97" s="21"/>
      <c r="P97" s="22"/>
    </row>
    <row r="98" spans="2:17" s="73" customFormat="1" ht="14.25" customHeight="1" x14ac:dyDescent="0.25">
      <c r="B98" s="60" t="s">
        <v>33</v>
      </c>
      <c r="C98" s="64">
        <f t="shared" ref="C98:K98" si="5">+C97/$K$97</f>
        <v>0</v>
      </c>
      <c r="D98" s="64">
        <f t="shared" si="5"/>
        <v>6.1693576817316504E-4</v>
      </c>
      <c r="E98" s="64">
        <f t="shared" si="5"/>
        <v>2.4324896002256222E-3</v>
      </c>
      <c r="F98" s="64">
        <f t="shared" si="5"/>
        <v>5.3585278149897763E-3</v>
      </c>
      <c r="G98" s="64">
        <f t="shared" si="5"/>
        <v>0.13406895579214553</v>
      </c>
      <c r="H98" s="64">
        <f t="shared" si="5"/>
        <v>0.40853486568426989</v>
      </c>
      <c r="I98" s="64">
        <f t="shared" si="5"/>
        <v>3.0987802298526403E-2</v>
      </c>
      <c r="J98" s="64">
        <f t="shared" si="5"/>
        <v>0.41800042304166962</v>
      </c>
      <c r="K98" s="64">
        <f t="shared" si="5"/>
        <v>1</v>
      </c>
      <c r="L98" s="65"/>
      <c r="M98" s="19"/>
      <c r="N98" s="20"/>
      <c r="O98" s="21"/>
      <c r="P98" s="22"/>
    </row>
    <row r="99" spans="2:17" s="73" customFormat="1" ht="26.25" customHeight="1" x14ac:dyDescent="0.25">
      <c r="C99" s="77"/>
      <c r="D99" s="77"/>
      <c r="E99" s="77"/>
      <c r="F99" s="77"/>
    </row>
    <row r="100" spans="2:17" s="73" customFormat="1" x14ac:dyDescent="0.25">
      <c r="B100" s="73" t="s">
        <v>61</v>
      </c>
      <c r="C100" s="77"/>
      <c r="D100" s="77"/>
      <c r="E100" s="77"/>
      <c r="F100" s="77"/>
      <c r="J100" s="18"/>
    </row>
    <row r="101" spans="2:17" s="73" customFormat="1" ht="17.25" customHeight="1" x14ac:dyDescent="0.25">
      <c r="B101" s="25" t="s">
        <v>62</v>
      </c>
      <c r="C101" s="25" t="s">
        <v>20</v>
      </c>
      <c r="D101" s="25" t="s">
        <v>22</v>
      </c>
      <c r="E101" s="25" t="s">
        <v>23</v>
      </c>
      <c r="F101" s="25" t="s">
        <v>24</v>
      </c>
      <c r="G101" s="25" t="s">
        <v>25</v>
      </c>
      <c r="H101" s="25" t="s">
        <v>26</v>
      </c>
      <c r="I101" s="25" t="s">
        <v>27</v>
      </c>
      <c r="J101" s="25" t="s">
        <v>28</v>
      </c>
      <c r="K101" s="25" t="s">
        <v>63</v>
      </c>
      <c r="L101" s="25" t="s">
        <v>30</v>
      </c>
      <c r="M101" s="25" t="s">
        <v>31</v>
      </c>
      <c r="N101" s="25" t="s">
        <v>32</v>
      </c>
      <c r="O101" s="25" t="s">
        <v>13</v>
      </c>
      <c r="P101" s="25" t="s">
        <v>6</v>
      </c>
      <c r="Q101" s="18"/>
    </row>
    <row r="102" spans="2:17" s="73" customFormat="1" ht="14.25" customHeight="1" x14ac:dyDescent="0.25">
      <c r="B102" s="26" t="s">
        <v>64</v>
      </c>
      <c r="C102" s="27">
        <v>83</v>
      </c>
      <c r="D102" s="28">
        <v>103</v>
      </c>
      <c r="E102" s="28">
        <v>75</v>
      </c>
      <c r="F102" s="28">
        <v>74</v>
      </c>
      <c r="G102" s="28"/>
      <c r="H102" s="28"/>
      <c r="I102" s="28"/>
      <c r="J102" s="28"/>
      <c r="K102" s="28"/>
      <c r="L102" s="28"/>
      <c r="M102" s="28"/>
      <c r="N102" s="28"/>
      <c r="O102" s="33">
        <f t="shared" ref="O102:O126" si="6">+SUM(C102:N102)</f>
        <v>335</v>
      </c>
      <c r="P102" s="50">
        <f t="shared" ref="P102:P126" si="7">+O102/$O$127</f>
        <v>5.9049566382288659E-3</v>
      </c>
      <c r="Q102" s="44"/>
    </row>
    <row r="103" spans="2:17" s="73" customFormat="1" ht="14.25" customHeight="1" x14ac:dyDescent="0.25">
      <c r="B103" s="26" t="s">
        <v>65</v>
      </c>
      <c r="C103" s="27">
        <v>184</v>
      </c>
      <c r="D103" s="28">
        <v>206</v>
      </c>
      <c r="E103" s="28">
        <v>225</v>
      </c>
      <c r="F103" s="28">
        <v>237</v>
      </c>
      <c r="G103" s="28"/>
      <c r="H103" s="28"/>
      <c r="I103" s="28"/>
      <c r="J103" s="28"/>
      <c r="K103" s="28"/>
      <c r="L103" s="28"/>
      <c r="M103" s="28"/>
      <c r="N103" s="28"/>
      <c r="O103" s="33">
        <f t="shared" si="6"/>
        <v>852</v>
      </c>
      <c r="P103" s="50">
        <f t="shared" si="7"/>
        <v>1.5017979270958189E-2</v>
      </c>
      <c r="Q103" s="78"/>
    </row>
    <row r="104" spans="2:17" s="73" customFormat="1" ht="14.25" customHeight="1" x14ac:dyDescent="0.25">
      <c r="B104" s="26" t="s">
        <v>66</v>
      </c>
      <c r="C104" s="27">
        <v>105</v>
      </c>
      <c r="D104" s="28">
        <v>86</v>
      </c>
      <c r="E104" s="28">
        <v>109</v>
      </c>
      <c r="F104" s="28">
        <v>98</v>
      </c>
      <c r="G104" s="28"/>
      <c r="H104" s="28"/>
      <c r="I104" s="28"/>
      <c r="J104" s="28"/>
      <c r="K104" s="28"/>
      <c r="L104" s="28"/>
      <c r="M104" s="28"/>
      <c r="N104" s="28"/>
      <c r="O104" s="33">
        <f t="shared" si="6"/>
        <v>398</v>
      </c>
      <c r="P104" s="50">
        <f t="shared" si="7"/>
        <v>7.0154410209405625E-3</v>
      </c>
      <c r="Q104" s="78"/>
    </row>
    <row r="105" spans="2:17" s="73" customFormat="1" ht="14.25" customHeight="1" x14ac:dyDescent="0.25">
      <c r="B105" s="26" t="s">
        <v>67</v>
      </c>
      <c r="C105" s="27">
        <v>466</v>
      </c>
      <c r="D105" s="28">
        <v>428</v>
      </c>
      <c r="E105" s="28">
        <v>457</v>
      </c>
      <c r="F105" s="28">
        <v>566</v>
      </c>
      <c r="G105" s="28"/>
      <c r="H105" s="28"/>
      <c r="I105" s="28"/>
      <c r="J105" s="28"/>
      <c r="K105" s="28"/>
      <c r="L105" s="28"/>
      <c r="M105" s="28"/>
      <c r="N105" s="28"/>
      <c r="O105" s="33">
        <f t="shared" si="6"/>
        <v>1917</v>
      </c>
      <c r="P105" s="50">
        <f t="shared" si="7"/>
        <v>3.3790453359655928E-2</v>
      </c>
      <c r="Q105" s="78"/>
    </row>
    <row r="106" spans="2:17" s="73" customFormat="1" ht="14.25" customHeight="1" x14ac:dyDescent="0.25">
      <c r="B106" s="26" t="s">
        <v>68</v>
      </c>
      <c r="C106" s="27">
        <v>165</v>
      </c>
      <c r="D106" s="28">
        <v>151</v>
      </c>
      <c r="E106" s="28">
        <v>162</v>
      </c>
      <c r="F106" s="28">
        <v>218</v>
      </c>
      <c r="G106" s="28"/>
      <c r="H106" s="28"/>
      <c r="I106" s="28"/>
      <c r="J106" s="28"/>
      <c r="K106" s="28"/>
      <c r="L106" s="28"/>
      <c r="M106" s="28"/>
      <c r="N106" s="28"/>
      <c r="O106" s="33">
        <f t="shared" si="6"/>
        <v>696</v>
      </c>
      <c r="P106" s="50">
        <f t="shared" si="7"/>
        <v>1.2268208418529224E-2</v>
      </c>
      <c r="Q106" s="78"/>
    </row>
    <row r="107" spans="2:17" s="73" customFormat="1" ht="14.25" customHeight="1" x14ac:dyDescent="0.25">
      <c r="B107" s="26" t="s">
        <v>69</v>
      </c>
      <c r="C107" s="27">
        <v>266</v>
      </c>
      <c r="D107" s="28">
        <v>251</v>
      </c>
      <c r="E107" s="28">
        <v>284</v>
      </c>
      <c r="F107" s="28">
        <v>288</v>
      </c>
      <c r="G107" s="28"/>
      <c r="H107" s="28"/>
      <c r="I107" s="28"/>
      <c r="J107" s="28"/>
      <c r="K107" s="28"/>
      <c r="L107" s="28"/>
      <c r="M107" s="28"/>
      <c r="N107" s="28"/>
      <c r="O107" s="33">
        <f t="shared" si="6"/>
        <v>1089</v>
      </c>
      <c r="P107" s="50">
        <f t="shared" si="7"/>
        <v>1.9195515758302192E-2</v>
      </c>
      <c r="Q107" s="78"/>
    </row>
    <row r="108" spans="2:17" s="73" customFormat="1" ht="14.25" customHeight="1" x14ac:dyDescent="0.25">
      <c r="B108" s="26" t="s">
        <v>70</v>
      </c>
      <c r="C108" s="27">
        <v>609</v>
      </c>
      <c r="D108" s="28">
        <v>720</v>
      </c>
      <c r="E108" s="28">
        <v>774</v>
      </c>
      <c r="F108" s="28">
        <v>767</v>
      </c>
      <c r="G108" s="28"/>
      <c r="H108" s="28"/>
      <c r="I108" s="28"/>
      <c r="J108" s="28"/>
      <c r="K108" s="28"/>
      <c r="L108" s="28"/>
      <c r="M108" s="28"/>
      <c r="N108" s="28"/>
      <c r="O108" s="33">
        <f t="shared" si="6"/>
        <v>2870</v>
      </c>
      <c r="P108" s="50">
        <f t="shared" si="7"/>
        <v>5.0588732990199538E-2</v>
      </c>
      <c r="Q108" s="78"/>
    </row>
    <row r="109" spans="2:17" s="73" customFormat="1" ht="14.25" customHeight="1" x14ac:dyDescent="0.25">
      <c r="B109" s="26" t="s">
        <v>71</v>
      </c>
      <c r="C109" s="27">
        <v>309</v>
      </c>
      <c r="D109" s="28">
        <v>310</v>
      </c>
      <c r="E109" s="28">
        <v>301</v>
      </c>
      <c r="F109" s="28">
        <v>429</v>
      </c>
      <c r="G109" s="28"/>
      <c r="H109" s="28"/>
      <c r="I109" s="28"/>
      <c r="J109" s="28"/>
      <c r="K109" s="28"/>
      <c r="L109" s="28"/>
      <c r="M109" s="28"/>
      <c r="N109" s="28"/>
      <c r="O109" s="33">
        <f t="shared" si="6"/>
        <v>1349</v>
      </c>
      <c r="P109" s="50">
        <f t="shared" si="7"/>
        <v>2.3778467179017132E-2</v>
      </c>
      <c r="Q109" s="78"/>
    </row>
    <row r="110" spans="2:17" s="73" customFormat="1" ht="14.25" customHeight="1" x14ac:dyDescent="0.25">
      <c r="B110" s="26" t="s">
        <v>72</v>
      </c>
      <c r="C110" s="27">
        <v>61</v>
      </c>
      <c r="D110" s="28">
        <v>70</v>
      </c>
      <c r="E110" s="28">
        <v>48</v>
      </c>
      <c r="F110" s="28">
        <v>66</v>
      </c>
      <c r="G110" s="28"/>
      <c r="H110" s="28"/>
      <c r="I110" s="28"/>
      <c r="J110" s="28"/>
      <c r="K110" s="28"/>
      <c r="L110" s="28"/>
      <c r="M110" s="28"/>
      <c r="N110" s="28"/>
      <c r="O110" s="33">
        <f t="shared" si="6"/>
        <v>245</v>
      </c>
      <c r="P110" s="50">
        <f t="shared" si="7"/>
        <v>4.3185503772121556E-3</v>
      </c>
      <c r="Q110" s="78"/>
    </row>
    <row r="111" spans="2:17" s="73" customFormat="1" ht="14.25" customHeight="1" x14ac:dyDescent="0.25">
      <c r="B111" s="26" t="s">
        <v>73</v>
      </c>
      <c r="C111" s="27">
        <v>209</v>
      </c>
      <c r="D111" s="28">
        <v>204</v>
      </c>
      <c r="E111" s="28">
        <v>215</v>
      </c>
      <c r="F111" s="28">
        <v>216</v>
      </c>
      <c r="G111" s="28"/>
      <c r="H111" s="28"/>
      <c r="I111" s="28"/>
      <c r="J111" s="28"/>
      <c r="K111" s="28"/>
      <c r="L111" s="28"/>
      <c r="M111" s="28"/>
      <c r="N111" s="28"/>
      <c r="O111" s="33">
        <f t="shared" si="6"/>
        <v>844</v>
      </c>
      <c r="P111" s="50">
        <f t="shared" si="7"/>
        <v>1.4876965381090037E-2</v>
      </c>
      <c r="Q111" s="78"/>
    </row>
    <row r="112" spans="2:17" s="73" customFormat="1" ht="14.25" customHeight="1" x14ac:dyDescent="0.25">
      <c r="B112" s="26" t="s">
        <v>74</v>
      </c>
      <c r="C112" s="27">
        <v>329</v>
      </c>
      <c r="D112" s="28">
        <v>326</v>
      </c>
      <c r="E112" s="28">
        <v>358</v>
      </c>
      <c r="F112" s="28">
        <v>370</v>
      </c>
      <c r="G112" s="28"/>
      <c r="H112" s="28"/>
      <c r="I112" s="28"/>
      <c r="J112" s="28"/>
      <c r="K112" s="28"/>
      <c r="L112" s="28"/>
      <c r="M112" s="28"/>
      <c r="N112" s="28"/>
      <c r="O112" s="33">
        <f t="shared" si="6"/>
        <v>1383</v>
      </c>
      <c r="P112" s="50">
        <f t="shared" si="7"/>
        <v>2.437777621095678E-2</v>
      </c>
      <c r="Q112" s="78"/>
    </row>
    <row r="113" spans="2:17" s="73" customFormat="1" ht="14.25" customHeight="1" x14ac:dyDescent="0.25">
      <c r="B113" s="26" t="s">
        <v>75</v>
      </c>
      <c r="C113" s="27">
        <v>356</v>
      </c>
      <c r="D113" s="28">
        <v>339</v>
      </c>
      <c r="E113" s="28">
        <v>298</v>
      </c>
      <c r="F113" s="28">
        <v>397</v>
      </c>
      <c r="G113" s="28"/>
      <c r="H113" s="28"/>
      <c r="I113" s="28"/>
      <c r="J113" s="28"/>
      <c r="K113" s="28"/>
      <c r="L113" s="28"/>
      <c r="M113" s="28"/>
      <c r="N113" s="28"/>
      <c r="O113" s="33">
        <f t="shared" si="6"/>
        <v>1390</v>
      </c>
      <c r="P113" s="50">
        <f t="shared" si="7"/>
        <v>2.4501163364591412E-2</v>
      </c>
      <c r="Q113" s="78"/>
    </row>
    <row r="114" spans="2:17" s="73" customFormat="1" ht="14.25" customHeight="1" x14ac:dyDescent="0.25">
      <c r="B114" s="26" t="s">
        <v>76</v>
      </c>
      <c r="C114" s="27">
        <v>594</v>
      </c>
      <c r="D114" s="28">
        <v>524</v>
      </c>
      <c r="E114" s="28">
        <v>565</v>
      </c>
      <c r="F114" s="28">
        <v>620</v>
      </c>
      <c r="G114" s="28"/>
      <c r="H114" s="28"/>
      <c r="I114" s="28"/>
      <c r="J114" s="28"/>
      <c r="K114" s="28"/>
      <c r="L114" s="28"/>
      <c r="M114" s="28"/>
      <c r="N114" s="28"/>
      <c r="O114" s="33">
        <f t="shared" si="6"/>
        <v>2303</v>
      </c>
      <c r="P114" s="50">
        <f t="shared" si="7"/>
        <v>4.059437354579426E-2</v>
      </c>
      <c r="Q114" s="78"/>
    </row>
    <row r="115" spans="2:17" s="73" customFormat="1" ht="14.25" customHeight="1" x14ac:dyDescent="0.25">
      <c r="B115" s="26" t="s">
        <v>77</v>
      </c>
      <c r="C115" s="27">
        <v>282</v>
      </c>
      <c r="D115" s="28">
        <v>307</v>
      </c>
      <c r="E115" s="28">
        <v>333</v>
      </c>
      <c r="F115" s="28">
        <v>398</v>
      </c>
      <c r="G115" s="28"/>
      <c r="H115" s="28"/>
      <c r="I115" s="28"/>
      <c r="J115" s="28"/>
      <c r="K115" s="28"/>
      <c r="L115" s="28"/>
      <c r="M115" s="28"/>
      <c r="N115" s="28"/>
      <c r="O115" s="33">
        <f t="shared" si="6"/>
        <v>1320</v>
      </c>
      <c r="P115" s="50">
        <f t="shared" si="7"/>
        <v>2.3267291828245083E-2</v>
      </c>
      <c r="Q115" s="78"/>
    </row>
    <row r="116" spans="2:17" s="73" customFormat="1" ht="14.25" customHeight="1" x14ac:dyDescent="0.25">
      <c r="B116" s="26" t="s">
        <v>78</v>
      </c>
      <c r="C116" s="27">
        <v>7383</v>
      </c>
      <c r="D116" s="28">
        <v>8104</v>
      </c>
      <c r="E116" s="28">
        <v>8338</v>
      </c>
      <c r="F116" s="28">
        <v>9654</v>
      </c>
      <c r="G116" s="28"/>
      <c r="H116" s="28"/>
      <c r="I116" s="28"/>
      <c r="J116" s="28"/>
      <c r="K116" s="28"/>
      <c r="L116" s="28"/>
      <c r="M116" s="28"/>
      <c r="N116" s="28"/>
      <c r="O116" s="33">
        <f t="shared" si="6"/>
        <v>33479</v>
      </c>
      <c r="P116" s="50">
        <f t="shared" si="7"/>
        <v>0.59012550236198269</v>
      </c>
      <c r="Q116" s="78"/>
    </row>
    <row r="117" spans="2:17" s="73" customFormat="1" ht="14.25" customHeight="1" x14ac:dyDescent="0.25">
      <c r="B117" s="26" t="s">
        <v>79</v>
      </c>
      <c r="C117" s="27">
        <v>112</v>
      </c>
      <c r="D117" s="28">
        <v>138</v>
      </c>
      <c r="E117" s="28">
        <v>95</v>
      </c>
      <c r="F117" s="28">
        <v>118</v>
      </c>
      <c r="G117" s="28"/>
      <c r="H117" s="28"/>
      <c r="I117" s="28"/>
      <c r="J117" s="28"/>
      <c r="K117" s="28"/>
      <c r="L117" s="28"/>
      <c r="M117" s="28"/>
      <c r="N117" s="28"/>
      <c r="O117" s="33">
        <f t="shared" si="6"/>
        <v>463</v>
      </c>
      <c r="P117" s="50">
        <f t="shared" si="7"/>
        <v>8.1611788761192985E-3</v>
      </c>
      <c r="Q117" s="78"/>
    </row>
    <row r="118" spans="2:17" s="73" customFormat="1" ht="14.25" customHeight="1" x14ac:dyDescent="0.25">
      <c r="B118" s="26" t="s">
        <v>80</v>
      </c>
      <c r="C118" s="27">
        <v>62</v>
      </c>
      <c r="D118" s="28">
        <v>95</v>
      </c>
      <c r="E118" s="28">
        <v>85</v>
      </c>
      <c r="F118" s="28">
        <v>63</v>
      </c>
      <c r="G118" s="28"/>
      <c r="H118" s="28"/>
      <c r="I118" s="28"/>
      <c r="J118" s="28"/>
      <c r="K118" s="28"/>
      <c r="L118" s="28"/>
      <c r="M118" s="28"/>
      <c r="N118" s="28"/>
      <c r="O118" s="33">
        <f t="shared" si="6"/>
        <v>305</v>
      </c>
      <c r="P118" s="50">
        <f t="shared" si="7"/>
        <v>5.3761545512232955E-3</v>
      </c>
      <c r="Q118" s="78"/>
    </row>
    <row r="119" spans="2:17" s="73" customFormat="1" ht="14.25" customHeight="1" x14ac:dyDescent="0.25">
      <c r="B119" s="26" t="s">
        <v>81</v>
      </c>
      <c r="C119" s="27">
        <v>46</v>
      </c>
      <c r="D119" s="28">
        <v>49</v>
      </c>
      <c r="E119" s="28">
        <v>50</v>
      </c>
      <c r="F119" s="28">
        <v>36</v>
      </c>
      <c r="G119" s="28"/>
      <c r="H119" s="28"/>
      <c r="I119" s="28"/>
      <c r="J119" s="28"/>
      <c r="K119" s="28"/>
      <c r="L119" s="28"/>
      <c r="M119" s="28"/>
      <c r="N119" s="28"/>
      <c r="O119" s="33">
        <f t="shared" si="6"/>
        <v>181</v>
      </c>
      <c r="P119" s="50">
        <f t="shared" si="7"/>
        <v>3.1904392582669393E-3</v>
      </c>
      <c r="Q119" s="78"/>
    </row>
    <row r="120" spans="2:17" s="73" customFormat="1" ht="14.25" customHeight="1" x14ac:dyDescent="0.25">
      <c r="B120" s="26" t="s">
        <v>82</v>
      </c>
      <c r="C120" s="27">
        <v>53</v>
      </c>
      <c r="D120" s="28">
        <v>34</v>
      </c>
      <c r="E120" s="28">
        <v>43</v>
      </c>
      <c r="F120" s="28">
        <v>69</v>
      </c>
      <c r="G120" s="28"/>
      <c r="H120" s="28"/>
      <c r="I120" s="28"/>
      <c r="J120" s="28"/>
      <c r="K120" s="28"/>
      <c r="L120" s="28"/>
      <c r="M120" s="28"/>
      <c r="N120" s="28"/>
      <c r="O120" s="33">
        <f t="shared" si="6"/>
        <v>199</v>
      </c>
      <c r="P120" s="50">
        <f t="shared" si="7"/>
        <v>3.5077205104702813E-3</v>
      </c>
      <c r="Q120" s="78"/>
    </row>
    <row r="121" spans="2:17" s="73" customFormat="1" ht="14.25" customHeight="1" x14ac:dyDescent="0.25">
      <c r="B121" s="26" t="s">
        <v>83</v>
      </c>
      <c r="C121" s="27">
        <v>471</v>
      </c>
      <c r="D121" s="28">
        <v>534</v>
      </c>
      <c r="E121" s="28">
        <v>459</v>
      </c>
      <c r="F121" s="28">
        <v>501</v>
      </c>
      <c r="G121" s="28"/>
      <c r="H121" s="28"/>
      <c r="I121" s="28"/>
      <c r="J121" s="28"/>
      <c r="K121" s="28"/>
      <c r="L121" s="28"/>
      <c r="M121" s="28"/>
      <c r="N121" s="28"/>
      <c r="O121" s="33">
        <f t="shared" si="6"/>
        <v>1965</v>
      </c>
      <c r="P121" s="50">
        <f t="shared" si="7"/>
        <v>3.4636536698864837E-2</v>
      </c>
      <c r="Q121" s="78"/>
    </row>
    <row r="122" spans="2:17" s="73" customFormat="1" ht="14.25" customHeight="1" x14ac:dyDescent="0.25">
      <c r="B122" s="26" t="s">
        <v>84</v>
      </c>
      <c r="C122" s="27">
        <v>275</v>
      </c>
      <c r="D122" s="28">
        <v>346</v>
      </c>
      <c r="E122" s="28">
        <v>300</v>
      </c>
      <c r="F122" s="28">
        <v>308</v>
      </c>
      <c r="G122" s="28"/>
      <c r="H122" s="28"/>
      <c r="I122" s="28"/>
      <c r="J122" s="28"/>
      <c r="K122" s="28"/>
      <c r="L122" s="28"/>
      <c r="M122" s="28"/>
      <c r="N122" s="28"/>
      <c r="O122" s="33">
        <f t="shared" si="6"/>
        <v>1229</v>
      </c>
      <c r="P122" s="50">
        <f t="shared" si="7"/>
        <v>2.1663258830994854E-2</v>
      </c>
      <c r="Q122" s="78"/>
    </row>
    <row r="123" spans="2:17" s="73" customFormat="1" ht="14.25" customHeight="1" x14ac:dyDescent="0.25">
      <c r="B123" s="26" t="s">
        <v>85</v>
      </c>
      <c r="C123" s="27">
        <v>234</v>
      </c>
      <c r="D123" s="28">
        <v>185</v>
      </c>
      <c r="E123" s="28">
        <v>212</v>
      </c>
      <c r="F123" s="28">
        <v>209</v>
      </c>
      <c r="G123" s="28"/>
      <c r="H123" s="28"/>
      <c r="I123" s="28"/>
      <c r="J123" s="28"/>
      <c r="K123" s="28"/>
      <c r="L123" s="28"/>
      <c r="M123" s="28"/>
      <c r="N123" s="28"/>
      <c r="O123" s="33">
        <f t="shared" si="6"/>
        <v>840</v>
      </c>
      <c r="P123" s="50">
        <f t="shared" si="7"/>
        <v>1.4806458436155962E-2</v>
      </c>
      <c r="Q123" s="78"/>
    </row>
    <row r="124" spans="2:17" s="73" customFormat="1" ht="14.25" customHeight="1" x14ac:dyDescent="0.25">
      <c r="B124" s="26" t="s">
        <v>86</v>
      </c>
      <c r="C124" s="27">
        <v>95</v>
      </c>
      <c r="D124" s="28">
        <v>72</v>
      </c>
      <c r="E124" s="28">
        <v>105</v>
      </c>
      <c r="F124" s="28">
        <v>138</v>
      </c>
      <c r="G124" s="28"/>
      <c r="H124" s="28"/>
      <c r="I124" s="28"/>
      <c r="J124" s="28"/>
      <c r="K124" s="28"/>
      <c r="L124" s="28"/>
      <c r="M124" s="28"/>
      <c r="N124" s="28"/>
      <c r="O124" s="33">
        <f t="shared" si="6"/>
        <v>410</v>
      </c>
      <c r="P124" s="50">
        <f t="shared" si="7"/>
        <v>7.2269618557427905E-3</v>
      </c>
      <c r="Q124" s="78"/>
    </row>
    <row r="125" spans="2:17" s="73" customFormat="1" ht="14.25" customHeight="1" x14ac:dyDescent="0.25">
      <c r="B125" s="26" t="s">
        <v>87</v>
      </c>
      <c r="C125" s="27">
        <v>52</v>
      </c>
      <c r="D125" s="28">
        <v>58</v>
      </c>
      <c r="E125" s="28">
        <v>62</v>
      </c>
      <c r="F125" s="28">
        <v>73</v>
      </c>
      <c r="G125" s="28"/>
      <c r="H125" s="28"/>
      <c r="I125" s="28"/>
      <c r="J125" s="28"/>
      <c r="K125" s="28"/>
      <c r="L125" s="28"/>
      <c r="M125" s="28"/>
      <c r="N125" s="28"/>
      <c r="O125" s="33">
        <f t="shared" si="6"/>
        <v>245</v>
      </c>
      <c r="P125" s="50">
        <f t="shared" si="7"/>
        <v>4.3185503772121556E-3</v>
      </c>
      <c r="Q125" s="78"/>
    </row>
    <row r="126" spans="2:17" s="73" customFormat="1" ht="14.25" customHeight="1" x14ac:dyDescent="0.25">
      <c r="B126" s="26" t="s">
        <v>88</v>
      </c>
      <c r="C126" s="27">
        <v>92</v>
      </c>
      <c r="D126" s="28">
        <v>113</v>
      </c>
      <c r="E126" s="28">
        <v>96</v>
      </c>
      <c r="F126" s="28">
        <v>124</v>
      </c>
      <c r="G126" s="28"/>
      <c r="H126" s="28"/>
      <c r="I126" s="28"/>
      <c r="J126" s="28"/>
      <c r="K126" s="28"/>
      <c r="L126" s="28"/>
      <c r="M126" s="28"/>
      <c r="N126" s="28"/>
      <c r="O126" s="33">
        <f t="shared" si="6"/>
        <v>425</v>
      </c>
      <c r="P126" s="50">
        <f t="shared" si="7"/>
        <v>7.4913628992455761E-3</v>
      </c>
      <c r="Q126" s="78"/>
    </row>
    <row r="127" spans="2:17" s="73" customFormat="1" ht="14.25" customHeight="1" x14ac:dyDescent="0.25">
      <c r="B127" s="56" t="s">
        <v>13</v>
      </c>
      <c r="C127" s="37">
        <f t="shared" ref="C127:O127" si="8">SUM(C102:C126)</f>
        <v>12893</v>
      </c>
      <c r="D127" s="37">
        <f t="shared" si="8"/>
        <v>13753</v>
      </c>
      <c r="E127" s="37">
        <f t="shared" si="8"/>
        <v>14049</v>
      </c>
      <c r="F127" s="37">
        <f t="shared" si="8"/>
        <v>16037</v>
      </c>
      <c r="G127" s="37">
        <f t="shared" si="8"/>
        <v>0</v>
      </c>
      <c r="H127" s="37">
        <f t="shared" si="8"/>
        <v>0</v>
      </c>
      <c r="I127" s="37">
        <f t="shared" si="8"/>
        <v>0</v>
      </c>
      <c r="J127" s="37">
        <f t="shared" si="8"/>
        <v>0</v>
      </c>
      <c r="K127" s="37">
        <f t="shared" si="8"/>
        <v>0</v>
      </c>
      <c r="L127" s="37">
        <f t="shared" si="8"/>
        <v>0</v>
      </c>
      <c r="M127" s="37">
        <f t="shared" si="8"/>
        <v>0</v>
      </c>
      <c r="N127" s="37">
        <f t="shared" si="8"/>
        <v>0</v>
      </c>
      <c r="O127" s="37">
        <f t="shared" si="8"/>
        <v>56732</v>
      </c>
      <c r="P127" s="70">
        <v>1.0000000000000002</v>
      </c>
      <c r="Q127" s="78"/>
    </row>
    <row r="128" spans="2:17" ht="5.25" customHeight="1" thickBot="1" x14ac:dyDescent="0.3">
      <c r="G128" s="2"/>
    </row>
    <row r="129" spans="2:19" ht="16.5" customHeight="1" thickTop="1" x14ac:dyDescent="0.25">
      <c r="B129" s="79" t="s">
        <v>89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80"/>
    </row>
    <row r="130" spans="2:19" s="3" customFormat="1" ht="3" customHeight="1" x14ac:dyDescent="0.25">
      <c r="B130" s="81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</row>
    <row r="131" spans="2:19" x14ac:dyDescent="0.25">
      <c r="B131" s="83" t="s">
        <v>90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</row>
    <row r="132" spans="2:19" ht="14.25" customHeight="1" x14ac:dyDescent="0.25">
      <c r="B132" s="85" t="s">
        <v>16</v>
      </c>
      <c r="C132" s="85"/>
      <c r="D132" s="86" t="s">
        <v>13</v>
      </c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S132" s="88"/>
    </row>
    <row r="133" spans="2:19" ht="21.75" customHeight="1" x14ac:dyDescent="0.25">
      <c r="B133" s="89" t="s">
        <v>20</v>
      </c>
      <c r="C133" s="90"/>
      <c r="D133" s="91">
        <v>4608</v>
      </c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S133" s="88"/>
    </row>
    <row r="134" spans="2:19" ht="21.75" customHeight="1" x14ac:dyDescent="0.25">
      <c r="B134" s="89" t="s">
        <v>22</v>
      </c>
      <c r="C134" s="90"/>
      <c r="D134" s="91">
        <v>5012</v>
      </c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S134" s="88"/>
    </row>
    <row r="135" spans="2:19" ht="21.75" customHeight="1" x14ac:dyDescent="0.25">
      <c r="B135" s="89" t="s">
        <v>23</v>
      </c>
      <c r="C135" s="90"/>
      <c r="D135" s="91">
        <v>4562</v>
      </c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S135" s="88"/>
    </row>
    <row r="136" spans="2:19" ht="21.75" customHeight="1" thickBot="1" x14ac:dyDescent="0.3">
      <c r="B136" s="89" t="s">
        <v>24</v>
      </c>
      <c r="C136" s="90"/>
      <c r="D136" s="91">
        <v>3219</v>
      </c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S136" s="88"/>
    </row>
    <row r="137" spans="2:19" ht="14.25" hidden="1" customHeight="1" x14ac:dyDescent="0.25">
      <c r="B137" s="89" t="s">
        <v>25</v>
      </c>
      <c r="C137" s="90"/>
      <c r="D137" s="91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S137" s="88"/>
    </row>
    <row r="138" spans="2:19" ht="14.25" hidden="1" customHeight="1" x14ac:dyDescent="0.25">
      <c r="B138" s="89" t="s">
        <v>26</v>
      </c>
      <c r="C138" s="90"/>
      <c r="D138" s="91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S138" s="88"/>
    </row>
    <row r="139" spans="2:19" ht="14.25" hidden="1" customHeight="1" x14ac:dyDescent="0.25">
      <c r="B139" s="92" t="s">
        <v>27</v>
      </c>
      <c r="C139" s="91"/>
      <c r="D139" s="91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S139" s="88"/>
    </row>
    <row r="140" spans="2:19" ht="14.25" hidden="1" customHeight="1" x14ac:dyDescent="0.25">
      <c r="B140" s="92" t="s">
        <v>28</v>
      </c>
      <c r="C140" s="91"/>
      <c r="D140" s="91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S140" s="88"/>
    </row>
    <row r="141" spans="2:19" ht="14.25" hidden="1" customHeight="1" x14ac:dyDescent="0.25">
      <c r="B141" s="93" t="s">
        <v>29</v>
      </c>
      <c r="C141" s="93"/>
      <c r="D141" s="91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S141" s="88"/>
    </row>
    <row r="142" spans="2:19" ht="14.25" hidden="1" customHeight="1" x14ac:dyDescent="0.25">
      <c r="B142" s="93" t="s">
        <v>30</v>
      </c>
      <c r="C142" s="93"/>
      <c r="D142" s="91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S142" s="88"/>
    </row>
    <row r="143" spans="2:19" ht="14.25" hidden="1" customHeight="1" x14ac:dyDescent="0.25">
      <c r="B143" s="94" t="s">
        <v>31</v>
      </c>
      <c r="C143" s="91"/>
      <c r="D143" s="91"/>
      <c r="E143" s="95" t="s">
        <v>91</v>
      </c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S143" s="88"/>
    </row>
    <row r="144" spans="2:19" ht="14.25" hidden="1" customHeight="1" thickBot="1" x14ac:dyDescent="0.3">
      <c r="B144" s="94" t="s">
        <v>32</v>
      </c>
      <c r="C144" s="91"/>
      <c r="D144" s="91"/>
      <c r="E144" s="95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S144" s="88"/>
    </row>
    <row r="145" spans="2:19" ht="14.25" customHeight="1" x14ac:dyDescent="0.25">
      <c r="B145" s="96" t="s">
        <v>13</v>
      </c>
      <c r="C145" s="96"/>
      <c r="D145" s="97">
        <f>+SUM(D133:D144)</f>
        <v>17401</v>
      </c>
      <c r="E145" s="98">
        <f>+O127-D145</f>
        <v>39331</v>
      </c>
      <c r="F145" s="99"/>
      <c r="G145" s="99"/>
      <c r="H145" s="99"/>
      <c r="I145" s="87"/>
      <c r="J145" s="87"/>
      <c r="K145" s="87"/>
      <c r="L145" s="87"/>
      <c r="M145" s="87"/>
      <c r="N145" s="87"/>
      <c r="O145" s="87"/>
      <c r="P145" s="87"/>
      <c r="Q145" s="87"/>
      <c r="S145" s="88"/>
    </row>
    <row r="146" spans="2:19" ht="29.25" customHeight="1" thickBot="1" x14ac:dyDescent="0.3">
      <c r="B146" s="100"/>
      <c r="C146" s="80"/>
      <c r="D146" s="101" t="s">
        <v>92</v>
      </c>
      <c r="E146" s="101" t="s">
        <v>93</v>
      </c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</row>
    <row r="147" spans="2:19" ht="18.75" customHeight="1" thickTop="1" x14ac:dyDescent="0.25">
      <c r="B147" s="79" t="s">
        <v>94</v>
      </c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80"/>
    </row>
    <row r="148" spans="2:19" ht="3" customHeight="1" x14ac:dyDescent="0.25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</row>
    <row r="149" spans="2:19" x14ac:dyDescent="0.25">
      <c r="B149" s="102" t="s">
        <v>95</v>
      </c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</row>
    <row r="150" spans="2:19" ht="1.5" customHeight="1" thickBot="1" x14ac:dyDescent="0.3">
      <c r="B150" s="103"/>
      <c r="C150" s="84"/>
      <c r="D150" s="84"/>
      <c r="E150" s="84"/>
      <c r="F150" s="104"/>
      <c r="G150" s="104"/>
      <c r="H150" s="80"/>
      <c r="I150" s="80"/>
      <c r="J150" s="80"/>
      <c r="K150" s="80"/>
      <c r="L150" s="80"/>
      <c r="M150" s="80"/>
      <c r="N150" s="80"/>
      <c r="O150" s="80"/>
      <c r="P150" s="80"/>
      <c r="Q150" s="80"/>
    </row>
    <row r="151" spans="2:19" ht="3.75" hidden="1" customHeight="1" thickBot="1" x14ac:dyDescent="0.3">
      <c r="B151" s="84"/>
      <c r="C151" s="84"/>
      <c r="D151" s="84"/>
      <c r="E151" s="84"/>
      <c r="F151" s="104"/>
      <c r="G151" s="104"/>
      <c r="H151" s="80"/>
      <c r="I151" s="80"/>
      <c r="J151" s="80"/>
      <c r="K151" s="80"/>
      <c r="L151" s="80"/>
      <c r="M151" s="80"/>
      <c r="N151" s="80"/>
      <c r="O151" s="80"/>
      <c r="P151" s="80"/>
      <c r="Q151" s="80"/>
    </row>
    <row r="152" spans="2:19" x14ac:dyDescent="0.25">
      <c r="B152" s="105" t="s">
        <v>96</v>
      </c>
      <c r="C152" s="106" t="s">
        <v>97</v>
      </c>
      <c r="D152" s="107"/>
      <c r="E152" s="108" t="s">
        <v>98</v>
      </c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</row>
    <row r="153" spans="2:19" x14ac:dyDescent="0.25">
      <c r="B153" s="105"/>
      <c r="C153" s="109">
        <v>2019</v>
      </c>
      <c r="D153" s="110">
        <v>2020</v>
      </c>
      <c r="E153" s="111"/>
      <c r="F153" s="80"/>
      <c r="G153" s="112"/>
      <c r="H153" s="80"/>
      <c r="I153" s="80"/>
      <c r="J153" s="80"/>
      <c r="K153" s="80"/>
      <c r="L153" s="80"/>
      <c r="M153" s="80"/>
      <c r="N153" s="80"/>
      <c r="O153" s="80"/>
      <c r="P153" s="80"/>
      <c r="Q153" s="80"/>
    </row>
    <row r="154" spans="2:19" ht="21" customHeight="1" x14ac:dyDescent="0.25">
      <c r="B154" s="113" t="s">
        <v>99</v>
      </c>
      <c r="C154" s="114">
        <v>9768</v>
      </c>
      <c r="D154" s="115">
        <v>12893</v>
      </c>
      <c r="E154" s="116">
        <f>(D154/C154)-1</f>
        <v>0.31992219492219487</v>
      </c>
      <c r="F154" s="80"/>
      <c r="G154" s="112"/>
      <c r="H154" s="80"/>
      <c r="I154" s="80"/>
      <c r="J154" s="80"/>
      <c r="K154" s="80"/>
      <c r="L154" s="80"/>
      <c r="M154" s="80"/>
      <c r="N154" s="80"/>
      <c r="O154" s="80"/>
      <c r="P154" s="80"/>
      <c r="Q154" s="80"/>
    </row>
    <row r="155" spans="2:19" ht="21" customHeight="1" x14ac:dyDescent="0.25">
      <c r="B155" s="117" t="s">
        <v>100</v>
      </c>
      <c r="C155" s="118">
        <v>10054</v>
      </c>
      <c r="D155" s="115">
        <v>13753</v>
      </c>
      <c r="E155" s="116">
        <f>(D155/C155)-1</f>
        <v>0.36791326835090521</v>
      </c>
      <c r="F155" s="80"/>
      <c r="G155" s="112"/>
      <c r="H155" s="80"/>
      <c r="I155" s="80"/>
      <c r="J155" s="80"/>
      <c r="K155" s="80"/>
      <c r="L155" s="80"/>
      <c r="M155" s="80"/>
      <c r="N155" s="80"/>
      <c r="O155" s="80"/>
      <c r="P155" s="80"/>
      <c r="Q155" s="80"/>
    </row>
    <row r="156" spans="2:19" ht="21" customHeight="1" x14ac:dyDescent="0.25">
      <c r="B156" s="117" t="s">
        <v>101</v>
      </c>
      <c r="C156" s="118">
        <v>10992</v>
      </c>
      <c r="D156" s="115">
        <v>14049</v>
      </c>
      <c r="E156" s="119">
        <f>(D156/C156)-1</f>
        <v>0.2781113537117903</v>
      </c>
      <c r="F156" s="80"/>
      <c r="G156" s="112"/>
      <c r="H156" s="80"/>
      <c r="I156" s="80"/>
      <c r="J156" s="80"/>
      <c r="K156" s="80"/>
      <c r="L156" s="80"/>
      <c r="M156" s="80"/>
      <c r="N156" s="80"/>
      <c r="O156" s="80"/>
      <c r="P156" s="80"/>
      <c r="Q156" s="80"/>
    </row>
    <row r="157" spans="2:19" ht="21" customHeight="1" x14ac:dyDescent="0.25">
      <c r="B157" s="117" t="s">
        <v>102</v>
      </c>
      <c r="C157" s="118">
        <v>10274</v>
      </c>
      <c r="D157" s="115">
        <v>16037</v>
      </c>
      <c r="E157" s="119">
        <f>(D157/C157)-1</f>
        <v>0.56093050418532209</v>
      </c>
      <c r="F157" s="80"/>
      <c r="G157" s="112"/>
      <c r="H157" s="80"/>
      <c r="I157" s="80"/>
      <c r="J157" s="80"/>
      <c r="K157" s="80"/>
      <c r="L157" s="80"/>
      <c r="M157" s="80"/>
      <c r="N157" s="80"/>
      <c r="O157" s="80"/>
      <c r="P157" s="80"/>
      <c r="Q157" s="80"/>
    </row>
    <row r="158" spans="2:19" ht="21" hidden="1" customHeight="1" x14ac:dyDescent="0.25">
      <c r="B158" s="117" t="s">
        <v>103</v>
      </c>
      <c r="C158" s="118"/>
      <c r="D158" s="115"/>
      <c r="E158" s="119" t="e">
        <v>#DIV/0!</v>
      </c>
      <c r="F158" s="80"/>
      <c r="G158" s="112"/>
      <c r="H158" s="80"/>
      <c r="I158" s="80"/>
      <c r="J158" s="80"/>
      <c r="K158" s="80"/>
      <c r="L158" s="80"/>
      <c r="M158" s="80"/>
      <c r="N158" s="80"/>
      <c r="O158" s="80"/>
      <c r="P158" s="80"/>
      <c r="Q158" s="80"/>
    </row>
    <row r="159" spans="2:19" ht="21" hidden="1" customHeight="1" x14ac:dyDescent="0.25">
      <c r="B159" s="117" t="s">
        <v>104</v>
      </c>
      <c r="C159" s="118"/>
      <c r="D159" s="115"/>
      <c r="E159" s="119" t="e">
        <v>#DIV/0!</v>
      </c>
      <c r="F159" s="80"/>
      <c r="G159" s="112"/>
      <c r="H159" s="80"/>
      <c r="I159" s="80"/>
      <c r="J159" s="80"/>
      <c r="K159" s="80"/>
      <c r="L159" s="80"/>
      <c r="M159" s="80"/>
      <c r="N159" s="80"/>
      <c r="O159" s="80"/>
      <c r="P159" s="80"/>
      <c r="Q159" s="80"/>
    </row>
    <row r="160" spans="2:19" ht="21" hidden="1" customHeight="1" x14ac:dyDescent="0.25">
      <c r="B160" s="117" t="s">
        <v>105</v>
      </c>
      <c r="C160" s="118"/>
      <c r="D160" s="115"/>
      <c r="E160" s="119" t="e">
        <v>#DIV/0!</v>
      </c>
      <c r="F160" s="80"/>
      <c r="G160" s="112"/>
      <c r="H160" s="80"/>
      <c r="I160" s="80"/>
      <c r="J160" s="80"/>
      <c r="K160" s="80"/>
      <c r="L160" s="80"/>
      <c r="M160" s="80"/>
      <c r="N160" s="80"/>
      <c r="O160" s="80"/>
      <c r="P160" s="80"/>
      <c r="Q160" s="80"/>
    </row>
    <row r="161" spans="2:17" ht="21" hidden="1" customHeight="1" x14ac:dyDescent="0.25">
      <c r="B161" s="117" t="s">
        <v>106</v>
      </c>
      <c r="C161" s="118"/>
      <c r="D161" s="115"/>
      <c r="E161" s="119" t="e">
        <v>#DIV/0!</v>
      </c>
      <c r="F161" s="80"/>
      <c r="G161" s="112"/>
      <c r="H161" s="80"/>
      <c r="I161" s="80"/>
      <c r="J161" s="80"/>
      <c r="K161" s="80"/>
      <c r="L161" s="80"/>
      <c r="M161" s="80"/>
      <c r="N161" s="80"/>
      <c r="O161" s="80"/>
      <c r="P161" s="80"/>
      <c r="Q161" s="80"/>
    </row>
    <row r="162" spans="2:17" ht="21" hidden="1" customHeight="1" x14ac:dyDescent="0.25">
      <c r="B162" s="117" t="s">
        <v>107</v>
      </c>
      <c r="C162" s="118"/>
      <c r="D162" s="115"/>
      <c r="E162" s="119" t="e">
        <v>#DIV/0!</v>
      </c>
      <c r="F162" s="80"/>
      <c r="G162" s="112"/>
      <c r="H162" s="80"/>
      <c r="I162" s="80"/>
      <c r="J162" s="80"/>
      <c r="K162" s="80"/>
      <c r="L162" s="80"/>
      <c r="M162" s="80"/>
      <c r="N162" s="80"/>
      <c r="O162" s="80"/>
      <c r="P162" s="80"/>
      <c r="Q162" s="80"/>
    </row>
    <row r="163" spans="2:17" ht="21" hidden="1" customHeight="1" x14ac:dyDescent="0.25">
      <c r="B163" s="117" t="s">
        <v>108</v>
      </c>
      <c r="C163" s="118"/>
      <c r="D163" s="115"/>
      <c r="E163" s="119" t="e">
        <v>#DIV/0!</v>
      </c>
      <c r="F163" s="80"/>
      <c r="G163" s="112"/>
      <c r="H163" s="80"/>
      <c r="I163" s="80"/>
      <c r="J163" s="80"/>
      <c r="K163" s="80"/>
      <c r="L163" s="80"/>
      <c r="M163" s="80"/>
      <c r="N163" s="80"/>
      <c r="O163" s="80"/>
      <c r="P163" s="80"/>
      <c r="Q163" s="80"/>
    </row>
    <row r="164" spans="2:17" ht="21" hidden="1" customHeight="1" x14ac:dyDescent="0.25">
      <c r="B164" s="117" t="s">
        <v>109</v>
      </c>
      <c r="C164" s="118"/>
      <c r="D164" s="115"/>
      <c r="E164" s="119" t="e">
        <v>#DIV/0!</v>
      </c>
      <c r="F164" s="80"/>
      <c r="G164" s="112"/>
      <c r="H164" s="80"/>
      <c r="I164" s="80"/>
      <c r="J164" s="80"/>
      <c r="K164" s="80"/>
      <c r="L164" s="80"/>
      <c r="M164" s="80"/>
      <c r="N164" s="80"/>
      <c r="O164" s="80"/>
      <c r="P164" s="80"/>
      <c r="Q164" s="80"/>
    </row>
    <row r="165" spans="2:17" ht="21" hidden="1" customHeight="1" x14ac:dyDescent="0.25">
      <c r="B165" s="117" t="s">
        <v>110</v>
      </c>
      <c r="C165" s="118"/>
      <c r="D165" s="115"/>
      <c r="E165" s="119" t="e">
        <v>#DIV/0!</v>
      </c>
      <c r="F165" s="112"/>
      <c r="G165" s="112"/>
      <c r="H165" s="112"/>
      <c r="I165" s="112"/>
      <c r="J165" s="80"/>
      <c r="K165" s="80"/>
      <c r="L165" s="80"/>
      <c r="M165" s="80"/>
      <c r="N165" s="80"/>
      <c r="O165" s="80"/>
      <c r="P165" s="80"/>
      <c r="Q165" s="80"/>
    </row>
    <row r="166" spans="2:17" ht="21" customHeight="1" thickBot="1" x14ac:dyDescent="0.3">
      <c r="B166" s="120" t="s">
        <v>13</v>
      </c>
      <c r="C166" s="121">
        <f>+SUM(C154:C157)</f>
        <v>41088</v>
      </c>
      <c r="D166" s="121">
        <f>+SUM(D154:D157)</f>
        <v>56732</v>
      </c>
      <c r="E166" s="122">
        <f>(D166/C166)-1</f>
        <v>0.380743769470405</v>
      </c>
      <c r="F166" s="112"/>
      <c r="G166" s="112"/>
      <c r="H166" s="112"/>
      <c r="I166" s="112"/>
      <c r="J166" s="80"/>
      <c r="K166" s="80"/>
      <c r="L166" s="80"/>
      <c r="M166" s="80"/>
      <c r="N166" s="80"/>
      <c r="O166" s="80"/>
      <c r="P166" s="80"/>
      <c r="Q166" s="80"/>
    </row>
    <row r="167" spans="2:17" ht="27" customHeight="1" x14ac:dyDescent="0.25"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5">
      <c r="B168" s="80" t="s">
        <v>111</v>
      </c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5">
      <c r="B169" s="80" t="s">
        <v>112</v>
      </c>
    </row>
  </sheetData>
  <mergeCells count="22">
    <mergeCell ref="E152:E153"/>
    <mergeCell ref="B132:C132"/>
    <mergeCell ref="B141:C141"/>
    <mergeCell ref="B142:C142"/>
    <mergeCell ref="B145:C145"/>
    <mergeCell ref="B152:B153"/>
    <mergeCell ref="C152:D152"/>
    <mergeCell ref="B37:B38"/>
    <mergeCell ref="J37:J38"/>
    <mergeCell ref="K37:K38"/>
    <mergeCell ref="O79:O80"/>
    <mergeCell ref="P79:P80"/>
    <mergeCell ref="B83:B84"/>
    <mergeCell ref="J83:J84"/>
    <mergeCell ref="K83:K84"/>
    <mergeCell ref="B3:P3"/>
    <mergeCell ref="B4:P4"/>
    <mergeCell ref="B8:C8"/>
    <mergeCell ref="B15:C15"/>
    <mergeCell ref="B19:F19"/>
    <mergeCell ref="O33:O34"/>
    <mergeCell ref="P33:P34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5" max="15" man="1"/>
    <brk id="8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2020-05-25T21:05:53Z</dcterms:created>
  <dcterms:modified xsi:type="dcterms:W3CDTF">2020-05-25T21:06:11Z</dcterms:modified>
</cp:coreProperties>
</file>