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JUNIO ESTADISTICAS\Boletines y Resúmenes estadísticos\"/>
    </mc:Choice>
  </mc:AlternateContent>
  <bookViews>
    <workbookView xWindow="0" yWindow="0" windowWidth="20475" windowHeight="13350" tabRatio="880"/>
  </bookViews>
  <sheets>
    <sheet name="Linea 100" sheetId="32" r:id="rId1"/>
  </sheets>
  <definedNames>
    <definedName name="_xlnm.Print_Area" localSheetId="0">'Linea 100'!$A$1:$Q$170</definedName>
  </definedNames>
  <calcPr calcId="152511"/>
</workbook>
</file>

<file path=xl/calcChain.xml><?xml version="1.0" encoding="utf-8"?>
<calcChain xmlns="http://schemas.openxmlformats.org/spreadsheetml/2006/main">
  <c r="E160" i="32" l="1"/>
  <c r="K91" i="32" l="1"/>
  <c r="F73" i="32"/>
  <c r="K45" i="32"/>
  <c r="E27" i="32"/>
  <c r="D167" i="32" l="1"/>
  <c r="C167" i="32"/>
  <c r="E159" i="32"/>
  <c r="K90" i="32" l="1"/>
  <c r="F72" i="32"/>
  <c r="G73" i="32" s="1"/>
  <c r="K44" i="32"/>
  <c r="E26" i="32"/>
  <c r="F27" i="32" s="1"/>
  <c r="D146" i="32" l="1"/>
  <c r="O118" i="32"/>
  <c r="O123" i="32"/>
  <c r="O125" i="32"/>
  <c r="O127" i="32"/>
  <c r="O107" i="32"/>
  <c r="O110" i="32"/>
  <c r="O116" i="32"/>
  <c r="O121" i="32"/>
  <c r="O126" i="32"/>
  <c r="O119" i="32"/>
  <c r="O114" i="32"/>
  <c r="O120" i="32"/>
  <c r="O105" i="32"/>
  <c r="O117" i="32"/>
  <c r="O113" i="32"/>
  <c r="O104" i="32"/>
  <c r="O108" i="32"/>
  <c r="O124" i="32"/>
  <c r="O115" i="32"/>
  <c r="O112" i="32"/>
  <c r="O109" i="32"/>
  <c r="O106" i="32"/>
  <c r="O111" i="32"/>
  <c r="O103" i="32"/>
  <c r="O122" i="32"/>
  <c r="D98" i="32"/>
  <c r="E98" i="32"/>
  <c r="F98" i="32"/>
  <c r="G98" i="32"/>
  <c r="H98" i="32"/>
  <c r="I98" i="32"/>
  <c r="J98" i="32"/>
  <c r="C98" i="32"/>
  <c r="K89" i="32"/>
  <c r="D80" i="32"/>
  <c r="E80" i="32"/>
  <c r="C80" i="32"/>
  <c r="F71" i="32"/>
  <c r="G72" i="32" s="1"/>
  <c r="O58" i="32"/>
  <c r="O59" i="32"/>
  <c r="O60" i="32"/>
  <c r="O61" i="32"/>
  <c r="O57" i="32"/>
  <c r="D52" i="32" l="1"/>
  <c r="E52" i="32"/>
  <c r="F52" i="32"/>
  <c r="G52" i="32"/>
  <c r="H52" i="32"/>
  <c r="I52" i="32"/>
  <c r="J52" i="32"/>
  <c r="C52" i="32"/>
  <c r="K43" i="32"/>
  <c r="D34" i="32"/>
  <c r="C34" i="32"/>
  <c r="E25" i="32"/>
  <c r="F26" i="32" s="1"/>
  <c r="E158" i="32" l="1"/>
  <c r="K86" i="32" l="1"/>
  <c r="K87" i="32"/>
  <c r="G69" i="32"/>
  <c r="K40" i="32"/>
  <c r="K41" i="32"/>
  <c r="F23" i="32"/>
  <c r="E157" i="32" l="1"/>
  <c r="E156" i="32"/>
  <c r="E155" i="32"/>
  <c r="E167" i="32"/>
  <c r="F128" i="32" l="1"/>
  <c r="G128" i="32"/>
  <c r="H128" i="32"/>
  <c r="I128" i="32"/>
  <c r="J128" i="32"/>
  <c r="K128" i="32"/>
  <c r="L128" i="32"/>
  <c r="M128" i="32"/>
  <c r="N128" i="32"/>
  <c r="D128" i="32"/>
  <c r="E128" i="32"/>
  <c r="C128" i="32"/>
  <c r="K88" i="32"/>
  <c r="F70" i="32"/>
  <c r="D62" i="32"/>
  <c r="E62" i="32"/>
  <c r="F62" i="32"/>
  <c r="G62" i="32"/>
  <c r="H62" i="32"/>
  <c r="I62" i="32"/>
  <c r="J62" i="32"/>
  <c r="K62" i="32"/>
  <c r="L62" i="32"/>
  <c r="M62" i="32"/>
  <c r="N62" i="32"/>
  <c r="C62" i="32"/>
  <c r="K42" i="32"/>
  <c r="E24" i="32"/>
  <c r="D16" i="32"/>
  <c r="E14" i="32" s="1"/>
  <c r="K98" i="32" l="1"/>
  <c r="K99" i="32" s="1"/>
  <c r="G71" i="32"/>
  <c r="F80" i="32"/>
  <c r="F81" i="32" s="1"/>
  <c r="K52" i="32"/>
  <c r="I53" i="32" s="1"/>
  <c r="E34" i="32"/>
  <c r="C35" i="32" s="1"/>
  <c r="O28" i="32" s="1"/>
  <c r="F25" i="32"/>
  <c r="G70" i="32"/>
  <c r="C99" i="32"/>
  <c r="O128" i="32"/>
  <c r="E146" i="32" s="1"/>
  <c r="O62" i="32"/>
  <c r="P61" i="32" s="1"/>
  <c r="F24" i="32"/>
  <c r="E13" i="32"/>
  <c r="E10" i="32"/>
  <c r="E12" i="32"/>
  <c r="E15" i="32"/>
  <c r="E11" i="32"/>
  <c r="F99" i="32" l="1"/>
  <c r="H99" i="32"/>
  <c r="J99" i="32"/>
  <c r="I99" i="32"/>
  <c r="D99" i="32"/>
  <c r="E99" i="32"/>
  <c r="G99" i="32"/>
  <c r="G53" i="32"/>
  <c r="E81" i="32"/>
  <c r="C81" i="32"/>
  <c r="O74" i="32" s="1"/>
  <c r="E53" i="32"/>
  <c r="D81" i="32"/>
  <c r="P74" i="32" s="1"/>
  <c r="D53" i="32"/>
  <c r="F53" i="32"/>
  <c r="K53" i="32"/>
  <c r="H53" i="32"/>
  <c r="J53" i="32"/>
  <c r="C53" i="32"/>
  <c r="D35" i="32"/>
  <c r="P28" i="32" s="1"/>
  <c r="P111" i="32"/>
  <c r="P103" i="32"/>
  <c r="P124" i="32"/>
  <c r="P125" i="32"/>
  <c r="P127" i="32"/>
  <c r="P109" i="32"/>
  <c r="P110" i="32"/>
  <c r="P118" i="32"/>
  <c r="P119" i="32"/>
  <c r="P114" i="32"/>
  <c r="P120" i="32"/>
  <c r="P117" i="32"/>
  <c r="P113" i="32"/>
  <c r="P116" i="32"/>
  <c r="P104" i="32"/>
  <c r="P121" i="32"/>
  <c r="P105" i="32"/>
  <c r="P107" i="32"/>
  <c r="P106" i="32"/>
  <c r="P115" i="32"/>
  <c r="P122" i="32"/>
  <c r="P112" i="32"/>
  <c r="P108" i="32"/>
  <c r="P126" i="32"/>
  <c r="P123" i="32"/>
  <c r="P58" i="32"/>
  <c r="P59" i="32"/>
  <c r="P57" i="32"/>
  <c r="P60" i="32"/>
</calcChain>
</file>

<file path=xl/sharedStrings.xml><?xml version="1.0" encoding="utf-8"?>
<sst xmlns="http://schemas.openxmlformats.org/spreadsheetml/2006/main" count="231" uniqueCount="113">
  <si>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</si>
  <si>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</si>
  <si>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</si>
  <si>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</si>
  <si>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</si>
  <si>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</si>
  <si>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</si>
  <si>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</si>
  <si>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</si>
  <si>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</si>
  <si>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</si>
  <si>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</si>
  <si>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</si>
  <si>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</si>
  <si>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</si>
  <si>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</si>
  <si>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</si>
  <si>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</si>
  <si>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</si>
  <si>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</si>
  <si>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</si>
  <si>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</si>
  <si>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</si>
  <si>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</si>
  <si>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</si>
  <si>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</si>
  <si>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</si>
  <si>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</si>
  <si>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</si>
  <si>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</si>
  <si>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Adolescentes</t>
  </si>
  <si>
    <t>Lima</t>
  </si>
  <si>
    <t>Arequipa</t>
  </si>
  <si>
    <t>Departamento</t>
  </si>
  <si>
    <t>Callao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</si>
  <si>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</si>
  <si>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</si>
  <si>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</si>
  <si>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</si>
  <si>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</si>
  <si>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</si>
  <si>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</si>
  <si>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</si>
  <si>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</si>
  <si>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</si>
  <si>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</si>
  <si>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</si>
  <si>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</si>
  <si>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</si>
  <si>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</si>
  <si>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Madre De Dios</t>
  </si>
  <si>
    <t>Moquegua</t>
  </si>
  <si>
    <t>Pasco</t>
  </si>
  <si>
    <t>Tumbes</t>
  </si>
  <si>
    <t>N°</t>
  </si>
  <si>
    <t>Huánuco</t>
  </si>
  <si>
    <t>Junín</t>
  </si>
  <si>
    <t>Años</t>
  </si>
  <si>
    <t>Var. %</t>
  </si>
  <si>
    <t>Otro familiar</t>
  </si>
  <si>
    <t>Sin datos</t>
  </si>
  <si>
    <t>Septiembre</t>
  </si>
  <si>
    <t>Fuente: Sistema de Registro de Consultas de Linea 100</t>
  </si>
  <si>
    <t>Variación
 %</t>
  </si>
  <si>
    <t>Otras Acciones</t>
  </si>
  <si>
    <t>Derivados CEM</t>
  </si>
  <si>
    <t>Consultas derivadas al CEM</t>
  </si>
  <si>
    <t>Apurímac</t>
  </si>
  <si>
    <t>Porcentaje (%)</t>
  </si>
  <si>
    <t>(60 a más años)</t>
  </si>
  <si>
    <t>(30-59 años)</t>
  </si>
  <si>
    <t>(18-29 años)</t>
  </si>
  <si>
    <t>(15-17 años)</t>
  </si>
  <si>
    <t>(12-14 años)</t>
  </si>
  <si>
    <t>(6-11 años)</t>
  </si>
  <si>
    <t>(0-5 sños)</t>
  </si>
  <si>
    <t>Adulto Mayor</t>
  </si>
  <si>
    <t>Adultos</t>
  </si>
  <si>
    <t>Jóvenes</t>
  </si>
  <si>
    <t>Adolescentes tardios</t>
  </si>
  <si>
    <t>Niñez</t>
  </si>
  <si>
    <t>Infancia</t>
  </si>
  <si>
    <t>-</t>
  </si>
  <si>
    <t>Sin dato</t>
  </si>
  <si>
    <t>Otra consulta</t>
  </si>
  <si>
    <t>Vio. Econ/Patr.</t>
  </si>
  <si>
    <t>Vio. Sexual</t>
  </si>
  <si>
    <t>Vio. Física</t>
  </si>
  <si>
    <t>Vio. Psicológica</t>
  </si>
  <si>
    <t>Motivo</t>
  </si>
  <si>
    <t>Seudónimo</t>
  </si>
  <si>
    <t>Otra persona</t>
  </si>
  <si>
    <t>Madre/padre/apoderado(a)</t>
  </si>
  <si>
    <t>Anónimo</t>
  </si>
  <si>
    <t>El / ella misma</t>
  </si>
  <si>
    <t>Relación</t>
  </si>
  <si>
    <t>REPORTE ESTADÍSTICO DE CONSULTAS TELEFÓNICAS ATENDIDAS EN LINEA100</t>
  </si>
  <si>
    <t>Periodo:  Enero - Junio 2020 (Preliminar)</t>
  </si>
  <si>
    <t>Elaboración: SISEGC-AURORA - MIMP</t>
  </si>
  <si>
    <t>SECCIÓN I: CARACTERÍSTICA DE LA PERSONA CONSULTANTE</t>
  </si>
  <si>
    <t>SECCIÓN II: CARACTERÍSTICA DE LA VICTIMA</t>
  </si>
  <si>
    <t>SECCIÓN III: CARACTERÍSTICA DE LA PRESUNTA PERSONA AGRESORA</t>
  </si>
  <si>
    <t>SECCIÓN IV: CONSULTAS DERIVADAS A LOS CENTROS EMERGENCIA MUJER</t>
  </si>
  <si>
    <t>SECCIÓN V: VARIACION PORCENTUAL</t>
  </si>
  <si>
    <r>
      <t xml:space="preserve">Cuadro N° 1: </t>
    </r>
    <r>
      <rPr>
        <sz val="9"/>
        <color theme="1"/>
        <rFont val="Arial"/>
        <family val="2"/>
      </rPr>
      <t>Relación de la persona consultas con la victima</t>
    </r>
  </si>
  <si>
    <r>
      <t xml:space="preserve">Cuadro N° 2: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</si>
  <si>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3: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</si>
  <si>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4: </t>
    </r>
    <r>
      <rPr>
        <sz val="9"/>
        <color theme="1"/>
        <rFont val="Arial"/>
        <family val="2"/>
      </rPr>
      <t>Consultas atendidas por tipo de violencia según mes</t>
    </r>
  </si>
  <si>
    <r>
      <t xml:space="preserve">Cuadro N° 5: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</si>
  <si>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6: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</si>
  <si>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7: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</si>
  <si>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r>
      <t>Cuadro 8: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</si>
  <si>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Cuadro 9: Variación porcentual de las consultas atendidas en la Linea100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</si>
</sst>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4" tint="-0.499984740745262"/>
      <name val="Arial"/>
      <family val="2"/>
    </font>
    <font>
      <b/>
      <sz val="10"/>
      <color rgb="FFFF0000"/>
      <name val="Arial"/>
      <family val="2"/>
    </font>
    <font>
      <sz val="8"/>
      <color theme="0"/>
      <name val="Arial"/>
      <family val="2"/>
    </font>
    <font>
      <b/>
      <sz val="9"/>
      <color theme="4" tint="-0.499984740745262"/>
      <name val="Arial"/>
      <family val="2"/>
    </font>
    <font>
      <b/>
      <sz val="16"/>
      <color rgb="FF002060"/>
      <name val="Arial"/>
      <family val="2"/>
    </font>
    <font>
      <b/>
      <sz val="12"/>
      <color theme="3" tint="-0.499984740745262"/>
      <name val="Arial"/>
      <family val="2"/>
    </font>
    <font>
      <b/>
      <sz val="18"/>
      <color theme="0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CB9CA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/>
      <right/>
      <top style="thick">
        <color theme="1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n">
        <color rgb="FFABABAB"/>
      </left>
      <right/>
      <top/>
      <bottom/>
      <diagonal/>
    </border>
  </borders>
  <cellStyleXfs count="17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0" fontId="26" fillId="0" borderId="0"/>
  </cellStyleXfs>
  <cellXfs count="118">
    <xf numFmtId="0" fontId="0" fillId="0" borderId="0" xfId="0"/>
    <xf numFmtId="0" fontId="3" fillId="5" borderId="0" xfId="0" applyFont="1" applyFill="1" applyAlignment="1">
      <alignment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14" fillId="2" borderId="0" xfId="0" applyFont="1" applyFill="1" applyAlignment="1">
      <alignment vertical="center"/>
    </xf>
    <xf numFmtId="0" fontId="1" fillId="4" borderId="0" xfId="1" applyFill="1" applyAlignment="1">
      <alignment vertical="center"/>
    </xf>
    <xf numFmtId="0" fontId="0" fillId="2" borderId="0" xfId="0" applyFill="1"/>
    <xf numFmtId="0" fontId="0" fillId="0" borderId="0" xfId="0" applyFill="1"/>
    <xf numFmtId="0" fontId="0" fillId="2" borderId="0" xfId="0" applyFill="1" applyAlignment="1">
      <alignment horizontal="center"/>
    </xf>
    <xf numFmtId="0" fontId="1" fillId="4" borderId="0" xfId="1" applyFont="1" applyFill="1" applyAlignment="1">
      <alignment vertical="center"/>
    </xf>
    <xf numFmtId="9" fontId="8" fillId="8" borderId="5" xfId="4" applyFont="1" applyFill="1" applyBorder="1" applyAlignment="1">
      <alignment horizontal="center" vertical="center"/>
    </xf>
    <xf numFmtId="3" fontId="8" fillId="3" borderId="0" xfId="1" applyNumberFormat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vertical="center"/>
    </xf>
    <xf numFmtId="9" fontId="9" fillId="9" borderId="6" xfId="4" applyFont="1" applyFill="1" applyBorder="1" applyAlignment="1">
      <alignment horizontal="center" vertical="center"/>
    </xf>
    <xf numFmtId="3" fontId="1" fillId="10" borderId="7" xfId="1" applyNumberFormat="1" applyFont="1" applyFill="1" applyBorder="1" applyAlignment="1">
      <alignment horizontal="center" vertical="center"/>
    </xf>
    <xf numFmtId="3" fontId="1" fillId="10" borderId="8" xfId="1" applyNumberFormat="1" applyFont="1" applyFill="1" applyBorder="1" applyAlignment="1">
      <alignment horizontal="center" vertical="center"/>
    </xf>
    <xf numFmtId="0" fontId="1" fillId="10" borderId="8" xfId="1" applyFont="1" applyFill="1" applyBorder="1" applyAlignment="1">
      <alignment vertical="center"/>
    </xf>
    <xf numFmtId="9" fontId="9" fillId="9" borderId="9" xfId="4" applyFont="1" applyFill="1" applyBorder="1" applyAlignment="1">
      <alignment horizontal="center" vertical="center"/>
    </xf>
    <xf numFmtId="3" fontId="1" fillId="10" borderId="10" xfId="1" applyNumberFormat="1" applyFont="1" applyFill="1" applyBorder="1" applyAlignment="1">
      <alignment horizontal="center" vertical="center"/>
    </xf>
    <xf numFmtId="0" fontId="1" fillId="10" borderId="10" xfId="1" applyFont="1" applyFill="1" applyBorder="1" applyAlignment="1">
      <alignment vertical="center"/>
    </xf>
    <xf numFmtId="0" fontId="8" fillId="3" borderId="12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vertical="center" wrapText="1"/>
    </xf>
    <xf numFmtId="0" fontId="19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12" fillId="4" borderId="0" xfId="1" applyFont="1" applyFill="1" applyAlignment="1">
      <alignment vertical="center"/>
    </xf>
    <xf numFmtId="0" fontId="3" fillId="5" borderId="15" xfId="0" applyFont="1" applyFill="1" applyBorder="1" applyAlignment="1">
      <alignment vertical="center"/>
    </xf>
    <xf numFmtId="0" fontId="10" fillId="4" borderId="0" xfId="1" applyFont="1" applyFill="1" applyAlignment="1">
      <alignment vertical="center"/>
    </xf>
    <xf numFmtId="0" fontId="1" fillId="7" borderId="0" xfId="1" applyFont="1" applyFill="1" applyAlignment="1">
      <alignment horizontal="left" vertical="top"/>
    </xf>
    <xf numFmtId="0" fontId="8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vertical="center"/>
    </xf>
    <xf numFmtId="3" fontId="8" fillId="3" borderId="2" xfId="1" applyNumberFormat="1" applyFont="1" applyFill="1" applyBorder="1" applyAlignment="1">
      <alignment horizontal="right" vertical="center" indent="1"/>
    </xf>
    <xf numFmtId="0" fontId="10" fillId="0" borderId="0" xfId="1" applyFont="1" applyFill="1" applyAlignment="1">
      <alignment vertical="center"/>
    </xf>
    <xf numFmtId="3" fontId="1" fillId="0" borderId="0" xfId="1" applyNumberFormat="1" applyFont="1" applyFill="1" applyBorder="1" applyAlignment="1">
      <alignment horizontal="right" vertical="center" inden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 wrapText="1"/>
    </xf>
    <xf numFmtId="3" fontId="1" fillId="0" borderId="0" xfId="1" applyNumberFormat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Border="1"/>
    <xf numFmtId="0" fontId="5" fillId="0" borderId="0" xfId="0" applyFont="1" applyFill="1" applyBorder="1" applyAlignment="1" applyProtection="1">
      <alignment vertical="center" wrapText="1"/>
      <protection hidden="1"/>
    </xf>
    <xf numFmtId="164" fontId="5" fillId="3" borderId="0" xfId="3" applyNumberFormat="1" applyFont="1" applyFill="1" applyBorder="1" applyAlignment="1" applyProtection="1">
      <alignment horizontal="center" vertical="center"/>
      <protection hidden="1"/>
    </xf>
    <xf numFmtId="3" fontId="5" fillId="3" borderId="0" xfId="1" applyNumberFormat="1" applyFont="1" applyFill="1" applyBorder="1" applyAlignment="1" applyProtection="1">
      <alignment horizontal="center" vertical="center"/>
      <protection hidden="1"/>
    </xf>
    <xf numFmtId="0" fontId="5" fillId="3" borderId="0" xfId="1" applyFont="1" applyFill="1" applyBorder="1" applyAlignment="1" applyProtection="1">
      <alignment horizontal="left" vertical="center"/>
      <protection hidden="1"/>
    </xf>
    <xf numFmtId="164" fontId="7" fillId="0" borderId="0" xfId="3" applyNumberFormat="1" applyFont="1" applyFill="1" applyBorder="1" applyAlignment="1" applyProtection="1">
      <alignment horizontal="center" vertical="center"/>
      <protection hidden="1"/>
    </xf>
    <xf numFmtId="3" fontId="15" fillId="0" borderId="0" xfId="1" applyNumberFormat="1" applyFont="1" applyFill="1" applyBorder="1" applyAlignment="1" applyProtection="1">
      <alignment horizontal="center" vertical="center"/>
      <protection hidden="1"/>
    </xf>
    <xf numFmtId="3" fontId="6" fillId="0" borderId="0" xfId="1" applyNumberFormat="1" applyFont="1" applyFill="1" applyBorder="1" applyAlignment="1" applyProtection="1">
      <alignment horizontal="center" vertical="center"/>
      <protection hidden="1"/>
    </xf>
    <xf numFmtId="3" fontId="14" fillId="0" borderId="0" xfId="1" applyNumberFormat="1" applyFont="1" applyFill="1" applyBorder="1" applyAlignment="1" applyProtection="1">
      <alignment horizontal="center" vertical="center"/>
      <protection hidden="1"/>
    </xf>
    <xf numFmtId="0" fontId="6" fillId="0" borderId="0" xfId="1" applyFont="1" applyFill="1" applyBorder="1" applyAlignment="1" applyProtection="1">
      <alignment horizontal="left" vertical="center"/>
      <protection hidden="1"/>
    </xf>
    <xf numFmtId="0" fontId="15" fillId="0" borderId="0" xfId="0" applyFont="1" applyFill="1" applyBorder="1" applyAlignment="1" applyProtection="1">
      <alignment vertical="center" wrapText="1"/>
      <protection hidden="1"/>
    </xf>
    <xf numFmtId="0" fontId="15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Alignment="1">
      <alignment horizontal="center"/>
    </xf>
    <xf numFmtId="3" fontId="6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4" fillId="0" borderId="0" xfId="0" applyFont="1" applyFill="1" applyBorder="1"/>
    <xf numFmtId="164" fontId="6" fillId="0" borderId="0" xfId="3" applyNumberFormat="1" applyFont="1" applyFill="1" applyBorder="1" applyAlignment="1" applyProtection="1">
      <alignment horizontal="center" vertical="center"/>
      <protection hidden="1"/>
    </xf>
    <xf numFmtId="164" fontId="6" fillId="11" borderId="0" xfId="3" applyNumberFormat="1" applyFont="1" applyFill="1" applyBorder="1" applyAlignment="1" applyProtection="1">
      <alignment horizontal="center" vertical="center"/>
      <protection hidden="1"/>
    </xf>
    <xf numFmtId="0" fontId="7" fillId="11" borderId="0" xfId="1" applyFont="1" applyFill="1" applyBorder="1" applyAlignment="1" applyProtection="1">
      <alignment horizontal="left" vertical="center"/>
      <protection hidden="1"/>
    </xf>
    <xf numFmtId="3" fontId="5" fillId="0" borderId="0" xfId="1" applyNumberFormat="1" applyFont="1" applyFill="1" applyBorder="1" applyAlignment="1" applyProtection="1">
      <alignment horizontal="center" vertical="center"/>
      <protection hidden="1"/>
    </xf>
    <xf numFmtId="3" fontId="7" fillId="0" borderId="0" xfId="1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21" fillId="3" borderId="0" xfId="0" applyFont="1" applyFill="1" applyBorder="1" applyAlignment="1" applyProtection="1">
      <alignment horizontal="center" vertical="center" wrapText="1"/>
      <protection hidden="1"/>
    </xf>
    <xf numFmtId="9" fontId="7" fillId="0" borderId="0" xfId="3" applyFont="1" applyFill="1" applyBorder="1" applyAlignment="1" applyProtection="1">
      <alignment horizontal="center" vertical="center"/>
      <protection hidden="1"/>
    </xf>
    <xf numFmtId="9" fontId="6" fillId="11" borderId="0" xfId="3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/>
    <xf numFmtId="164" fontId="7" fillId="0" borderId="16" xfId="3" applyNumberFormat="1" applyFont="1" applyFill="1" applyBorder="1" applyAlignment="1" applyProtection="1">
      <alignment horizontal="center" vertical="center"/>
      <protection hidden="1"/>
    </xf>
    <xf numFmtId="164" fontId="5" fillId="0" borderId="0" xfId="3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 applyProtection="1">
      <alignment horizontal="center" vertical="center"/>
      <protection hidden="1"/>
    </xf>
    <xf numFmtId="0" fontId="5" fillId="3" borderId="17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>
      <alignment horizontal="left"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9" fontId="14" fillId="0" borderId="0" xfId="3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24" fillId="0" borderId="0" xfId="1" applyFont="1" applyFill="1" applyBorder="1" applyAlignment="1" applyProtection="1">
      <alignment horizontal="left" vertical="center"/>
      <protection hidden="1"/>
    </xf>
    <xf numFmtId="0" fontId="7" fillId="0" borderId="0" xfId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Border="1" applyAlignment="1" applyProtection="1">
      <alignment horizontal="left" vertical="center"/>
      <protection hidden="1"/>
    </xf>
    <xf numFmtId="0" fontId="14" fillId="0" borderId="0" xfId="0" applyFont="1" applyFill="1" applyBorder="1"/>
    <xf numFmtId="0" fontId="24" fillId="0" borderId="0" xfId="1" applyFont="1" applyFill="1" applyBorder="1" applyAlignment="1" applyProtection="1">
      <alignment vertical="center"/>
      <protection hidden="1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9" fontId="5" fillId="3" borderId="0" xfId="3" applyFont="1" applyFill="1" applyBorder="1" applyAlignment="1" applyProtection="1">
      <alignment horizontal="center" vertical="center"/>
      <protection hidden="1"/>
    </xf>
    <xf numFmtId="3" fontId="7" fillId="0" borderId="0" xfId="1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/>
    <xf numFmtId="0" fontId="0" fillId="0" borderId="18" xfId="0" applyNumberFormat="1" applyFill="1" applyBorder="1"/>
    <xf numFmtId="164" fontId="9" fillId="0" borderId="0" xfId="4" applyNumberFormat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/>
    <xf numFmtId="0" fontId="3" fillId="0" borderId="0" xfId="0" applyFont="1" applyFill="1"/>
    <xf numFmtId="0" fontId="15" fillId="2" borderId="0" xfId="0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25" fillId="0" borderId="0" xfId="0" applyFont="1" applyFill="1" applyBorder="1" applyAlignment="1" applyProtection="1"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8" fillId="3" borderId="0" xfId="1" applyFont="1" applyFill="1" applyBorder="1" applyAlignment="1">
      <alignment horizontal="center" vertical="center"/>
    </xf>
    <xf numFmtId="0" fontId="26" fillId="0" borderId="0" xfId="16"/>
    <xf numFmtId="0" fontId="17" fillId="6" borderId="0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9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5" fillId="3" borderId="0" xfId="1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left" vertical="center" wrapText="1"/>
      <protection hidden="1"/>
    </xf>
    <xf numFmtId="0" fontId="8" fillId="3" borderId="0" xfId="1" applyFont="1" applyFill="1" applyBorder="1" applyAlignment="1">
      <alignment horizontal="center" vertical="center" wrapText="1"/>
    </xf>
    <xf numFmtId="0" fontId="8" fillId="8" borderId="13" xfId="1" applyFont="1" applyFill="1" applyBorder="1" applyAlignment="1">
      <alignment horizontal="center" vertical="center" wrapText="1"/>
    </xf>
    <xf numFmtId="0" fontId="8" fillId="8" borderId="11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 wrapText="1"/>
    </xf>
    <xf numFmtId="0" fontId="8" fillId="3" borderId="2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8" fillId="3" borderId="14" xfId="1" applyFont="1" applyFill="1" applyBorder="1" applyAlignment="1">
      <alignment horizontal="center" vertical="center"/>
    </xf>
  </cellXfs>
  <cellStyles count="17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Normal_Linea 100" xfId="16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100'!$C$21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100'!$B$22:$B$33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100'!$C$22:$C$33</c:f>
              <c:numCache>
                <c:formatCode>#,##0</c:formatCode>
                <c:ptCount val="12"/>
                <c:pt idx="0">
                  <c:v>9942</c:v>
                </c:pt>
                <c:pt idx="1">
                  <c:v>10521</c:v>
                </c:pt>
                <c:pt idx="2">
                  <c:v>10679</c:v>
                </c:pt>
                <c:pt idx="3">
                  <c:v>12380</c:v>
                </c:pt>
                <c:pt idx="4">
                  <c:v>18311</c:v>
                </c:pt>
                <c:pt idx="5">
                  <c:v>18880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CE-490B-99E8-8A09F4E59AC0}"/>
            </c:ext>
          </c:extLst>
        </c:ser>
        <c:ser>
          <c:idx val="1"/>
          <c:order val="1"/>
          <c:tx>
            <c:strRef>
              <c:f>'Linea 100'!$D$21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100'!$B$22:$B$33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100'!$D$22:$D$33</c:f>
              <c:numCache>
                <c:formatCode>#,##0</c:formatCode>
                <c:ptCount val="12"/>
                <c:pt idx="0">
                  <c:v>2951</c:v>
                </c:pt>
                <c:pt idx="1">
                  <c:v>3232</c:v>
                </c:pt>
                <c:pt idx="2">
                  <c:v>3370</c:v>
                </c:pt>
                <c:pt idx="3">
                  <c:v>3657</c:v>
                </c:pt>
                <c:pt idx="4">
                  <c:v>5333</c:v>
                </c:pt>
                <c:pt idx="5">
                  <c:v>5192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BCE-490B-99E8-8A09F4E59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0597752"/>
        <c:axId val="380598144"/>
      </c:barChart>
      <c:catAx>
        <c:axId val="380597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80598144"/>
        <c:crosses val="autoZero"/>
        <c:auto val="1"/>
        <c:lblAlgn val="ctr"/>
        <c:lblOffset val="100"/>
        <c:noMultiLvlLbl val="0"/>
      </c:catAx>
      <c:valAx>
        <c:axId val="380598144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8059775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484-4FC4-818B-9A6D0C1F9403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484-4FC4-818B-9A6D0C1F9403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484-4FC4-818B-9A6D0C1F940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484-4FC4-818B-9A6D0C1F940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484-4FC4-818B-9A6D0C1F94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100'!$C$38:$J$38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100'!$C$52:$J$52</c:f>
              <c:numCache>
                <c:formatCode>#,##0</c:formatCode>
                <c:ptCount val="8"/>
                <c:pt idx="0">
                  <c:v>9176</c:v>
                </c:pt>
                <c:pt idx="1">
                  <c:v>11019</c:v>
                </c:pt>
                <c:pt idx="2">
                  <c:v>5465</c:v>
                </c:pt>
                <c:pt idx="3">
                  <c:v>5098</c:v>
                </c:pt>
                <c:pt idx="4">
                  <c:v>21167</c:v>
                </c:pt>
                <c:pt idx="5">
                  <c:v>42131</c:v>
                </c:pt>
                <c:pt idx="6">
                  <c:v>7522</c:v>
                </c:pt>
                <c:pt idx="7">
                  <c:v>2870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484-4FC4-818B-9A6D0C1F9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80598928"/>
        <c:axId val="405734032"/>
      </c:barChart>
      <c:catAx>
        <c:axId val="380598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405734032"/>
        <c:crosses val="autoZero"/>
        <c:auto val="1"/>
        <c:lblAlgn val="ctr"/>
        <c:lblOffset val="100"/>
        <c:noMultiLvlLbl val="0"/>
      </c:catAx>
      <c:valAx>
        <c:axId val="40573403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80598928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D79-4269-BBE0-59D08A91DA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D79-4269-BBE0-59D08A91DA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D79-4269-BBE0-59D08A91DA1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D79-4269-BBE0-59D08A91DA1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D79-4269-BBE0-59D08A91DA1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D79-4269-BBE0-59D08A91DA14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D79-4269-BBE0-59D08A91D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D79-4269-BBE0-59D08A91D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D79-4269-BBE0-59D08A91D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D79-4269-BBE0-59D08A91D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D79-4269-BBE0-59D08A91D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D79-4269-BBE0-59D08A91D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'Linea 100'!$B$10:$B$15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100'!$E$10:$E$15</c:f>
              <c:numCache>
                <c:formatCode>0%</c:formatCode>
                <c:ptCount val="6"/>
                <c:pt idx="0">
                  <c:v>0.462890625</c:v>
                </c:pt>
                <c:pt idx="1">
                  <c:v>0.15250651041666666</c:v>
                </c:pt>
                <c:pt idx="2">
                  <c:v>0.10712507659313726</c:v>
                </c:pt>
                <c:pt idx="3">
                  <c:v>0.15771484375</c:v>
                </c:pt>
                <c:pt idx="4">
                  <c:v>0.11454503676470588</c:v>
                </c:pt>
                <c:pt idx="5">
                  <c:v>5.2179074754901958E-3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CD79-4269-BBE0-59D08A91D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100'!$C$21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100'!$B$68:$B$79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100'!$C$68:$C$79</c:f>
              <c:numCache>
                <c:formatCode>#,##0</c:formatCode>
                <c:ptCount val="12"/>
                <c:pt idx="0">
                  <c:v>2238</c:v>
                </c:pt>
                <c:pt idx="1">
                  <c:v>2461</c:v>
                </c:pt>
                <c:pt idx="2">
                  <c:v>2167</c:v>
                </c:pt>
                <c:pt idx="3">
                  <c:v>1917</c:v>
                </c:pt>
                <c:pt idx="4">
                  <c:v>2769</c:v>
                </c:pt>
                <c:pt idx="5">
                  <c:v>2719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BD-4A3D-A187-77CC7E62AD87}"/>
            </c:ext>
          </c:extLst>
        </c:ser>
        <c:ser>
          <c:idx val="1"/>
          <c:order val="1"/>
          <c:tx>
            <c:strRef>
              <c:f>'Linea 100'!$D$67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100'!$B$68:$B$79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100'!$D$68:$D$79</c:f>
              <c:numCache>
                <c:formatCode>#,##0</c:formatCode>
                <c:ptCount val="12"/>
                <c:pt idx="0">
                  <c:v>6387</c:v>
                </c:pt>
                <c:pt idx="1">
                  <c:v>6787</c:v>
                </c:pt>
                <c:pt idx="2">
                  <c:v>6093</c:v>
                </c:pt>
                <c:pt idx="3">
                  <c:v>6927</c:v>
                </c:pt>
                <c:pt idx="4">
                  <c:v>9840</c:v>
                </c:pt>
                <c:pt idx="5">
                  <c:v>9524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1BD-4A3D-A187-77CC7E62AD87}"/>
            </c:ext>
          </c:extLst>
        </c:ser>
        <c:ser>
          <c:idx val="2"/>
          <c:order val="2"/>
          <c:tx>
            <c:strRef>
              <c:f>'Linea 100'!$E$67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100'!$E$68:$E$79</c:f>
              <c:numCache>
                <c:formatCode>#,##0</c:formatCode>
                <c:ptCount val="12"/>
                <c:pt idx="0">
                  <c:v>4268</c:v>
                </c:pt>
                <c:pt idx="1">
                  <c:v>4505</c:v>
                </c:pt>
                <c:pt idx="2">
                  <c:v>5789</c:v>
                </c:pt>
                <c:pt idx="3">
                  <c:v>7193</c:v>
                </c:pt>
                <c:pt idx="4">
                  <c:v>11035</c:v>
                </c:pt>
                <c:pt idx="5">
                  <c:v>11829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BD-4A3D-A187-77CC7E62A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5735208"/>
        <c:axId val="405735600"/>
      </c:barChart>
      <c:catAx>
        <c:axId val="405735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05735600"/>
        <c:crosses val="autoZero"/>
        <c:auto val="1"/>
        <c:lblAlgn val="ctr"/>
        <c:lblOffset val="100"/>
        <c:noMultiLvlLbl val="0"/>
      </c:catAx>
      <c:valAx>
        <c:axId val="405735600"/>
        <c:scaling>
          <c:orientation val="minMax"/>
          <c:max val="280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0573520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8AA-4D28-8663-A8CDE865FB5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8AA-4D28-8663-A8CDE865FB5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8AA-4D28-8663-A8CDE865FB51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8AA-4D28-8663-A8CDE865FB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100'!$C$84:$J$84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100'!$C$98:$J$98</c:f>
              <c:numCache>
                <c:formatCode>#,##0</c:formatCode>
                <c:ptCount val="8"/>
                <c:pt idx="0">
                  <c:v>0</c:v>
                </c:pt>
                <c:pt idx="1">
                  <c:v>56</c:v>
                </c:pt>
                <c:pt idx="2">
                  <c:v>223</c:v>
                </c:pt>
                <c:pt idx="3">
                  <c:v>512</c:v>
                </c:pt>
                <c:pt idx="4">
                  <c:v>12702</c:v>
                </c:pt>
                <c:pt idx="5">
                  <c:v>39663</c:v>
                </c:pt>
                <c:pt idx="6">
                  <c:v>3126</c:v>
                </c:pt>
                <c:pt idx="7">
                  <c:v>48166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8AA-4D28-8663-A8CDE865F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5724808"/>
        <c:axId val="405725200"/>
      </c:barChart>
      <c:catAx>
        <c:axId val="405724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405725200"/>
        <c:crosses val="autoZero"/>
        <c:auto val="1"/>
        <c:lblAlgn val="ctr"/>
        <c:lblOffset val="100"/>
        <c:noMultiLvlLbl val="0"/>
      </c:catAx>
      <c:valAx>
        <c:axId val="4057252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05724808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CA6-4230-9081-7E85F8C9EA65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CA6-4230-9081-7E85F8C9EA65}"/>
              </c:ext>
            </c:extLst>
          </c:dPt>
          <c:dLbls>
            <c:dLbl>
              <c:idx val="0"/>
              <c:layout>
                <c:manualLayout>
                  <c:x val="4.8025617696419103E-2"/>
                  <c:y val="2.41839737326455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CA6-4230-9081-7E85F8C9EA6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1680692415960853E-2"/>
                  <c:y val="-8.88691328288910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CA6-4230-9081-7E85F8C9EA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100'!$D$146:$E$146</c:f>
              <c:numCache>
                <c:formatCode>#,##0</c:formatCode>
                <c:ptCount val="2"/>
                <c:pt idx="0">
                  <c:v>24548</c:v>
                </c:pt>
                <c:pt idx="1">
                  <c:v>79900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CA6-4230-9081-7E85F8C9EA65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100'!$D$154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4247151881880857E-2"/>
                  <c:y val="-2.8827782093721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52-4539-A76A-573646B4914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282381639560646E-2"/>
                  <c:y val="-8.366380470769188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52-4539-A76A-573646B4914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8165888025025356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100'!$B$155:$B$166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100'!$D$155:$D$166</c:f>
              <c:numCache>
                <c:formatCode>#,##0</c:formatCode>
                <c:ptCount val="12"/>
                <c:pt idx="0">
                  <c:v>12893</c:v>
                </c:pt>
                <c:pt idx="1">
                  <c:v>13753</c:v>
                </c:pt>
                <c:pt idx="2">
                  <c:v>14049</c:v>
                </c:pt>
                <c:pt idx="3">
                  <c:v>16037</c:v>
                </c:pt>
                <c:pt idx="4">
                  <c:v>23644</c:v>
                </c:pt>
                <c:pt idx="5">
                  <c:v>24072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52-4539-A76A-573646B4914A}"/>
            </c:ext>
          </c:extLst>
        </c:ser>
        <c:ser>
          <c:idx val="1"/>
          <c:order val="1"/>
          <c:tx>
            <c:strRef>
              <c:f>'Linea 100'!$C$154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52-4539-A76A-573646B4914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100'!$B$155:$B$166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100'!$C$155:$C$166</c:f>
              <c:numCache>
                <c:formatCode>#,##0</c:formatCode>
                <c:ptCount val="12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  <c:pt idx="3">
                  <c:v>10274</c:v>
                </c:pt>
                <c:pt idx="4">
                  <c:v>9863</c:v>
                </c:pt>
                <c:pt idx="5">
                  <c:v>10039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952-4539-A76A-573646B49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81333272"/>
        <c:axId val="381333664"/>
      </c:lineChart>
      <c:catAx>
        <c:axId val="381333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81333664"/>
        <c:crosses val="autoZero"/>
        <c:auto val="1"/>
        <c:lblAlgn val="ctr"/>
        <c:lblOffset val="100"/>
        <c:noMultiLvlLbl val="0"/>
      </c:catAx>
      <c:valAx>
        <c:axId val="381333664"/>
        <c:scaling>
          <c:orientation val="minMax"/>
          <c:max val="25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81333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="" xmlns:a16="http://schemas.microsoft.com/office/drawing/2014/main" id="{F14F5878-E0CD-4C2B-908F-F0D024AE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66674</xdr:colOff>
      <xdr:row>19</xdr:row>
      <xdr:rowOff>271462</xdr:rowOff>
    </xdr:from>
    <xdr:to>
      <xdr:col>13</xdr:col>
      <xdr:colOff>733425</xdr:colOff>
      <xdr:row>34</xdr:row>
      <xdr:rowOff>23812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F6E37325-572D-46DD-9A01-43142DC78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133350</xdr:colOff>
      <xdr:row>21</xdr:row>
      <xdr:rowOff>76200</xdr:rowOff>
    </xdr:from>
    <xdr:ext cx="360045" cy="836930"/>
    <xdr:pic>
      <xdr:nvPicPr>
        <xdr:cNvPr id="8" name="Imagen 7">
          <a:extLst>
            <a:ext uri="{FF2B5EF4-FFF2-40B4-BE49-F238E27FC236}">
              <a16:creationId xmlns="" xmlns:a16="http://schemas.microsoft.com/office/drawing/2014/main" id="{732642BF-DB40-4265-A133-4095CA6E3E2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155067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22</xdr:row>
      <xdr:rowOff>57150</xdr:rowOff>
    </xdr:from>
    <xdr:ext cx="315595" cy="665480"/>
    <xdr:pic>
      <xdr:nvPicPr>
        <xdr:cNvPr id="9" name="Imagen 8">
          <a:extLst>
            <a:ext uri="{FF2B5EF4-FFF2-40B4-BE49-F238E27FC236}">
              <a16:creationId xmlns="" xmlns:a16="http://schemas.microsoft.com/office/drawing/2014/main" id="{7F813392-028E-4EB9-A82D-2F3768E5D4E9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156781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37</xdr:row>
      <xdr:rowOff>42862</xdr:rowOff>
    </xdr:from>
    <xdr:to>
      <xdr:col>15</xdr:col>
      <xdr:colOff>638175</xdr:colOff>
      <xdr:row>52</xdr:row>
      <xdr:rowOff>180975</xdr:rowOff>
    </xdr:to>
    <xdr:graphicFrame macro="">
      <xdr:nvGraphicFramePr>
        <xdr:cNvPr id="10" name="Gráfico 9">
          <a:extLst>
            <a:ext uri="{FF2B5EF4-FFF2-40B4-BE49-F238E27FC236}">
              <a16:creationId xmlns="" xmlns:a16="http://schemas.microsoft.com/office/drawing/2014/main" id="{C4E78465-C820-4653-B76A-B39FC5E0C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457199</xdr:colOff>
      <xdr:row>6</xdr:row>
      <xdr:rowOff>66673</xdr:rowOff>
    </xdr:from>
    <xdr:to>
      <xdr:col>11</xdr:col>
      <xdr:colOff>504824</xdr:colOff>
      <xdr:row>15</xdr:row>
      <xdr:rowOff>85724</xdr:rowOff>
    </xdr:to>
    <xdr:graphicFrame macro="">
      <xdr:nvGraphicFramePr>
        <xdr:cNvPr id="11" name="Gráfico 10">
          <a:extLst>
            <a:ext uri="{FF2B5EF4-FFF2-40B4-BE49-F238E27FC236}">
              <a16:creationId xmlns="" xmlns:a16="http://schemas.microsoft.com/office/drawing/2014/main" id="{D28ED254-5C45-4904-BAD5-DE7C5E210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200025</xdr:colOff>
      <xdr:row>65</xdr:row>
      <xdr:rowOff>185737</xdr:rowOff>
    </xdr:from>
    <xdr:to>
      <xdr:col>13</xdr:col>
      <xdr:colOff>628650</xdr:colOff>
      <xdr:row>79</xdr:row>
      <xdr:rowOff>133350</xdr:rowOff>
    </xdr:to>
    <xdr:graphicFrame macro="">
      <xdr:nvGraphicFramePr>
        <xdr:cNvPr id="12" name="Gráfico 11">
          <a:extLst>
            <a:ext uri="{FF2B5EF4-FFF2-40B4-BE49-F238E27FC236}">
              <a16:creationId xmlns="" xmlns:a16="http://schemas.microsoft.com/office/drawing/2014/main" id="{1A3445E3-BE48-4554-A273-72EF4ACC0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14</xdr:col>
      <xdr:colOff>133350</xdr:colOff>
      <xdr:row>67</xdr:row>
      <xdr:rowOff>76200</xdr:rowOff>
    </xdr:from>
    <xdr:ext cx="360045" cy="836930"/>
    <xdr:pic>
      <xdr:nvPicPr>
        <xdr:cNvPr id="13" name="Imagen 12">
          <a:extLst>
            <a:ext uri="{FF2B5EF4-FFF2-40B4-BE49-F238E27FC236}">
              <a16:creationId xmlns="" xmlns:a16="http://schemas.microsoft.com/office/drawing/2014/main" id="{9F66E640-C2BA-4CC5-B936-EE781C8FC72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242697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68</xdr:row>
      <xdr:rowOff>57150</xdr:rowOff>
    </xdr:from>
    <xdr:ext cx="315595" cy="665480"/>
    <xdr:pic>
      <xdr:nvPicPr>
        <xdr:cNvPr id="14" name="Imagen 13">
          <a:extLst>
            <a:ext uri="{FF2B5EF4-FFF2-40B4-BE49-F238E27FC236}">
              <a16:creationId xmlns="" xmlns:a16="http://schemas.microsoft.com/office/drawing/2014/main" id="{CA17DD26-E633-495C-8761-53E7FB3E81A3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244411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82</xdr:row>
      <xdr:rowOff>180976</xdr:rowOff>
    </xdr:from>
    <xdr:to>
      <xdr:col>15</xdr:col>
      <xdr:colOff>619125</xdr:colOff>
      <xdr:row>99</xdr:row>
      <xdr:rowOff>9526</xdr:rowOff>
    </xdr:to>
    <xdr:graphicFrame macro="">
      <xdr:nvGraphicFramePr>
        <xdr:cNvPr id="15" name="Gráfico 14">
          <a:extLst>
            <a:ext uri="{FF2B5EF4-FFF2-40B4-BE49-F238E27FC236}">
              <a16:creationId xmlns="" xmlns:a16="http://schemas.microsoft.com/office/drawing/2014/main" id="{DA72379F-8D2F-4F7C-9AEE-A1B4D6E35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800100</xdr:colOff>
      <xdr:row>132</xdr:row>
      <xdr:rowOff>19051</xdr:rowOff>
    </xdr:from>
    <xdr:to>
      <xdr:col>11</xdr:col>
      <xdr:colOff>533400</xdr:colOff>
      <xdr:row>143</xdr:row>
      <xdr:rowOff>152400</xdr:rowOff>
    </xdr:to>
    <xdr:graphicFrame macro="">
      <xdr:nvGraphicFramePr>
        <xdr:cNvPr id="16" name="Chart 2">
          <a:extLst>
            <a:ext uri="{FF2B5EF4-FFF2-40B4-BE49-F238E27FC236}">
              <a16:creationId xmlns="" xmlns:a16="http://schemas.microsoft.com/office/drawing/2014/main" id="{437F18C0-1DB2-4168-81C8-97307539A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183357</xdr:colOff>
      <xdr:row>148</xdr:row>
      <xdr:rowOff>33336</xdr:rowOff>
    </xdr:from>
    <xdr:to>
      <xdr:col>15</xdr:col>
      <xdr:colOff>257175</xdr:colOff>
      <xdr:row>168</xdr:row>
      <xdr:rowOff>0</xdr:rowOff>
    </xdr:to>
    <xdr:graphicFrame macro="">
      <xdr:nvGraphicFramePr>
        <xdr:cNvPr id="17" name="Gráfico 16">
          <a:extLst>
            <a:ext uri="{FF2B5EF4-FFF2-40B4-BE49-F238E27FC236}">
              <a16:creationId xmlns="" xmlns:a16="http://schemas.microsoft.com/office/drawing/2014/main" id="{6B21AC37-3D5B-41B7-B873-850593C57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438150</xdr:colOff>
      <xdr:row>0</xdr:row>
      <xdr:rowOff>47625</xdr:rowOff>
    </xdr:from>
    <xdr:to>
      <xdr:col>18</xdr:col>
      <xdr:colOff>0</xdr:colOff>
      <xdr:row>1</xdr:row>
      <xdr:rowOff>361950</xdr:rowOff>
    </xdr:to>
    <xdr:sp macro="" textlink="">
      <xdr:nvSpPr>
        <xdr:cNvPr id="19" name="Rectángulo 18">
          <a:extLst>
            <a:ext uri="{FF2B5EF4-FFF2-40B4-BE49-F238E27FC236}">
              <a16:creationId xmlns="" xmlns:a16="http://schemas.microsoft.com/office/drawing/2014/main" id="{BFF6A891-F261-400D-A24B-F63417694052}"/>
            </a:ext>
          </a:extLst>
        </xdr:cNvPr>
        <xdr:cNvSpPr/>
      </xdr:nvSpPr>
      <xdr:spPr>
        <a:xfrm>
          <a:off x="3486150" y="47625"/>
          <a:ext cx="1026795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0.21617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05748" y="93031"/>
          <a:ext cx="2513491" cy="56895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(Ene-Jun)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71%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S170"/>
  <sheetViews>
    <sheetView showGridLines="0" tabSelected="1" view="pageBreakPreview" zoomScale="90" zoomScaleNormal="100" zoomScaleSheetLayoutView="90" workbookViewId="0">
      <selection activeCell="T159" sqref="T159"/>
    </sheetView>
  </sheetViews>
  <sheetFormatPr baseColWidth="10" defaultColWidth="11.42578125" defaultRowHeight="15" x14ac:dyDescent="0.25"/>
  <cols>
    <col min="1" max="1" width="0.140625" style="6" customWidth="1"/>
    <col min="2" max="2" width="13.28515625" style="6" customWidth="1"/>
    <col min="3" max="3" width="8.85546875" style="8" customWidth="1"/>
    <col min="4" max="4" width="10.7109375" style="8" customWidth="1"/>
    <col min="5" max="5" width="11.85546875" style="8" customWidth="1"/>
    <col min="6" max="6" width="12.28515625" style="8" customWidth="1"/>
    <col min="7" max="7" width="10.7109375" style="6" customWidth="1"/>
    <col min="8" max="8" width="9.85546875" style="6" customWidth="1"/>
    <col min="9" max="9" width="12.140625" style="6" customWidth="1"/>
    <col min="10" max="10" width="7.140625" style="6" customWidth="1"/>
    <col min="11" max="11" width="11.28515625" style="6" customWidth="1"/>
    <col min="12" max="12" width="9.5703125" style="6" customWidth="1"/>
    <col min="13" max="13" width="10.5703125" style="6" customWidth="1"/>
    <col min="14" max="15" width="9.7109375" style="6" customWidth="1"/>
    <col min="16" max="16" width="10" style="6" customWidth="1"/>
    <col min="17" max="17" width="9.140625" style="7" hidden="1" customWidth="1"/>
    <col min="18" max="18" width="11.42578125" style="6" hidden="1" customWidth="1"/>
    <col min="19" max="16384" width="11.42578125" style="6"/>
  </cols>
  <sheetData>
    <row r="2" spans="2:17" ht="35.25" customHeight="1" x14ac:dyDescent="0.25"/>
    <row r="3" spans="2:17" customFormat="1" ht="33" customHeight="1" x14ac:dyDescent="0.35">
      <c r="B3" s="103" t="s">
        <v>96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99"/>
    </row>
    <row r="4" spans="2:17" customFormat="1" ht="23.25" customHeight="1" x14ac:dyDescent="0.25">
      <c r="B4" s="104" t="s">
        <v>97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98"/>
    </row>
    <row r="5" spans="2:17" s="94" customFormat="1" ht="18" customHeight="1" x14ac:dyDescent="0.25">
      <c r="B5" s="1" t="s">
        <v>99</v>
      </c>
      <c r="C5" s="3"/>
      <c r="D5" s="3"/>
      <c r="E5" s="3"/>
      <c r="F5" s="3"/>
      <c r="G5" s="3"/>
      <c r="H5" s="3"/>
      <c r="I5" s="3"/>
      <c r="J5" s="3"/>
      <c r="K5" s="2"/>
      <c r="L5" s="2"/>
      <c r="M5" s="2"/>
      <c r="N5" s="2"/>
      <c r="O5" s="2"/>
      <c r="P5" s="2"/>
      <c r="Q5" s="95"/>
    </row>
    <row r="6" spans="2:17" s="75" customFormat="1" ht="3" customHeight="1" x14ac:dyDescent="0.2">
      <c r="C6" s="97"/>
      <c r="D6" s="97"/>
      <c r="E6" s="97"/>
      <c r="F6" s="97"/>
      <c r="G6" s="96"/>
      <c r="H6" s="4"/>
      <c r="Q6" s="93"/>
    </row>
    <row r="7" spans="2:17" s="58" customFormat="1" ht="9" customHeight="1" x14ac:dyDescent="0.2">
      <c r="C7" s="78"/>
      <c r="D7" s="78"/>
      <c r="E7" s="78"/>
      <c r="F7" s="78"/>
      <c r="N7" s="57"/>
      <c r="O7" s="56"/>
      <c r="P7" s="55"/>
      <c r="Q7" s="91"/>
    </row>
    <row r="8" spans="2:17" s="58" customFormat="1" ht="15" customHeight="1" x14ac:dyDescent="0.2">
      <c r="B8" s="53" t="s">
        <v>104</v>
      </c>
      <c r="C8" s="53"/>
      <c r="D8" s="53"/>
      <c r="E8" s="53"/>
      <c r="F8" s="53"/>
      <c r="N8" s="57"/>
      <c r="O8" s="56"/>
      <c r="P8" s="55"/>
      <c r="Q8" s="91"/>
    </row>
    <row r="9" spans="2:17" s="58" customFormat="1" ht="15" customHeight="1" x14ac:dyDescent="0.2">
      <c r="B9" s="107" t="s">
        <v>95</v>
      </c>
      <c r="C9" s="107"/>
      <c r="D9" s="100" t="s">
        <v>54</v>
      </c>
      <c r="E9" s="100" t="s">
        <v>15</v>
      </c>
      <c r="O9" s="56"/>
      <c r="P9" s="55"/>
      <c r="Q9" s="91"/>
    </row>
    <row r="10" spans="2:17" s="58" customFormat="1" ht="15" customHeight="1" x14ac:dyDescent="0.25">
      <c r="B10" s="51" t="s">
        <v>94</v>
      </c>
      <c r="C10" s="50"/>
      <c r="D10" s="49">
        <v>48348</v>
      </c>
      <c r="E10" s="66">
        <f>+D10/$D$16</f>
        <v>0.462890625</v>
      </c>
      <c r="F10" s="90"/>
      <c r="G10" s="89"/>
      <c r="N10" s="57"/>
      <c r="O10" s="88"/>
      <c r="P10" s="55"/>
      <c r="Q10" s="91"/>
    </row>
    <row r="11" spans="2:17" s="58" customFormat="1" ht="15" customHeight="1" x14ac:dyDescent="0.25">
      <c r="B11" s="51" t="s">
        <v>93</v>
      </c>
      <c r="C11" s="48"/>
      <c r="D11" s="49">
        <v>15929</v>
      </c>
      <c r="E11" s="66">
        <f t="shared" ref="E11:E15" si="0">+D11/$D$16</f>
        <v>0.15250651041666666</v>
      </c>
      <c r="F11" s="90"/>
      <c r="G11" s="89"/>
      <c r="N11" s="57"/>
      <c r="O11" s="88"/>
      <c r="P11" s="55"/>
      <c r="Q11" s="91"/>
    </row>
    <row r="12" spans="2:17" s="58" customFormat="1" ht="15" customHeight="1" x14ac:dyDescent="0.25">
      <c r="B12" s="51" t="s">
        <v>92</v>
      </c>
      <c r="C12" s="48"/>
      <c r="D12" s="49">
        <v>11189</v>
      </c>
      <c r="E12" s="66">
        <f t="shared" si="0"/>
        <v>0.10712507659313726</v>
      </c>
      <c r="F12" s="90"/>
      <c r="G12" s="89"/>
      <c r="N12" s="57"/>
      <c r="O12" s="88"/>
      <c r="P12" s="55"/>
      <c r="Q12" s="91"/>
    </row>
    <row r="13" spans="2:17" s="58" customFormat="1" ht="15" customHeight="1" x14ac:dyDescent="0.25">
      <c r="B13" s="51" t="s">
        <v>59</v>
      </c>
      <c r="C13" s="48"/>
      <c r="D13" s="49">
        <v>16473</v>
      </c>
      <c r="E13" s="66">
        <f t="shared" si="0"/>
        <v>0.15771484375</v>
      </c>
      <c r="F13" s="90"/>
      <c r="G13" s="89"/>
      <c r="N13" s="57"/>
      <c r="O13" s="88"/>
      <c r="P13" s="55"/>
      <c r="Q13" s="91"/>
    </row>
    <row r="14" spans="2:17" s="58" customFormat="1" ht="15" customHeight="1" x14ac:dyDescent="0.25">
      <c r="B14" s="51" t="s">
        <v>91</v>
      </c>
      <c r="C14" s="48"/>
      <c r="D14" s="49">
        <v>11964</v>
      </c>
      <c r="E14" s="66">
        <f t="shared" si="0"/>
        <v>0.11454503676470588</v>
      </c>
      <c r="F14" s="90"/>
      <c r="G14" s="89"/>
      <c r="N14" s="57"/>
      <c r="O14" s="88"/>
      <c r="P14" s="92"/>
      <c r="Q14" s="91"/>
    </row>
    <row r="15" spans="2:17" s="58" customFormat="1" ht="15" customHeight="1" x14ac:dyDescent="0.25">
      <c r="B15" s="51" t="s">
        <v>90</v>
      </c>
      <c r="C15" s="48"/>
      <c r="D15" s="49">
        <v>545</v>
      </c>
      <c r="E15" s="66">
        <f t="shared" si="0"/>
        <v>5.2179074754901958E-3</v>
      </c>
      <c r="F15" s="90"/>
      <c r="G15" s="89"/>
      <c r="N15" s="57"/>
      <c r="O15" s="88"/>
      <c r="P15" s="86"/>
    </row>
    <row r="16" spans="2:17" s="58" customFormat="1" ht="12.75" x14ac:dyDescent="0.2">
      <c r="B16" s="108" t="s">
        <v>2</v>
      </c>
      <c r="C16" s="108"/>
      <c r="D16" s="45">
        <f>+SUM(D10:D15)</f>
        <v>104448</v>
      </c>
      <c r="E16" s="87">
        <v>1</v>
      </c>
      <c r="N16" s="86"/>
      <c r="O16" s="86"/>
      <c r="P16" s="86"/>
    </row>
    <row r="17" spans="2:17" s="84" customFormat="1" ht="4.5" customHeight="1" x14ac:dyDescent="0.2">
      <c r="C17" s="85"/>
      <c r="D17" s="85"/>
      <c r="E17" s="85"/>
      <c r="F17" s="85"/>
    </row>
    <row r="18" spans="2:17" s="58" customFormat="1" ht="18" customHeight="1" x14ac:dyDescent="0.25">
      <c r="B18" s="1" t="s">
        <v>100</v>
      </c>
      <c r="C18" s="3"/>
      <c r="D18" s="3"/>
      <c r="E18" s="3"/>
      <c r="F18" s="3"/>
      <c r="G18" s="3"/>
      <c r="H18" s="3"/>
      <c r="I18" s="3"/>
      <c r="J18" s="3"/>
      <c r="K18" s="2"/>
      <c r="L18" s="2"/>
      <c r="M18" s="2"/>
      <c r="N18" s="2"/>
      <c r="O18" s="2"/>
      <c r="P18" s="2"/>
      <c r="Q18" s="83"/>
    </row>
    <row r="19" spans="2:17" s="58" customFormat="1" ht="5.25" customHeight="1" x14ac:dyDescent="0.2">
      <c r="B19" s="75"/>
      <c r="C19" s="76"/>
      <c r="D19" s="76"/>
      <c r="E19" s="76"/>
      <c r="F19" s="76"/>
      <c r="G19" s="75"/>
      <c r="H19" s="75"/>
      <c r="I19" s="75"/>
      <c r="J19" s="75"/>
      <c r="K19" s="75"/>
      <c r="L19" s="75"/>
      <c r="M19" s="75"/>
      <c r="N19" s="75"/>
      <c r="O19" s="75"/>
      <c r="P19" s="75"/>
    </row>
    <row r="20" spans="2:17" s="58" customFormat="1" ht="27.75" customHeight="1" thickBot="1" x14ac:dyDescent="0.25">
      <c r="B20" s="109" t="s">
        <v>105</v>
      </c>
      <c r="C20" s="109"/>
      <c r="D20" s="109"/>
      <c r="E20" s="109"/>
      <c r="F20" s="109"/>
      <c r="G20" s="52"/>
      <c r="H20" s="52"/>
      <c r="I20" s="74"/>
      <c r="J20" s="74"/>
    </row>
    <row r="21" spans="2:17" s="58" customFormat="1" ht="15" customHeight="1" thickTop="1" x14ac:dyDescent="0.2">
      <c r="B21" s="100" t="s">
        <v>0</v>
      </c>
      <c r="C21" s="100" t="s">
        <v>16</v>
      </c>
      <c r="D21" s="100" t="s">
        <v>17</v>
      </c>
      <c r="E21" s="100" t="s">
        <v>2</v>
      </c>
      <c r="F21" s="73" t="s">
        <v>58</v>
      </c>
      <c r="G21" s="64"/>
      <c r="H21" s="64"/>
    </row>
    <row r="22" spans="2:17" s="58" customFormat="1" ht="15" customHeight="1" x14ac:dyDescent="0.2">
      <c r="B22" s="51" t="s">
        <v>18</v>
      </c>
      <c r="C22" s="50">
        <v>9942</v>
      </c>
      <c r="D22" s="49">
        <v>2951</v>
      </c>
      <c r="E22" s="63">
        <v>12893</v>
      </c>
      <c r="F22" s="72" t="s">
        <v>82</v>
      </c>
      <c r="G22" s="63"/>
      <c r="H22" s="47"/>
    </row>
    <row r="23" spans="2:17" s="58" customFormat="1" ht="15" customHeight="1" x14ac:dyDescent="0.2">
      <c r="B23" s="51" t="s">
        <v>19</v>
      </c>
      <c r="C23" s="50">
        <v>10521</v>
      </c>
      <c r="D23" s="49">
        <v>3232</v>
      </c>
      <c r="E23" s="63">
        <v>13753</v>
      </c>
      <c r="F23" s="69">
        <f>+(E23-E22)/E22</f>
        <v>6.6702862018149386E-2</v>
      </c>
      <c r="G23" s="63"/>
      <c r="H23" s="47"/>
    </row>
    <row r="24" spans="2:17" s="58" customFormat="1" ht="15" customHeight="1" x14ac:dyDescent="0.2">
      <c r="B24" s="51" t="s">
        <v>20</v>
      </c>
      <c r="C24" s="50">
        <v>10679</v>
      </c>
      <c r="D24" s="49">
        <v>3370</v>
      </c>
      <c r="E24" s="63">
        <f>+C24+D24</f>
        <v>14049</v>
      </c>
      <c r="F24" s="69">
        <f>+(E24-E23)/E23</f>
        <v>2.1522576892314405E-2</v>
      </c>
      <c r="G24" s="63"/>
      <c r="H24" s="47"/>
    </row>
    <row r="25" spans="2:17" s="58" customFormat="1" ht="15" customHeight="1" x14ac:dyDescent="0.2">
      <c r="B25" s="51" t="s">
        <v>21</v>
      </c>
      <c r="C25" s="50">
        <v>12380</v>
      </c>
      <c r="D25" s="49">
        <v>3657</v>
      </c>
      <c r="E25" s="63">
        <f>+C25+D25</f>
        <v>16037</v>
      </c>
      <c r="F25" s="69">
        <f>+(E25-E24)/E24</f>
        <v>0.14150473343298456</v>
      </c>
      <c r="G25" s="63"/>
      <c r="H25" s="47"/>
    </row>
    <row r="26" spans="2:17" s="58" customFormat="1" ht="15" customHeight="1" x14ac:dyDescent="0.2">
      <c r="B26" s="51" t="s">
        <v>22</v>
      </c>
      <c r="C26" s="50">
        <v>18311</v>
      </c>
      <c r="D26" s="49">
        <v>5333</v>
      </c>
      <c r="E26" s="63">
        <f>+C26+D26</f>
        <v>23644</v>
      </c>
      <c r="F26" s="69">
        <f>+(E26-E25)/E25</f>
        <v>0.4743405873916568</v>
      </c>
      <c r="G26" s="63"/>
      <c r="H26" s="47"/>
    </row>
    <row r="27" spans="2:17" s="58" customFormat="1" ht="15" customHeight="1" x14ac:dyDescent="0.2">
      <c r="B27" s="51" t="s">
        <v>23</v>
      </c>
      <c r="C27" s="49">
        <v>18880</v>
      </c>
      <c r="D27" s="50">
        <v>5192</v>
      </c>
      <c r="E27" s="63">
        <f>+C27+D27</f>
        <v>24072</v>
      </c>
      <c r="F27" s="69">
        <f>+(E27-E26)/E26</f>
        <v>1.8101844019624429E-2</v>
      </c>
      <c r="G27" s="63"/>
      <c r="H27" s="47"/>
      <c r="O27" s="71" t="s">
        <v>16</v>
      </c>
      <c r="P27" s="71" t="s">
        <v>17</v>
      </c>
    </row>
    <row r="28" spans="2:17" s="58" customFormat="1" ht="15" customHeight="1" x14ac:dyDescent="0.2">
      <c r="B28" s="51" t="s">
        <v>24</v>
      </c>
      <c r="C28" s="49"/>
      <c r="D28" s="50"/>
      <c r="E28" s="63"/>
      <c r="F28" s="69"/>
      <c r="G28" s="63"/>
      <c r="H28" s="47"/>
      <c r="O28" s="105">
        <f>+C35</f>
        <v>0.7727577359068627</v>
      </c>
      <c r="P28" s="105">
        <f>+D35</f>
        <v>0.22724226409313725</v>
      </c>
    </row>
    <row r="29" spans="2:17" s="58" customFormat="1" ht="15" customHeight="1" x14ac:dyDescent="0.2">
      <c r="B29" s="51" t="s">
        <v>25</v>
      </c>
      <c r="C29" s="50"/>
      <c r="D29" s="49"/>
      <c r="E29" s="63"/>
      <c r="F29" s="69"/>
      <c r="G29" s="63"/>
      <c r="H29" s="47"/>
      <c r="O29" s="105"/>
      <c r="P29" s="106"/>
    </row>
    <row r="30" spans="2:17" s="58" customFormat="1" ht="15" customHeight="1" x14ac:dyDescent="0.2">
      <c r="B30" s="51" t="s">
        <v>61</v>
      </c>
      <c r="C30" s="50"/>
      <c r="D30" s="49"/>
      <c r="E30" s="63"/>
      <c r="F30" s="69"/>
      <c r="G30" s="63"/>
      <c r="H30" s="47"/>
    </row>
    <row r="31" spans="2:17" s="58" customFormat="1" ht="15" customHeight="1" x14ac:dyDescent="0.2">
      <c r="B31" s="51" t="s">
        <v>27</v>
      </c>
      <c r="C31" s="50"/>
      <c r="D31" s="49"/>
      <c r="E31" s="63"/>
      <c r="F31" s="69"/>
      <c r="G31" s="63"/>
      <c r="H31" s="47"/>
    </row>
    <row r="32" spans="2:17" s="58" customFormat="1" ht="15" customHeight="1" x14ac:dyDescent="0.2">
      <c r="B32" s="51" t="s">
        <v>28</v>
      </c>
      <c r="C32" s="50"/>
      <c r="D32" s="49"/>
      <c r="E32" s="63"/>
      <c r="F32" s="69"/>
      <c r="G32" s="62"/>
      <c r="H32" s="70"/>
    </row>
    <row r="33" spans="2:12" s="58" customFormat="1" ht="15" customHeight="1" x14ac:dyDescent="0.2">
      <c r="B33" s="51" t="s">
        <v>29</v>
      </c>
      <c r="C33" s="50"/>
      <c r="D33" s="49"/>
      <c r="E33" s="63"/>
      <c r="F33" s="69"/>
    </row>
    <row r="34" spans="2:12" s="58" customFormat="1" ht="15" customHeight="1" x14ac:dyDescent="0.2">
      <c r="B34" s="46" t="s">
        <v>2</v>
      </c>
      <c r="C34" s="45">
        <f>+SUM(C22:C33)</f>
        <v>80713</v>
      </c>
      <c r="D34" s="45">
        <f t="shared" ref="D34:E34" si="1">+SUM(D22:D33)</f>
        <v>23735</v>
      </c>
      <c r="E34" s="45">
        <f t="shared" si="1"/>
        <v>104448</v>
      </c>
      <c r="F34" s="62"/>
      <c r="G34" s="82"/>
      <c r="H34" s="68"/>
      <c r="I34" s="68"/>
      <c r="J34" s="68"/>
      <c r="K34" s="68"/>
      <c r="L34" s="68"/>
    </row>
    <row r="35" spans="2:12" s="58" customFormat="1" ht="15" customHeight="1" x14ac:dyDescent="0.2">
      <c r="B35" s="61" t="s">
        <v>68</v>
      </c>
      <c r="C35" s="67">
        <f>+C34/E34</f>
        <v>0.7727577359068627</v>
      </c>
      <c r="D35" s="67">
        <f>+D34/E34</f>
        <v>0.22724226409313725</v>
      </c>
      <c r="E35" s="67">
        <v>1</v>
      </c>
      <c r="F35" s="66"/>
      <c r="G35" s="64"/>
      <c r="H35" s="64"/>
      <c r="I35" s="64"/>
      <c r="J35" s="64"/>
      <c r="K35" s="64"/>
      <c r="L35" s="64"/>
    </row>
    <row r="36" spans="2:12" s="58" customFormat="1" ht="9" customHeight="1" x14ac:dyDescent="0.2">
      <c r="B36" s="51"/>
      <c r="C36" s="49"/>
      <c r="D36" s="49"/>
      <c r="E36" s="49"/>
      <c r="F36" s="49"/>
      <c r="G36" s="49"/>
      <c r="H36" s="49"/>
      <c r="I36" s="49"/>
      <c r="J36" s="49"/>
      <c r="K36" s="63"/>
      <c r="L36" s="63"/>
    </row>
    <row r="37" spans="2:12" s="58" customFormat="1" ht="15" customHeight="1" x14ac:dyDescent="0.2">
      <c r="B37" s="53" t="s">
        <v>106</v>
      </c>
      <c r="C37" s="53"/>
      <c r="D37" s="53"/>
      <c r="E37" s="53"/>
      <c r="F37" s="53"/>
      <c r="G37" s="49"/>
      <c r="H37" s="49"/>
      <c r="I37" s="49"/>
      <c r="J37" s="49"/>
      <c r="K37" s="63"/>
      <c r="L37" s="63"/>
    </row>
    <row r="38" spans="2:12" s="58" customFormat="1" ht="24" customHeight="1" x14ac:dyDescent="0.2">
      <c r="B38" s="107" t="s">
        <v>0</v>
      </c>
      <c r="C38" s="100" t="s">
        <v>81</v>
      </c>
      <c r="D38" s="100" t="s">
        <v>80</v>
      </c>
      <c r="E38" s="100" t="s">
        <v>30</v>
      </c>
      <c r="F38" s="100" t="s">
        <v>79</v>
      </c>
      <c r="G38" s="100" t="s">
        <v>78</v>
      </c>
      <c r="H38" s="100" t="s">
        <v>77</v>
      </c>
      <c r="I38" s="100" t="s">
        <v>76</v>
      </c>
      <c r="J38" s="107" t="s">
        <v>60</v>
      </c>
      <c r="K38" s="107" t="s">
        <v>2</v>
      </c>
      <c r="L38" s="64"/>
    </row>
    <row r="39" spans="2:12" s="58" customFormat="1" ht="12" customHeight="1" x14ac:dyDescent="0.2">
      <c r="B39" s="107"/>
      <c r="C39" s="65" t="s">
        <v>75</v>
      </c>
      <c r="D39" s="65" t="s">
        <v>74</v>
      </c>
      <c r="E39" s="65" t="s">
        <v>73</v>
      </c>
      <c r="F39" s="65" t="s">
        <v>72</v>
      </c>
      <c r="G39" s="65" t="s">
        <v>71</v>
      </c>
      <c r="H39" s="65" t="s">
        <v>70</v>
      </c>
      <c r="I39" s="65" t="s">
        <v>69</v>
      </c>
      <c r="J39" s="107"/>
      <c r="K39" s="107"/>
      <c r="L39" s="64"/>
    </row>
    <row r="40" spans="2:12" s="58" customFormat="1" ht="15" customHeight="1" x14ac:dyDescent="0.2">
      <c r="B40" s="51" t="s">
        <v>18</v>
      </c>
      <c r="C40" s="50">
        <v>1409</v>
      </c>
      <c r="D40" s="49">
        <v>1598</v>
      </c>
      <c r="E40" s="49">
        <v>866</v>
      </c>
      <c r="F40" s="49">
        <v>693</v>
      </c>
      <c r="G40" s="49">
        <v>2681</v>
      </c>
      <c r="H40" s="49">
        <v>4500</v>
      </c>
      <c r="I40" s="49">
        <v>816</v>
      </c>
      <c r="J40" s="49">
        <v>330</v>
      </c>
      <c r="K40" s="63">
        <f t="shared" ref="K40:K45" si="2">SUM(C40:J40)</f>
        <v>12893</v>
      </c>
      <c r="L40" s="63"/>
    </row>
    <row r="41" spans="2:12" s="58" customFormat="1" ht="15" customHeight="1" x14ac:dyDescent="0.2">
      <c r="B41" s="51" t="s">
        <v>19</v>
      </c>
      <c r="C41" s="50">
        <v>1526</v>
      </c>
      <c r="D41" s="49">
        <v>1857</v>
      </c>
      <c r="E41" s="49">
        <v>957</v>
      </c>
      <c r="F41" s="49">
        <v>857</v>
      </c>
      <c r="G41" s="49">
        <v>2680</v>
      </c>
      <c r="H41" s="49">
        <v>4756</v>
      </c>
      <c r="I41" s="49">
        <v>768</v>
      </c>
      <c r="J41" s="49">
        <v>352</v>
      </c>
      <c r="K41" s="63">
        <f t="shared" si="2"/>
        <v>13753</v>
      </c>
      <c r="L41" s="63"/>
    </row>
    <row r="42" spans="2:12" s="58" customFormat="1" ht="15" customHeight="1" x14ac:dyDescent="0.2">
      <c r="B42" s="51" t="s">
        <v>20</v>
      </c>
      <c r="C42" s="50">
        <v>1494</v>
      </c>
      <c r="D42" s="49">
        <v>1632</v>
      </c>
      <c r="E42" s="49">
        <v>755</v>
      </c>
      <c r="F42" s="49">
        <v>739</v>
      </c>
      <c r="G42" s="49">
        <v>2691</v>
      </c>
      <c r="H42" s="49">
        <v>5371</v>
      </c>
      <c r="I42" s="49">
        <v>1008</v>
      </c>
      <c r="J42" s="49">
        <v>359</v>
      </c>
      <c r="K42" s="63">
        <f t="shared" si="2"/>
        <v>14049</v>
      </c>
      <c r="L42" s="63"/>
    </row>
    <row r="43" spans="2:12" s="58" customFormat="1" ht="15" customHeight="1" x14ac:dyDescent="0.2">
      <c r="B43" s="51" t="s">
        <v>21</v>
      </c>
      <c r="C43" s="50">
        <v>1329</v>
      </c>
      <c r="D43" s="49">
        <v>1590</v>
      </c>
      <c r="E43" s="49">
        <v>676</v>
      </c>
      <c r="F43" s="49">
        <v>712</v>
      </c>
      <c r="G43" s="49">
        <v>3214</v>
      </c>
      <c r="H43" s="49">
        <v>6737</v>
      </c>
      <c r="I43" s="49">
        <v>1273</v>
      </c>
      <c r="J43" s="49">
        <v>506</v>
      </c>
      <c r="K43" s="63">
        <f t="shared" si="2"/>
        <v>16037</v>
      </c>
      <c r="L43" s="63"/>
    </row>
    <row r="44" spans="2:12" s="58" customFormat="1" ht="15" customHeight="1" x14ac:dyDescent="0.2">
      <c r="B44" s="51" t="s">
        <v>22</v>
      </c>
      <c r="C44" s="50">
        <v>1845</v>
      </c>
      <c r="D44" s="49">
        <v>2299</v>
      </c>
      <c r="E44" s="49">
        <v>1133</v>
      </c>
      <c r="F44" s="49">
        <v>1056</v>
      </c>
      <c r="G44" s="49">
        <v>4935</v>
      </c>
      <c r="H44" s="49">
        <v>9971</v>
      </c>
      <c r="I44" s="49">
        <v>1758</v>
      </c>
      <c r="J44" s="49">
        <v>647</v>
      </c>
      <c r="K44" s="63">
        <f t="shared" si="2"/>
        <v>23644</v>
      </c>
      <c r="L44" s="63"/>
    </row>
    <row r="45" spans="2:12" s="58" customFormat="1" ht="15" customHeight="1" x14ac:dyDescent="0.2">
      <c r="B45" s="51" t="s">
        <v>23</v>
      </c>
      <c r="C45" s="50">
        <v>1573</v>
      </c>
      <c r="D45" s="49">
        <v>2043</v>
      </c>
      <c r="E45" s="49">
        <v>1078</v>
      </c>
      <c r="F45" s="49">
        <v>1041</v>
      </c>
      <c r="G45" s="49">
        <v>4966</v>
      </c>
      <c r="H45" s="49">
        <v>10796</v>
      </c>
      <c r="I45" s="49">
        <v>1899</v>
      </c>
      <c r="J45" s="49">
        <v>676</v>
      </c>
      <c r="K45" s="63">
        <f t="shared" si="2"/>
        <v>24072</v>
      </c>
      <c r="L45" s="63"/>
    </row>
    <row r="46" spans="2:12" s="58" customFormat="1" ht="15" customHeight="1" x14ac:dyDescent="0.2">
      <c r="B46" s="51" t="s">
        <v>24</v>
      </c>
      <c r="C46" s="50"/>
      <c r="D46" s="49"/>
      <c r="E46" s="49"/>
      <c r="F46" s="49"/>
      <c r="G46" s="49"/>
      <c r="H46" s="49"/>
      <c r="I46" s="49"/>
      <c r="J46" s="49"/>
      <c r="K46" s="63"/>
      <c r="L46" s="63"/>
    </row>
    <row r="47" spans="2:12" s="58" customFormat="1" ht="15" customHeight="1" x14ac:dyDescent="0.2">
      <c r="B47" s="51" t="s">
        <v>25</v>
      </c>
      <c r="C47" s="50"/>
      <c r="D47" s="49"/>
      <c r="E47" s="49"/>
      <c r="F47" s="49"/>
      <c r="G47" s="49"/>
      <c r="H47" s="49"/>
      <c r="I47" s="49"/>
      <c r="J47" s="49"/>
      <c r="K47" s="63"/>
      <c r="L47" s="63"/>
    </row>
    <row r="48" spans="2:12" s="58" customFormat="1" ht="15" customHeight="1" x14ac:dyDescent="0.2">
      <c r="B48" s="51" t="s">
        <v>61</v>
      </c>
      <c r="C48" s="50"/>
      <c r="D48" s="49"/>
      <c r="E48" s="49"/>
      <c r="F48" s="49"/>
      <c r="G48" s="49"/>
      <c r="H48" s="49"/>
      <c r="I48" s="49"/>
      <c r="J48" s="49"/>
      <c r="K48" s="63"/>
      <c r="L48" s="63"/>
    </row>
    <row r="49" spans="2:17" s="58" customFormat="1" ht="15" customHeight="1" x14ac:dyDescent="0.2">
      <c r="B49" s="51" t="s">
        <v>27</v>
      </c>
      <c r="C49" s="50"/>
      <c r="D49" s="49"/>
      <c r="E49" s="49"/>
      <c r="F49" s="49"/>
      <c r="G49" s="49"/>
      <c r="H49" s="49"/>
      <c r="I49" s="49"/>
      <c r="J49" s="49"/>
      <c r="K49" s="63"/>
      <c r="L49" s="63"/>
    </row>
    <row r="50" spans="2:17" s="58" customFormat="1" ht="15" customHeight="1" x14ac:dyDescent="0.2">
      <c r="B50" s="51" t="s">
        <v>28</v>
      </c>
      <c r="C50" s="50"/>
      <c r="D50" s="49"/>
      <c r="E50" s="49"/>
      <c r="F50" s="49"/>
      <c r="G50" s="49"/>
      <c r="H50" s="49"/>
      <c r="I50" s="49"/>
      <c r="J50" s="49"/>
      <c r="K50" s="63"/>
      <c r="L50" s="63"/>
    </row>
    <row r="51" spans="2:17" s="58" customFormat="1" ht="15" customHeight="1" x14ac:dyDescent="0.2">
      <c r="B51" s="51" t="s">
        <v>29</v>
      </c>
      <c r="C51" s="50"/>
      <c r="D51" s="49"/>
      <c r="E51" s="49"/>
      <c r="F51" s="49"/>
      <c r="G51" s="49"/>
      <c r="H51" s="49"/>
      <c r="I51" s="49"/>
      <c r="J51" s="49"/>
      <c r="K51" s="63"/>
      <c r="L51" s="63"/>
    </row>
    <row r="52" spans="2:17" s="58" customFormat="1" ht="15" customHeight="1" x14ac:dyDescent="0.2">
      <c r="B52" s="46" t="s">
        <v>2</v>
      </c>
      <c r="C52" s="45">
        <f>+SUM(C40:C51)</f>
        <v>9176</v>
      </c>
      <c r="D52" s="45">
        <f t="shared" ref="D52:K52" si="3">+SUM(D40:D51)</f>
        <v>11019</v>
      </c>
      <c r="E52" s="45">
        <f t="shared" si="3"/>
        <v>5465</v>
      </c>
      <c r="F52" s="45">
        <f t="shared" si="3"/>
        <v>5098</v>
      </c>
      <c r="G52" s="45">
        <f t="shared" si="3"/>
        <v>21167</v>
      </c>
      <c r="H52" s="45">
        <f t="shared" si="3"/>
        <v>42131</v>
      </c>
      <c r="I52" s="45">
        <f t="shared" si="3"/>
        <v>7522</v>
      </c>
      <c r="J52" s="45">
        <f t="shared" si="3"/>
        <v>2870</v>
      </c>
      <c r="K52" s="45">
        <f t="shared" si="3"/>
        <v>104448</v>
      </c>
      <c r="L52" s="62"/>
      <c r="N52" s="57"/>
      <c r="O52" s="56"/>
      <c r="P52" s="55"/>
    </row>
    <row r="53" spans="2:17" s="58" customFormat="1" ht="15" customHeight="1" x14ac:dyDescent="0.2">
      <c r="B53" s="61" t="s">
        <v>68</v>
      </c>
      <c r="C53" s="60">
        <f>+C52/$K$52</f>
        <v>8.7852328431372542E-2</v>
      </c>
      <c r="D53" s="60">
        <f t="shared" ref="D53:K53" si="4">+D52/$K$52</f>
        <v>0.10549747242647059</v>
      </c>
      <c r="E53" s="60">
        <f t="shared" si="4"/>
        <v>5.2322686887254902E-2</v>
      </c>
      <c r="F53" s="60">
        <f t="shared" si="4"/>
        <v>4.8808976715686271E-2</v>
      </c>
      <c r="G53" s="60">
        <f t="shared" si="4"/>
        <v>0.20265586703431374</v>
      </c>
      <c r="H53" s="60">
        <f t="shared" si="4"/>
        <v>0.40336818321078433</v>
      </c>
      <c r="I53" s="60">
        <f t="shared" si="4"/>
        <v>7.2016697303921573E-2</v>
      </c>
      <c r="J53" s="60">
        <f t="shared" si="4"/>
        <v>2.7477787990196078E-2</v>
      </c>
      <c r="K53" s="60">
        <f t="shared" si="4"/>
        <v>1</v>
      </c>
      <c r="L53" s="59"/>
      <c r="N53" s="57"/>
      <c r="O53" s="56"/>
      <c r="P53" s="55"/>
    </row>
    <row r="54" spans="2:17" s="58" customFormat="1" ht="15" customHeight="1" x14ac:dyDescent="0.2">
      <c r="B54" s="81"/>
      <c r="C54" s="80"/>
      <c r="D54" s="80"/>
      <c r="E54" s="47"/>
      <c r="F54" s="47"/>
      <c r="G54" s="47"/>
      <c r="H54" s="47"/>
    </row>
    <row r="55" spans="2:17" s="58" customFormat="1" ht="15" customHeight="1" x14ac:dyDescent="0.2">
      <c r="B55" s="53" t="s">
        <v>107</v>
      </c>
      <c r="C55" s="80"/>
      <c r="D55" s="80"/>
      <c r="E55" s="47"/>
      <c r="F55" s="47"/>
      <c r="G55" s="47"/>
      <c r="H55" s="47"/>
    </row>
    <row r="56" spans="2:17" s="58" customFormat="1" ht="15" customHeight="1" x14ac:dyDescent="0.2">
      <c r="B56" s="100" t="s">
        <v>89</v>
      </c>
      <c r="C56" s="100" t="s">
        <v>18</v>
      </c>
      <c r="D56" s="100" t="s">
        <v>19</v>
      </c>
      <c r="E56" s="100" t="s">
        <v>20</v>
      </c>
      <c r="F56" s="100" t="s">
        <v>21</v>
      </c>
      <c r="G56" s="100" t="s">
        <v>22</v>
      </c>
      <c r="H56" s="100" t="s">
        <v>23</v>
      </c>
      <c r="I56" s="100" t="s">
        <v>24</v>
      </c>
      <c r="J56" s="100" t="s">
        <v>25</v>
      </c>
      <c r="K56" s="100" t="s">
        <v>61</v>
      </c>
      <c r="L56" s="100" t="s">
        <v>27</v>
      </c>
      <c r="M56" s="100" t="s">
        <v>28</v>
      </c>
      <c r="N56" s="100" t="s">
        <v>29</v>
      </c>
      <c r="O56" s="100" t="s">
        <v>2</v>
      </c>
      <c r="P56" s="100" t="s">
        <v>15</v>
      </c>
    </row>
    <row r="57" spans="2:17" s="58" customFormat="1" ht="15" customHeight="1" x14ac:dyDescent="0.2">
      <c r="B57" s="51" t="s">
        <v>88</v>
      </c>
      <c r="C57" s="50">
        <v>3341</v>
      </c>
      <c r="D57" s="49">
        <v>3605</v>
      </c>
      <c r="E57" s="49">
        <v>3466</v>
      </c>
      <c r="F57" s="49">
        <v>4471</v>
      </c>
      <c r="G57" s="49">
        <v>6574</v>
      </c>
      <c r="H57" s="49">
        <v>7142</v>
      </c>
      <c r="I57" s="49"/>
      <c r="J57" s="49"/>
      <c r="K57" s="78"/>
      <c r="L57" s="78"/>
      <c r="M57" s="78"/>
      <c r="N57" s="78"/>
      <c r="O57" s="48">
        <f>+SUM(C57:N57)</f>
        <v>28599</v>
      </c>
      <c r="P57" s="47">
        <f>O57/$O$62</f>
        <v>0.27381089154411764</v>
      </c>
      <c r="Q57" s="79"/>
    </row>
    <row r="58" spans="2:17" s="58" customFormat="1" ht="15" customHeight="1" x14ac:dyDescent="0.2">
      <c r="B58" s="51" t="s">
        <v>87</v>
      </c>
      <c r="C58" s="50">
        <v>5101</v>
      </c>
      <c r="D58" s="49">
        <v>5441</v>
      </c>
      <c r="E58" s="49">
        <v>4809</v>
      </c>
      <c r="F58" s="49">
        <v>4455</v>
      </c>
      <c r="G58" s="49">
        <v>5464</v>
      </c>
      <c r="H58" s="49">
        <v>5490</v>
      </c>
      <c r="I58" s="49"/>
      <c r="J58" s="49"/>
      <c r="K58" s="78"/>
      <c r="L58" s="78"/>
      <c r="M58" s="78"/>
      <c r="N58" s="78"/>
      <c r="O58" s="48">
        <f t="shared" ref="O58:O61" si="5">+SUM(C58:N58)</f>
        <v>30760</v>
      </c>
      <c r="P58" s="47">
        <f t="shared" ref="P58:P61" si="6">O58/$O$62</f>
        <v>0.29450061274509803</v>
      </c>
      <c r="Q58" s="79"/>
    </row>
    <row r="59" spans="2:17" s="58" customFormat="1" ht="15" customHeight="1" x14ac:dyDescent="0.2">
      <c r="B59" s="51" t="s">
        <v>86</v>
      </c>
      <c r="C59" s="50">
        <v>1064</v>
      </c>
      <c r="D59" s="49">
        <v>1082</v>
      </c>
      <c r="E59" s="49">
        <v>928</v>
      </c>
      <c r="F59" s="49">
        <v>644</v>
      </c>
      <c r="G59" s="49">
        <v>954</v>
      </c>
      <c r="H59" s="49">
        <v>1043</v>
      </c>
      <c r="I59" s="49"/>
      <c r="J59" s="49"/>
      <c r="K59" s="78"/>
      <c r="L59" s="78"/>
      <c r="M59" s="78"/>
      <c r="N59" s="78"/>
      <c r="O59" s="48">
        <f t="shared" si="5"/>
        <v>5715</v>
      </c>
      <c r="P59" s="47">
        <f t="shared" si="6"/>
        <v>5.471622242647059E-2</v>
      </c>
    </row>
    <row r="60" spans="2:17" s="58" customFormat="1" ht="15" customHeight="1" x14ac:dyDescent="0.2">
      <c r="B60" s="51" t="s">
        <v>85</v>
      </c>
      <c r="C60" s="50">
        <v>37</v>
      </c>
      <c r="D60" s="49">
        <v>36</v>
      </c>
      <c r="E60" s="49">
        <v>42</v>
      </c>
      <c r="F60" s="49">
        <v>50</v>
      </c>
      <c r="G60" s="49">
        <v>59</v>
      </c>
      <c r="H60" s="49">
        <v>56</v>
      </c>
      <c r="I60" s="49"/>
      <c r="J60" s="49"/>
      <c r="K60" s="78"/>
      <c r="L60" s="78"/>
      <c r="M60" s="78"/>
      <c r="N60" s="78"/>
      <c r="O60" s="48">
        <f t="shared" si="5"/>
        <v>280</v>
      </c>
      <c r="P60" s="47">
        <f t="shared" si="6"/>
        <v>2.6807598039215686E-3</v>
      </c>
    </row>
    <row r="61" spans="2:17" s="58" customFormat="1" ht="15" customHeight="1" x14ac:dyDescent="0.2">
      <c r="B61" s="51" t="s">
        <v>84</v>
      </c>
      <c r="C61" s="50">
        <v>3350</v>
      </c>
      <c r="D61" s="49">
        <v>3589</v>
      </c>
      <c r="E61" s="49">
        <v>4804</v>
      </c>
      <c r="F61" s="49">
        <v>6417</v>
      </c>
      <c r="G61" s="49">
        <v>10593</v>
      </c>
      <c r="H61" s="49">
        <v>10341</v>
      </c>
      <c r="I61" s="49"/>
      <c r="J61" s="49"/>
      <c r="K61" s="78"/>
      <c r="L61" s="78"/>
      <c r="M61" s="78"/>
      <c r="N61" s="78"/>
      <c r="O61" s="48">
        <f t="shared" si="5"/>
        <v>39094</v>
      </c>
      <c r="P61" s="47">
        <f t="shared" si="6"/>
        <v>0.37429151348039214</v>
      </c>
    </row>
    <row r="62" spans="2:17" s="58" customFormat="1" ht="15" customHeight="1" x14ac:dyDescent="0.2">
      <c r="B62" s="46" t="s">
        <v>2</v>
      </c>
      <c r="C62" s="45">
        <f>SUM(C57:C61)</f>
        <v>12893</v>
      </c>
      <c r="D62" s="45">
        <f t="shared" ref="D62:O62" si="7">SUM(D57:D61)</f>
        <v>13753</v>
      </c>
      <c r="E62" s="45">
        <f t="shared" si="7"/>
        <v>14049</v>
      </c>
      <c r="F62" s="45">
        <f t="shared" si="7"/>
        <v>16037</v>
      </c>
      <c r="G62" s="45">
        <f t="shared" si="7"/>
        <v>23644</v>
      </c>
      <c r="H62" s="45">
        <f t="shared" si="7"/>
        <v>24072</v>
      </c>
      <c r="I62" s="45">
        <f t="shared" si="7"/>
        <v>0</v>
      </c>
      <c r="J62" s="45">
        <f t="shared" si="7"/>
        <v>0</v>
      </c>
      <c r="K62" s="45">
        <f t="shared" si="7"/>
        <v>0</v>
      </c>
      <c r="L62" s="45">
        <f t="shared" si="7"/>
        <v>0</v>
      </c>
      <c r="M62" s="45">
        <f t="shared" si="7"/>
        <v>0</v>
      </c>
      <c r="N62" s="45">
        <f t="shared" si="7"/>
        <v>0</v>
      </c>
      <c r="O62" s="45">
        <f t="shared" si="7"/>
        <v>104448</v>
      </c>
      <c r="P62" s="44">
        <v>1</v>
      </c>
    </row>
    <row r="63" spans="2:17" s="58" customFormat="1" ht="14.25" customHeight="1" x14ac:dyDescent="0.2">
      <c r="B63" s="51"/>
      <c r="C63" s="49"/>
      <c r="D63" s="49"/>
      <c r="E63" s="49"/>
      <c r="F63" s="77"/>
    </row>
    <row r="64" spans="2:17" s="58" customFormat="1" ht="18" customHeight="1" x14ac:dyDescent="0.25">
      <c r="B64" s="1" t="s">
        <v>101</v>
      </c>
      <c r="C64" s="3"/>
      <c r="D64" s="3"/>
      <c r="E64" s="3"/>
      <c r="F64" s="3"/>
      <c r="G64" s="3"/>
      <c r="H64" s="3"/>
      <c r="I64" s="3"/>
      <c r="J64" s="3"/>
      <c r="K64" s="2"/>
      <c r="L64" s="2"/>
      <c r="M64" s="2"/>
      <c r="N64" s="2"/>
      <c r="O64" s="2"/>
      <c r="P64" s="2"/>
    </row>
    <row r="65" spans="2:16" s="58" customFormat="1" ht="3" customHeight="1" x14ac:dyDescent="0.2">
      <c r="B65" s="75"/>
      <c r="C65" s="76"/>
      <c r="D65" s="76"/>
      <c r="E65" s="76"/>
      <c r="F65" s="76"/>
      <c r="G65" s="75"/>
      <c r="H65" s="75"/>
      <c r="I65" s="75"/>
      <c r="J65" s="75"/>
      <c r="K65" s="75"/>
      <c r="L65" s="75"/>
      <c r="M65" s="75"/>
      <c r="N65" s="75"/>
      <c r="O65" s="75"/>
      <c r="P65" s="75"/>
    </row>
    <row r="66" spans="2:16" s="58" customFormat="1" ht="15" customHeight="1" thickBot="1" x14ac:dyDescent="0.25">
      <c r="B66" s="53" t="s">
        <v>108</v>
      </c>
      <c r="C66" s="53"/>
      <c r="D66" s="53"/>
      <c r="E66" s="53"/>
      <c r="F66" s="53"/>
      <c r="G66" s="52"/>
      <c r="H66" s="52"/>
      <c r="I66" s="74"/>
      <c r="J66" s="74"/>
    </row>
    <row r="67" spans="2:16" s="42" customFormat="1" ht="15" customHeight="1" thickTop="1" x14ac:dyDescent="0.25">
      <c r="B67" s="100" t="s">
        <v>0</v>
      </c>
      <c r="C67" s="100" t="s">
        <v>16</v>
      </c>
      <c r="D67" s="100" t="s">
        <v>17</v>
      </c>
      <c r="E67" s="100" t="s">
        <v>83</v>
      </c>
      <c r="F67" s="100" t="s">
        <v>2</v>
      </c>
      <c r="G67" s="73" t="s">
        <v>58</v>
      </c>
      <c r="H67" s="64"/>
      <c r="I67" s="58"/>
      <c r="J67" s="58"/>
      <c r="K67" s="58"/>
      <c r="L67" s="58"/>
      <c r="M67" s="58"/>
      <c r="N67" s="58"/>
      <c r="O67" s="58"/>
      <c r="P67" s="58"/>
    </row>
    <row r="68" spans="2:16" s="42" customFormat="1" ht="15" customHeight="1" x14ac:dyDescent="0.25">
      <c r="B68" s="51" t="s">
        <v>18</v>
      </c>
      <c r="C68" s="50">
        <v>2238</v>
      </c>
      <c r="D68" s="49">
        <v>6387</v>
      </c>
      <c r="E68" s="49">
        <v>4268</v>
      </c>
      <c r="F68" s="63">
        <v>12893</v>
      </c>
      <c r="G68" s="72" t="s">
        <v>82</v>
      </c>
      <c r="H68" s="47"/>
      <c r="I68" s="58"/>
      <c r="J68" s="58"/>
      <c r="K68" s="58"/>
      <c r="L68" s="58"/>
      <c r="M68" s="58"/>
      <c r="N68" s="58"/>
      <c r="O68" s="58"/>
      <c r="P68" s="58"/>
    </row>
    <row r="69" spans="2:16" s="42" customFormat="1" ht="15" customHeight="1" x14ac:dyDescent="0.25">
      <c r="B69" s="51" t="s">
        <v>19</v>
      </c>
      <c r="C69" s="50">
        <v>2461</v>
      </c>
      <c r="D69" s="49">
        <v>6787</v>
      </c>
      <c r="E69" s="49">
        <v>4505</v>
      </c>
      <c r="F69" s="63">
        <v>13753</v>
      </c>
      <c r="G69" s="69">
        <f>+(F69-F68)/F68</f>
        <v>6.6702862018149386E-2</v>
      </c>
      <c r="H69" s="47"/>
      <c r="I69" s="58"/>
      <c r="J69" s="58"/>
      <c r="K69" s="58"/>
      <c r="L69" s="58"/>
      <c r="M69" s="58"/>
      <c r="N69" s="58"/>
      <c r="O69" s="58"/>
      <c r="P69" s="58"/>
    </row>
    <row r="70" spans="2:16" s="42" customFormat="1" ht="15" customHeight="1" x14ac:dyDescent="0.25">
      <c r="B70" s="51" t="s">
        <v>20</v>
      </c>
      <c r="C70" s="50">
        <v>2167</v>
      </c>
      <c r="D70" s="49">
        <v>6093</v>
      </c>
      <c r="E70" s="49">
        <v>5789</v>
      </c>
      <c r="F70" s="63">
        <f>SUM(C70:E70)</f>
        <v>14049</v>
      </c>
      <c r="G70" s="69">
        <f>+(F70-F69)/F69</f>
        <v>2.1522576892314405E-2</v>
      </c>
      <c r="H70" s="47"/>
      <c r="I70" s="58"/>
      <c r="J70" s="58"/>
      <c r="K70" s="58"/>
      <c r="L70" s="58"/>
      <c r="M70" s="58"/>
      <c r="N70" s="58"/>
      <c r="O70" s="58"/>
      <c r="P70" s="58"/>
    </row>
    <row r="71" spans="2:16" s="42" customFormat="1" ht="15" customHeight="1" x14ac:dyDescent="0.25">
      <c r="B71" s="51" t="s">
        <v>21</v>
      </c>
      <c r="C71" s="50">
        <v>1917</v>
      </c>
      <c r="D71" s="49">
        <v>6927</v>
      </c>
      <c r="E71" s="49">
        <v>7193</v>
      </c>
      <c r="F71" s="63">
        <f>SUM(C71:E71)</f>
        <v>16037</v>
      </c>
      <c r="G71" s="69">
        <f>+(F71-F70)/F70</f>
        <v>0.14150473343298456</v>
      </c>
      <c r="H71" s="47"/>
      <c r="I71" s="58"/>
      <c r="J71" s="58"/>
      <c r="K71" s="58"/>
      <c r="L71" s="58"/>
      <c r="M71" s="58"/>
      <c r="N71" s="58"/>
      <c r="O71" s="58"/>
      <c r="P71" s="58"/>
    </row>
    <row r="72" spans="2:16" s="42" customFormat="1" ht="15" customHeight="1" x14ac:dyDescent="0.25">
      <c r="B72" s="51" t="s">
        <v>22</v>
      </c>
      <c r="C72" s="50">
        <v>2769</v>
      </c>
      <c r="D72" s="49">
        <v>9840</v>
      </c>
      <c r="E72" s="49">
        <v>11035</v>
      </c>
      <c r="F72" s="63">
        <f>SUM(C72:E72)</f>
        <v>23644</v>
      </c>
      <c r="G72" s="69">
        <f>+(F72-F71)/F71</f>
        <v>0.4743405873916568</v>
      </c>
      <c r="H72" s="47"/>
      <c r="I72" s="58"/>
      <c r="J72" s="58"/>
      <c r="K72" s="58"/>
      <c r="L72" s="58"/>
      <c r="M72" s="58"/>
      <c r="N72" s="58"/>
      <c r="O72" s="58"/>
      <c r="P72" s="58"/>
    </row>
    <row r="73" spans="2:16" s="42" customFormat="1" ht="15" customHeight="1" x14ac:dyDescent="0.25">
      <c r="B73" s="51" t="s">
        <v>23</v>
      </c>
      <c r="C73" s="50">
        <v>2719</v>
      </c>
      <c r="D73" s="49">
        <v>9524</v>
      </c>
      <c r="E73" s="49">
        <v>11829</v>
      </c>
      <c r="F73" s="63">
        <f>SUM(C73:E73)</f>
        <v>24072</v>
      </c>
      <c r="G73" s="69">
        <f>+(F73-F72)/F72</f>
        <v>1.8101844019624429E-2</v>
      </c>
      <c r="H73" s="47"/>
      <c r="I73" s="58"/>
      <c r="J73" s="58"/>
      <c r="K73" s="58"/>
      <c r="L73" s="58"/>
      <c r="M73" s="58"/>
      <c r="N73" s="58"/>
      <c r="O73" s="71" t="s">
        <v>16</v>
      </c>
      <c r="P73" s="71" t="s">
        <v>17</v>
      </c>
    </row>
    <row r="74" spans="2:16" s="42" customFormat="1" ht="15" customHeight="1" x14ac:dyDescent="0.25">
      <c r="B74" s="51" t="s">
        <v>24</v>
      </c>
      <c r="C74" s="50"/>
      <c r="D74" s="49"/>
      <c r="E74" s="49"/>
      <c r="F74" s="63"/>
      <c r="G74" s="69"/>
      <c r="H74" s="47"/>
      <c r="I74" s="58"/>
      <c r="J74" s="58"/>
      <c r="K74" s="58"/>
      <c r="L74" s="58"/>
      <c r="M74" s="58"/>
      <c r="N74" s="58"/>
      <c r="O74" s="105">
        <f>+C81</f>
        <v>0.13663258272058823</v>
      </c>
      <c r="P74" s="105">
        <f>+D81</f>
        <v>0.43617876838235292</v>
      </c>
    </row>
    <row r="75" spans="2:16" s="42" customFormat="1" ht="15" customHeight="1" x14ac:dyDescent="0.25">
      <c r="B75" s="51" t="s">
        <v>25</v>
      </c>
      <c r="C75" s="50"/>
      <c r="D75" s="49"/>
      <c r="E75" s="49"/>
      <c r="F75" s="63"/>
      <c r="G75" s="69"/>
      <c r="H75" s="47"/>
      <c r="I75" s="58"/>
      <c r="J75" s="58"/>
      <c r="K75" s="58"/>
      <c r="L75" s="58"/>
      <c r="M75" s="58"/>
      <c r="N75" s="58"/>
      <c r="O75" s="105"/>
      <c r="P75" s="106"/>
    </row>
    <row r="76" spans="2:16" s="42" customFormat="1" ht="15" customHeight="1" x14ac:dyDescent="0.25">
      <c r="B76" s="51" t="s">
        <v>61</v>
      </c>
      <c r="C76" s="50"/>
      <c r="D76" s="49"/>
      <c r="E76" s="49"/>
      <c r="F76" s="63"/>
      <c r="G76" s="69"/>
      <c r="H76" s="47"/>
      <c r="I76" s="58"/>
      <c r="J76" s="58"/>
      <c r="K76" s="58"/>
      <c r="L76" s="58"/>
      <c r="M76" s="58"/>
      <c r="N76" s="58"/>
      <c r="O76" s="58"/>
      <c r="P76" s="58"/>
    </row>
    <row r="77" spans="2:16" s="42" customFormat="1" ht="15" customHeight="1" x14ac:dyDescent="0.25">
      <c r="B77" s="51" t="s">
        <v>27</v>
      </c>
      <c r="C77" s="50"/>
      <c r="D77" s="49"/>
      <c r="E77" s="49"/>
      <c r="F77" s="63"/>
      <c r="G77" s="69"/>
      <c r="H77" s="47"/>
      <c r="I77" s="58"/>
      <c r="J77" s="58"/>
      <c r="K77" s="58"/>
      <c r="L77" s="58"/>
      <c r="M77" s="58"/>
      <c r="N77" s="58"/>
      <c r="O77" s="58"/>
      <c r="P77" s="58"/>
    </row>
    <row r="78" spans="2:16" s="42" customFormat="1" ht="15" customHeight="1" x14ac:dyDescent="0.25">
      <c r="B78" s="51" t="s">
        <v>28</v>
      </c>
      <c r="C78" s="50"/>
      <c r="D78" s="49"/>
      <c r="E78" s="49"/>
      <c r="F78" s="63"/>
      <c r="G78" s="69"/>
      <c r="H78" s="70"/>
      <c r="I78" s="58"/>
      <c r="J78" s="58"/>
      <c r="K78" s="58"/>
      <c r="L78" s="58"/>
      <c r="M78" s="58"/>
      <c r="N78" s="58"/>
      <c r="O78" s="58"/>
      <c r="P78" s="58"/>
    </row>
    <row r="79" spans="2:16" s="42" customFormat="1" ht="15" customHeight="1" x14ac:dyDescent="0.25">
      <c r="B79" s="51" t="s">
        <v>29</v>
      </c>
      <c r="C79" s="48"/>
      <c r="D79" s="49"/>
      <c r="E79" s="49"/>
      <c r="F79" s="63"/>
      <c r="G79" s="69"/>
      <c r="H79" s="58"/>
      <c r="I79" s="58"/>
      <c r="J79" s="58"/>
      <c r="K79" s="58"/>
      <c r="L79" s="58"/>
      <c r="M79" s="58"/>
      <c r="N79" s="58"/>
      <c r="O79" s="58"/>
      <c r="P79" s="58"/>
    </row>
    <row r="80" spans="2:16" s="42" customFormat="1" x14ac:dyDescent="0.25">
      <c r="B80" s="46" t="s">
        <v>2</v>
      </c>
      <c r="C80" s="45">
        <f>+SUM(C68:C79)</f>
        <v>14271</v>
      </c>
      <c r="D80" s="45">
        <f t="shared" ref="D80:F80" si="8">+SUM(D68:D79)</f>
        <v>45558</v>
      </c>
      <c r="E80" s="45">
        <f t="shared" si="8"/>
        <v>44619</v>
      </c>
      <c r="F80" s="45">
        <f t="shared" si="8"/>
        <v>104448</v>
      </c>
      <c r="G80" s="62"/>
      <c r="H80" s="68"/>
      <c r="I80" s="68"/>
      <c r="J80" s="68"/>
      <c r="K80" s="68"/>
      <c r="L80" s="68"/>
      <c r="M80" s="58"/>
      <c r="N80" s="58"/>
      <c r="O80" s="58"/>
      <c r="P80" s="58"/>
    </row>
    <row r="81" spans="2:16" s="42" customFormat="1" x14ac:dyDescent="0.25">
      <c r="B81" s="61" t="s">
        <v>68</v>
      </c>
      <c r="C81" s="67">
        <f>+C80/$F$80</f>
        <v>0.13663258272058823</v>
      </c>
      <c r="D81" s="67">
        <f t="shared" ref="D81:F81" si="9">+D80/$F$80</f>
        <v>0.43617876838235292</v>
      </c>
      <c r="E81" s="67">
        <f t="shared" si="9"/>
        <v>0.42718864889705882</v>
      </c>
      <c r="F81" s="67">
        <f t="shared" si="9"/>
        <v>1</v>
      </c>
      <c r="G81" s="66"/>
      <c r="H81" s="64"/>
      <c r="I81" s="64"/>
      <c r="J81" s="64"/>
      <c r="K81" s="64"/>
      <c r="L81" s="64"/>
      <c r="M81" s="58"/>
      <c r="N81" s="58"/>
      <c r="O81" s="58"/>
      <c r="P81" s="58"/>
    </row>
    <row r="82" spans="2:16" s="42" customFormat="1" x14ac:dyDescent="0.25">
      <c r="B82" s="51"/>
      <c r="C82" s="49"/>
      <c r="D82" s="49"/>
      <c r="E82" s="49"/>
      <c r="F82" s="49"/>
      <c r="G82" s="49"/>
      <c r="H82" s="49"/>
      <c r="I82" s="49"/>
      <c r="J82" s="49"/>
      <c r="K82" s="63"/>
      <c r="L82" s="63"/>
      <c r="M82" s="58"/>
      <c r="N82" s="58"/>
      <c r="O82" s="58"/>
      <c r="P82" s="58"/>
    </row>
    <row r="83" spans="2:16" s="42" customFormat="1" x14ac:dyDescent="0.25">
      <c r="B83" s="53" t="s">
        <v>109</v>
      </c>
      <c r="C83" s="53"/>
      <c r="D83" s="53"/>
      <c r="E83" s="53"/>
      <c r="F83" s="53"/>
      <c r="G83" s="49"/>
      <c r="H83" s="49"/>
      <c r="I83" s="49"/>
      <c r="J83" s="49"/>
      <c r="K83" s="63"/>
      <c r="L83" s="63"/>
      <c r="M83" s="58"/>
      <c r="N83" s="58"/>
      <c r="O83" s="58"/>
      <c r="P83" s="58"/>
    </row>
    <row r="84" spans="2:16" s="42" customFormat="1" ht="25.5" customHeight="1" x14ac:dyDescent="0.25">
      <c r="B84" s="107" t="s">
        <v>0</v>
      </c>
      <c r="C84" s="100" t="s">
        <v>81</v>
      </c>
      <c r="D84" s="100" t="s">
        <v>80</v>
      </c>
      <c r="E84" s="100" t="s">
        <v>30</v>
      </c>
      <c r="F84" s="100" t="s">
        <v>79</v>
      </c>
      <c r="G84" s="100" t="s">
        <v>78</v>
      </c>
      <c r="H84" s="100" t="s">
        <v>77</v>
      </c>
      <c r="I84" s="100" t="s">
        <v>76</v>
      </c>
      <c r="J84" s="107" t="s">
        <v>60</v>
      </c>
      <c r="K84" s="107" t="s">
        <v>2</v>
      </c>
      <c r="L84" s="64"/>
      <c r="M84" s="58"/>
      <c r="N84" s="58"/>
      <c r="O84" s="58"/>
      <c r="P84" s="58"/>
    </row>
    <row r="85" spans="2:16" s="42" customFormat="1" ht="13.5" customHeight="1" x14ac:dyDescent="0.25">
      <c r="B85" s="107"/>
      <c r="C85" s="65" t="s">
        <v>75</v>
      </c>
      <c r="D85" s="65" t="s">
        <v>74</v>
      </c>
      <c r="E85" s="65" t="s">
        <v>73</v>
      </c>
      <c r="F85" s="65" t="s">
        <v>72</v>
      </c>
      <c r="G85" s="65" t="s">
        <v>71</v>
      </c>
      <c r="H85" s="65" t="s">
        <v>70</v>
      </c>
      <c r="I85" s="65" t="s">
        <v>69</v>
      </c>
      <c r="J85" s="107"/>
      <c r="K85" s="107"/>
      <c r="L85" s="64"/>
      <c r="M85" s="58"/>
      <c r="N85" s="58"/>
      <c r="O85" s="58"/>
      <c r="P85" s="58"/>
    </row>
    <row r="86" spans="2:16" s="42" customFormat="1" ht="14.25" customHeight="1" x14ac:dyDescent="0.25">
      <c r="B86" s="51" t="s">
        <v>18</v>
      </c>
      <c r="C86" s="50">
        <v>0</v>
      </c>
      <c r="D86" s="49">
        <v>10</v>
      </c>
      <c r="E86" s="49">
        <v>20</v>
      </c>
      <c r="F86" s="49">
        <v>91</v>
      </c>
      <c r="G86" s="49">
        <v>1958</v>
      </c>
      <c r="H86" s="49">
        <v>5729</v>
      </c>
      <c r="I86" s="49">
        <v>426</v>
      </c>
      <c r="J86" s="49">
        <v>4659</v>
      </c>
      <c r="K86" s="63">
        <f t="shared" ref="K86:K91" si="10">SUM(C86:J86)</f>
        <v>12893</v>
      </c>
      <c r="L86" s="63"/>
      <c r="M86" s="58"/>
      <c r="N86" s="58"/>
      <c r="O86" s="58"/>
      <c r="P86" s="58"/>
    </row>
    <row r="87" spans="2:16" s="42" customFormat="1" ht="14.25" customHeight="1" x14ac:dyDescent="0.25">
      <c r="B87" s="51" t="s">
        <v>19</v>
      </c>
      <c r="C87" s="50">
        <v>0</v>
      </c>
      <c r="D87" s="49">
        <v>9</v>
      </c>
      <c r="E87" s="49">
        <v>51</v>
      </c>
      <c r="F87" s="49">
        <v>83</v>
      </c>
      <c r="G87" s="49">
        <v>2011</v>
      </c>
      <c r="H87" s="49">
        <v>6096</v>
      </c>
      <c r="I87" s="49">
        <v>398</v>
      </c>
      <c r="J87" s="49">
        <v>5105</v>
      </c>
      <c r="K87" s="63">
        <f t="shared" si="10"/>
        <v>13753</v>
      </c>
      <c r="L87" s="63"/>
      <c r="M87" s="58"/>
      <c r="N87" s="58"/>
      <c r="O87" s="58"/>
      <c r="P87" s="58"/>
    </row>
    <row r="88" spans="2:16" s="42" customFormat="1" ht="14.25" customHeight="1" x14ac:dyDescent="0.25">
      <c r="B88" s="51" t="s">
        <v>20</v>
      </c>
      <c r="C88" s="50">
        <v>0</v>
      </c>
      <c r="D88" s="49">
        <v>11</v>
      </c>
      <c r="E88" s="49">
        <v>38</v>
      </c>
      <c r="F88" s="49">
        <v>67</v>
      </c>
      <c r="G88" s="49">
        <v>1815</v>
      </c>
      <c r="H88" s="49">
        <v>5467</v>
      </c>
      <c r="I88" s="49">
        <v>433</v>
      </c>
      <c r="J88" s="49">
        <v>6218</v>
      </c>
      <c r="K88" s="63">
        <f t="shared" si="10"/>
        <v>14049</v>
      </c>
      <c r="L88" s="63"/>
      <c r="M88" s="58"/>
      <c r="N88" s="58"/>
      <c r="O88" s="58"/>
      <c r="P88" s="58"/>
    </row>
    <row r="89" spans="2:16" s="42" customFormat="1" ht="14.25" customHeight="1" x14ac:dyDescent="0.25">
      <c r="B89" s="51" t="s">
        <v>21</v>
      </c>
      <c r="C89" s="50">
        <v>0</v>
      </c>
      <c r="D89" s="49">
        <v>5</v>
      </c>
      <c r="E89" s="49">
        <v>29</v>
      </c>
      <c r="F89" s="49">
        <v>63</v>
      </c>
      <c r="G89" s="49">
        <v>1822</v>
      </c>
      <c r="H89" s="49">
        <v>5885</v>
      </c>
      <c r="I89" s="49">
        <v>501</v>
      </c>
      <c r="J89" s="49">
        <v>7732</v>
      </c>
      <c r="K89" s="63">
        <f t="shared" si="10"/>
        <v>16037</v>
      </c>
      <c r="L89" s="63"/>
      <c r="M89" s="58"/>
      <c r="N89" s="58"/>
      <c r="O89" s="58"/>
      <c r="P89" s="58"/>
    </row>
    <row r="90" spans="2:16" s="42" customFormat="1" ht="14.25" customHeight="1" x14ac:dyDescent="0.25">
      <c r="B90" s="51" t="s">
        <v>22</v>
      </c>
      <c r="C90" s="50">
        <v>0</v>
      </c>
      <c r="D90" s="49">
        <v>12</v>
      </c>
      <c r="E90" s="49">
        <v>42</v>
      </c>
      <c r="F90" s="49">
        <v>112</v>
      </c>
      <c r="G90" s="49">
        <v>2651</v>
      </c>
      <c r="H90" s="49">
        <v>8227</v>
      </c>
      <c r="I90" s="49">
        <v>635</v>
      </c>
      <c r="J90" s="49">
        <v>11965</v>
      </c>
      <c r="K90" s="63">
        <f t="shared" si="10"/>
        <v>23644</v>
      </c>
      <c r="L90" s="63"/>
      <c r="M90" s="58"/>
      <c r="N90" s="58"/>
      <c r="O90" s="58"/>
      <c r="P90" s="58"/>
    </row>
    <row r="91" spans="2:16" s="42" customFormat="1" ht="14.25" customHeight="1" x14ac:dyDescent="0.25">
      <c r="B91" s="51" t="s">
        <v>23</v>
      </c>
      <c r="C91" s="50">
        <v>0</v>
      </c>
      <c r="D91" s="49">
        <v>9</v>
      </c>
      <c r="E91" s="49">
        <v>43</v>
      </c>
      <c r="F91" s="49">
        <v>96</v>
      </c>
      <c r="G91" s="49">
        <v>2445</v>
      </c>
      <c r="H91" s="49">
        <v>8259</v>
      </c>
      <c r="I91" s="49">
        <v>733</v>
      </c>
      <c r="J91" s="49">
        <v>12487</v>
      </c>
      <c r="K91" s="63">
        <f t="shared" si="10"/>
        <v>24072</v>
      </c>
      <c r="L91" s="63"/>
      <c r="M91" s="58"/>
      <c r="N91" s="58"/>
      <c r="O91" s="58"/>
      <c r="P91" s="58"/>
    </row>
    <row r="92" spans="2:16" s="42" customFormat="1" ht="14.25" customHeight="1" x14ac:dyDescent="0.25">
      <c r="B92" s="51" t="s">
        <v>24</v>
      </c>
      <c r="C92" s="50"/>
      <c r="D92" s="49"/>
      <c r="E92" s="49"/>
      <c r="F92" s="49"/>
      <c r="G92" s="49"/>
      <c r="H92" s="49"/>
      <c r="I92" s="49"/>
      <c r="J92" s="49"/>
      <c r="K92" s="63"/>
      <c r="L92" s="63"/>
      <c r="M92" s="58"/>
      <c r="N92" s="58"/>
      <c r="O92" s="58"/>
      <c r="P92" s="58"/>
    </row>
    <row r="93" spans="2:16" s="42" customFormat="1" ht="14.25" customHeight="1" x14ac:dyDescent="0.25">
      <c r="B93" s="51" t="s">
        <v>25</v>
      </c>
      <c r="C93" s="50"/>
      <c r="D93" s="49"/>
      <c r="E93" s="49"/>
      <c r="F93" s="49"/>
      <c r="G93" s="49"/>
      <c r="H93" s="49"/>
      <c r="I93" s="49"/>
      <c r="J93" s="49"/>
      <c r="K93" s="63"/>
      <c r="L93" s="63"/>
      <c r="M93" s="58"/>
      <c r="N93" s="58"/>
      <c r="O93" s="58"/>
      <c r="P93" s="58"/>
    </row>
    <row r="94" spans="2:16" s="42" customFormat="1" ht="14.25" customHeight="1" x14ac:dyDescent="0.25">
      <c r="B94" s="51" t="s">
        <v>61</v>
      </c>
      <c r="C94" s="50"/>
      <c r="D94" s="49"/>
      <c r="E94" s="49"/>
      <c r="F94" s="49"/>
      <c r="G94" s="49"/>
      <c r="H94" s="49"/>
      <c r="I94" s="49"/>
      <c r="J94" s="49"/>
      <c r="K94" s="63"/>
      <c r="L94" s="63"/>
      <c r="M94" s="58"/>
      <c r="N94" s="58"/>
      <c r="O94" s="58"/>
      <c r="P94" s="58"/>
    </row>
    <row r="95" spans="2:16" s="42" customFormat="1" ht="14.25" customHeight="1" x14ac:dyDescent="0.25">
      <c r="B95" s="51" t="s">
        <v>27</v>
      </c>
      <c r="C95" s="50"/>
      <c r="D95" s="49"/>
      <c r="E95" s="49"/>
      <c r="F95" s="49"/>
      <c r="G95" s="49"/>
      <c r="H95" s="49"/>
      <c r="I95" s="49"/>
      <c r="J95" s="49"/>
      <c r="K95" s="63"/>
      <c r="L95" s="63"/>
      <c r="M95" s="58"/>
      <c r="N95" s="58"/>
      <c r="O95" s="58"/>
      <c r="P95" s="58"/>
    </row>
    <row r="96" spans="2:16" s="42" customFormat="1" ht="14.25" customHeight="1" x14ac:dyDescent="0.25">
      <c r="B96" s="51" t="s">
        <v>28</v>
      </c>
      <c r="C96" s="50"/>
      <c r="D96" s="49"/>
      <c r="E96" s="49"/>
      <c r="F96" s="49"/>
      <c r="G96" s="49"/>
      <c r="H96" s="49"/>
      <c r="I96" s="49"/>
      <c r="J96" s="49"/>
      <c r="K96" s="63"/>
      <c r="L96" s="63"/>
      <c r="M96" s="58"/>
      <c r="N96" s="58"/>
      <c r="O96" s="58"/>
      <c r="P96" s="58"/>
    </row>
    <row r="97" spans="2:19" s="42" customFormat="1" ht="14.25" customHeight="1" x14ac:dyDescent="0.25">
      <c r="B97" s="51" t="s">
        <v>29</v>
      </c>
      <c r="C97" s="50"/>
      <c r="D97" s="49"/>
      <c r="E97" s="49"/>
      <c r="F97" s="49"/>
      <c r="G97" s="49"/>
      <c r="H97" s="49"/>
      <c r="I97" s="49"/>
      <c r="J97" s="49"/>
      <c r="K97" s="63"/>
      <c r="L97" s="63"/>
      <c r="M97" s="58"/>
      <c r="N97" s="58"/>
      <c r="O97" s="58"/>
      <c r="P97" s="58"/>
    </row>
    <row r="98" spans="2:19" s="42" customFormat="1" ht="14.25" customHeight="1" x14ac:dyDescent="0.25">
      <c r="B98" s="46" t="s">
        <v>2</v>
      </c>
      <c r="C98" s="45">
        <f>+SUM(C86:C97)</f>
        <v>0</v>
      </c>
      <c r="D98" s="45">
        <f t="shared" ref="D98:K98" si="11">+SUM(D86:D97)</f>
        <v>56</v>
      </c>
      <c r="E98" s="45">
        <f t="shared" si="11"/>
        <v>223</v>
      </c>
      <c r="F98" s="45">
        <f t="shared" si="11"/>
        <v>512</v>
      </c>
      <c r="G98" s="45">
        <f t="shared" si="11"/>
        <v>12702</v>
      </c>
      <c r="H98" s="45">
        <f t="shared" si="11"/>
        <v>39663</v>
      </c>
      <c r="I98" s="45">
        <f t="shared" si="11"/>
        <v>3126</v>
      </c>
      <c r="J98" s="45">
        <f t="shared" si="11"/>
        <v>48166</v>
      </c>
      <c r="K98" s="45">
        <f t="shared" si="11"/>
        <v>104448</v>
      </c>
      <c r="L98" s="62"/>
      <c r="M98" s="58"/>
      <c r="N98" s="57"/>
      <c r="O98" s="56"/>
      <c r="P98" s="55"/>
    </row>
    <row r="99" spans="2:19" s="42" customFormat="1" ht="14.25" customHeight="1" x14ac:dyDescent="0.25">
      <c r="B99" s="61" t="s">
        <v>68</v>
      </c>
      <c r="C99" s="60">
        <f>+C98/$K$98</f>
        <v>0</v>
      </c>
      <c r="D99" s="60">
        <f t="shared" ref="D99:K99" si="12">+D98/$K$98</f>
        <v>5.3615196078431377E-4</v>
      </c>
      <c r="E99" s="60">
        <f t="shared" si="12"/>
        <v>2.1350337009803919E-3</v>
      </c>
      <c r="F99" s="60">
        <f t="shared" si="12"/>
        <v>4.9019607843137254E-3</v>
      </c>
      <c r="G99" s="60">
        <f t="shared" si="12"/>
        <v>0.12161075367647059</v>
      </c>
      <c r="H99" s="60">
        <f t="shared" si="12"/>
        <v>0.37973920036764708</v>
      </c>
      <c r="I99" s="60">
        <f t="shared" si="12"/>
        <v>2.9928768382352942E-2</v>
      </c>
      <c r="J99" s="60">
        <f t="shared" si="12"/>
        <v>0.46114813112745096</v>
      </c>
      <c r="K99" s="60">
        <f t="shared" si="12"/>
        <v>1</v>
      </c>
      <c r="L99" s="59"/>
      <c r="M99" s="58"/>
      <c r="N99" s="57"/>
      <c r="O99" s="56"/>
      <c r="P99" s="55"/>
    </row>
    <row r="100" spans="2:19" s="42" customFormat="1" x14ac:dyDescent="0.25">
      <c r="C100" s="54"/>
      <c r="D100" s="54"/>
      <c r="E100" s="54"/>
      <c r="F100" s="54"/>
    </row>
    <row r="101" spans="2:19" s="42" customFormat="1" x14ac:dyDescent="0.25">
      <c r="B101" s="42" t="s">
        <v>110</v>
      </c>
      <c r="C101" s="54"/>
      <c r="D101" s="54"/>
      <c r="E101" s="54"/>
      <c r="F101" s="54"/>
      <c r="J101" s="53"/>
    </row>
    <row r="102" spans="2:19" s="42" customFormat="1" ht="17.25" customHeight="1" x14ac:dyDescent="0.25">
      <c r="B102" s="100" t="s">
        <v>33</v>
      </c>
      <c r="C102" s="100" t="s">
        <v>18</v>
      </c>
      <c r="D102" s="100" t="s">
        <v>19</v>
      </c>
      <c r="E102" s="100" t="s">
        <v>20</v>
      </c>
      <c r="F102" s="100" t="s">
        <v>21</v>
      </c>
      <c r="G102" s="100" t="s">
        <v>22</v>
      </c>
      <c r="H102" s="100" t="s">
        <v>23</v>
      </c>
      <c r="I102" s="100" t="s">
        <v>24</v>
      </c>
      <c r="J102" s="100" t="s">
        <v>25</v>
      </c>
      <c r="K102" s="100" t="s">
        <v>26</v>
      </c>
      <c r="L102" s="100" t="s">
        <v>27</v>
      </c>
      <c r="M102" s="100" t="s">
        <v>28</v>
      </c>
      <c r="N102" s="100" t="s">
        <v>29</v>
      </c>
      <c r="O102" s="100" t="s">
        <v>2</v>
      </c>
      <c r="P102" s="100" t="s">
        <v>15</v>
      </c>
      <c r="Q102" s="53"/>
      <c r="S102" s="102"/>
    </row>
    <row r="103" spans="2:19" s="42" customFormat="1" ht="14.25" customHeight="1" x14ac:dyDescent="0.25">
      <c r="B103" s="51" t="s">
        <v>31</v>
      </c>
      <c r="C103" s="50">
        <v>7383</v>
      </c>
      <c r="D103" s="49">
        <v>8104</v>
      </c>
      <c r="E103" s="49">
        <v>8338</v>
      </c>
      <c r="F103" s="49">
        <v>9654</v>
      </c>
      <c r="G103" s="49">
        <v>12394</v>
      </c>
      <c r="H103" s="49">
        <v>12404</v>
      </c>
      <c r="I103" s="49"/>
      <c r="J103" s="49"/>
      <c r="K103" s="49"/>
      <c r="L103" s="49"/>
      <c r="M103" s="49"/>
      <c r="N103" s="49"/>
      <c r="O103" s="48">
        <f t="shared" ref="O103:O127" si="13">+SUM(C103:N103)</f>
        <v>58277</v>
      </c>
      <c r="P103" s="47">
        <f t="shared" ref="P103:P127" si="14">+O103/$O$128</f>
        <v>0.55795228247549022</v>
      </c>
      <c r="Q103" s="52"/>
      <c r="S103" s="102"/>
    </row>
    <row r="104" spans="2:19" s="42" customFormat="1" ht="14.25" customHeight="1" x14ac:dyDescent="0.25">
      <c r="B104" s="51" t="s">
        <v>34</v>
      </c>
      <c r="C104" s="50">
        <v>609</v>
      </c>
      <c r="D104" s="49">
        <v>720</v>
      </c>
      <c r="E104" s="49">
        <v>774</v>
      </c>
      <c r="F104" s="49">
        <v>767</v>
      </c>
      <c r="G104" s="49">
        <v>1017</v>
      </c>
      <c r="H104" s="49">
        <v>1011</v>
      </c>
      <c r="I104" s="49"/>
      <c r="J104" s="49"/>
      <c r="K104" s="49"/>
      <c r="L104" s="49"/>
      <c r="M104" s="49"/>
      <c r="N104" s="49"/>
      <c r="O104" s="48">
        <f t="shared" si="13"/>
        <v>4898</v>
      </c>
      <c r="P104" s="47">
        <f t="shared" si="14"/>
        <v>4.6894148284313729E-2</v>
      </c>
      <c r="Q104" s="43"/>
      <c r="S104" s="102"/>
    </row>
    <row r="105" spans="2:19" s="42" customFormat="1" ht="14.25" customHeight="1" x14ac:dyDescent="0.25">
      <c r="B105" s="51" t="s">
        <v>32</v>
      </c>
      <c r="C105" s="50">
        <v>466</v>
      </c>
      <c r="D105" s="49">
        <v>428</v>
      </c>
      <c r="E105" s="49">
        <v>457</v>
      </c>
      <c r="F105" s="49">
        <v>566</v>
      </c>
      <c r="G105" s="49">
        <v>1099</v>
      </c>
      <c r="H105" s="49">
        <v>1236</v>
      </c>
      <c r="I105" s="49"/>
      <c r="J105" s="49"/>
      <c r="K105" s="49"/>
      <c r="L105" s="49"/>
      <c r="M105" s="49"/>
      <c r="N105" s="49"/>
      <c r="O105" s="48">
        <f t="shared" si="13"/>
        <v>4252</v>
      </c>
      <c r="P105" s="47">
        <f t="shared" si="14"/>
        <v>4.0709252450980393E-2</v>
      </c>
      <c r="Q105" s="43"/>
      <c r="S105" s="102"/>
    </row>
    <row r="106" spans="2:19" s="42" customFormat="1" ht="14.25" customHeight="1" x14ac:dyDescent="0.25">
      <c r="B106" s="51" t="s">
        <v>35</v>
      </c>
      <c r="C106" s="50">
        <v>594</v>
      </c>
      <c r="D106" s="49">
        <v>524</v>
      </c>
      <c r="E106" s="49">
        <v>565</v>
      </c>
      <c r="F106" s="49">
        <v>620</v>
      </c>
      <c r="G106" s="49">
        <v>1024</v>
      </c>
      <c r="H106" s="49">
        <v>905</v>
      </c>
      <c r="I106" s="49"/>
      <c r="J106" s="49"/>
      <c r="K106" s="49"/>
      <c r="L106" s="49"/>
      <c r="M106" s="49"/>
      <c r="N106" s="49"/>
      <c r="O106" s="48">
        <f t="shared" si="13"/>
        <v>4232</v>
      </c>
      <c r="P106" s="47">
        <f t="shared" si="14"/>
        <v>4.0517769607843139E-2</v>
      </c>
      <c r="Q106" s="43"/>
      <c r="S106" s="102"/>
    </row>
    <row r="107" spans="2:19" s="42" customFormat="1" ht="14.25" customHeight="1" x14ac:dyDescent="0.25">
      <c r="B107" s="51" t="s">
        <v>36</v>
      </c>
      <c r="C107" s="50">
        <v>471</v>
      </c>
      <c r="D107" s="49">
        <v>534</v>
      </c>
      <c r="E107" s="49">
        <v>459</v>
      </c>
      <c r="F107" s="49">
        <v>501</v>
      </c>
      <c r="G107" s="49">
        <v>796</v>
      </c>
      <c r="H107" s="49">
        <v>774</v>
      </c>
      <c r="I107" s="49"/>
      <c r="J107" s="49"/>
      <c r="K107" s="49"/>
      <c r="L107" s="49"/>
      <c r="M107" s="49"/>
      <c r="N107" s="49"/>
      <c r="O107" s="48">
        <f t="shared" si="13"/>
        <v>3535</v>
      </c>
      <c r="P107" s="47">
        <f t="shared" si="14"/>
        <v>3.3844592524509803E-2</v>
      </c>
      <c r="Q107" s="43"/>
      <c r="S107" s="102"/>
    </row>
    <row r="108" spans="2:19" s="42" customFormat="1" ht="14.25" customHeight="1" x14ac:dyDescent="0.25">
      <c r="B108" s="51" t="s">
        <v>37</v>
      </c>
      <c r="C108" s="50">
        <v>309</v>
      </c>
      <c r="D108" s="49">
        <v>310</v>
      </c>
      <c r="E108" s="49">
        <v>301</v>
      </c>
      <c r="F108" s="49">
        <v>429</v>
      </c>
      <c r="G108" s="49">
        <v>799</v>
      </c>
      <c r="H108" s="49">
        <v>992</v>
      </c>
      <c r="I108" s="49"/>
      <c r="J108" s="49"/>
      <c r="K108" s="49"/>
      <c r="L108" s="49"/>
      <c r="M108" s="49"/>
      <c r="N108" s="49"/>
      <c r="O108" s="48">
        <f t="shared" si="13"/>
        <v>3140</v>
      </c>
      <c r="P108" s="47">
        <f t="shared" si="14"/>
        <v>3.006280637254902E-2</v>
      </c>
      <c r="Q108" s="43"/>
      <c r="S108" s="102"/>
    </row>
    <row r="109" spans="2:19" s="42" customFormat="1" ht="14.25" customHeight="1" x14ac:dyDescent="0.25">
      <c r="B109" s="51" t="s">
        <v>56</v>
      </c>
      <c r="C109" s="50">
        <v>356</v>
      </c>
      <c r="D109" s="49">
        <v>339</v>
      </c>
      <c r="E109" s="49">
        <v>298</v>
      </c>
      <c r="F109" s="49">
        <v>397</v>
      </c>
      <c r="G109" s="49">
        <v>764</v>
      </c>
      <c r="H109" s="49">
        <v>802</v>
      </c>
      <c r="I109" s="49"/>
      <c r="J109" s="49"/>
      <c r="K109" s="49"/>
      <c r="L109" s="49"/>
      <c r="M109" s="49"/>
      <c r="N109" s="49"/>
      <c r="O109" s="48">
        <f t="shared" si="13"/>
        <v>2956</v>
      </c>
      <c r="P109" s="47">
        <f t="shared" si="14"/>
        <v>2.8301164215686275E-2</v>
      </c>
      <c r="Q109" s="43"/>
      <c r="S109" s="102"/>
    </row>
    <row r="110" spans="2:19" s="42" customFormat="1" ht="14.25" customHeight="1" x14ac:dyDescent="0.25">
      <c r="B110" s="51" t="s">
        <v>38</v>
      </c>
      <c r="C110" s="50">
        <v>275</v>
      </c>
      <c r="D110" s="49">
        <v>346</v>
      </c>
      <c r="E110" s="49">
        <v>300</v>
      </c>
      <c r="F110" s="49">
        <v>308</v>
      </c>
      <c r="G110" s="49">
        <v>667</v>
      </c>
      <c r="H110" s="49">
        <v>706</v>
      </c>
      <c r="I110" s="49"/>
      <c r="J110" s="49"/>
      <c r="K110" s="49"/>
      <c r="L110" s="49"/>
      <c r="M110" s="49"/>
      <c r="N110" s="49"/>
      <c r="O110" s="48">
        <f t="shared" si="13"/>
        <v>2602</v>
      </c>
      <c r="P110" s="47">
        <f t="shared" si="14"/>
        <v>2.4911917892156864E-2</v>
      </c>
      <c r="Q110" s="43"/>
      <c r="S110" s="102"/>
    </row>
    <row r="111" spans="2:19" s="42" customFormat="1" ht="14.25" customHeight="1" x14ac:dyDescent="0.25">
      <c r="B111" s="51" t="s">
        <v>42</v>
      </c>
      <c r="C111" s="50">
        <v>282</v>
      </c>
      <c r="D111" s="49">
        <v>307</v>
      </c>
      <c r="E111" s="49">
        <v>333</v>
      </c>
      <c r="F111" s="49">
        <v>398</v>
      </c>
      <c r="G111" s="49">
        <v>599</v>
      </c>
      <c r="H111" s="49">
        <v>601</v>
      </c>
      <c r="I111" s="49"/>
      <c r="J111" s="49"/>
      <c r="K111" s="49"/>
      <c r="L111" s="49"/>
      <c r="M111" s="49"/>
      <c r="N111" s="49"/>
      <c r="O111" s="48">
        <f t="shared" si="13"/>
        <v>2520</v>
      </c>
      <c r="P111" s="47">
        <f t="shared" si="14"/>
        <v>2.4126838235294119E-2</v>
      </c>
      <c r="Q111" s="43"/>
      <c r="S111" s="102"/>
    </row>
    <row r="112" spans="2:19" s="42" customFormat="1" ht="14.25" customHeight="1" x14ac:dyDescent="0.25">
      <c r="B112" s="51" t="s">
        <v>40</v>
      </c>
      <c r="C112" s="50">
        <v>329</v>
      </c>
      <c r="D112" s="49">
        <v>326</v>
      </c>
      <c r="E112" s="49">
        <v>358</v>
      </c>
      <c r="F112" s="49">
        <v>370</v>
      </c>
      <c r="G112" s="49">
        <v>539</v>
      </c>
      <c r="H112" s="49">
        <v>559</v>
      </c>
      <c r="I112" s="49"/>
      <c r="J112" s="49"/>
      <c r="K112" s="49"/>
      <c r="L112" s="49"/>
      <c r="M112" s="49"/>
      <c r="N112" s="49"/>
      <c r="O112" s="48">
        <f t="shared" si="13"/>
        <v>2481</v>
      </c>
      <c r="P112" s="47">
        <f t="shared" si="14"/>
        <v>2.3753446691176471E-2</v>
      </c>
      <c r="Q112" s="43"/>
      <c r="S112" s="102"/>
    </row>
    <row r="113" spans="2:19" s="42" customFormat="1" ht="14.25" customHeight="1" x14ac:dyDescent="0.25">
      <c r="B113" s="51" t="s">
        <v>39</v>
      </c>
      <c r="C113" s="50">
        <v>266</v>
      </c>
      <c r="D113" s="49">
        <v>251</v>
      </c>
      <c r="E113" s="49">
        <v>284</v>
      </c>
      <c r="F113" s="49">
        <v>288</v>
      </c>
      <c r="G113" s="49">
        <v>572</v>
      </c>
      <c r="H113" s="49">
        <v>536</v>
      </c>
      <c r="I113" s="49"/>
      <c r="J113" s="49"/>
      <c r="K113" s="49"/>
      <c r="L113" s="49"/>
      <c r="M113" s="49"/>
      <c r="N113" s="49"/>
      <c r="O113" s="48">
        <f t="shared" si="13"/>
        <v>2197</v>
      </c>
      <c r="P113" s="47">
        <f t="shared" si="14"/>
        <v>2.1034390318627451E-2</v>
      </c>
      <c r="Q113" s="43"/>
      <c r="S113" s="102"/>
    </row>
    <row r="114" spans="2:19" s="42" customFormat="1" ht="14.25" customHeight="1" x14ac:dyDescent="0.25">
      <c r="B114" s="51" t="s">
        <v>43</v>
      </c>
      <c r="C114" s="50">
        <v>184</v>
      </c>
      <c r="D114" s="49">
        <v>206</v>
      </c>
      <c r="E114" s="49">
        <v>225</v>
      </c>
      <c r="F114" s="49">
        <v>237</v>
      </c>
      <c r="G114" s="49">
        <v>453</v>
      </c>
      <c r="H114" s="49">
        <v>453</v>
      </c>
      <c r="I114" s="49"/>
      <c r="J114" s="49"/>
      <c r="K114" s="49"/>
      <c r="L114" s="49"/>
      <c r="M114" s="49"/>
      <c r="N114" s="49"/>
      <c r="O114" s="48">
        <f t="shared" si="13"/>
        <v>1758</v>
      </c>
      <c r="P114" s="47">
        <f t="shared" si="14"/>
        <v>1.6831341911764705E-2</v>
      </c>
      <c r="Q114" s="43"/>
      <c r="S114" s="102"/>
    </row>
    <row r="115" spans="2:19" s="42" customFormat="1" ht="14.25" customHeight="1" x14ac:dyDescent="0.25">
      <c r="B115" s="51" t="s">
        <v>55</v>
      </c>
      <c r="C115" s="50">
        <v>209</v>
      </c>
      <c r="D115" s="49">
        <v>204</v>
      </c>
      <c r="E115" s="49">
        <v>215</v>
      </c>
      <c r="F115" s="49">
        <v>216</v>
      </c>
      <c r="G115" s="49">
        <v>419</v>
      </c>
      <c r="H115" s="49">
        <v>445</v>
      </c>
      <c r="I115" s="49"/>
      <c r="J115" s="49"/>
      <c r="K115" s="49"/>
      <c r="L115" s="49"/>
      <c r="M115" s="49"/>
      <c r="N115" s="49"/>
      <c r="O115" s="48">
        <f t="shared" si="13"/>
        <v>1708</v>
      </c>
      <c r="P115" s="47">
        <f t="shared" si="14"/>
        <v>1.635263480392157E-2</v>
      </c>
      <c r="Q115" s="43"/>
      <c r="S115" s="102"/>
    </row>
    <row r="116" spans="2:19" s="42" customFormat="1" ht="14.25" customHeight="1" x14ac:dyDescent="0.25">
      <c r="B116" s="51" t="s">
        <v>41</v>
      </c>
      <c r="C116" s="50">
        <v>234</v>
      </c>
      <c r="D116" s="49">
        <v>185</v>
      </c>
      <c r="E116" s="49">
        <v>212</v>
      </c>
      <c r="F116" s="49">
        <v>209</v>
      </c>
      <c r="G116" s="49">
        <v>364</v>
      </c>
      <c r="H116" s="49">
        <v>348</v>
      </c>
      <c r="I116" s="49"/>
      <c r="J116" s="49"/>
      <c r="K116" s="49"/>
      <c r="L116" s="49"/>
      <c r="M116" s="49"/>
      <c r="N116" s="49"/>
      <c r="O116" s="48">
        <f t="shared" si="13"/>
        <v>1552</v>
      </c>
      <c r="P116" s="47">
        <f t="shared" si="14"/>
        <v>1.485906862745098E-2</v>
      </c>
      <c r="Q116" s="43"/>
      <c r="S116" s="102"/>
    </row>
    <row r="117" spans="2:19" s="42" customFormat="1" ht="14.25" customHeight="1" x14ac:dyDescent="0.25">
      <c r="B117" s="51" t="s">
        <v>44</v>
      </c>
      <c r="C117" s="50">
        <v>165</v>
      </c>
      <c r="D117" s="49">
        <v>151</v>
      </c>
      <c r="E117" s="49">
        <v>162</v>
      </c>
      <c r="F117" s="49">
        <v>218</v>
      </c>
      <c r="G117" s="49">
        <v>413</v>
      </c>
      <c r="H117" s="49">
        <v>439</v>
      </c>
      <c r="I117" s="49"/>
      <c r="J117" s="49"/>
      <c r="K117" s="49"/>
      <c r="L117" s="49"/>
      <c r="M117" s="49"/>
      <c r="N117" s="49"/>
      <c r="O117" s="48">
        <f t="shared" si="13"/>
        <v>1548</v>
      </c>
      <c r="P117" s="47">
        <f t="shared" si="14"/>
        <v>1.4820772058823529E-2</v>
      </c>
      <c r="Q117" s="43"/>
      <c r="S117" s="102"/>
    </row>
    <row r="118" spans="2:19" s="42" customFormat="1" ht="14.25" customHeight="1" x14ac:dyDescent="0.25">
      <c r="B118" s="51" t="s">
        <v>45</v>
      </c>
      <c r="C118" s="50">
        <v>112</v>
      </c>
      <c r="D118" s="49">
        <v>138</v>
      </c>
      <c r="E118" s="49">
        <v>95</v>
      </c>
      <c r="F118" s="49">
        <v>118</v>
      </c>
      <c r="G118" s="49">
        <v>274</v>
      </c>
      <c r="H118" s="49">
        <v>281</v>
      </c>
      <c r="I118" s="49"/>
      <c r="J118" s="49"/>
      <c r="K118" s="49"/>
      <c r="L118" s="49"/>
      <c r="M118" s="49"/>
      <c r="N118" s="49"/>
      <c r="O118" s="48">
        <f t="shared" si="13"/>
        <v>1018</v>
      </c>
      <c r="P118" s="47">
        <f t="shared" si="14"/>
        <v>9.7464767156862746E-3</v>
      </c>
      <c r="Q118" s="43"/>
      <c r="S118" s="102"/>
    </row>
    <row r="119" spans="2:19" s="42" customFormat="1" ht="14.25" customHeight="1" x14ac:dyDescent="0.25">
      <c r="B119" s="51" t="s">
        <v>46</v>
      </c>
      <c r="C119" s="50">
        <v>92</v>
      </c>
      <c r="D119" s="49">
        <v>113</v>
      </c>
      <c r="E119" s="49">
        <v>96</v>
      </c>
      <c r="F119" s="49">
        <v>124</v>
      </c>
      <c r="G119" s="49">
        <v>236</v>
      </c>
      <c r="H119" s="49">
        <v>276</v>
      </c>
      <c r="I119" s="49"/>
      <c r="J119" s="49"/>
      <c r="K119" s="49"/>
      <c r="L119" s="49"/>
      <c r="M119" s="49"/>
      <c r="N119" s="49"/>
      <c r="O119" s="48">
        <f t="shared" si="13"/>
        <v>937</v>
      </c>
      <c r="P119" s="47">
        <f t="shared" si="14"/>
        <v>8.9709712009803915E-3</v>
      </c>
      <c r="Q119" s="43"/>
      <c r="S119" s="102"/>
    </row>
    <row r="120" spans="2:19" s="42" customFormat="1" ht="14.25" customHeight="1" x14ac:dyDescent="0.25">
      <c r="B120" s="51" t="s">
        <v>67</v>
      </c>
      <c r="C120" s="50">
        <v>105</v>
      </c>
      <c r="D120" s="49">
        <v>86</v>
      </c>
      <c r="E120" s="49">
        <v>109</v>
      </c>
      <c r="F120" s="49">
        <v>98</v>
      </c>
      <c r="G120" s="49">
        <v>226</v>
      </c>
      <c r="H120" s="49">
        <v>272</v>
      </c>
      <c r="I120" s="49"/>
      <c r="J120" s="49"/>
      <c r="K120" s="49"/>
      <c r="L120" s="49"/>
      <c r="M120" s="49"/>
      <c r="N120" s="49"/>
      <c r="O120" s="48">
        <f t="shared" si="13"/>
        <v>896</v>
      </c>
      <c r="P120" s="47">
        <f t="shared" si="14"/>
        <v>8.5784313725490204E-3</v>
      </c>
      <c r="Q120" s="43"/>
      <c r="S120" s="102"/>
    </row>
    <row r="121" spans="2:19" s="42" customFormat="1" ht="14.25" customHeight="1" x14ac:dyDescent="0.25">
      <c r="B121" s="51" t="s">
        <v>48</v>
      </c>
      <c r="C121" s="50">
        <v>95</v>
      </c>
      <c r="D121" s="49">
        <v>72</v>
      </c>
      <c r="E121" s="49">
        <v>105</v>
      </c>
      <c r="F121" s="49">
        <v>138</v>
      </c>
      <c r="G121" s="49">
        <v>223</v>
      </c>
      <c r="H121" s="49">
        <v>251</v>
      </c>
      <c r="I121" s="49"/>
      <c r="J121" s="49"/>
      <c r="K121" s="49"/>
      <c r="L121" s="49"/>
      <c r="M121" s="49"/>
      <c r="N121" s="49"/>
      <c r="O121" s="48">
        <f t="shared" si="13"/>
        <v>884</v>
      </c>
      <c r="P121" s="47">
        <f t="shared" si="14"/>
        <v>8.4635416666666661E-3</v>
      </c>
      <c r="Q121" s="43"/>
      <c r="S121" s="102"/>
    </row>
    <row r="122" spans="2:19" s="42" customFormat="1" ht="14.25" customHeight="1" x14ac:dyDescent="0.25">
      <c r="B122" s="51" t="s">
        <v>47</v>
      </c>
      <c r="C122" s="50">
        <v>83</v>
      </c>
      <c r="D122" s="49">
        <v>103</v>
      </c>
      <c r="E122" s="49">
        <v>75</v>
      </c>
      <c r="F122" s="49">
        <v>74</v>
      </c>
      <c r="G122" s="49">
        <v>165</v>
      </c>
      <c r="H122" s="49">
        <v>158</v>
      </c>
      <c r="I122" s="49"/>
      <c r="J122" s="49"/>
      <c r="K122" s="49"/>
      <c r="L122" s="49"/>
      <c r="M122" s="49"/>
      <c r="N122" s="49"/>
      <c r="O122" s="48">
        <f t="shared" si="13"/>
        <v>658</v>
      </c>
      <c r="P122" s="47">
        <f t="shared" si="14"/>
        <v>6.2997855392156864E-3</v>
      </c>
      <c r="Q122" s="43"/>
      <c r="S122" s="102"/>
    </row>
    <row r="123" spans="2:19" s="42" customFormat="1" ht="14.25" customHeight="1" x14ac:dyDescent="0.25">
      <c r="B123" s="51" t="s">
        <v>50</v>
      </c>
      <c r="C123" s="50">
        <v>62</v>
      </c>
      <c r="D123" s="49">
        <v>95</v>
      </c>
      <c r="E123" s="49">
        <v>85</v>
      </c>
      <c r="F123" s="49">
        <v>63</v>
      </c>
      <c r="G123" s="49">
        <v>134</v>
      </c>
      <c r="H123" s="49">
        <v>152</v>
      </c>
      <c r="I123" s="49"/>
      <c r="J123" s="49"/>
      <c r="K123" s="49"/>
      <c r="L123" s="49"/>
      <c r="M123" s="49"/>
      <c r="N123" s="49"/>
      <c r="O123" s="48">
        <f t="shared" si="13"/>
        <v>591</v>
      </c>
      <c r="P123" s="47">
        <f t="shared" si="14"/>
        <v>5.6583180147058822E-3</v>
      </c>
      <c r="Q123" s="43"/>
      <c r="S123" s="102"/>
    </row>
    <row r="124" spans="2:19" s="42" customFormat="1" ht="14.25" customHeight="1" x14ac:dyDescent="0.25">
      <c r="B124" s="51" t="s">
        <v>49</v>
      </c>
      <c r="C124" s="50">
        <v>61</v>
      </c>
      <c r="D124" s="49">
        <v>70</v>
      </c>
      <c r="E124" s="49">
        <v>48</v>
      </c>
      <c r="F124" s="49">
        <v>66</v>
      </c>
      <c r="G124" s="49">
        <v>130</v>
      </c>
      <c r="H124" s="49">
        <v>143</v>
      </c>
      <c r="I124" s="49"/>
      <c r="J124" s="49"/>
      <c r="K124" s="49"/>
      <c r="L124" s="49"/>
      <c r="M124" s="49"/>
      <c r="N124" s="49"/>
      <c r="O124" s="48">
        <f t="shared" si="13"/>
        <v>518</v>
      </c>
      <c r="P124" s="47">
        <f t="shared" si="14"/>
        <v>4.9594056372549017E-3</v>
      </c>
      <c r="Q124" s="43"/>
      <c r="S124" s="102"/>
    </row>
    <row r="125" spans="2:19" s="42" customFormat="1" ht="14.25" customHeight="1" x14ac:dyDescent="0.25">
      <c r="B125" s="51" t="s">
        <v>51</v>
      </c>
      <c r="C125" s="50">
        <v>46</v>
      </c>
      <c r="D125" s="49">
        <v>49</v>
      </c>
      <c r="E125" s="49">
        <v>50</v>
      </c>
      <c r="F125" s="49">
        <v>36</v>
      </c>
      <c r="G125" s="49">
        <v>135</v>
      </c>
      <c r="H125" s="49">
        <v>132</v>
      </c>
      <c r="I125" s="49"/>
      <c r="J125" s="49"/>
      <c r="K125" s="49"/>
      <c r="L125" s="49"/>
      <c r="M125" s="49"/>
      <c r="N125" s="49"/>
      <c r="O125" s="48">
        <f t="shared" si="13"/>
        <v>448</v>
      </c>
      <c r="P125" s="47">
        <f t="shared" si="14"/>
        <v>4.2892156862745102E-3</v>
      </c>
      <c r="Q125" s="43"/>
      <c r="S125" s="102"/>
    </row>
    <row r="126" spans="2:19" s="42" customFormat="1" ht="14.25" customHeight="1" x14ac:dyDescent="0.25">
      <c r="B126" s="51" t="s">
        <v>53</v>
      </c>
      <c r="C126" s="50">
        <v>52</v>
      </c>
      <c r="D126" s="49">
        <v>58</v>
      </c>
      <c r="E126" s="49">
        <v>62</v>
      </c>
      <c r="F126" s="49">
        <v>73</v>
      </c>
      <c r="G126" s="49">
        <v>93</v>
      </c>
      <c r="H126" s="49">
        <v>98</v>
      </c>
      <c r="I126" s="49"/>
      <c r="J126" s="49"/>
      <c r="K126" s="49"/>
      <c r="L126" s="49"/>
      <c r="M126" s="49"/>
      <c r="N126" s="49"/>
      <c r="O126" s="48">
        <f t="shared" si="13"/>
        <v>436</v>
      </c>
      <c r="P126" s="47">
        <f t="shared" si="14"/>
        <v>4.1743259803921568E-3</v>
      </c>
      <c r="Q126" s="43"/>
      <c r="S126" s="102"/>
    </row>
    <row r="127" spans="2:19" s="42" customFormat="1" ht="14.25" customHeight="1" x14ac:dyDescent="0.25">
      <c r="B127" s="51" t="s">
        <v>52</v>
      </c>
      <c r="C127" s="50">
        <v>53</v>
      </c>
      <c r="D127" s="49">
        <v>34</v>
      </c>
      <c r="E127" s="49">
        <v>43</v>
      </c>
      <c r="F127" s="49">
        <v>69</v>
      </c>
      <c r="G127" s="49">
        <v>109</v>
      </c>
      <c r="H127" s="49">
        <v>98</v>
      </c>
      <c r="I127" s="49"/>
      <c r="J127" s="49"/>
      <c r="K127" s="49"/>
      <c r="L127" s="49"/>
      <c r="M127" s="49"/>
      <c r="N127" s="49"/>
      <c r="O127" s="48">
        <f t="shared" si="13"/>
        <v>406</v>
      </c>
      <c r="P127" s="47">
        <f t="shared" si="14"/>
        <v>3.8871017156862746E-3</v>
      </c>
      <c r="Q127" s="43"/>
      <c r="S127" s="102"/>
    </row>
    <row r="128" spans="2:19" s="42" customFormat="1" ht="14.25" customHeight="1" x14ac:dyDescent="0.25">
      <c r="B128" s="46" t="s">
        <v>2</v>
      </c>
      <c r="C128" s="45">
        <f>SUM(C103:C127)</f>
        <v>12893</v>
      </c>
      <c r="D128" s="45">
        <f t="shared" ref="D128:F128" si="15">SUM(D103:D127)</f>
        <v>13753</v>
      </c>
      <c r="E128" s="45">
        <f t="shared" si="15"/>
        <v>14049</v>
      </c>
      <c r="F128" s="45">
        <f t="shared" si="15"/>
        <v>16037</v>
      </c>
      <c r="G128" s="45">
        <f t="shared" ref="G128" si="16">SUM(G103:G127)</f>
        <v>23644</v>
      </c>
      <c r="H128" s="45">
        <f t="shared" ref="H128:I128" si="17">SUM(H103:H127)</f>
        <v>24072</v>
      </c>
      <c r="I128" s="45">
        <f t="shared" si="17"/>
        <v>0</v>
      </c>
      <c r="J128" s="45">
        <f t="shared" ref="J128" si="18">SUM(J103:J127)</f>
        <v>0</v>
      </c>
      <c r="K128" s="45">
        <f t="shared" ref="K128:L128" si="19">SUM(K103:K127)</f>
        <v>0</v>
      </c>
      <c r="L128" s="45">
        <f t="shared" si="19"/>
        <v>0</v>
      </c>
      <c r="M128" s="45">
        <f t="shared" ref="M128" si="20">SUM(M103:M127)</f>
        <v>0</v>
      </c>
      <c r="N128" s="45">
        <f t="shared" ref="N128:O128" si="21">SUM(N103:N127)</f>
        <v>0</v>
      </c>
      <c r="O128" s="45">
        <f t="shared" si="21"/>
        <v>104448</v>
      </c>
      <c r="P128" s="44">
        <v>1.0000000000000002</v>
      </c>
      <c r="Q128" s="43"/>
    </row>
    <row r="129" spans="2:17" ht="5.25" customHeight="1" thickBot="1" x14ac:dyDescent="0.3">
      <c r="G129" s="8"/>
    </row>
    <row r="130" spans="2:17" ht="16.5" customHeight="1" thickTop="1" x14ac:dyDescent="0.25">
      <c r="B130" s="26" t="s">
        <v>102</v>
      </c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9"/>
    </row>
    <row r="131" spans="2:17" s="7" customFormat="1" ht="3" customHeight="1" x14ac:dyDescent="0.25">
      <c r="B131" s="41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</row>
    <row r="132" spans="2:17" x14ac:dyDescent="0.25">
      <c r="B132" s="39" t="s">
        <v>111</v>
      </c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</row>
    <row r="133" spans="2:17" ht="14.25" customHeight="1" x14ac:dyDescent="0.25">
      <c r="B133" s="110" t="s">
        <v>0</v>
      </c>
      <c r="C133" s="110"/>
      <c r="D133" s="101" t="s">
        <v>2</v>
      </c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</row>
    <row r="134" spans="2:17" ht="14.25" customHeight="1" x14ac:dyDescent="0.25">
      <c r="B134" s="38" t="s">
        <v>18</v>
      </c>
      <c r="C134" s="37"/>
      <c r="D134" s="34">
        <v>4608</v>
      </c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</row>
    <row r="135" spans="2:17" ht="14.25" customHeight="1" x14ac:dyDescent="0.25">
      <c r="B135" s="38" t="s">
        <v>19</v>
      </c>
      <c r="C135" s="37"/>
      <c r="D135" s="34">
        <v>5012</v>
      </c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</row>
    <row r="136" spans="2:17" ht="14.25" customHeight="1" x14ac:dyDescent="0.25">
      <c r="B136" s="38" t="s">
        <v>20</v>
      </c>
      <c r="C136" s="37"/>
      <c r="D136" s="34">
        <v>4562</v>
      </c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</row>
    <row r="137" spans="2:17" ht="14.25" customHeight="1" x14ac:dyDescent="0.25">
      <c r="B137" s="38" t="s">
        <v>21</v>
      </c>
      <c r="C137" s="37"/>
      <c r="D137" s="34">
        <v>3219</v>
      </c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</row>
    <row r="138" spans="2:17" ht="14.25" customHeight="1" x14ac:dyDescent="0.25">
      <c r="B138" s="38" t="s">
        <v>22</v>
      </c>
      <c r="C138" s="37"/>
      <c r="D138" s="34">
        <v>3375</v>
      </c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</row>
    <row r="139" spans="2:17" ht="14.25" customHeight="1" x14ac:dyDescent="0.25">
      <c r="B139" s="38" t="s">
        <v>23</v>
      </c>
      <c r="C139" s="37"/>
      <c r="D139" s="34">
        <v>3772</v>
      </c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</row>
    <row r="140" spans="2:17" ht="14.25" customHeight="1" x14ac:dyDescent="0.25">
      <c r="B140" s="36" t="s">
        <v>24</v>
      </c>
      <c r="C140" s="34"/>
      <c r="D140" s="34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</row>
    <row r="141" spans="2:17" ht="14.25" customHeight="1" x14ac:dyDescent="0.25">
      <c r="B141" s="36" t="s">
        <v>25</v>
      </c>
      <c r="C141" s="34"/>
      <c r="D141" s="34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</row>
    <row r="142" spans="2:17" ht="14.25" customHeight="1" x14ac:dyDescent="0.25">
      <c r="B142" s="113" t="s">
        <v>61</v>
      </c>
      <c r="C142" s="113"/>
      <c r="D142" s="34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</row>
    <row r="143" spans="2:17" ht="14.25" customHeight="1" x14ac:dyDescent="0.25">
      <c r="B143" s="113" t="s">
        <v>27</v>
      </c>
      <c r="C143" s="113"/>
      <c r="D143" s="34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</row>
    <row r="144" spans="2:17" ht="14.25" customHeight="1" x14ac:dyDescent="0.25">
      <c r="B144" s="35" t="s">
        <v>28</v>
      </c>
      <c r="C144" s="34"/>
      <c r="D144" s="34"/>
      <c r="E144" s="33" t="s">
        <v>66</v>
      </c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</row>
    <row r="145" spans="2:17" ht="14.25" customHeight="1" thickBot="1" x14ac:dyDescent="0.3">
      <c r="B145" s="35" t="s">
        <v>29</v>
      </c>
      <c r="C145" s="34"/>
      <c r="D145" s="34"/>
      <c r="E145" s="33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</row>
    <row r="146" spans="2:17" ht="14.25" customHeight="1" x14ac:dyDescent="0.25">
      <c r="B146" s="114" t="s">
        <v>2</v>
      </c>
      <c r="C146" s="114"/>
      <c r="D146" s="32">
        <f>+SUM(D134:D145)</f>
        <v>24548</v>
      </c>
      <c r="E146" s="31">
        <f>+O128-D146</f>
        <v>79900</v>
      </c>
      <c r="F146" s="30"/>
      <c r="G146" s="30"/>
      <c r="H146" s="30"/>
      <c r="I146" s="29"/>
      <c r="J146" s="29"/>
      <c r="K146" s="29"/>
      <c r="L146" s="29"/>
      <c r="M146" s="29"/>
      <c r="N146" s="29"/>
      <c r="O146" s="29"/>
      <c r="P146" s="29"/>
      <c r="Q146" s="29"/>
    </row>
    <row r="147" spans="2:17" ht="8.25" customHeight="1" thickBot="1" x14ac:dyDescent="0.3">
      <c r="B147" s="28"/>
      <c r="C147" s="9"/>
      <c r="D147" s="27" t="s">
        <v>65</v>
      </c>
      <c r="E147" s="27" t="s">
        <v>64</v>
      </c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</row>
    <row r="148" spans="2:17" ht="18.75" customHeight="1" thickTop="1" x14ac:dyDescent="0.25">
      <c r="B148" s="26" t="s">
        <v>103</v>
      </c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9"/>
    </row>
    <row r="149" spans="2:17" ht="3" customHeight="1" x14ac:dyDescent="0.25"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</row>
    <row r="150" spans="2:17" x14ac:dyDescent="0.25">
      <c r="B150" s="25" t="s">
        <v>112</v>
      </c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</row>
    <row r="151" spans="2:17" ht="1.5" customHeight="1" thickBot="1" x14ac:dyDescent="0.3">
      <c r="B151" s="24"/>
      <c r="C151" s="23"/>
      <c r="D151" s="23"/>
      <c r="E151" s="23"/>
      <c r="F151" s="22"/>
      <c r="G151" s="22"/>
      <c r="H151" s="9"/>
      <c r="I151" s="9"/>
      <c r="J151" s="9"/>
      <c r="K151" s="9"/>
      <c r="L151" s="9"/>
      <c r="M151" s="9"/>
      <c r="N151" s="9"/>
      <c r="O151" s="9"/>
      <c r="P151" s="9"/>
      <c r="Q151" s="9"/>
    </row>
    <row r="152" spans="2:17" ht="3.75" hidden="1" customHeight="1" thickBot="1" x14ac:dyDescent="0.3">
      <c r="B152" s="23"/>
      <c r="C152" s="23"/>
      <c r="D152" s="23"/>
      <c r="E152" s="23"/>
      <c r="F152" s="22"/>
      <c r="G152" s="22"/>
      <c r="H152" s="9"/>
      <c r="I152" s="9"/>
      <c r="J152" s="9"/>
      <c r="K152" s="9"/>
      <c r="L152" s="9"/>
      <c r="M152" s="9"/>
      <c r="N152" s="9"/>
      <c r="O152" s="9"/>
      <c r="P152" s="9"/>
      <c r="Q152" s="9"/>
    </row>
    <row r="153" spans="2:17" x14ac:dyDescent="0.25">
      <c r="B153" s="115" t="s">
        <v>1</v>
      </c>
      <c r="C153" s="116" t="s">
        <v>57</v>
      </c>
      <c r="D153" s="117"/>
      <c r="E153" s="111" t="s">
        <v>63</v>
      </c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</row>
    <row r="154" spans="2:17" x14ac:dyDescent="0.25">
      <c r="B154" s="115"/>
      <c r="C154" s="21">
        <v>2019</v>
      </c>
      <c r="D154" s="20">
        <v>2020</v>
      </c>
      <c r="E154" s="112"/>
      <c r="F154" s="9"/>
      <c r="G154" s="5"/>
      <c r="H154" s="9"/>
      <c r="I154" s="9"/>
      <c r="J154" s="9"/>
      <c r="K154" s="9"/>
      <c r="L154" s="9"/>
      <c r="M154" s="9"/>
      <c r="N154" s="9"/>
      <c r="O154" s="9"/>
      <c r="P154" s="9"/>
      <c r="Q154" s="9"/>
    </row>
    <row r="155" spans="2:17" ht="14.25" customHeight="1" x14ac:dyDescent="0.25">
      <c r="B155" s="19" t="s">
        <v>3</v>
      </c>
      <c r="C155" s="18">
        <v>9768</v>
      </c>
      <c r="D155" s="14">
        <v>12893</v>
      </c>
      <c r="E155" s="17">
        <f t="shared" ref="E155:E160" si="22">(D155/C155)-1</f>
        <v>0.31992219492219487</v>
      </c>
      <c r="F155" s="9"/>
      <c r="G155" s="5"/>
      <c r="H155" s="9"/>
      <c r="I155" s="9"/>
      <c r="J155" s="9"/>
      <c r="K155" s="9"/>
      <c r="L155" s="9"/>
      <c r="M155" s="9"/>
      <c r="N155" s="9"/>
      <c r="O155" s="9"/>
      <c r="P155" s="9"/>
      <c r="Q155" s="9"/>
    </row>
    <row r="156" spans="2:17" ht="14.25" customHeight="1" x14ac:dyDescent="0.25">
      <c r="B156" s="16" t="s">
        <v>4</v>
      </c>
      <c r="C156" s="15">
        <v>10054</v>
      </c>
      <c r="D156" s="14">
        <v>13753</v>
      </c>
      <c r="E156" s="17">
        <f t="shared" si="22"/>
        <v>0.36791326835090521</v>
      </c>
      <c r="F156" s="9"/>
      <c r="G156" s="5"/>
      <c r="H156" s="9"/>
      <c r="I156" s="9"/>
      <c r="J156" s="9"/>
      <c r="K156" s="9"/>
      <c r="L156" s="9"/>
      <c r="M156" s="9"/>
      <c r="N156" s="9"/>
      <c r="O156" s="9"/>
      <c r="P156" s="9"/>
      <c r="Q156" s="9"/>
    </row>
    <row r="157" spans="2:17" ht="14.25" customHeight="1" x14ac:dyDescent="0.25">
      <c r="B157" s="16" t="s">
        <v>5</v>
      </c>
      <c r="C157" s="15">
        <v>10992</v>
      </c>
      <c r="D157" s="14">
        <v>14049</v>
      </c>
      <c r="E157" s="13">
        <f t="shared" si="22"/>
        <v>0.2781113537117903</v>
      </c>
      <c r="F157" s="9"/>
      <c r="G157" s="5"/>
      <c r="H157" s="9"/>
      <c r="I157" s="9"/>
      <c r="J157" s="9"/>
      <c r="K157" s="9"/>
      <c r="L157" s="9"/>
      <c r="M157" s="9"/>
      <c r="N157" s="9"/>
      <c r="O157" s="9"/>
      <c r="P157" s="9"/>
      <c r="Q157" s="9"/>
    </row>
    <row r="158" spans="2:17" ht="14.25" customHeight="1" x14ac:dyDescent="0.25">
      <c r="B158" s="16" t="s">
        <v>6</v>
      </c>
      <c r="C158" s="15">
        <v>10274</v>
      </c>
      <c r="D158" s="14">
        <v>16037</v>
      </c>
      <c r="E158" s="13">
        <f t="shared" si="22"/>
        <v>0.56093050418532209</v>
      </c>
      <c r="F158" s="9"/>
      <c r="G158" s="5"/>
      <c r="H158" s="9"/>
      <c r="I158" s="9"/>
      <c r="J158" s="9"/>
      <c r="K158" s="9"/>
      <c r="L158" s="9"/>
      <c r="M158" s="9"/>
      <c r="N158" s="9"/>
      <c r="O158" s="9"/>
      <c r="P158" s="9"/>
      <c r="Q158" s="9"/>
    </row>
    <row r="159" spans="2:17" ht="14.25" customHeight="1" x14ac:dyDescent="0.25">
      <c r="B159" s="16" t="s">
        <v>7</v>
      </c>
      <c r="C159" s="15">
        <v>9863</v>
      </c>
      <c r="D159" s="14">
        <v>23644</v>
      </c>
      <c r="E159" s="13">
        <f t="shared" si="22"/>
        <v>1.3972422183919702</v>
      </c>
      <c r="F159" s="9"/>
      <c r="G159" s="5"/>
      <c r="H159" s="9"/>
      <c r="I159" s="9"/>
      <c r="J159" s="9"/>
      <c r="K159" s="9"/>
      <c r="L159" s="9"/>
      <c r="M159" s="9"/>
      <c r="N159" s="9"/>
      <c r="O159" s="9"/>
      <c r="P159" s="9"/>
      <c r="Q159" s="9"/>
    </row>
    <row r="160" spans="2:17" ht="14.25" customHeight="1" x14ac:dyDescent="0.25">
      <c r="B160" s="16" t="s">
        <v>8</v>
      </c>
      <c r="C160" s="15">
        <v>10039</v>
      </c>
      <c r="D160" s="14">
        <v>24072</v>
      </c>
      <c r="E160" s="13">
        <f t="shared" si="22"/>
        <v>1.3978483912740312</v>
      </c>
      <c r="F160" s="9"/>
      <c r="G160" s="5"/>
      <c r="H160" s="9"/>
      <c r="I160" s="9"/>
      <c r="J160" s="9"/>
      <c r="K160" s="9"/>
      <c r="L160" s="9"/>
      <c r="M160" s="9"/>
      <c r="N160" s="9"/>
      <c r="O160" s="9"/>
      <c r="P160" s="9"/>
      <c r="Q160" s="9"/>
    </row>
    <row r="161" spans="2:17" ht="14.25" customHeight="1" x14ac:dyDescent="0.25">
      <c r="B161" s="16" t="s">
        <v>9</v>
      </c>
      <c r="C161" s="15"/>
      <c r="D161" s="14"/>
      <c r="E161" s="13" t="e">
        <v>#DIV/0!</v>
      </c>
      <c r="F161" s="9"/>
      <c r="G161" s="5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2:17" ht="14.25" customHeight="1" x14ac:dyDescent="0.25">
      <c r="B162" s="16" t="s">
        <v>10</v>
      </c>
      <c r="C162" s="15"/>
      <c r="D162" s="14"/>
      <c r="E162" s="13" t="e">
        <v>#DIV/0!</v>
      </c>
      <c r="F162" s="9"/>
      <c r="G162" s="5"/>
      <c r="H162" s="9"/>
      <c r="I162" s="9"/>
      <c r="J162" s="9"/>
      <c r="K162" s="9"/>
      <c r="L162" s="9"/>
      <c r="M162" s="9"/>
      <c r="N162" s="9"/>
      <c r="O162" s="9"/>
      <c r="P162" s="9"/>
      <c r="Q162" s="9"/>
    </row>
    <row r="163" spans="2:17" ht="14.25" customHeight="1" x14ac:dyDescent="0.25">
      <c r="B163" s="16" t="s">
        <v>11</v>
      </c>
      <c r="C163" s="15"/>
      <c r="D163" s="14"/>
      <c r="E163" s="13" t="e">
        <v>#DIV/0!</v>
      </c>
      <c r="F163" s="9"/>
      <c r="G163" s="5"/>
      <c r="H163" s="9"/>
      <c r="I163" s="9"/>
      <c r="J163" s="9"/>
      <c r="K163" s="9"/>
      <c r="L163" s="9"/>
      <c r="M163" s="9"/>
      <c r="N163" s="9"/>
      <c r="O163" s="9"/>
      <c r="P163" s="9"/>
      <c r="Q163" s="9"/>
    </row>
    <row r="164" spans="2:17" ht="14.25" customHeight="1" x14ac:dyDescent="0.25">
      <c r="B164" s="16" t="s">
        <v>12</v>
      </c>
      <c r="C164" s="15"/>
      <c r="D164" s="14"/>
      <c r="E164" s="13" t="e">
        <v>#DIV/0!</v>
      </c>
      <c r="F164" s="9"/>
      <c r="G164" s="5"/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65" spans="2:17" ht="14.25" customHeight="1" x14ac:dyDescent="0.25">
      <c r="B165" s="16" t="s">
        <v>13</v>
      </c>
      <c r="C165" s="15"/>
      <c r="D165" s="14"/>
      <c r="E165" s="13" t="e">
        <v>#DIV/0!</v>
      </c>
      <c r="F165" s="9"/>
      <c r="G165" s="5"/>
      <c r="H165" s="9"/>
      <c r="I165" s="9"/>
      <c r="J165" s="9"/>
      <c r="K165" s="9"/>
      <c r="L165" s="9"/>
      <c r="M165" s="9"/>
      <c r="N165" s="9"/>
      <c r="O165" s="9"/>
      <c r="P165" s="9"/>
      <c r="Q165" s="9"/>
    </row>
    <row r="166" spans="2:17" ht="14.25" customHeight="1" x14ac:dyDescent="0.25">
      <c r="B166" s="16" t="s">
        <v>14</v>
      </c>
      <c r="C166" s="15"/>
      <c r="D166" s="14"/>
      <c r="E166" s="13" t="e">
        <v>#DIV/0!</v>
      </c>
      <c r="F166" s="5"/>
      <c r="G166" s="5"/>
      <c r="H166" s="5"/>
      <c r="I166" s="5"/>
      <c r="J166" s="9"/>
      <c r="K166" s="9"/>
      <c r="L166" s="9"/>
      <c r="M166" s="9"/>
      <c r="N166" s="9"/>
      <c r="O166" s="9"/>
      <c r="P166" s="9"/>
      <c r="Q166" s="9"/>
    </row>
    <row r="167" spans="2:17" ht="14.25" customHeight="1" thickBot="1" x14ac:dyDescent="0.3">
      <c r="B167" s="12" t="s">
        <v>2</v>
      </c>
      <c r="C167" s="11">
        <f>+SUM(C155:C166)</f>
        <v>60990</v>
      </c>
      <c r="D167" s="11">
        <f>+SUM(D155:D166)</f>
        <v>104448</v>
      </c>
      <c r="E167" s="10">
        <f>(D167/C167)-1</f>
        <v>0.71254303984259715</v>
      </c>
      <c r="F167" s="5"/>
      <c r="G167" s="5"/>
      <c r="H167" s="5"/>
      <c r="I167" s="5"/>
      <c r="J167" s="9"/>
      <c r="K167" s="9"/>
      <c r="L167" s="9"/>
      <c r="M167" s="9"/>
      <c r="N167" s="9"/>
      <c r="O167" s="9"/>
      <c r="P167" s="9"/>
      <c r="Q167" s="9"/>
    </row>
    <row r="168" spans="2:17" ht="9" customHeight="1" x14ac:dyDescent="0.25"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spans="2:17" x14ac:dyDescent="0.25">
      <c r="B169" s="9" t="s">
        <v>62</v>
      </c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2:17" x14ac:dyDescent="0.25">
      <c r="B170" s="9" t="s">
        <v>98</v>
      </c>
    </row>
  </sheetData>
  <sortState ref="B163:P187">
    <sortCondition descending="1" ref="O163:O187"/>
  </sortState>
  <mergeCells count="22">
    <mergeCell ref="B38:B39"/>
    <mergeCell ref="J38:J39"/>
    <mergeCell ref="K38:K39"/>
    <mergeCell ref="E153:E154"/>
    <mergeCell ref="O74:O75"/>
    <mergeCell ref="B142:C142"/>
    <mergeCell ref="B143:C143"/>
    <mergeCell ref="B146:C146"/>
    <mergeCell ref="B153:B154"/>
    <mergeCell ref="C153:D153"/>
    <mergeCell ref="P74:P75"/>
    <mergeCell ref="B84:B85"/>
    <mergeCell ref="J84:J85"/>
    <mergeCell ref="K84:K85"/>
    <mergeCell ref="B133:C133"/>
    <mergeCell ref="B3:P3"/>
    <mergeCell ref="B4:P4"/>
    <mergeCell ref="P28:P29"/>
    <mergeCell ref="B9:C9"/>
    <mergeCell ref="B16:C16"/>
    <mergeCell ref="B20:F20"/>
    <mergeCell ref="O28:O29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16" max="16" man="1"/>
    <brk id="82" max="16" man="1"/>
  </rowBreaks>
  <ignoredErrors>
    <ignoredError sqref="C167:D16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Linea 100</vt:lpstr>
      <vt:lpstr>'Linea 100'!Área_de_impresión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2020-02-14T22:37:48Z</cp:lastPrinted>
  <dcterms:created xsi:type="dcterms:W3CDTF">2014-04-07T17:49:13Z</dcterms:created>
  <dcterms:modified xsi:type="dcterms:W3CDTF">2020-07-17T22:11:30Z</dcterms:modified>
</cp:coreProperties>
</file>