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diaz.PNCVFS\Desktop\Estadísticas para web\Octubre\Boletines y Resúmenes estadísticos\"/>
    </mc:Choice>
  </mc:AlternateContent>
  <bookViews>
    <workbookView xWindow="0" yWindow="0" windowWidth="20490" windowHeight="7155" tabRatio="754"/>
  </bookViews>
  <sheets>
    <sheet name="FEMINICIDIO" sheetId="19" r:id="rId1"/>
  </sheets>
  <definedNames>
    <definedName name="_xlnm._FilterDatabase" localSheetId="0" hidden="1">FEMINICIDIO!$Q$47:$Q$72</definedName>
    <definedName name="ABANCAY">#REF!</definedName>
    <definedName name="AÑO">#REF!</definedName>
    <definedName name="_xlnm.Print_Area" localSheetId="0">FEMINICIDIO!$A$1:$U$140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ÉNERO">#REF!</definedName>
    <definedName name="genero1">#REF!</definedName>
    <definedName name="GRADO">#REF!</definedName>
    <definedName name="HIJOS">#REF!</definedName>
    <definedName name="HOMICIDIO">#REF!</definedName>
    <definedName name="HOMICIDIO1">#REF!</definedName>
    <definedName name="LABOR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T48" i="19" l="1"/>
  <c r="T49" i="19"/>
  <c r="T50" i="19"/>
  <c r="T51" i="19"/>
  <c r="T52" i="19"/>
  <c r="T53" i="19"/>
  <c r="T54" i="19"/>
  <c r="T55" i="19"/>
  <c r="T56" i="19"/>
  <c r="T57" i="19"/>
  <c r="T58" i="19"/>
  <c r="T59" i="19"/>
  <c r="T60" i="19"/>
  <c r="T61" i="19"/>
  <c r="T62" i="19"/>
  <c r="T63" i="19"/>
  <c r="T64" i="19"/>
  <c r="T65" i="19"/>
  <c r="T66" i="19"/>
  <c r="T67" i="19"/>
  <c r="T68" i="19"/>
  <c r="T69" i="19"/>
  <c r="T70" i="19"/>
  <c r="T71" i="19"/>
  <c r="T47" i="19"/>
  <c r="P48" i="19"/>
  <c r="P72" i="19"/>
  <c r="P49" i="19"/>
  <c r="P50" i="19"/>
  <c r="P51" i="19"/>
  <c r="P52" i="19"/>
  <c r="P53" i="19"/>
  <c r="P54" i="19"/>
  <c r="P55" i="19"/>
  <c r="P56" i="19"/>
  <c r="P57" i="19"/>
  <c r="P58" i="19"/>
  <c r="P59" i="19"/>
  <c r="P60" i="19"/>
  <c r="P61" i="19"/>
  <c r="P62" i="19"/>
  <c r="P63" i="19"/>
  <c r="P64" i="19"/>
  <c r="P65" i="19"/>
  <c r="P66" i="19"/>
  <c r="P67" i="19"/>
  <c r="P68" i="19"/>
  <c r="P69" i="19"/>
  <c r="P70" i="19"/>
  <c r="P71" i="19"/>
  <c r="P47" i="19"/>
  <c r="M48" i="19"/>
  <c r="M49" i="19"/>
  <c r="M50" i="19"/>
  <c r="M51" i="19"/>
  <c r="M52" i="19"/>
  <c r="M53" i="19"/>
  <c r="M54" i="19"/>
  <c r="M55" i="19"/>
  <c r="M56" i="19"/>
  <c r="M57" i="19"/>
  <c r="M58" i="19"/>
  <c r="M59" i="19"/>
  <c r="M60" i="19"/>
  <c r="M61" i="19"/>
  <c r="M62" i="19"/>
  <c r="M63" i="19"/>
  <c r="M64" i="19"/>
  <c r="M65" i="19"/>
  <c r="M66" i="19"/>
  <c r="M67" i="19"/>
  <c r="M68" i="19"/>
  <c r="M69" i="19"/>
  <c r="M70" i="19"/>
  <c r="M71" i="19"/>
  <c r="M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47" i="19"/>
  <c r="S16" i="19"/>
  <c r="S17" i="19"/>
  <c r="S18" i="19"/>
  <c r="S19" i="19"/>
  <c r="S20" i="19"/>
  <c r="S21" i="19"/>
  <c r="S22" i="19"/>
  <c r="S23" i="19"/>
  <c r="S24" i="19"/>
  <c r="S25" i="19"/>
  <c r="S26" i="19"/>
  <c r="S15" i="19"/>
  <c r="S27" i="19"/>
  <c r="P16" i="19"/>
  <c r="P27" i="19"/>
  <c r="P17" i="19"/>
  <c r="P18" i="19"/>
  <c r="P19" i="19"/>
  <c r="P20" i="19"/>
  <c r="P21" i="19"/>
  <c r="P22" i="19"/>
  <c r="P23" i="19"/>
  <c r="P24" i="19"/>
  <c r="P25" i="19"/>
  <c r="P26" i="19"/>
  <c r="P15" i="19"/>
  <c r="M16" i="19"/>
  <c r="M17" i="19"/>
  <c r="M18" i="19"/>
  <c r="M19" i="19"/>
  <c r="M20" i="19"/>
  <c r="M21" i="19"/>
  <c r="M22" i="19"/>
  <c r="M23" i="19"/>
  <c r="M24" i="19"/>
  <c r="M25" i="19"/>
  <c r="M26" i="19"/>
  <c r="M15" i="19"/>
  <c r="J16" i="19"/>
  <c r="J17" i="19"/>
  <c r="J18" i="19"/>
  <c r="J27" i="19"/>
  <c r="J19" i="19"/>
  <c r="J20" i="19"/>
  <c r="J21" i="19"/>
  <c r="J22" i="19"/>
  <c r="J23" i="19"/>
  <c r="J24" i="19"/>
  <c r="J25" i="19"/>
  <c r="J26" i="19"/>
  <c r="J15" i="19"/>
  <c r="G16" i="19"/>
  <c r="G17" i="19"/>
  <c r="G18" i="19"/>
  <c r="G27" i="19"/>
  <c r="G19" i="19"/>
  <c r="G20" i="19"/>
  <c r="G21" i="19"/>
  <c r="G22" i="19"/>
  <c r="G23" i="19"/>
  <c r="G24" i="19"/>
  <c r="G25" i="19"/>
  <c r="G26" i="19"/>
  <c r="G15" i="19"/>
  <c r="D16" i="19"/>
  <c r="D17" i="19"/>
  <c r="D18" i="19"/>
  <c r="D27" i="19"/>
  <c r="D19" i="19"/>
  <c r="D20" i="19"/>
  <c r="D21" i="19"/>
  <c r="D22" i="19"/>
  <c r="D23" i="19"/>
  <c r="D24" i="19"/>
  <c r="D48" i="19"/>
  <c r="D49" i="19"/>
  <c r="D72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47" i="19"/>
  <c r="D15" i="19"/>
  <c r="M137" i="19"/>
  <c r="N132" i="19"/>
  <c r="G123" i="19"/>
  <c r="G124" i="19"/>
  <c r="G125" i="19"/>
  <c r="H125" i="19"/>
  <c r="G126" i="19"/>
  <c r="H126" i="19"/>
  <c r="G127" i="19"/>
  <c r="G128" i="19"/>
  <c r="G129" i="19"/>
  <c r="H129" i="19"/>
  <c r="G130" i="19"/>
  <c r="H130" i="19"/>
  <c r="G131" i="19"/>
  <c r="G132" i="19"/>
  <c r="G133" i="19"/>
  <c r="H133" i="19"/>
  <c r="G134" i="19"/>
  <c r="H134" i="19"/>
  <c r="G135" i="19"/>
  <c r="G136" i="19"/>
  <c r="G137" i="19"/>
  <c r="H137" i="19"/>
  <c r="G138" i="19"/>
  <c r="H138" i="19"/>
  <c r="G122" i="19"/>
  <c r="G119" i="19"/>
  <c r="G120" i="19"/>
  <c r="H120" i="19"/>
  <c r="G121" i="19"/>
  <c r="H121" i="19"/>
  <c r="G118" i="19"/>
  <c r="G139" i="19"/>
  <c r="B27" i="19"/>
  <c r="C27" i="19"/>
  <c r="E27" i="19"/>
  <c r="F27" i="19"/>
  <c r="H27" i="19"/>
  <c r="I27" i="19"/>
  <c r="K27" i="19"/>
  <c r="L27" i="19"/>
  <c r="N27" i="19"/>
  <c r="O27" i="19"/>
  <c r="Q27" i="19"/>
  <c r="R27" i="19"/>
  <c r="Q47" i="19"/>
  <c r="R47" i="19"/>
  <c r="Q48" i="19"/>
  <c r="R48" i="19"/>
  <c r="Q49" i="19"/>
  <c r="R49" i="19"/>
  <c r="Q50" i="19"/>
  <c r="R50" i="19"/>
  <c r="Q51" i="19"/>
  <c r="R51" i="19"/>
  <c r="Q52" i="19"/>
  <c r="R52" i="19"/>
  <c r="Q53" i="19"/>
  <c r="S53" i="19"/>
  <c r="R53" i="19"/>
  <c r="Q54" i="19"/>
  <c r="R54" i="19"/>
  <c r="Q55" i="19"/>
  <c r="S55" i="19"/>
  <c r="R55" i="19"/>
  <c r="Q56" i="19"/>
  <c r="R56" i="19"/>
  <c r="Q57" i="19"/>
  <c r="S57" i="19"/>
  <c r="R57" i="19"/>
  <c r="Q58" i="19"/>
  <c r="R58" i="19"/>
  <c r="Q59" i="19"/>
  <c r="S59" i="19"/>
  <c r="R59" i="19"/>
  <c r="Q60" i="19"/>
  <c r="R60" i="19"/>
  <c r="Q61" i="19"/>
  <c r="S61" i="19"/>
  <c r="R61" i="19"/>
  <c r="Q62" i="19"/>
  <c r="R62" i="19"/>
  <c r="Q63" i="19"/>
  <c r="S63" i="19"/>
  <c r="R63" i="19"/>
  <c r="Q64" i="19"/>
  <c r="R64" i="19"/>
  <c r="Q65" i="19"/>
  <c r="S65" i="19"/>
  <c r="R65" i="19"/>
  <c r="Q66" i="19"/>
  <c r="R66" i="19"/>
  <c r="Q67" i="19"/>
  <c r="S67" i="19"/>
  <c r="R67" i="19"/>
  <c r="Q68" i="19"/>
  <c r="R68" i="19"/>
  <c r="Q69" i="19"/>
  <c r="S69" i="19"/>
  <c r="R69" i="19"/>
  <c r="Q70" i="19"/>
  <c r="R70" i="19"/>
  <c r="Q71" i="19"/>
  <c r="S71" i="19"/>
  <c r="R71" i="19"/>
  <c r="B72" i="19"/>
  <c r="C72" i="19"/>
  <c r="E72" i="19"/>
  <c r="F72" i="19"/>
  <c r="H72" i="19"/>
  <c r="I72" i="19"/>
  <c r="J72" i="19"/>
  <c r="K72" i="19"/>
  <c r="L72" i="19"/>
  <c r="M72" i="19"/>
  <c r="N72" i="19"/>
  <c r="O72" i="19"/>
  <c r="D78" i="19"/>
  <c r="D79" i="19"/>
  <c r="D80" i="19"/>
  <c r="B81" i="19"/>
  <c r="C81" i="19"/>
  <c r="D89" i="19"/>
  <c r="H89" i="19"/>
  <c r="L89" i="19"/>
  <c r="D90" i="19"/>
  <c r="H90" i="19"/>
  <c r="L90" i="19"/>
  <c r="D91" i="19"/>
  <c r="H91" i="19"/>
  <c r="L91" i="19"/>
  <c r="D92" i="19"/>
  <c r="H92" i="19"/>
  <c r="L92" i="19"/>
  <c r="B93" i="19"/>
  <c r="C93" i="19"/>
  <c r="F93" i="19"/>
  <c r="G93" i="19"/>
  <c r="J93" i="19"/>
  <c r="K93" i="19"/>
  <c r="D102" i="19"/>
  <c r="Q102" i="19"/>
  <c r="D103" i="19"/>
  <c r="Q103" i="19"/>
  <c r="Q105" i="19"/>
  <c r="R103" i="19"/>
  <c r="D104" i="19"/>
  <c r="Q104" i="19"/>
  <c r="D105" i="19"/>
  <c r="O105" i="19"/>
  <c r="P105" i="19"/>
  <c r="D106" i="19"/>
  <c r="D107" i="19"/>
  <c r="D108" i="19"/>
  <c r="D109" i="19"/>
  <c r="D110" i="19"/>
  <c r="B111" i="19"/>
  <c r="C111" i="19"/>
  <c r="E139" i="19"/>
  <c r="F139" i="19"/>
  <c r="H119" i="19"/>
  <c r="H136" i="19"/>
  <c r="H132" i="19"/>
  <c r="H128" i="19"/>
  <c r="H124" i="19"/>
  <c r="H122" i="19"/>
  <c r="H135" i="19"/>
  <c r="H131" i="19"/>
  <c r="H127" i="19"/>
  <c r="H123" i="19"/>
  <c r="H118" i="19"/>
  <c r="N135" i="19"/>
  <c r="N134" i="19"/>
  <c r="N131" i="19"/>
  <c r="N133" i="19"/>
  <c r="N136" i="19"/>
  <c r="D81" i="19"/>
  <c r="E79" i="19"/>
  <c r="S68" i="19"/>
  <c r="S66" i="19"/>
  <c r="S64" i="19"/>
  <c r="S62" i="19"/>
  <c r="S60" i="19"/>
  <c r="S58" i="19"/>
  <c r="S56" i="19"/>
  <c r="S54" i="19"/>
  <c r="S52" i="19"/>
  <c r="S48" i="19"/>
  <c r="S70" i="19"/>
  <c r="S50" i="19"/>
  <c r="D93" i="19"/>
  <c r="E89" i="19"/>
  <c r="D111" i="19"/>
  <c r="E109" i="19"/>
  <c r="H112" i="19"/>
  <c r="R72" i="19"/>
  <c r="S51" i="19"/>
  <c r="S49" i="19"/>
  <c r="S47" i="19"/>
  <c r="R102" i="19"/>
  <c r="E78" i="19"/>
  <c r="H93" i="19"/>
  <c r="L93" i="19"/>
  <c r="M90" i="19"/>
  <c r="Q72" i="19"/>
  <c r="R104" i="19"/>
  <c r="E80" i="19"/>
  <c r="E91" i="19"/>
  <c r="E92" i="19"/>
  <c r="E104" i="19"/>
  <c r="E106" i="19"/>
  <c r="E108" i="19"/>
  <c r="E102" i="19"/>
  <c r="E105" i="19"/>
  <c r="E90" i="19"/>
  <c r="M92" i="19"/>
  <c r="E107" i="19"/>
  <c r="E110" i="19"/>
  <c r="E103" i="19"/>
  <c r="S72" i="19"/>
  <c r="I90" i="19"/>
  <c r="I92" i="19"/>
  <c r="M91" i="19"/>
  <c r="M89" i="19"/>
  <c r="I89" i="19"/>
  <c r="I91" i="19"/>
  <c r="H103" i="19"/>
  <c r="H107" i="19"/>
  <c r="G72" i="19"/>
  <c r="M27" i="19"/>
</calcChain>
</file>

<file path=xl/sharedStrings.xml><?xml version="1.0" encoding="utf-8"?>
<sst xmlns="http://schemas.openxmlformats.org/spreadsheetml/2006/main" count="230" uniqueCount="139">
  <si>
    <t>Noviembre</t>
  </si>
  <si>
    <t>Diciembre</t>
  </si>
  <si>
    <t>Vínculo</t>
  </si>
  <si>
    <t>Conviviente</t>
  </si>
  <si>
    <t>Ex conviviente</t>
  </si>
  <si>
    <t>Lima</t>
  </si>
  <si>
    <t>Otro</t>
  </si>
  <si>
    <t>Moquegua</t>
  </si>
  <si>
    <t>Pasco</t>
  </si>
  <si>
    <t>Piura</t>
  </si>
  <si>
    <t>Puno</t>
  </si>
  <si>
    <t>Tacna</t>
  </si>
  <si>
    <t>Tumbes</t>
  </si>
  <si>
    <t>Cajamarca</t>
  </si>
  <si>
    <t>Cusco</t>
  </si>
  <si>
    <t>Sin datos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</si>
  <si>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</si>
  <si>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</si>
  <si>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</si>
  <si>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</si>
  <si>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</si>
  <si>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</si>
  <si>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</si>
  <si>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</si>
  <si>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</si>
  <si>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</si>
  <si>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La Libertad</t>
  </si>
  <si>
    <t>Loreto</t>
  </si>
  <si>
    <t>%</t>
  </si>
  <si>
    <t>Total</t>
  </si>
  <si>
    <t>Arequipa</t>
  </si>
  <si>
    <t>Progenitor de su hijo pero no han vivido juntos</t>
  </si>
  <si>
    <t>Otro familiar</t>
  </si>
  <si>
    <t>Compañero de trabajo</t>
  </si>
  <si>
    <t>Amigo(a)</t>
  </si>
  <si>
    <t>Región</t>
  </si>
  <si>
    <t>Ica</t>
  </si>
  <si>
    <t>Lambayeque</t>
  </si>
  <si>
    <t>Pareja sexual sin hijos</t>
  </si>
  <si>
    <t>Enamorado/novio que no es pareja sexual</t>
  </si>
  <si>
    <t>Desconocido</t>
  </si>
  <si>
    <t>Ayacucho</t>
  </si>
  <si>
    <t>Sin dato</t>
  </si>
  <si>
    <t>Pareja</t>
  </si>
  <si>
    <t>Ex pareja</t>
  </si>
  <si>
    <t>Familiar</t>
  </si>
  <si>
    <t>Huancavelica</t>
  </si>
  <si>
    <t>No</t>
  </si>
  <si>
    <t>Esposo</t>
  </si>
  <si>
    <t>Ex esposo</t>
  </si>
  <si>
    <t>Ucayali</t>
  </si>
  <si>
    <t>Amazonas</t>
  </si>
  <si>
    <t>Ancash</t>
  </si>
  <si>
    <t>Grupos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</si>
  <si>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</si>
  <si>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</si>
  <si>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</si>
  <si>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</si>
  <si>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</si>
  <si>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</si>
  <si>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</si>
  <si>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a + años</t>
  </si>
  <si>
    <t>Si</t>
  </si>
  <si>
    <t>Intimo</t>
  </si>
  <si>
    <t>Por conexión</t>
  </si>
  <si>
    <t>Urbana</t>
  </si>
  <si>
    <t>Rural</t>
  </si>
  <si>
    <t>Urbana-marginal</t>
  </si>
  <si>
    <t>Vínculo relacional víctima-agresor</t>
  </si>
  <si>
    <t>Escenario</t>
  </si>
  <si>
    <t>Otro (incluye pretendiente)</t>
  </si>
  <si>
    <t>Mes/año</t>
  </si>
  <si>
    <t>Año</t>
  </si>
  <si>
    <t>Niñas y adolescentes</t>
  </si>
  <si>
    <t>Adultas</t>
  </si>
  <si>
    <t>Adultas mayores</t>
  </si>
  <si>
    <t>Conocido</t>
  </si>
  <si>
    <t>SIN DATOS</t>
  </si>
  <si>
    <t>Feminicidio</t>
  </si>
  <si>
    <t>Vínculo víctima/ agresor</t>
  </si>
  <si>
    <t>Estaba gestando</t>
  </si>
  <si>
    <t>Tentativa</t>
  </si>
  <si>
    <t>Cuñado</t>
  </si>
  <si>
    <t>Padrastro</t>
  </si>
  <si>
    <t>Padre</t>
  </si>
  <si>
    <t>Hermano</t>
  </si>
  <si>
    <t>Hijo</t>
  </si>
  <si>
    <t>Abuelo</t>
  </si>
  <si>
    <t>Suegro</t>
  </si>
  <si>
    <t>Yerno</t>
  </si>
  <si>
    <t>Callao</t>
  </si>
  <si>
    <t>&gt; 30 CASOS</t>
  </si>
  <si>
    <t>&gt; 5 CASOS</t>
  </si>
  <si>
    <t>No íntimo</t>
  </si>
  <si>
    <t>PROGRAMA NACIONAL CONTRA LA VIOLENCIA FAMILIAR Y SEXUAL</t>
  </si>
  <si>
    <t>Tenta-tiva</t>
  </si>
  <si>
    <t>Femini-cidio</t>
  </si>
  <si>
    <t>Madre de Dios</t>
  </si>
  <si>
    <t>San Martin</t>
  </si>
  <si>
    <t>Femi-nicidio</t>
  </si>
  <si>
    <t>Cuadro Nº 5 : Casos de Feminicidio y/o Tentativas de feminicidio registrados por los CEM, según escenario.</t>
  </si>
  <si>
    <t>Cuadro Nº 6: Casos de Feminicidio y/o tentativas, según grupo de edad de la victima.</t>
  </si>
  <si>
    <t>Cuadro N° 3: Casos de Feminicidio y Tentativa de feminicidio, según año y  regiones.</t>
  </si>
  <si>
    <t>Cuadro Nº 1: Casos de Feminicidio y Tentativa de feminicidio registrados por los Centros Emergencia Mujer, según año y mes de ocurrencia.</t>
  </si>
  <si>
    <t>Cuadro Nº 4:  Casos de Feminicidio y Tentativa registrados por los Centros Emergencia Mujer, según área de ocurrencia.</t>
  </si>
  <si>
    <t>Apurímac</t>
  </si>
  <si>
    <t>Huánuco</t>
  </si>
  <si>
    <t>Junín</t>
  </si>
  <si>
    <t>Área</t>
  </si>
  <si>
    <t xml:space="preserve">Cuadro N° 2b: 
</t>
  </si>
  <si>
    <t xml:space="preserve"> (Registros MIMP)</t>
  </si>
  <si>
    <t xml:space="preserve">Cuadro N° 2a: </t>
  </si>
  <si>
    <t>Cuadro Nº 7: Número de victimas gestantes</t>
  </si>
  <si>
    <t>Cuadro Nº 8a:  Casos de Feminicidio y/o Tentativa de feminicidio, según vínculo relacional.</t>
  </si>
  <si>
    <t>Cuadro Nº 8b: Casos  de Feminicidio y/o Tentativas según vínculo relacional.</t>
  </si>
  <si>
    <t>2009-2010</t>
  </si>
  <si>
    <t>TOTAL  GENERAL   2009 -2014</t>
  </si>
  <si>
    <t>El FEMINICIDIO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
La tentativa de feminicidio es cuando la mujer se salva de morir.</t>
  </si>
  <si>
    <t>Fuente: Registro de feminicidio Ministerio Público</t>
  </si>
  <si>
    <r>
      <rPr>
        <b/>
        <i/>
        <u/>
        <sz val="10.5"/>
        <color indexed="8"/>
        <rFont val="Calibri"/>
        <family val="2"/>
      </rPr>
      <t>Promedio</t>
    </r>
    <r>
      <rPr>
        <sz val="10.5"/>
        <color indexed="8"/>
        <rFont val="Calibri"/>
        <family val="2"/>
      </rPr>
      <t xml:space="preserve"> mensual según año. (Registros MIMP)</t>
    </r>
  </si>
  <si>
    <t>Feminicidio, según año - Registro Ministerio Publico</t>
  </si>
  <si>
    <t>N°</t>
  </si>
  <si>
    <t>Promedio</t>
  </si>
  <si>
    <t>(*) Registro de 01 enero - 31 octubre 2014</t>
  </si>
  <si>
    <t>RESUMEN ESTADÍSTICO DE VIOLENCIA FEMINICIDA</t>
  </si>
  <si>
    <t>SECCIÓN I: Magnitud del Feminicidio y Tentativa de feminicidio (PERFIL POR AÑOS) 2009, 2010, 2011, 2012, 2013, 2014 Y 2015</t>
  </si>
  <si>
    <t>2015 (*)</t>
  </si>
  <si>
    <t>2015 *</t>
  </si>
  <si>
    <t>NR</t>
  </si>
  <si>
    <t>NR: No hay registro</t>
  </si>
  <si>
    <t>2009-2011</t>
  </si>
  <si>
    <t>2012 - 2013</t>
  </si>
  <si>
    <t>-</t>
  </si>
  <si>
    <t>1/ La información no se consigna en la ficha de casos.</t>
  </si>
  <si>
    <t>SECCIÓN II: PERFIL DE LA VICTIMA DE FEMINICIDIO Y TENTATIVA DE FEMINICIDIO - 2015</t>
  </si>
  <si>
    <t>2012-2013</t>
  </si>
  <si>
    <t>Tentativa /1</t>
  </si>
  <si>
    <t>Período: Enero - Octubre  2015 (Preliminar)</t>
  </si>
  <si>
    <t>(*) Mes de enero - octubre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</si>
</sst>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0" formatCode="_-* #,##0.00\ &quot;€&quot;_-;\-* #,##0.00\ &quot;€&quot;_-;_-* &quot;-&quot;??\ &quot;€&quot;_-;_-@_-"/>
    <numFmt numFmtId="178" formatCode="0.0%"/>
  </numFmts>
  <fonts count="4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.5"/>
      <color indexed="8"/>
      <name val="Calibri"/>
      <family val="2"/>
    </font>
    <font>
      <b/>
      <i/>
      <u/>
      <sz val="10.5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.5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CC000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rgb="FFC00000"/>
      <name val="Verdana"/>
      <family val="2"/>
    </font>
    <font>
      <b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0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</borders>
  <cellStyleXfs count="12">
    <xf numFmtId="0" fontId="0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" fillId="0" borderId="0">
      <alignment vertical="center"/>
    </xf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2">
    <xf numFmtId="0" fontId="0" fillId="0" borderId="0" xfId="0"/>
    <xf numFmtId="0" fontId="9" fillId="3" borderId="0" xfId="4" applyFont="1" applyFill="1" applyAlignment="1">
      <alignment vertical="center" wrapText="1"/>
    </xf>
    <xf numFmtId="0" fontId="9" fillId="3" borderId="0" xfId="4" applyFont="1" applyFill="1" applyBorder="1" applyAlignment="1">
      <alignment horizontal="center" vertical="center" wrapText="1"/>
    </xf>
    <xf numFmtId="178" fontId="9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vertical="center" wrapText="1"/>
    </xf>
    <xf numFmtId="9" fontId="9" fillId="3" borderId="0" xfId="8" applyFont="1" applyFill="1" applyBorder="1" applyAlignment="1">
      <alignment horizontal="center" vertical="center" wrapText="1"/>
    </xf>
    <xf numFmtId="9" fontId="10" fillId="3" borderId="0" xfId="4" applyNumberFormat="1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horizontal="centerContinuous" vertical="center" wrapText="1"/>
    </xf>
    <xf numFmtId="0" fontId="10" fillId="4" borderId="0" xfId="4" applyFont="1" applyFill="1" applyBorder="1" applyAlignment="1">
      <alignment horizontal="center" vertical="center" wrapText="1"/>
    </xf>
    <xf numFmtId="0" fontId="11" fillId="3" borderId="1" xfId="4" applyFont="1" applyFill="1" applyBorder="1" applyAlignment="1">
      <alignment vertical="center" wrapText="1"/>
    </xf>
    <xf numFmtId="3" fontId="12" fillId="3" borderId="1" xfId="8" applyNumberFormat="1" applyFont="1" applyFill="1" applyBorder="1" applyAlignment="1">
      <alignment horizontal="center" vertical="center" wrapText="1"/>
    </xf>
    <xf numFmtId="3" fontId="13" fillId="3" borderId="1" xfId="8" applyNumberFormat="1" applyFont="1" applyFill="1" applyBorder="1" applyAlignment="1">
      <alignment horizontal="center" vertical="center" wrapText="1"/>
    </xf>
    <xf numFmtId="9" fontId="11" fillId="3" borderId="1" xfId="8" applyFont="1" applyFill="1" applyBorder="1" applyAlignment="1">
      <alignment horizontal="center" vertical="center" wrapText="1"/>
    </xf>
    <xf numFmtId="0" fontId="8" fillId="3" borderId="0" xfId="4" applyFont="1" applyFill="1" applyBorder="1" applyAlignment="1">
      <alignment horizontal="right" vertical="center" wrapText="1"/>
    </xf>
    <xf numFmtId="0" fontId="14" fillId="3" borderId="0" xfId="4" applyNumberFormat="1" applyFont="1" applyFill="1" applyBorder="1" applyAlignment="1">
      <alignment horizontal="left" vertical="center" wrapText="1"/>
    </xf>
    <xf numFmtId="0" fontId="11" fillId="3" borderId="1" xfId="4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16" fillId="3" borderId="0" xfId="8" applyNumberFormat="1" applyFont="1" applyFill="1" applyBorder="1" applyAlignment="1">
      <alignment horizontal="center" vertical="center" wrapText="1"/>
    </xf>
    <xf numFmtId="3" fontId="10" fillId="3" borderId="0" xfId="8" applyNumberFormat="1" applyFont="1" applyFill="1" applyBorder="1" applyAlignment="1">
      <alignment horizontal="center" vertical="center" wrapText="1"/>
    </xf>
    <xf numFmtId="3" fontId="17" fillId="0" borderId="0" xfId="8" applyNumberFormat="1" applyFont="1" applyFill="1" applyBorder="1" applyAlignment="1">
      <alignment horizontal="center" vertical="center" wrapText="1"/>
    </xf>
    <xf numFmtId="3" fontId="14" fillId="0" borderId="0" xfId="8" applyNumberFormat="1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center" vertical="center" wrapText="1"/>
    </xf>
    <xf numFmtId="0" fontId="14" fillId="3" borderId="0" xfId="4" applyFont="1" applyFill="1" applyBorder="1" applyAlignment="1">
      <alignment horizontal="left" vertical="center" wrapText="1"/>
    </xf>
    <xf numFmtId="0" fontId="10" fillId="3" borderId="0" xfId="4" applyFont="1" applyFill="1" applyBorder="1" applyAlignment="1">
      <alignment vertical="center" wrapText="1"/>
    </xf>
    <xf numFmtId="0" fontId="10" fillId="4" borderId="0" xfId="4" applyFont="1" applyFill="1" applyBorder="1" applyAlignment="1">
      <alignment horizontal="centerContinuous" vertical="center" wrapText="1"/>
    </xf>
    <xf numFmtId="9" fontId="10" fillId="4" borderId="0" xfId="8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 wrapText="1"/>
    </xf>
    <xf numFmtId="0" fontId="10" fillId="3" borderId="0" xfId="4" applyFont="1" applyFill="1" applyBorder="1" applyAlignment="1">
      <alignment horizontal="left" vertical="center" wrapText="1"/>
    </xf>
    <xf numFmtId="0" fontId="19" fillId="3" borderId="2" xfId="4" applyFont="1" applyFill="1" applyBorder="1" applyAlignment="1">
      <alignment vertical="center" wrapText="1"/>
    </xf>
    <xf numFmtId="3" fontId="12" fillId="0" borderId="1" xfId="8" applyNumberFormat="1" applyFont="1" applyFill="1" applyBorder="1" applyAlignment="1">
      <alignment horizontal="center" vertical="center" wrapText="1"/>
    </xf>
    <xf numFmtId="3" fontId="13" fillId="0" borderId="1" xfId="8" applyNumberFormat="1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20" fillId="3" borderId="0" xfId="4" applyFont="1" applyFill="1" applyBorder="1" applyAlignment="1">
      <alignment vertical="center" wrapText="1"/>
    </xf>
    <xf numFmtId="0" fontId="21" fillId="3" borderId="1" xfId="4" applyFont="1" applyFill="1" applyBorder="1" applyAlignment="1">
      <alignment horizontal="center" vertical="center" wrapText="1"/>
    </xf>
    <xf numFmtId="1" fontId="11" fillId="3" borderId="1" xfId="8" applyNumberFormat="1" applyFont="1" applyFill="1" applyBorder="1" applyAlignment="1">
      <alignment horizontal="center" vertical="center" wrapText="1"/>
    </xf>
    <xf numFmtId="9" fontId="11" fillId="3" borderId="1" xfId="8" applyNumberFormat="1" applyFont="1" applyFill="1" applyBorder="1" applyAlignment="1">
      <alignment horizontal="center" vertical="center" wrapText="1"/>
    </xf>
    <xf numFmtId="0" fontId="22" fillId="3" borderId="0" xfId="4" applyNumberFormat="1" applyFont="1" applyFill="1" applyBorder="1" applyAlignment="1">
      <alignment vertical="center" wrapText="1"/>
    </xf>
    <xf numFmtId="0" fontId="6" fillId="3" borderId="0" xfId="4" applyFont="1" applyFill="1" applyAlignment="1">
      <alignment vertical="center" wrapText="1"/>
    </xf>
    <xf numFmtId="0" fontId="9" fillId="3" borderId="0" xfId="4" applyNumberFormat="1" applyFont="1" applyFill="1" applyBorder="1" applyAlignment="1">
      <alignment horizontal="left" vertical="center" wrapText="1"/>
    </xf>
    <xf numFmtId="0" fontId="23" fillId="3" borderId="0" xfId="4" applyFont="1" applyFill="1" applyAlignment="1">
      <alignment vertical="center" wrapText="1"/>
    </xf>
    <xf numFmtId="178" fontId="23" fillId="3" borderId="0" xfId="4" applyNumberFormat="1" applyFont="1" applyFill="1" applyAlignment="1">
      <alignment horizontal="left" vertical="center" wrapText="1"/>
    </xf>
    <xf numFmtId="0" fontId="24" fillId="3" borderId="1" xfId="4" applyFont="1" applyFill="1" applyBorder="1" applyAlignment="1">
      <alignment vertical="center" wrapText="1"/>
    </xf>
    <xf numFmtId="0" fontId="11" fillId="5" borderId="1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9" fontId="11" fillId="3" borderId="1" xfId="8" applyNumberFormat="1" applyFont="1" applyFill="1" applyBorder="1" applyAlignment="1">
      <alignment horizontal="right" vertical="center" wrapText="1"/>
    </xf>
    <xf numFmtId="9" fontId="25" fillId="3" borderId="0" xfId="4" applyNumberFormat="1" applyFont="1" applyFill="1" applyAlignment="1">
      <alignment horizontal="left" vertical="center" wrapText="1"/>
    </xf>
    <xf numFmtId="3" fontId="11" fillId="6" borderId="1" xfId="4" applyNumberFormat="1" applyFont="1" applyFill="1" applyBorder="1" applyAlignment="1">
      <alignment horizontal="center" vertical="center" wrapText="1"/>
    </xf>
    <xf numFmtId="1" fontId="11" fillId="6" borderId="1" xfId="8" applyNumberFormat="1" applyFont="1" applyFill="1" applyBorder="1" applyAlignment="1">
      <alignment horizontal="center" vertical="center" wrapText="1"/>
    </xf>
    <xf numFmtId="9" fontId="11" fillId="6" borderId="1" xfId="8" applyFont="1" applyFill="1" applyBorder="1" applyAlignment="1">
      <alignment horizontal="center" vertical="center" wrapText="1"/>
    </xf>
    <xf numFmtId="1" fontId="17" fillId="7" borderId="1" xfId="4" applyNumberFormat="1" applyFont="1" applyFill="1" applyBorder="1" applyAlignment="1">
      <alignment horizontal="center" vertical="center" wrapText="1"/>
    </xf>
    <xf numFmtId="9" fontId="17" fillId="7" borderId="1" xfId="8" applyFont="1" applyFill="1" applyBorder="1" applyAlignment="1">
      <alignment horizontal="center" vertical="center" wrapText="1"/>
    </xf>
    <xf numFmtId="0" fontId="26" fillId="3" borderId="0" xfId="4" applyFont="1" applyFill="1" applyBorder="1" applyAlignment="1">
      <alignment horizontal="left" vertical="center" wrapText="1"/>
    </xf>
    <xf numFmtId="0" fontId="19" fillId="3" borderId="0" xfId="4" applyFont="1" applyFill="1" applyBorder="1" applyAlignment="1">
      <alignment vertical="center" wrapText="1"/>
    </xf>
    <xf numFmtId="0" fontId="27" fillId="3" borderId="0" xfId="4" applyFont="1" applyFill="1" applyBorder="1" applyAlignment="1">
      <alignment vertical="center" wrapText="1"/>
    </xf>
    <xf numFmtId="1" fontId="11" fillId="0" borderId="1" xfId="4" applyNumberFormat="1" applyFont="1" applyFill="1" applyBorder="1" applyAlignment="1">
      <alignment horizontal="center" vertical="center" wrapText="1"/>
    </xf>
    <xf numFmtId="0" fontId="28" fillId="3" borderId="0" xfId="4" applyFont="1" applyFill="1" applyBorder="1" applyAlignment="1">
      <alignment horizontal="left" vertical="center" wrapText="1"/>
    </xf>
    <xf numFmtId="0" fontId="29" fillId="8" borderId="22" xfId="4" applyFont="1" applyFill="1" applyBorder="1" applyAlignment="1">
      <alignment horizontal="center" vertical="center" wrapText="1"/>
    </xf>
    <xf numFmtId="0" fontId="29" fillId="8" borderId="3" xfId="4" applyFont="1" applyFill="1" applyBorder="1" applyAlignment="1">
      <alignment horizontal="center" vertical="center" wrapText="1"/>
    </xf>
    <xf numFmtId="0" fontId="29" fillId="8" borderId="23" xfId="4" applyFont="1" applyFill="1" applyBorder="1" applyAlignment="1">
      <alignment horizontal="center" vertical="center" wrapText="1"/>
    </xf>
    <xf numFmtId="0" fontId="29" fillId="8" borderId="4" xfId="4" applyFont="1" applyFill="1" applyBorder="1" applyAlignment="1">
      <alignment horizontal="center" vertical="center" wrapText="1"/>
    </xf>
    <xf numFmtId="0" fontId="30" fillId="3" borderId="0" xfId="4" applyFont="1" applyFill="1" applyBorder="1" applyAlignment="1">
      <alignment horizontal="left" vertical="center" wrapText="1"/>
    </xf>
    <xf numFmtId="0" fontId="29" fillId="8" borderId="1" xfId="4" applyFont="1" applyFill="1" applyBorder="1" applyAlignment="1">
      <alignment horizontal="center" vertical="center" wrapText="1"/>
    </xf>
    <xf numFmtId="0" fontId="11" fillId="9" borderId="1" xfId="4" applyFont="1" applyFill="1" applyBorder="1" applyAlignment="1">
      <alignment horizontal="center" vertical="center" wrapText="1"/>
    </xf>
    <xf numFmtId="1" fontId="11" fillId="9" borderId="1" xfId="4" applyNumberFormat="1" applyFont="1" applyFill="1" applyBorder="1" applyAlignment="1">
      <alignment horizontal="center" vertical="center" wrapText="1"/>
    </xf>
    <xf numFmtId="0" fontId="11" fillId="10" borderId="1" xfId="4" applyFont="1" applyFill="1" applyBorder="1" applyAlignment="1">
      <alignment horizontal="center" vertical="center" wrapText="1"/>
    </xf>
    <xf numFmtId="3" fontId="11" fillId="0" borderId="1" xfId="8" applyNumberFormat="1" applyFont="1" applyFill="1" applyBorder="1" applyAlignment="1">
      <alignment horizontal="center" vertical="center" wrapText="1"/>
    </xf>
    <xf numFmtId="3" fontId="17" fillId="8" borderId="1" xfId="8" applyNumberFormat="1" applyFont="1" applyFill="1" applyBorder="1" applyAlignment="1">
      <alignment horizontal="center" vertical="center" wrapText="1"/>
    </xf>
    <xf numFmtId="0" fontId="29" fillId="7" borderId="3" xfId="4" applyFont="1" applyFill="1" applyBorder="1" applyAlignment="1">
      <alignment horizontal="center" vertical="center" wrapText="1"/>
    </xf>
    <xf numFmtId="0" fontId="17" fillId="7" borderId="3" xfId="4" applyFont="1" applyFill="1" applyBorder="1" applyAlignment="1">
      <alignment horizontal="center" vertical="center" wrapText="1"/>
    </xf>
    <xf numFmtId="9" fontId="17" fillId="8" borderId="1" xfId="8" applyFont="1" applyFill="1" applyBorder="1" applyAlignment="1">
      <alignment horizontal="center" vertical="center" wrapText="1"/>
    </xf>
    <xf numFmtId="1" fontId="17" fillId="8" borderId="1" xfId="8" applyNumberFormat="1" applyFont="1" applyFill="1" applyBorder="1" applyAlignment="1">
      <alignment horizontal="center" vertical="center" wrapText="1"/>
    </xf>
    <xf numFmtId="9" fontId="17" fillId="8" borderId="1" xfId="4" applyNumberFormat="1" applyFont="1" applyFill="1" applyBorder="1" applyAlignment="1">
      <alignment horizontal="center" vertical="center" wrapText="1"/>
    </xf>
    <xf numFmtId="0" fontId="17" fillId="8" borderId="1" xfId="4" applyFont="1" applyFill="1" applyBorder="1" applyAlignment="1">
      <alignment horizontal="left" vertical="center" wrapText="1"/>
    </xf>
    <xf numFmtId="1" fontId="17" fillId="8" borderId="1" xfId="4" applyNumberFormat="1" applyFont="1" applyFill="1" applyBorder="1" applyAlignment="1">
      <alignment horizontal="center" vertical="center" wrapText="1"/>
    </xf>
    <xf numFmtId="0" fontId="31" fillId="3" borderId="0" xfId="4" applyFont="1" applyFill="1" applyAlignment="1">
      <alignment vertical="center" wrapText="1"/>
    </xf>
    <xf numFmtId="0" fontId="32" fillId="3" borderId="0" xfId="4" applyFont="1" applyFill="1" applyBorder="1" applyAlignment="1">
      <alignment vertical="center" wrapText="1"/>
    </xf>
    <xf numFmtId="0" fontId="12" fillId="10" borderId="1" xfId="4" applyFont="1" applyFill="1" applyBorder="1" applyAlignment="1">
      <alignment horizontal="center" vertical="center" wrapText="1"/>
    </xf>
    <xf numFmtId="0" fontId="12" fillId="6" borderId="1" xfId="4" applyFont="1" applyFill="1" applyBorder="1" applyAlignment="1">
      <alignment horizontal="center" vertical="center" wrapText="1"/>
    </xf>
    <xf numFmtId="0" fontId="9" fillId="6" borderId="5" xfId="4" applyFont="1" applyFill="1" applyBorder="1" applyAlignment="1">
      <alignment vertical="center" wrapText="1"/>
    </xf>
    <xf numFmtId="0" fontId="9" fillId="6" borderId="6" xfId="4" applyFont="1" applyFill="1" applyBorder="1" applyAlignment="1">
      <alignment vertical="center" wrapText="1"/>
    </xf>
    <xf numFmtId="0" fontId="9" fillId="6" borderId="7" xfId="4" applyFont="1" applyFill="1" applyBorder="1" applyAlignment="1">
      <alignment vertical="center" wrapText="1"/>
    </xf>
    <xf numFmtId="0" fontId="10" fillId="6" borderId="8" xfId="4" applyFont="1" applyFill="1" applyBorder="1" applyAlignment="1">
      <alignment vertical="center" wrapText="1"/>
    </xf>
    <xf numFmtId="0" fontId="9" fillId="6" borderId="0" xfId="4" applyFont="1" applyFill="1" applyBorder="1" applyAlignment="1">
      <alignment vertical="center" wrapText="1"/>
    </xf>
    <xf numFmtId="0" fontId="9" fillId="6" borderId="9" xfId="4" applyFont="1" applyFill="1" applyBorder="1" applyAlignment="1">
      <alignment vertical="center" wrapText="1"/>
    </xf>
    <xf numFmtId="0" fontId="9" fillId="6" borderId="8" xfId="4" applyFont="1" applyFill="1" applyBorder="1" applyAlignment="1">
      <alignment vertical="center" wrapText="1"/>
    </xf>
    <xf numFmtId="0" fontId="9" fillId="6" borderId="10" xfId="4" applyFont="1" applyFill="1" applyBorder="1" applyAlignment="1">
      <alignment vertical="center" wrapText="1"/>
    </xf>
    <xf numFmtId="0" fontId="10" fillId="6" borderId="0" xfId="4" applyFont="1" applyFill="1" applyBorder="1" applyAlignment="1">
      <alignment vertical="center" wrapText="1"/>
    </xf>
    <xf numFmtId="0" fontId="10" fillId="6" borderId="0" xfId="4" applyFont="1" applyFill="1" applyBorder="1" applyAlignment="1">
      <alignment horizontal="center" vertical="center" wrapText="1"/>
    </xf>
    <xf numFmtId="0" fontId="32" fillId="6" borderId="0" xfId="4" applyFont="1" applyFill="1" applyBorder="1" applyAlignment="1">
      <alignment vertical="center" wrapText="1"/>
    </xf>
    <xf numFmtId="0" fontId="9" fillId="6" borderId="11" xfId="4" applyFont="1" applyFill="1" applyBorder="1" applyAlignment="1">
      <alignment vertical="center" wrapText="1"/>
    </xf>
    <xf numFmtId="0" fontId="10" fillId="6" borderId="11" xfId="4" applyFont="1" applyFill="1" applyBorder="1" applyAlignment="1">
      <alignment vertical="center" wrapText="1"/>
    </xf>
    <xf numFmtId="0" fontId="10" fillId="6" borderId="11" xfId="4" applyFont="1" applyFill="1" applyBorder="1" applyAlignment="1">
      <alignment horizontal="center" vertical="center" wrapText="1"/>
    </xf>
    <xf numFmtId="0" fontId="32" fillId="6" borderId="11" xfId="4" applyFont="1" applyFill="1" applyBorder="1" applyAlignment="1">
      <alignment vertical="center" wrapText="1"/>
    </xf>
    <xf numFmtId="0" fontId="9" fillId="6" borderId="12" xfId="4" applyFont="1" applyFill="1" applyBorder="1" applyAlignment="1">
      <alignment vertical="center" wrapText="1"/>
    </xf>
    <xf numFmtId="0" fontId="10" fillId="6" borderId="0" xfId="4" applyNumberFormat="1" applyFont="1" applyFill="1" applyBorder="1" applyAlignment="1">
      <alignment horizontal="left" vertical="center" wrapText="1"/>
    </xf>
    <xf numFmtId="0" fontId="11" fillId="9" borderId="1" xfId="4" applyFont="1" applyFill="1" applyBorder="1" applyAlignment="1">
      <alignment horizontal="left" vertical="center" wrapText="1"/>
    </xf>
    <xf numFmtId="3" fontId="12" fillId="9" borderId="1" xfId="8" applyNumberFormat="1" applyFont="1" applyFill="1" applyBorder="1" applyAlignment="1">
      <alignment horizontal="center" vertical="center" wrapText="1"/>
    </xf>
    <xf numFmtId="3" fontId="13" fillId="9" borderId="1" xfId="8" applyNumberFormat="1" applyFont="1" applyFill="1" applyBorder="1" applyAlignment="1">
      <alignment horizontal="center" vertical="center" wrapText="1"/>
    </xf>
    <xf numFmtId="0" fontId="11" fillId="11" borderId="1" xfId="4" applyFont="1" applyFill="1" applyBorder="1" applyAlignment="1">
      <alignment horizontal="center" vertical="center" wrapText="1"/>
    </xf>
    <xf numFmtId="0" fontId="12" fillId="11" borderId="1" xfId="4" applyFont="1" applyFill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33" fillId="3" borderId="0" xfId="4" applyFont="1" applyFill="1" applyBorder="1" applyAlignment="1">
      <alignment vertical="center" wrapText="1"/>
    </xf>
    <xf numFmtId="9" fontId="34" fillId="3" borderId="0" xfId="8" applyFont="1" applyFill="1" applyBorder="1" applyAlignment="1">
      <alignment horizontal="left" vertical="center" wrapText="1"/>
    </xf>
    <xf numFmtId="0" fontId="35" fillId="3" borderId="0" xfId="4" applyFont="1" applyFill="1" applyAlignment="1">
      <alignment vertical="center" wrapText="1"/>
    </xf>
    <xf numFmtId="1" fontId="36" fillId="2" borderId="1" xfId="0" applyNumberFormat="1" applyFont="1" applyFill="1" applyBorder="1" applyAlignment="1">
      <alignment horizontal="center" vertical="center" wrapText="1"/>
    </xf>
    <xf numFmtId="178" fontId="11" fillId="3" borderId="1" xfId="8" applyNumberFormat="1" applyFont="1" applyFill="1" applyBorder="1" applyAlignment="1">
      <alignment horizontal="right" vertical="center" wrapText="1"/>
    </xf>
    <xf numFmtId="178" fontId="17" fillId="8" borderId="1" xfId="4" applyNumberFormat="1" applyFont="1" applyFill="1" applyBorder="1" applyAlignment="1">
      <alignment horizontal="right" vertical="center" wrapText="1"/>
    </xf>
    <xf numFmtId="178" fontId="11" fillId="3" borderId="1" xfId="4" applyNumberFormat="1" applyFont="1" applyFill="1" applyBorder="1" applyAlignment="1">
      <alignment horizontal="right" vertical="center" wrapText="1"/>
    </xf>
    <xf numFmtId="178" fontId="11" fillId="11" borderId="1" xfId="8" applyNumberFormat="1" applyFont="1" applyFill="1" applyBorder="1" applyAlignment="1">
      <alignment horizontal="right" vertical="center" wrapText="1"/>
    </xf>
    <xf numFmtId="178" fontId="11" fillId="5" borderId="1" xfId="8" applyNumberFormat="1" applyFont="1" applyFill="1" applyBorder="1" applyAlignment="1">
      <alignment horizontal="right" vertical="center" wrapText="1"/>
    </xf>
    <xf numFmtId="178" fontId="11" fillId="0" borderId="1" xfId="8" applyNumberFormat="1" applyFont="1" applyFill="1" applyBorder="1" applyAlignment="1">
      <alignment horizontal="right" vertical="center" wrapText="1"/>
    </xf>
    <xf numFmtId="178" fontId="11" fillId="10" borderId="1" xfId="8" applyNumberFormat="1" applyFont="1" applyFill="1" applyBorder="1" applyAlignment="1">
      <alignment horizontal="right" vertical="center" wrapText="1"/>
    </xf>
    <xf numFmtId="178" fontId="11" fillId="9" borderId="1" xfId="8" applyNumberFormat="1" applyFont="1" applyFill="1" applyBorder="1" applyAlignment="1">
      <alignment horizontal="right" vertical="center" wrapText="1"/>
    </xf>
    <xf numFmtId="178" fontId="17" fillId="8" borderId="1" xfId="8" applyNumberFormat="1" applyFont="1" applyFill="1" applyBorder="1" applyAlignment="1">
      <alignment horizontal="right" vertical="center" wrapText="1"/>
    </xf>
    <xf numFmtId="9" fontId="17" fillId="8" borderId="1" xfId="8" applyNumberFormat="1" applyFont="1" applyFill="1" applyBorder="1" applyAlignment="1">
      <alignment horizontal="right" vertical="center" wrapText="1"/>
    </xf>
    <xf numFmtId="0" fontId="5" fillId="3" borderId="1" xfId="4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37" fillId="3" borderId="0" xfId="4" applyFont="1" applyFill="1" applyBorder="1" applyAlignment="1">
      <alignment horizontal="left" vertical="center" wrapText="1"/>
    </xf>
    <xf numFmtId="0" fontId="17" fillId="8" borderId="1" xfId="4" applyFont="1" applyFill="1" applyBorder="1" applyAlignment="1">
      <alignment vertical="center" wrapText="1"/>
    </xf>
    <xf numFmtId="0" fontId="7" fillId="8" borderId="13" xfId="4" applyFont="1" applyFill="1" applyBorder="1" applyAlignment="1">
      <alignment horizontal="center" vertical="center" wrapText="1"/>
    </xf>
    <xf numFmtId="0" fontId="32" fillId="3" borderId="0" xfId="4" applyFont="1" applyFill="1" applyBorder="1" applyAlignment="1">
      <alignment horizontal="center" vertical="center" wrapText="1"/>
    </xf>
    <xf numFmtId="0" fontId="20" fillId="3" borderId="0" xfId="4" applyFont="1" applyFill="1" applyBorder="1" applyAlignment="1">
      <alignment horizontal="center" vertical="center" wrapText="1"/>
    </xf>
    <xf numFmtId="0" fontId="10" fillId="3" borderId="0" xfId="4" applyFont="1" applyFill="1" applyBorder="1" applyAlignment="1">
      <alignment horizontal="center" vertical="center" wrapText="1"/>
    </xf>
    <xf numFmtId="0" fontId="11" fillId="3" borderId="1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7" fillId="8" borderId="3" xfId="4" applyFont="1" applyFill="1" applyBorder="1" applyAlignment="1">
      <alignment horizontal="center" vertical="center" wrapText="1"/>
    </xf>
    <xf numFmtId="0" fontId="17" fillId="8" borderId="1" xfId="4" applyFont="1" applyFill="1" applyBorder="1" applyAlignment="1">
      <alignment horizontal="center" vertical="center" wrapText="1"/>
    </xf>
    <xf numFmtId="0" fontId="36" fillId="0" borderId="1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1" fillId="3" borderId="1" xfId="4" applyFont="1" applyFill="1" applyBorder="1" applyAlignment="1">
      <alignment horizontal="center" vertical="center" wrapText="1"/>
    </xf>
    <xf numFmtId="178" fontId="12" fillId="11" borderId="1" xfId="8" applyNumberFormat="1" applyFont="1" applyFill="1" applyBorder="1" applyAlignment="1">
      <alignment horizontal="right" vertical="center" wrapText="1"/>
    </xf>
    <xf numFmtId="178" fontId="12" fillId="5" borderId="1" xfId="8" applyNumberFormat="1" applyFont="1" applyFill="1" applyBorder="1" applyAlignment="1">
      <alignment horizontal="right" vertical="center" wrapText="1"/>
    </xf>
    <xf numFmtId="178" fontId="12" fillId="0" borderId="1" xfId="8" applyNumberFormat="1" applyFont="1" applyFill="1" applyBorder="1" applyAlignment="1">
      <alignment horizontal="right" vertical="center" wrapText="1"/>
    </xf>
    <xf numFmtId="178" fontId="12" fillId="10" borderId="1" xfId="8" applyNumberFormat="1" applyFont="1" applyFill="1" applyBorder="1" applyAlignment="1">
      <alignment horizontal="right" vertical="center" wrapText="1"/>
    </xf>
    <xf numFmtId="178" fontId="12" fillId="6" borderId="1" xfId="8" applyNumberFormat="1" applyFont="1" applyFill="1" applyBorder="1" applyAlignment="1">
      <alignment horizontal="right" vertical="center" wrapText="1"/>
    </xf>
    <xf numFmtId="178" fontId="12" fillId="3" borderId="1" xfId="8" applyNumberFormat="1" applyFont="1" applyFill="1" applyBorder="1" applyAlignment="1">
      <alignment horizontal="right" vertical="center" wrapText="1"/>
    </xf>
    <xf numFmtId="178" fontId="7" fillId="8" borderId="1" xfId="8" applyNumberFormat="1" applyFont="1" applyFill="1" applyBorder="1" applyAlignment="1">
      <alignment horizontal="right" vertical="center" wrapText="1"/>
    </xf>
    <xf numFmtId="0" fontId="11" fillId="3" borderId="1" xfId="4" applyFont="1" applyFill="1" applyBorder="1" applyAlignment="1">
      <alignment horizontal="center" vertical="center" wrapText="1"/>
    </xf>
    <xf numFmtId="0" fontId="38" fillId="3" borderId="0" xfId="4" applyNumberFormat="1" applyFont="1" applyFill="1" applyBorder="1" applyAlignment="1">
      <alignment horizontal="center" vertical="center" wrapText="1"/>
    </xf>
    <xf numFmtId="0" fontId="38" fillId="3" borderId="15" xfId="4" applyNumberFormat="1" applyFont="1" applyFill="1" applyBorder="1" applyAlignment="1">
      <alignment horizontal="center" vertical="center" wrapText="1"/>
    </xf>
    <xf numFmtId="0" fontId="10" fillId="3" borderId="0" xfId="4" applyFont="1" applyFill="1" applyBorder="1" applyAlignment="1">
      <alignment horizontal="center" vertical="center" wrapText="1"/>
    </xf>
    <xf numFmtId="0" fontId="41" fillId="3" borderId="0" xfId="5" applyFont="1" applyFill="1" applyAlignment="1">
      <alignment horizontal="center" vertical="center" wrapText="1"/>
    </xf>
    <xf numFmtId="0" fontId="42" fillId="3" borderId="0" xfId="5" applyFont="1" applyFill="1" applyAlignment="1">
      <alignment horizontal="center" vertical="center" wrapText="1"/>
    </xf>
    <xf numFmtId="0" fontId="43" fillId="3" borderId="0" xfId="5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37" fillId="3" borderId="0" xfId="4" applyFont="1" applyFill="1" applyBorder="1" applyAlignment="1">
      <alignment horizontal="left" vertical="center" wrapText="1"/>
    </xf>
    <xf numFmtId="0" fontId="18" fillId="3" borderId="16" xfId="4" applyNumberFormat="1" applyFont="1" applyFill="1" applyBorder="1" applyAlignment="1">
      <alignment horizontal="justify" vertical="center" wrapText="1"/>
    </xf>
    <xf numFmtId="0" fontId="18" fillId="3" borderId="18" xfId="4" applyNumberFormat="1" applyFont="1" applyFill="1" applyBorder="1" applyAlignment="1">
      <alignment horizontal="justify" vertical="center" wrapText="1"/>
    </xf>
    <xf numFmtId="0" fontId="18" fillId="3" borderId="17" xfId="4" applyNumberFormat="1" applyFont="1" applyFill="1" applyBorder="1" applyAlignment="1">
      <alignment horizontal="justify" vertical="center" wrapText="1"/>
    </xf>
    <xf numFmtId="0" fontId="14" fillId="12" borderId="0" xfId="4" applyNumberFormat="1" applyFont="1" applyFill="1" applyBorder="1" applyAlignment="1">
      <alignment horizontal="left" vertical="center" wrapText="1"/>
    </xf>
    <xf numFmtId="0" fontId="17" fillId="8" borderId="28" xfId="4" applyFont="1" applyFill="1" applyBorder="1" applyAlignment="1">
      <alignment horizontal="center" vertical="center" wrapText="1"/>
    </xf>
    <xf numFmtId="0" fontId="17" fillId="8" borderId="29" xfId="4" applyFont="1" applyFill="1" applyBorder="1" applyAlignment="1">
      <alignment horizontal="center" vertical="center" wrapText="1"/>
    </xf>
    <xf numFmtId="0" fontId="17" fillId="8" borderId="30" xfId="4" applyFont="1" applyFill="1" applyBorder="1" applyAlignment="1">
      <alignment horizontal="center" vertical="center" wrapText="1"/>
    </xf>
    <xf numFmtId="0" fontId="17" fillId="8" borderId="26" xfId="4" applyFont="1" applyFill="1" applyBorder="1" applyAlignment="1">
      <alignment horizontal="center" vertical="center" wrapText="1"/>
    </xf>
    <xf numFmtId="0" fontId="17" fillId="8" borderId="25" xfId="4" applyFont="1" applyFill="1" applyBorder="1" applyAlignment="1">
      <alignment horizontal="center" vertical="center" wrapText="1"/>
    </xf>
    <xf numFmtId="0" fontId="17" fillId="8" borderId="27" xfId="4" applyFont="1" applyFill="1" applyBorder="1" applyAlignment="1">
      <alignment horizontal="center" vertical="center" wrapText="1"/>
    </xf>
    <xf numFmtId="0" fontId="29" fillId="7" borderId="32" xfId="4" applyFont="1" applyFill="1" applyBorder="1" applyAlignment="1">
      <alignment horizontal="center" vertical="center" wrapText="1"/>
    </xf>
    <xf numFmtId="0" fontId="29" fillId="7" borderId="29" xfId="4" applyFont="1" applyFill="1" applyBorder="1" applyAlignment="1">
      <alignment horizontal="center" vertical="center" wrapText="1"/>
    </xf>
    <xf numFmtId="0" fontId="29" fillId="7" borderId="31" xfId="4" applyFont="1" applyFill="1" applyBorder="1" applyAlignment="1">
      <alignment horizontal="center" vertical="center" wrapText="1"/>
    </xf>
    <xf numFmtId="0" fontId="20" fillId="3" borderId="0" xfId="4" applyFont="1" applyFill="1" applyBorder="1" applyAlignment="1">
      <alignment horizontal="left" vertical="center" wrapText="1"/>
    </xf>
    <xf numFmtId="0" fontId="17" fillId="8" borderId="16" xfId="4" applyFont="1" applyFill="1" applyBorder="1" applyAlignment="1">
      <alignment horizontal="center" vertical="center" wrapText="1"/>
    </xf>
    <xf numFmtId="0" fontId="40" fillId="8" borderId="16" xfId="0" applyFont="1" applyFill="1" applyBorder="1" applyAlignment="1">
      <alignment vertical="center" wrapText="1"/>
    </xf>
    <xf numFmtId="0" fontId="11" fillId="0" borderId="16" xfId="4" applyFont="1" applyFill="1" applyBorder="1" applyAlignment="1">
      <alignment horizontal="left" vertical="center" wrapText="1"/>
    </xf>
    <xf numFmtId="0" fontId="11" fillId="0" borderId="18" xfId="4" applyFont="1" applyFill="1" applyBorder="1" applyAlignment="1">
      <alignment horizontal="left" vertical="center" wrapText="1"/>
    </xf>
    <xf numFmtId="0" fontId="11" fillId="0" borderId="17" xfId="4" applyFont="1" applyFill="1" applyBorder="1" applyAlignment="1">
      <alignment horizontal="left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39" fillId="3" borderId="2" xfId="4" applyFont="1" applyFill="1" applyBorder="1" applyAlignment="1">
      <alignment horizontal="left" vertical="center" wrapText="1"/>
    </xf>
    <xf numFmtId="0" fontId="11" fillId="5" borderId="16" xfId="4" applyFont="1" applyFill="1" applyBorder="1" applyAlignment="1">
      <alignment horizontal="left" vertical="center" wrapText="1"/>
    </xf>
    <xf numFmtId="0" fontId="11" fillId="5" borderId="18" xfId="4" applyFont="1" applyFill="1" applyBorder="1" applyAlignment="1">
      <alignment horizontal="left" vertical="center" wrapText="1"/>
    </xf>
    <xf numFmtId="0" fontId="11" fillId="5" borderId="17" xfId="4" applyFont="1" applyFill="1" applyBorder="1" applyAlignment="1">
      <alignment horizontal="left" vertical="center" wrapText="1"/>
    </xf>
    <xf numFmtId="0" fontId="11" fillId="11" borderId="16" xfId="4" applyFont="1" applyFill="1" applyBorder="1" applyAlignment="1">
      <alignment horizontal="left" vertical="center" wrapText="1"/>
    </xf>
    <xf numFmtId="0" fontId="11" fillId="11" borderId="18" xfId="4" applyFont="1" applyFill="1" applyBorder="1" applyAlignment="1">
      <alignment horizontal="left" vertical="center" wrapText="1"/>
    </xf>
    <xf numFmtId="0" fontId="11" fillId="11" borderId="17" xfId="4" applyFont="1" applyFill="1" applyBorder="1" applyAlignment="1">
      <alignment horizontal="left" vertical="center" wrapText="1"/>
    </xf>
    <xf numFmtId="0" fontId="20" fillId="3" borderId="0" xfId="4" applyFont="1" applyFill="1" applyBorder="1" applyAlignment="1">
      <alignment horizontal="center" vertical="center" wrapText="1"/>
    </xf>
    <xf numFmtId="0" fontId="6" fillId="3" borderId="0" xfId="4" applyFont="1" applyFill="1" applyAlignment="1">
      <alignment horizontal="left" vertical="center" wrapText="1"/>
    </xf>
    <xf numFmtId="0" fontId="11" fillId="9" borderId="16" xfId="4" applyFont="1" applyFill="1" applyBorder="1" applyAlignment="1">
      <alignment horizontal="left" vertical="center" wrapText="1"/>
    </xf>
    <xf numFmtId="0" fontId="11" fillId="9" borderId="18" xfId="4" applyFont="1" applyFill="1" applyBorder="1" applyAlignment="1">
      <alignment horizontal="left" vertical="center" wrapText="1"/>
    </xf>
    <xf numFmtId="0" fontId="11" fillId="9" borderId="17" xfId="4" applyFont="1" applyFill="1" applyBorder="1" applyAlignment="1">
      <alignment horizontal="left" vertical="center" wrapText="1"/>
    </xf>
    <xf numFmtId="0" fontId="11" fillId="10" borderId="16" xfId="4" applyFont="1" applyFill="1" applyBorder="1" applyAlignment="1">
      <alignment horizontal="left" vertical="center" wrapText="1"/>
    </xf>
    <xf numFmtId="0" fontId="11" fillId="10" borderId="18" xfId="4" applyFont="1" applyFill="1" applyBorder="1" applyAlignment="1">
      <alignment horizontal="left" vertical="center" wrapText="1"/>
    </xf>
    <xf numFmtId="0" fontId="11" fillId="10" borderId="17" xfId="4" applyFont="1" applyFill="1" applyBorder="1" applyAlignment="1">
      <alignment horizontal="left" vertical="center" wrapText="1"/>
    </xf>
    <xf numFmtId="0" fontId="27" fillId="3" borderId="0" xfId="4" applyFont="1" applyFill="1" applyBorder="1" applyAlignment="1">
      <alignment horizontal="left" vertical="top" wrapText="1"/>
    </xf>
    <xf numFmtId="0" fontId="14" fillId="12" borderId="21" xfId="4" applyFont="1" applyFill="1" applyBorder="1" applyAlignment="1">
      <alignment horizontal="left" vertical="center" wrapText="1"/>
    </xf>
    <xf numFmtId="0" fontId="14" fillId="12" borderId="0" xfId="4" applyFont="1" applyFill="1" applyBorder="1" applyAlignment="1">
      <alignment horizontal="left" vertical="center" wrapText="1"/>
    </xf>
    <xf numFmtId="0" fontId="17" fillId="8" borderId="18" xfId="4" applyFont="1" applyFill="1" applyBorder="1" applyAlignment="1">
      <alignment horizontal="center" vertical="center" wrapText="1"/>
    </xf>
    <xf numFmtId="0" fontId="17" fillId="8" borderId="17" xfId="4" applyFont="1" applyFill="1" applyBorder="1" applyAlignment="1">
      <alignment horizontal="center" vertical="center" wrapText="1"/>
    </xf>
    <xf numFmtId="0" fontId="17" fillId="8" borderId="1" xfId="4" applyFont="1" applyFill="1" applyBorder="1" applyAlignment="1">
      <alignment vertical="center" wrapText="1"/>
    </xf>
    <xf numFmtId="0" fontId="7" fillId="8" borderId="16" xfId="4" applyFont="1" applyFill="1" applyBorder="1" applyAlignment="1">
      <alignment horizontal="center" vertical="center" wrapText="1"/>
    </xf>
    <xf numFmtId="0" fontId="7" fillId="8" borderId="17" xfId="4" applyFont="1" applyFill="1" applyBorder="1" applyAlignment="1">
      <alignment horizontal="center" vertical="center" wrapText="1"/>
    </xf>
    <xf numFmtId="0" fontId="22" fillId="3" borderId="0" xfId="4" applyNumberFormat="1" applyFont="1" applyFill="1" applyBorder="1" applyAlignment="1">
      <alignment horizontal="left" vertical="center" wrapText="1"/>
    </xf>
    <xf numFmtId="0" fontId="33" fillId="3" borderId="0" xfId="4" applyFont="1" applyFill="1" applyBorder="1" applyAlignment="1">
      <alignment horizontal="center" vertical="center" wrapText="1"/>
    </xf>
    <xf numFmtId="0" fontId="17" fillId="8" borderId="32" xfId="4" applyFont="1" applyFill="1" applyBorder="1" applyAlignment="1">
      <alignment horizontal="center" vertical="center" wrapText="1"/>
    </xf>
    <xf numFmtId="0" fontId="17" fillId="8" borderId="31" xfId="4" applyFont="1" applyFill="1" applyBorder="1" applyAlignment="1">
      <alignment horizontal="center" vertical="center" wrapText="1"/>
    </xf>
    <xf numFmtId="0" fontId="7" fillId="8" borderId="19" xfId="4" applyFont="1" applyFill="1" applyBorder="1" applyAlignment="1">
      <alignment horizontal="center" vertical="center" wrapText="1"/>
    </xf>
    <xf numFmtId="0" fontId="7" fillId="8" borderId="20" xfId="4" applyFont="1" applyFill="1" applyBorder="1" applyAlignment="1">
      <alignment horizontal="center" vertical="center" wrapText="1"/>
    </xf>
    <xf numFmtId="0" fontId="8" fillId="3" borderId="0" xfId="4" applyFont="1" applyFill="1" applyAlignment="1">
      <alignment horizontal="left" vertical="center" wrapText="1"/>
    </xf>
    <xf numFmtId="0" fontId="11" fillId="11" borderId="16" xfId="4" applyFont="1" applyFill="1" applyBorder="1" applyAlignment="1">
      <alignment vertical="center" wrapText="1"/>
    </xf>
    <xf numFmtId="0" fontId="11" fillId="11" borderId="17" xfId="4" applyFont="1" applyFill="1" applyBorder="1" applyAlignment="1">
      <alignment vertical="center" wrapText="1"/>
    </xf>
    <xf numFmtId="0" fontId="38" fillId="6" borderId="0" xfId="4" applyNumberFormat="1" applyFont="1" applyFill="1" applyBorder="1" applyAlignment="1">
      <alignment horizontal="center" vertical="center" wrapText="1"/>
    </xf>
    <xf numFmtId="0" fontId="31" fillId="3" borderId="11" xfId="4" applyFont="1" applyFill="1" applyBorder="1" applyAlignment="1">
      <alignment horizontal="center" vertical="center" wrapText="1"/>
    </xf>
    <xf numFmtId="0" fontId="11" fillId="6" borderId="16" xfId="4" applyFont="1" applyFill="1" applyBorder="1" applyAlignment="1">
      <alignment vertical="center" wrapText="1"/>
    </xf>
    <xf numFmtId="0" fontId="11" fillId="6" borderId="17" xfId="4" applyFont="1" applyFill="1" applyBorder="1" applyAlignment="1">
      <alignment vertical="center" wrapText="1"/>
    </xf>
    <xf numFmtId="0" fontId="11" fillId="10" borderId="16" xfId="4" applyFont="1" applyFill="1" applyBorder="1" applyAlignment="1">
      <alignment vertical="center" wrapText="1"/>
    </xf>
    <xf numFmtId="0" fontId="11" fillId="10" borderId="17" xfId="4" applyFont="1" applyFill="1" applyBorder="1" applyAlignment="1">
      <alignment vertical="center" wrapText="1"/>
    </xf>
    <xf numFmtId="0" fontId="11" fillId="3" borderId="16" xfId="4" applyFont="1" applyFill="1" applyBorder="1" applyAlignment="1">
      <alignment horizontal="left" vertical="center" wrapText="1"/>
    </xf>
    <xf numFmtId="0" fontId="11" fillId="3" borderId="18" xfId="4" applyFont="1" applyFill="1" applyBorder="1" applyAlignment="1">
      <alignment horizontal="left" vertical="center" wrapText="1"/>
    </xf>
    <xf numFmtId="0" fontId="11" fillId="3" borderId="17" xfId="4" applyFont="1" applyFill="1" applyBorder="1" applyAlignment="1">
      <alignment horizontal="left" vertical="center" wrapText="1"/>
    </xf>
    <xf numFmtId="0" fontId="11" fillId="3" borderId="16" xfId="4" applyFont="1" applyFill="1" applyBorder="1" applyAlignment="1">
      <alignment vertical="center" wrapText="1"/>
    </xf>
    <xf numFmtId="0" fontId="11" fillId="3" borderId="17" xfId="4" applyFont="1" applyFill="1" applyBorder="1" applyAlignment="1">
      <alignment vertical="center" wrapText="1"/>
    </xf>
    <xf numFmtId="0" fontId="17" fillId="8" borderId="16" xfId="4" applyFont="1" applyFill="1" applyBorder="1" applyAlignment="1">
      <alignment horizontal="left" vertical="center" wrapText="1"/>
    </xf>
    <xf numFmtId="0" fontId="17" fillId="8" borderId="18" xfId="4" applyFont="1" applyFill="1" applyBorder="1" applyAlignment="1">
      <alignment horizontal="left" vertical="center" wrapText="1"/>
    </xf>
    <xf numFmtId="0" fontId="17" fillId="8" borderId="17" xfId="4" applyFont="1" applyFill="1" applyBorder="1" applyAlignment="1">
      <alignment horizontal="left" vertical="center" wrapText="1"/>
    </xf>
    <xf numFmtId="0" fontId="11" fillId="5" borderId="16" xfId="4" applyFont="1" applyFill="1" applyBorder="1" applyAlignment="1">
      <alignment vertical="center" wrapText="1"/>
    </xf>
    <xf numFmtId="0" fontId="11" fillId="5" borderId="17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28" fillId="3" borderId="2" xfId="4" applyFont="1" applyFill="1" applyBorder="1" applyAlignment="1">
      <alignment horizontal="left" vertical="center" wrapText="1"/>
    </xf>
    <xf numFmtId="0" fontId="11" fillId="3" borderId="1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33" fillId="3" borderId="15" xfId="4" applyFont="1" applyFill="1" applyBorder="1" applyAlignment="1">
      <alignment horizontal="center" vertical="center" wrapText="1"/>
    </xf>
    <xf numFmtId="0" fontId="10" fillId="3" borderId="0" xfId="4" applyNumberFormat="1" applyFont="1" applyFill="1" applyBorder="1" applyAlignment="1">
      <alignment horizontal="left" vertical="center" wrapText="1"/>
    </xf>
    <xf numFmtId="0" fontId="26" fillId="3" borderId="2" xfId="4" applyFont="1" applyFill="1" applyBorder="1" applyAlignment="1">
      <alignment horizontal="center" vertical="center" wrapText="1"/>
    </xf>
    <xf numFmtId="0" fontId="17" fillId="8" borderId="14" xfId="4" applyFont="1" applyFill="1" applyBorder="1" applyAlignment="1">
      <alignment horizontal="center" vertical="center" wrapText="1"/>
    </xf>
    <xf numFmtId="0" fontId="17" fillId="8" borderId="3" xfId="4" applyFont="1" applyFill="1" applyBorder="1" applyAlignment="1">
      <alignment horizontal="center" vertical="center" wrapText="1"/>
    </xf>
    <xf numFmtId="0" fontId="17" fillId="8" borderId="24" xfId="4" applyFont="1" applyFill="1" applyBorder="1" applyAlignment="1">
      <alignment horizontal="center" vertical="center" wrapText="1"/>
    </xf>
    <xf numFmtId="0" fontId="32" fillId="3" borderId="15" xfId="4" applyFont="1" applyFill="1" applyBorder="1" applyAlignment="1">
      <alignment horizontal="center" vertical="center" wrapText="1"/>
    </xf>
    <xf numFmtId="0" fontId="32" fillId="3" borderId="0" xfId="4" applyFont="1" applyFill="1" applyBorder="1" applyAlignment="1">
      <alignment horizontal="center" vertical="center" wrapText="1"/>
    </xf>
  </cellXfs>
  <cellStyles count="12">
    <cellStyle name="Euro" xfId="1"/>
    <cellStyle name="Moneda 2" xfId="2"/>
    <cellStyle name="Moneda 3" xfId="3"/>
    <cellStyle name="Normal" xfId="0" builtinId="0"/>
    <cellStyle name="Normal 2" xfId="4"/>
    <cellStyle name="Normal 2 2" xfId="5"/>
    <cellStyle name="Normal 3" xfId="6"/>
    <cellStyle name="Normal 4" xfId="7"/>
    <cellStyle name="Porcentaje" xfId="8" builtinId="5"/>
    <cellStyle name="Porcentual 2" xfId="9"/>
    <cellStyle name="Porcentual 2 2" xfId="10"/>
    <cellStyle name="Porcentual 3" xfId="1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Embarazo </a:t>
            </a:r>
          </a:p>
        </c:rich>
      </c:tx>
      <c:layout>
        <c:manualLayout>
          <c:xMode val="edge"/>
          <c:yMode val="edge"/>
          <c:x val="0.36463592050993626"/>
          <c:y val="1.5873048763641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78974300874271"/>
          <c:y val="0.32271882681331532"/>
          <c:w val="0.60372212466247765"/>
          <c:h val="0.6529854601508194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2627197687245616"/>
                  <c:y val="1.49440908927479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357830271216098E-2"/>
                  <c:y val="-0.1390170064358393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4411857120010536"/>
                  <c:y val="4.8322293046702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FEMINICIDIO!$N$102:$N$104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DATOS</c:v>
                </c:pt>
              </c:strCache>
            </c:strRef>
          </c:cat>
          <c:val>
            <c:numRef>
              <c:f>FEMINICIDIO!$Q$102:$Q$104</c:f>
              <c:numCache>
                <c:formatCode>General</c:formatCode>
                <c:ptCount val="3"/>
                <c:pt idx="0">
                  <c:v>9</c:v>
                </c:pt>
                <c:pt idx="1">
                  <c:v>220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077054943777785"/>
          <c:y val="0.16743557490984071"/>
          <c:w val="0.60887274699518645"/>
          <c:h val="0.7820115276528329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9089799477847241"/>
                  <c:y val="-3.29974682368243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81020723040332"/>
                  <c:y val="-0.1294641488398033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022970058678971"/>
                  <c:y val="0.2687454997328873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284132841328414"/>
                  <c:y val="9.1041036931994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3684717596348855"/>
                  <c:y val="-7.57452947640706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410037724365067"/>
                  <c:y val="-2.167096369591000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FEMINICIDIO!$K$131:$L$136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FEMINICIDIO!$M$131:$M$136</c:f>
              <c:numCache>
                <c:formatCode>General</c:formatCode>
                <c:ptCount val="6"/>
                <c:pt idx="0">
                  <c:v>149</c:v>
                </c:pt>
                <c:pt idx="1">
                  <c:v>63</c:v>
                </c:pt>
                <c:pt idx="2">
                  <c:v>8</c:v>
                </c:pt>
                <c:pt idx="3">
                  <c:v>1</c:v>
                </c:pt>
                <c:pt idx="4">
                  <c:v>2</c:v>
                </c:pt>
                <c:pt idx="5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0"/>
      <c:rotY val="45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136765292947748"/>
          <c:y val="8.4736560707689312E-2"/>
          <c:w val="0.57655129557403451"/>
          <c:h val="0.85953582191114997"/>
        </c:manualLayout>
      </c:layout>
      <c:pie3DChart>
        <c:varyColors val="1"/>
        <c:ser>
          <c:idx val="0"/>
          <c:order val="0"/>
          <c:explosion val="1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explosion val="3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240899093220824"/>
                  <c:y val="-0.3090585204627199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433880344396203"/>
                  <c:y val="0.126291921843102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FEMINICIDIO!$A$89:$A$92</c:f>
              <c:strCache>
                <c:ptCount val="4"/>
                <c:pt idx="0">
                  <c:v>Intimo</c:v>
                </c:pt>
                <c:pt idx="1">
                  <c:v>No íntimo</c:v>
                </c:pt>
                <c:pt idx="2">
                  <c:v>Por conexión</c:v>
                </c:pt>
                <c:pt idx="3">
                  <c:v>Sin datos</c:v>
                </c:pt>
              </c:strCache>
            </c:strRef>
          </c:cat>
          <c:val>
            <c:numRef>
              <c:f>FEMINICIDIO!$D$89:$D$92</c:f>
              <c:numCache>
                <c:formatCode>General</c:formatCode>
                <c:ptCount val="4"/>
                <c:pt idx="0">
                  <c:v>219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2494221804364"/>
          <c:y val="0.20543987557110913"/>
          <c:w val="0.82602420966035961"/>
          <c:h val="0.5569157188684748"/>
        </c:manualLayout>
      </c:layout>
      <c:lineChart>
        <c:grouping val="standard"/>
        <c:varyColors val="0"/>
        <c:ser>
          <c:idx val="0"/>
          <c:order val="0"/>
          <c:tx>
            <c:strRef>
              <c:f>FEMINICIDIO!$B$41</c:f>
              <c:strCache>
                <c:ptCount val="1"/>
                <c:pt idx="0">
                  <c:v>Feminicidio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800995024875642E-2"/>
                  <c:y val="-3.6105730901428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9800995024875621E-2"/>
                  <c:y val="-4.12636924587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482587064676626E-2"/>
                  <c:y val="-4.1263692458775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82587064676626E-2"/>
                  <c:y val="4.64216540161228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900497512437901E-2"/>
                  <c:y val="-1.03159231146939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75621890547265E-2"/>
                  <c:y val="2.57898077867349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FEMINICIDIO!$A$33:$A$39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(*)</c:v>
                </c:pt>
              </c:strCache>
            </c:strRef>
          </c:cat>
          <c:val>
            <c:numRef>
              <c:f>FEMINICIDIO!$B$33:$B$39</c:f>
              <c:numCache>
                <c:formatCode>0</c:formatCode>
                <c:ptCount val="7"/>
                <c:pt idx="0">
                  <c:v>21.666666666666668</c:v>
                </c:pt>
                <c:pt idx="1">
                  <c:v>7.75</c:v>
                </c:pt>
                <c:pt idx="2">
                  <c:v>6.916666666666667</c:v>
                </c:pt>
                <c:pt idx="3">
                  <c:v>7</c:v>
                </c:pt>
                <c:pt idx="4">
                  <c:v>11</c:v>
                </c:pt>
                <c:pt idx="5">
                  <c:v>8</c:v>
                </c:pt>
                <c:pt idx="6">
                  <c:v>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FEMINICIDIO!$C$41</c:f>
              <c:strCache>
                <c:ptCount val="1"/>
                <c:pt idx="0">
                  <c:v>Tentativa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482587064676617E-2"/>
                  <c:y val="-4.1263692458775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4776119402985072E-2"/>
                  <c:y val="-3.6105730901429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9601990049751339E-2"/>
                  <c:y val="-4.1263692458775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4676616915422883E-2"/>
                  <c:y val="-5.15796155734699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9651741293532424E-2"/>
                  <c:y val="-5.67375771308168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850746268656716E-2"/>
                  <c:y val="-3.6105730901428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FEMINICIDIO!$A$33:$A$39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 (*)</c:v>
                </c:pt>
              </c:strCache>
            </c:strRef>
          </c:cat>
          <c:val>
            <c:numRef>
              <c:f>FEMINICIDIO!$C$33:$C$39</c:f>
              <c:numCache>
                <c:formatCode>0</c:formatCode>
                <c:ptCount val="7"/>
                <c:pt idx="0">
                  <c:v>9.25</c:v>
                </c:pt>
                <c:pt idx="1">
                  <c:v>5.5</c:v>
                </c:pt>
                <c:pt idx="2">
                  <c:v>7.583333333333333</c:v>
                </c:pt>
                <c:pt idx="3">
                  <c:v>12.583333333333334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885352"/>
        <c:axId val="173885744"/>
      </c:lineChart>
      <c:catAx>
        <c:axId val="17388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3885744"/>
        <c:crosses val="autoZero"/>
        <c:auto val="1"/>
        <c:lblAlgn val="ctr"/>
        <c:lblOffset val="100"/>
        <c:noMultiLvlLbl val="0"/>
      </c:catAx>
      <c:valAx>
        <c:axId val="17388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3885352"/>
        <c:crosses val="autoZero"/>
        <c:crossBetween val="between"/>
        <c:majorUnit val="3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412155086831764"/>
          <c:y val="0.3111477731950173"/>
          <c:w val="0.72250178563745104"/>
          <c:h val="0.6858414211015557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6.7454053239997203E-2"/>
                  <c:y val="-7.27929223062624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145784885697577"/>
                  <c:y val="-0.2079490063742032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1423812408064373E-2"/>
                  <c:y val="-3.92128821735120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853075380084808"/>
                  <c:y val="-8.60169622549022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FEMINICIDIO!$A$118:$D$121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FEMINICIDIO!$G$118:$G$121</c:f>
              <c:numCache>
                <c:formatCode>General</c:formatCode>
                <c:ptCount val="4"/>
                <c:pt idx="0">
                  <c:v>35</c:v>
                </c:pt>
                <c:pt idx="1">
                  <c:v>97</c:v>
                </c:pt>
                <c:pt idx="2">
                  <c:v>12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12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chart" Target="../charts/chart5.xml"/><Relationship Id="rId5" Type="http://schemas.openxmlformats.org/officeDocument/2006/relationships/chart" Target="../charts/chart1.xml"/><Relationship Id="rId10" Type="http://schemas.openxmlformats.org/officeDocument/2006/relationships/chart" Target="../charts/chart4.xml"/><Relationship Id="rId4" Type="http://schemas.openxmlformats.org/officeDocument/2006/relationships/image" Target="../media/image4.jpeg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218018</xdr:colOff>
      <xdr:row>72</xdr:row>
      <xdr:rowOff>266001</xdr:rowOff>
    </xdr:from>
    <xdr:to>
      <xdr:col>19</xdr:col>
      <xdr:colOff>264583</xdr:colOff>
      <xdr:row>82</xdr:row>
      <xdr:rowOff>74083</xdr:rowOff>
    </xdr:to>
    <xdr:sp macro="" textlink="">
      <xdr:nvSpPr>
        <xdr:cNvPr id="28" name="27 Rectángulo"/>
        <xdr:cNvSpPr/>
      </xdr:nvSpPr>
      <xdr:spPr bwMode="auto">
        <a:xfrm>
          <a:off x="10018185" y="15855251"/>
          <a:ext cx="2544231" cy="2051749"/>
        </a:xfrm>
        <a:prstGeom prst="rect">
          <a:avLst/>
        </a:prstGeom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t" anchorCtr="0" upright="1"/>
        <a:lstStyle/>
        <a:p>
          <a:pPr algn="ctr"/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feminicidio y/o tentativas:</a:t>
          </a:r>
        </a:p>
        <a:p>
          <a:pPr algn="ctr"/>
          <a:endParaRPr lang="es-PE" sz="1050" b="1" baseline="0">
            <a:latin typeface="+mn-lt"/>
          </a:endParaRPr>
        </a:p>
        <a:p>
          <a:pPr algn="l"/>
          <a:r>
            <a:rPr lang="es-PE" sz="1050" b="1" baseline="0">
              <a:latin typeface="+mn-lt"/>
            </a:rPr>
            <a:t> Al año 2015: </a:t>
          </a:r>
          <a:r>
            <a:rPr lang="es-PE" sz="1050" b="0" baseline="0">
              <a:latin typeface="+mn-lt"/>
            </a:rPr>
            <a:t>Amazonas</a:t>
          </a:r>
          <a:r>
            <a:rPr lang="es-PE" sz="1050" b="1" baseline="0">
              <a:latin typeface="+mn-lt"/>
            </a:rPr>
            <a:t>, </a:t>
          </a:r>
          <a:r>
            <a:rPr lang="es-PE" sz="1050" b="0" baseline="0">
              <a:latin typeface="+mn-lt"/>
            </a:rPr>
            <a:t>Ancash, Arequipa, Ayacucho, Cajamarca, Callao, Cusco, Huancavelica, Huanuco, Ica,  Junin, La Libertad, Lima, Loreto, Piura, Puno  y San Martin </a:t>
          </a:r>
        </a:p>
        <a:p>
          <a:pPr algn="l"/>
          <a:endParaRPr lang="es-PE" sz="500" b="1" baseline="0">
            <a:latin typeface="+mn-lt"/>
          </a:endParaRPr>
        </a:p>
        <a:p>
          <a:pPr algn="l"/>
          <a:r>
            <a:rPr lang="es-PE" sz="1050" b="1" baseline="0">
              <a:latin typeface="+mn-lt"/>
            </a:rPr>
            <a:t>Acumulado (2009-2014): </a:t>
          </a:r>
          <a:r>
            <a:rPr lang="es-PE" sz="1050" b="0" baseline="0">
              <a:latin typeface="+mn-lt"/>
            </a:rPr>
            <a:t>Lima, Ancash, Ayacucho, Cajamarca, Junín, Arequipa, Puno, Callao, Cusco, Huanuco, Ica, La Libertad, Pasco y Lambayeque.</a:t>
          </a:r>
          <a:endParaRPr lang="es-PE" sz="1050">
            <a:latin typeface="+mn-lt"/>
          </a:endParaRPr>
        </a:p>
      </xdr:txBody>
    </xdr:sp>
    <xdr:clientData/>
  </xdr:twoCellAnchor>
  <xdr:twoCellAnchor editAs="oneCell">
    <xdr:from>
      <xdr:col>13</xdr:col>
      <xdr:colOff>76200</xdr:colOff>
      <xdr:row>73</xdr:row>
      <xdr:rowOff>47625</xdr:rowOff>
    </xdr:from>
    <xdr:to>
      <xdr:col>15</xdr:col>
      <xdr:colOff>123825</xdr:colOff>
      <xdr:row>81</xdr:row>
      <xdr:rowOff>200025</xdr:rowOff>
    </xdr:to>
    <xdr:pic>
      <xdr:nvPicPr>
        <xdr:cNvPr id="4149713" name="29 Imagen" descr="mapa.bmp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15906750"/>
          <a:ext cx="1285875" cy="185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156632</xdr:colOff>
      <xdr:row>100</xdr:row>
      <xdr:rowOff>200026</xdr:rowOff>
    </xdr:from>
    <xdr:to>
      <xdr:col>10</xdr:col>
      <xdr:colOff>242358</xdr:colOff>
      <xdr:row>112</xdr:row>
      <xdr:rowOff>201029</xdr:rowOff>
    </xdr:to>
    <xdr:sp macro="" textlink="">
      <xdr:nvSpPr>
        <xdr:cNvPr id="37" name="36 Rectángulo redondeado"/>
        <xdr:cNvSpPr/>
      </xdr:nvSpPr>
      <xdr:spPr>
        <a:xfrm>
          <a:off x="3712632" y="21768859"/>
          <a:ext cx="3207809" cy="2551587"/>
        </a:xfrm>
        <a:prstGeom prst="roundRect">
          <a:avLst/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 editAs="oneCell">
    <xdr:from>
      <xdr:col>5</xdr:col>
      <xdr:colOff>419100</xdr:colOff>
      <xdr:row>100</xdr:row>
      <xdr:rowOff>295275</xdr:rowOff>
    </xdr:from>
    <xdr:to>
      <xdr:col>6</xdr:col>
      <xdr:colOff>162983</xdr:colOff>
      <xdr:row>103</xdr:row>
      <xdr:rowOff>167216</xdr:rowOff>
    </xdr:to>
    <xdr:pic>
      <xdr:nvPicPr>
        <xdr:cNvPr id="469324" name="38 Imagen" descr="siluetas niños.jpg"/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38" t="9949" r="77499" b="63457"/>
        <a:stretch>
          <a:fillRect/>
        </a:stretch>
      </xdr:blipFill>
      <xdr:spPr bwMode="auto">
        <a:xfrm>
          <a:off x="3228975" y="16916400"/>
          <a:ext cx="371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461434</xdr:colOff>
      <xdr:row>108</xdr:row>
      <xdr:rowOff>148167</xdr:rowOff>
    </xdr:from>
    <xdr:to>
      <xdr:col>6</xdr:col>
      <xdr:colOff>243417</xdr:colOff>
      <xdr:row>112</xdr:row>
      <xdr:rowOff>111125</xdr:rowOff>
    </xdr:to>
    <xdr:pic>
      <xdr:nvPicPr>
        <xdr:cNvPr id="469325" name="39 Imagen" descr="siluetas4.jpg"/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000" r="46001" b="54520"/>
        <a:stretch>
          <a:fillRect/>
        </a:stretch>
      </xdr:blipFill>
      <xdr:spPr bwMode="auto">
        <a:xfrm>
          <a:off x="4017434" y="23463250"/>
          <a:ext cx="406400" cy="767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438150</xdr:colOff>
      <xdr:row>103</xdr:row>
      <xdr:rowOff>161925</xdr:rowOff>
    </xdr:from>
    <xdr:to>
      <xdr:col>6</xdr:col>
      <xdr:colOff>182033</xdr:colOff>
      <xdr:row>107</xdr:row>
      <xdr:rowOff>161925</xdr:rowOff>
    </xdr:to>
    <xdr:pic>
      <xdr:nvPicPr>
        <xdr:cNvPr id="469326" name="40 Imagen" descr="SOMBRA PAREJA.jpg"/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625" r="48965"/>
        <a:stretch>
          <a:fillRect/>
        </a:stretch>
      </xdr:blipFill>
      <xdr:spPr bwMode="auto">
        <a:xfrm>
          <a:off x="3248025" y="17583150"/>
          <a:ext cx="3714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552450</xdr:colOff>
      <xdr:row>105</xdr:row>
      <xdr:rowOff>57150</xdr:rowOff>
    </xdr:from>
    <xdr:to>
      <xdr:col>18</xdr:col>
      <xdr:colOff>171450</xdr:colOff>
      <xdr:row>112</xdr:row>
      <xdr:rowOff>104775</xdr:rowOff>
    </xdr:to>
    <xdr:graphicFrame macro="">
      <xdr:nvGraphicFramePr>
        <xdr:cNvPr id="4149718" name="5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266700</xdr:colOff>
      <xdr:row>99</xdr:row>
      <xdr:rowOff>133350</xdr:rowOff>
    </xdr:from>
    <xdr:to>
      <xdr:col>20</xdr:col>
      <xdr:colOff>17992</xdr:colOff>
      <xdr:row>104</xdr:row>
      <xdr:rowOff>153458</xdr:rowOff>
    </xdr:to>
    <xdr:pic>
      <xdr:nvPicPr>
        <xdr:cNvPr id="469333" name="57 Imagen" descr="silueta embarazo.jpg"/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22193250"/>
          <a:ext cx="7429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385764</xdr:colOff>
      <xdr:row>97</xdr:row>
      <xdr:rowOff>4763</xdr:rowOff>
    </xdr:from>
    <xdr:to>
      <xdr:col>7</xdr:col>
      <xdr:colOff>409578</xdr:colOff>
      <xdr:row>99</xdr:row>
      <xdr:rowOff>57152</xdr:rowOff>
    </xdr:to>
    <xdr:sp macro="" textlink="">
      <xdr:nvSpPr>
        <xdr:cNvPr id="33" name="32 Flecha curvada hacia la izquierda"/>
        <xdr:cNvSpPr/>
      </xdr:nvSpPr>
      <xdr:spPr bwMode="auto">
        <a:xfrm rot="16200000">
          <a:off x="3128964" y="15444788"/>
          <a:ext cx="471489" cy="1328739"/>
        </a:xfrm>
        <a:prstGeom prst="curvedLeftArrow">
          <a:avLst>
            <a:gd name="adj1" fmla="val 25000"/>
            <a:gd name="adj2" fmla="val 50000"/>
            <a:gd name="adj3" fmla="val 46053"/>
          </a:avLst>
        </a:prstGeom>
        <a:solidFill>
          <a:srgbClr val="C00000"/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228600" dir="8100000" algn="tr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endParaRPr lang="es-PE"/>
        </a:p>
      </xdr:txBody>
    </xdr:sp>
    <xdr:clientData/>
  </xdr:twoCellAnchor>
  <xdr:twoCellAnchor>
    <xdr:from>
      <xdr:col>5</xdr:col>
      <xdr:colOff>66675</xdr:colOff>
      <xdr:row>3</xdr:row>
      <xdr:rowOff>28575</xdr:rowOff>
    </xdr:from>
    <xdr:to>
      <xdr:col>12</xdr:col>
      <xdr:colOff>219075</xdr:colOff>
      <xdr:row>3</xdr:row>
      <xdr:rowOff>28575</xdr:rowOff>
    </xdr:to>
    <xdr:pic>
      <xdr:nvPicPr>
        <xdr:cNvPr id="4149721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723900"/>
          <a:ext cx="4486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257175</xdr:colOff>
      <xdr:row>0</xdr:row>
      <xdr:rowOff>38100</xdr:rowOff>
    </xdr:from>
    <xdr:to>
      <xdr:col>10</xdr:col>
      <xdr:colOff>381000</xdr:colOff>
      <xdr:row>1</xdr:row>
      <xdr:rowOff>257175</xdr:rowOff>
    </xdr:to>
    <xdr:pic>
      <xdr:nvPicPr>
        <xdr:cNvPr id="4149722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38100"/>
          <a:ext cx="32194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380999</xdr:colOff>
      <xdr:row>112</xdr:row>
      <xdr:rowOff>285750</xdr:rowOff>
    </xdr:from>
    <xdr:to>
      <xdr:col>19</xdr:col>
      <xdr:colOff>342900</xdr:colOff>
      <xdr:row>114</xdr:row>
      <xdr:rowOff>142875</xdr:rowOff>
    </xdr:to>
    <xdr:sp macro="" textlink="">
      <xdr:nvSpPr>
        <xdr:cNvPr id="30" name="29 CuadroTexto"/>
        <xdr:cNvSpPr txBox="1"/>
      </xdr:nvSpPr>
      <xdr:spPr>
        <a:xfrm>
          <a:off x="7086599" y="22431375"/>
          <a:ext cx="3143251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/>
            <a:t>Los porcentajes están</a:t>
          </a:r>
          <a:r>
            <a:rPr lang="es-PE" sz="1050" b="1" i="1" baseline="0"/>
            <a:t> referidos  al grupo de casos vinculados a una relación de pareja</a:t>
          </a:r>
          <a:endParaRPr lang="es-PE" sz="1050" b="1" i="1"/>
        </a:p>
      </xdr:txBody>
    </xdr:sp>
    <xdr:clientData/>
  </xdr:twoCellAnchor>
  <xdr:twoCellAnchor>
    <xdr:from>
      <xdr:col>14</xdr:col>
      <xdr:colOff>66675</xdr:colOff>
      <xdr:row>126</xdr:row>
      <xdr:rowOff>133350</xdr:rowOff>
    </xdr:from>
    <xdr:to>
      <xdr:col>19</xdr:col>
      <xdr:colOff>266700</xdr:colOff>
      <xdr:row>137</xdr:row>
      <xdr:rowOff>38100</xdr:rowOff>
    </xdr:to>
    <xdr:graphicFrame macro="">
      <xdr:nvGraphicFramePr>
        <xdr:cNvPr id="4149724" name="4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114300</xdr:colOff>
      <xdr:row>85</xdr:row>
      <xdr:rowOff>76200</xdr:rowOff>
    </xdr:from>
    <xdr:to>
      <xdr:col>19</xdr:col>
      <xdr:colOff>190500</xdr:colOff>
      <xdr:row>96</xdr:row>
      <xdr:rowOff>133350</xdr:rowOff>
    </xdr:to>
    <xdr:graphicFrame macro="">
      <xdr:nvGraphicFramePr>
        <xdr:cNvPr id="4149725" name="4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66675</xdr:colOff>
      <xdr:row>28</xdr:row>
      <xdr:rowOff>76200</xdr:rowOff>
    </xdr:from>
    <xdr:to>
      <xdr:col>11</xdr:col>
      <xdr:colOff>47625</xdr:colOff>
      <xdr:row>39</xdr:row>
      <xdr:rowOff>104775</xdr:rowOff>
    </xdr:to>
    <xdr:graphicFrame macro="">
      <xdr:nvGraphicFramePr>
        <xdr:cNvPr id="414972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304800</xdr:colOff>
      <xdr:row>114</xdr:row>
      <xdr:rowOff>142875</xdr:rowOff>
    </xdr:from>
    <xdr:to>
      <xdr:col>19</xdr:col>
      <xdr:colOff>342900</xdr:colOff>
      <xdr:row>122</xdr:row>
      <xdr:rowOff>171450</xdr:rowOff>
    </xdr:to>
    <xdr:graphicFrame macro="">
      <xdr:nvGraphicFramePr>
        <xdr:cNvPr id="41497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228600</xdr:colOff>
      <xdr:row>116</xdr:row>
      <xdr:rowOff>180975</xdr:rowOff>
    </xdr:from>
    <xdr:to>
      <xdr:col>12</xdr:col>
      <xdr:colOff>381000</xdr:colOff>
      <xdr:row>121</xdr:row>
      <xdr:rowOff>152400</xdr:rowOff>
    </xdr:to>
    <xdr:grpSp>
      <xdr:nvGrpSpPr>
        <xdr:cNvPr id="4149728" name="Grupo 5"/>
        <xdr:cNvGrpSpPr>
          <a:grpSpLocks/>
        </xdr:cNvGrpSpPr>
      </xdr:nvGrpSpPr>
      <xdr:grpSpPr bwMode="auto">
        <a:xfrm>
          <a:off x="5657850" y="25274058"/>
          <a:ext cx="2650067" cy="1135592"/>
          <a:chOff x="4329834" y="23194817"/>
          <a:chExt cx="2298989" cy="1145597"/>
        </a:xfrm>
      </xdr:grpSpPr>
      <xdr:sp macro="" textlink="">
        <xdr:nvSpPr>
          <xdr:cNvPr id="5" name="Flecha a la derecha con bandas 4"/>
          <xdr:cNvSpPr/>
        </xdr:nvSpPr>
        <xdr:spPr bwMode="auto">
          <a:xfrm>
            <a:off x="4329834" y="23194817"/>
            <a:ext cx="2298989" cy="1145597"/>
          </a:xfrm>
          <a:prstGeom prst="stripedRightArrow">
            <a:avLst>
              <a:gd name="adj1" fmla="val 68045"/>
              <a:gd name="adj2" fmla="val 50000"/>
            </a:avLst>
          </a:prstGeom>
          <a:solidFill>
            <a:schemeClr val="accent6">
              <a:lumMod val="60000"/>
              <a:lumOff val="40000"/>
            </a:schemeClr>
          </a:solidFill>
          <a:ln w="12700" cap="flat" cmpd="sng" algn="ctr">
            <a:solidFill>
              <a:srgbClr val="EAEAEA"/>
            </a:solidFill>
            <a:prstDash val="solid"/>
            <a:round/>
            <a:headEnd type="none" w="med" len="med"/>
            <a:tailEnd type="none" w="med" len="med"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lang="es-PE" sz="1100"/>
          </a:p>
          <a:p>
            <a:pPr algn="l"/>
            <a:endParaRPr lang="es-PE" sz="1100"/>
          </a:p>
          <a:p>
            <a:pPr algn="l"/>
            <a:r>
              <a:rPr lang="es-PE" sz="1100"/>
              <a:t>                                 </a:t>
            </a:r>
            <a:r>
              <a:rPr lang="es-PE" sz="1400"/>
              <a:t>149</a:t>
            </a:r>
            <a:r>
              <a:rPr lang="es-PE" sz="1100" baseline="0"/>
              <a:t> </a:t>
            </a:r>
            <a:r>
              <a:rPr lang="es-PE" sz="1100" b="1" baseline="0">
                <a:solidFill>
                  <a:srgbClr val="C00000"/>
                </a:solidFill>
              </a:rPr>
              <a:t>(63,4%)</a:t>
            </a:r>
            <a:endParaRPr lang="es-PE" sz="1100" b="1">
              <a:solidFill>
                <a:srgbClr val="C00000"/>
              </a:solidFill>
            </a:endParaRPr>
          </a:p>
        </xdr:txBody>
      </xdr:sp>
      <xdr:pic>
        <xdr:nvPicPr>
          <xdr:cNvPr id="4149730" name="58 Imagen" descr="siluetas-de-parejas.jpg"/>
          <xdr:cNvPicPr>
            <a:picLocks noChangeAspect="1"/>
          </xdr:cNvPicPr>
        </xdr:nvPicPr>
        <xdr:blipFill>
          <a:blip xmlns:r="http://schemas.openxmlformats.org/officeDocument/2006/relationships" r:embed="rId12">
            <a:grayscl/>
            <a:biLevel thresh="5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0250" b="46716"/>
          <a:stretch>
            <a:fillRect/>
          </a:stretch>
        </xdr:blipFill>
        <xdr:spPr bwMode="auto">
          <a:xfrm>
            <a:off x="4520334" y="23404367"/>
            <a:ext cx="532778" cy="7452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0.01038</cdr:x>
      <cdr:y>0.02154</cdr:y>
    </cdr:from>
    <cdr:to>
      <cdr:x>1</cdr:x>
      <cdr:y>0.15907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1737" y="44320"/>
          <a:ext cx="3025788" cy="282954"/>
        </a:xfrm>
        <a:prstGeom xmlns:a="http://schemas.openxmlformats.org/drawingml/2006/main" prst="rect">
          <a:avLst/>
        </a:prstGeom>
        <a:ln xmlns:a="http://schemas.openxmlformats.org/drawingml/2006/main">
          <a:noFill/>
          <a:headEnd type="none" w="med" len="med"/>
          <a:tailEnd type="none" w="med" len="med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pPr algn="ctr"/>
          <a:r>
            <a:rPr lang="es-PE" sz="1200" b="1"/>
            <a:t>Escenario</a:t>
          </a:r>
          <a:r>
            <a:rPr lang="es-PE" sz="1200" b="1" baseline="0"/>
            <a:t> del Feminicidio y/o Tentativa - 2015</a:t>
          </a:r>
          <a:endParaRPr lang="es-PE" sz="12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0.02612</cdr:x>
      <cdr:y>0.02901</cdr:y>
    </cdr:from>
    <cdr:to>
      <cdr:x>0.96642</cdr:x>
      <cdr:y>0.16828</cdr:y>
    </cdr:to>
    <cdr:sp macro="" textlink="">
      <cdr:nvSpPr>
        <cdr:cNvPr id="2" name="Rectángulo 1"/>
        <cdr:cNvSpPr/>
      </cdr:nvSpPr>
      <cdr:spPr bwMode="auto">
        <a:xfrm xmlns:a="http://schemas.openxmlformats.org/drawingml/2006/main">
          <a:off x="66675" y="71438"/>
          <a:ext cx="2400300" cy="342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outerShdw dist="35921" dir="2700000" sy="50000" kx="2115830" algn="bl" rotWithShape="0">
            <a:srgbClr val="C0C0C0">
              <a:alpha val="80000"/>
            </a:srgbClr>
          </a:outerShdw>
        </a:effec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/>
          <a:r>
            <a:rPr lang="es-PE" sz="1000" b="1" i="1"/>
            <a:t>Promedio</a:t>
          </a:r>
          <a:r>
            <a:rPr lang="es-PE" sz="1000" b="1" i="1" baseline="0"/>
            <a:t> mensual según año. </a:t>
          </a:r>
        </a:p>
        <a:p xmlns:a="http://schemas.openxmlformats.org/drawingml/2006/main">
          <a:pPr algn="ctr"/>
          <a:r>
            <a:rPr lang="es-PE" sz="1000" b="1" i="1" baseline="0"/>
            <a:t>Periodo 2009 -2015*</a:t>
          </a:r>
          <a:endParaRPr lang="es-PE" sz="1000" b="1" i="1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V247"/>
  <sheetViews>
    <sheetView showGridLines="0" tabSelected="1" view="pageBreakPreview" zoomScale="90" zoomScaleSheetLayoutView="90" workbookViewId="0">
      <selection activeCell="W3" sqref="W3"/>
    </sheetView>
  </sheetViews>
  <sheetFormatPr baseColWidth="10" defaultRowHeight="12.75" customHeight="1" x14ac:dyDescent="0.2"/>
  <cols>
    <col min="1" max="1" width="15.85546875" style="1" bestFit="1" customWidth="1"/>
    <col min="2" max="19" width="9.28515625" style="1" customWidth="1"/>
    <col min="20" max="20" width="5.42578125" style="1" bestFit="1" customWidth="1"/>
    <col min="21" max="21" width="1" style="1" customWidth="1"/>
    <col min="22" max="22" width="1.28515625" style="1" customWidth="1"/>
    <col min="23" max="16384" width="11.42578125" style="1"/>
  </cols>
  <sheetData>
    <row r="3" spans="1:22" ht="29.25" customHeight="1" x14ac:dyDescent="0.2">
      <c r="A3" s="144" t="s">
        <v>94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</row>
    <row r="4" spans="1:22" ht="33.75" customHeight="1" x14ac:dyDescent="0.2">
      <c r="A4" s="145" t="s">
        <v>124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</row>
    <row r="5" spans="1:22" ht="34.5" customHeight="1" x14ac:dyDescent="0.2">
      <c r="A5" s="146" t="s">
        <v>137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</row>
    <row r="6" spans="1:22" ht="65.25" customHeight="1" x14ac:dyDescent="0.2">
      <c r="A6" s="151" t="s">
        <v>117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3"/>
    </row>
    <row r="7" spans="1:22" ht="12.75" customHeight="1" x14ac:dyDescent="0.2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</row>
    <row r="8" spans="1:22" ht="15.75" x14ac:dyDescent="0.2">
      <c r="A8" s="154" t="s">
        <v>125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</row>
    <row r="9" spans="1:22" ht="7.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22" ht="10.5" customHeight="1" x14ac:dyDescent="0.2">
      <c r="A10" s="225" t="s">
        <v>103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</row>
    <row r="11" spans="1:22" ht="10.5" customHeight="1" x14ac:dyDescent="0.2">
      <c r="A11" s="225"/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</row>
    <row r="12" spans="1:22" ht="12.75" customHeight="1" x14ac:dyDescent="0.2">
      <c r="A12" s="230"/>
      <c r="B12" s="231"/>
      <c r="C12" s="231"/>
      <c r="D12" s="231"/>
      <c r="E12" s="231"/>
      <c r="F12" s="122"/>
      <c r="G12" s="122"/>
      <c r="K12" s="4"/>
      <c r="L12" s="2"/>
      <c r="M12" s="2"/>
      <c r="N12" s="13"/>
      <c r="O12" s="13"/>
      <c r="P12" s="13"/>
      <c r="Q12" s="13"/>
    </row>
    <row r="13" spans="1:22" ht="15.75" x14ac:dyDescent="0.2">
      <c r="A13" s="165" t="s">
        <v>71</v>
      </c>
      <c r="B13" s="159">
        <v>2015</v>
      </c>
      <c r="C13" s="158"/>
      <c r="D13" s="160"/>
      <c r="E13" s="159">
        <v>2014</v>
      </c>
      <c r="F13" s="158"/>
      <c r="G13" s="160"/>
      <c r="H13" s="155">
        <v>2013</v>
      </c>
      <c r="I13" s="156"/>
      <c r="J13" s="157"/>
      <c r="K13" s="155">
        <v>2012</v>
      </c>
      <c r="L13" s="156"/>
      <c r="M13" s="157"/>
      <c r="N13" s="155">
        <v>2011</v>
      </c>
      <c r="O13" s="156"/>
      <c r="P13" s="157"/>
      <c r="Q13" s="155" t="s">
        <v>115</v>
      </c>
      <c r="R13" s="156"/>
      <c r="S13" s="197"/>
    </row>
    <row r="14" spans="1:22" ht="24" customHeight="1" x14ac:dyDescent="0.2">
      <c r="A14" s="166"/>
      <c r="B14" s="58" t="s">
        <v>96</v>
      </c>
      <c r="C14" s="59" t="s">
        <v>81</v>
      </c>
      <c r="D14" s="60" t="s">
        <v>29</v>
      </c>
      <c r="E14" s="58" t="s">
        <v>96</v>
      </c>
      <c r="F14" s="59" t="s">
        <v>81</v>
      </c>
      <c r="G14" s="60" t="s">
        <v>29</v>
      </c>
      <c r="H14" s="58" t="s">
        <v>96</v>
      </c>
      <c r="I14" s="59" t="s">
        <v>81</v>
      </c>
      <c r="J14" s="60" t="s">
        <v>29</v>
      </c>
      <c r="K14" s="58" t="s">
        <v>96</v>
      </c>
      <c r="L14" s="59" t="s">
        <v>81</v>
      </c>
      <c r="M14" s="60" t="s">
        <v>29</v>
      </c>
      <c r="N14" s="58" t="s">
        <v>96</v>
      </c>
      <c r="O14" s="59" t="s">
        <v>81</v>
      </c>
      <c r="P14" s="60" t="s">
        <v>29</v>
      </c>
      <c r="Q14" s="61" t="s">
        <v>96</v>
      </c>
      <c r="R14" s="59" t="s">
        <v>81</v>
      </c>
      <c r="S14" s="59" t="s">
        <v>29</v>
      </c>
    </row>
    <row r="15" spans="1:22" ht="15.75" x14ac:dyDescent="0.2">
      <c r="A15" s="15" t="s">
        <v>16</v>
      </c>
      <c r="B15" s="117">
        <v>8</v>
      </c>
      <c r="C15" s="117">
        <v>15</v>
      </c>
      <c r="D15" s="125">
        <f>SUM(B15:C15)</f>
        <v>23</v>
      </c>
      <c r="E15" s="117">
        <v>7</v>
      </c>
      <c r="F15" s="117">
        <v>14</v>
      </c>
      <c r="G15" s="125">
        <f>SUM(E15:F15)</f>
        <v>21</v>
      </c>
      <c r="H15" s="125">
        <v>11</v>
      </c>
      <c r="I15" s="125">
        <v>11</v>
      </c>
      <c r="J15" s="125">
        <f>SUM(H15:I15)</f>
        <v>22</v>
      </c>
      <c r="K15" s="125">
        <v>7</v>
      </c>
      <c r="L15" s="125">
        <v>14</v>
      </c>
      <c r="M15" s="125">
        <f>SUM(K15:L15)</f>
        <v>21</v>
      </c>
      <c r="N15" s="125">
        <v>13</v>
      </c>
      <c r="O15" s="125">
        <v>11</v>
      </c>
      <c r="P15" s="16">
        <f>SUM(N15:O15)</f>
        <v>24</v>
      </c>
      <c r="Q15" s="16">
        <v>33</v>
      </c>
      <c r="R15" s="16">
        <v>10</v>
      </c>
      <c r="S15" s="125">
        <f>SUM(Q15:R15)</f>
        <v>43</v>
      </c>
    </row>
    <row r="16" spans="1:22" ht="15.75" x14ac:dyDescent="0.2">
      <c r="A16" s="15" t="s">
        <v>17</v>
      </c>
      <c r="B16" s="117">
        <v>9</v>
      </c>
      <c r="C16" s="117">
        <v>12</v>
      </c>
      <c r="D16" s="140">
        <f t="shared" ref="D16:D24" si="0">SUM(B16:C16)</f>
        <v>21</v>
      </c>
      <c r="E16" s="117">
        <v>10</v>
      </c>
      <c r="F16" s="117">
        <v>17</v>
      </c>
      <c r="G16" s="140">
        <f t="shared" ref="G16:G26" si="1">SUM(E16:F16)</f>
        <v>27</v>
      </c>
      <c r="H16" s="125">
        <v>6</v>
      </c>
      <c r="I16" s="125">
        <v>10</v>
      </c>
      <c r="J16" s="140">
        <f t="shared" ref="J16:J26" si="2">SUM(H16:I16)</f>
        <v>16</v>
      </c>
      <c r="K16" s="125">
        <v>6</v>
      </c>
      <c r="L16" s="125">
        <v>6</v>
      </c>
      <c r="M16" s="140">
        <f t="shared" ref="M16:M26" si="3">SUM(K16:L16)</f>
        <v>12</v>
      </c>
      <c r="N16" s="125">
        <v>7</v>
      </c>
      <c r="O16" s="125">
        <v>5</v>
      </c>
      <c r="P16" s="16">
        <f t="shared" ref="P16:P26" si="4">SUM(N16:O16)</f>
        <v>12</v>
      </c>
      <c r="Q16" s="16">
        <v>22</v>
      </c>
      <c r="R16" s="16">
        <v>10</v>
      </c>
      <c r="S16" s="140">
        <f t="shared" ref="S16:S26" si="5">SUM(Q16:R16)</f>
        <v>32</v>
      </c>
    </row>
    <row r="17" spans="1:21" ht="15.75" x14ac:dyDescent="0.2">
      <c r="A17" s="15" t="s">
        <v>18</v>
      </c>
      <c r="B17" s="117">
        <v>5</v>
      </c>
      <c r="C17" s="117">
        <v>19</v>
      </c>
      <c r="D17" s="140">
        <f t="shared" si="0"/>
        <v>24</v>
      </c>
      <c r="E17" s="117">
        <v>11</v>
      </c>
      <c r="F17" s="117">
        <v>18</v>
      </c>
      <c r="G17" s="140">
        <f t="shared" si="1"/>
        <v>29</v>
      </c>
      <c r="H17" s="125">
        <v>7</v>
      </c>
      <c r="I17" s="125">
        <v>7</v>
      </c>
      <c r="J17" s="140">
        <f t="shared" si="2"/>
        <v>14</v>
      </c>
      <c r="K17" s="125">
        <v>8</v>
      </c>
      <c r="L17" s="125">
        <v>8</v>
      </c>
      <c r="M17" s="140">
        <f t="shared" si="3"/>
        <v>16</v>
      </c>
      <c r="N17" s="125">
        <v>8</v>
      </c>
      <c r="O17" s="125">
        <v>7</v>
      </c>
      <c r="P17" s="16">
        <f t="shared" si="4"/>
        <v>15</v>
      </c>
      <c r="Q17" s="16">
        <v>15</v>
      </c>
      <c r="R17" s="16">
        <v>13</v>
      </c>
      <c r="S17" s="140">
        <f t="shared" si="5"/>
        <v>28</v>
      </c>
    </row>
    <row r="18" spans="1:21" ht="15.75" x14ac:dyDescent="0.2">
      <c r="A18" s="15" t="s">
        <v>19</v>
      </c>
      <c r="B18" s="117">
        <v>8</v>
      </c>
      <c r="C18" s="117">
        <v>18</v>
      </c>
      <c r="D18" s="140">
        <f t="shared" si="0"/>
        <v>26</v>
      </c>
      <c r="E18" s="117">
        <v>11</v>
      </c>
      <c r="F18" s="117">
        <v>10</v>
      </c>
      <c r="G18" s="140">
        <f t="shared" si="1"/>
        <v>21</v>
      </c>
      <c r="H18" s="125">
        <v>8</v>
      </c>
      <c r="I18" s="125">
        <v>7</v>
      </c>
      <c r="J18" s="140">
        <f t="shared" si="2"/>
        <v>15</v>
      </c>
      <c r="K18" s="125">
        <v>3</v>
      </c>
      <c r="L18" s="125">
        <v>10</v>
      </c>
      <c r="M18" s="140">
        <f t="shared" si="3"/>
        <v>13</v>
      </c>
      <c r="N18" s="125">
        <v>6</v>
      </c>
      <c r="O18" s="125">
        <v>8</v>
      </c>
      <c r="P18" s="16">
        <f t="shared" si="4"/>
        <v>14</v>
      </c>
      <c r="Q18" s="16">
        <v>26</v>
      </c>
      <c r="R18" s="16">
        <v>9</v>
      </c>
      <c r="S18" s="140">
        <f t="shared" si="5"/>
        <v>35</v>
      </c>
    </row>
    <row r="19" spans="1:21" ht="15.75" x14ac:dyDescent="0.2">
      <c r="A19" s="15" t="s">
        <v>20</v>
      </c>
      <c r="B19" s="117">
        <v>10</v>
      </c>
      <c r="C19" s="117">
        <v>8</v>
      </c>
      <c r="D19" s="140">
        <f t="shared" si="0"/>
        <v>18</v>
      </c>
      <c r="E19" s="117">
        <v>8</v>
      </c>
      <c r="F19" s="117">
        <v>15</v>
      </c>
      <c r="G19" s="140">
        <f t="shared" si="1"/>
        <v>23</v>
      </c>
      <c r="H19" s="125">
        <v>12</v>
      </c>
      <c r="I19" s="125">
        <v>16</v>
      </c>
      <c r="J19" s="140">
        <f t="shared" si="2"/>
        <v>28</v>
      </c>
      <c r="K19" s="125">
        <v>7</v>
      </c>
      <c r="L19" s="125">
        <v>10</v>
      </c>
      <c r="M19" s="140">
        <f t="shared" si="3"/>
        <v>17</v>
      </c>
      <c r="N19" s="125">
        <v>3</v>
      </c>
      <c r="O19" s="125">
        <v>3</v>
      </c>
      <c r="P19" s="16">
        <f t="shared" si="4"/>
        <v>6</v>
      </c>
      <c r="Q19" s="16">
        <v>17</v>
      </c>
      <c r="R19" s="16">
        <v>12</v>
      </c>
      <c r="S19" s="140">
        <f t="shared" si="5"/>
        <v>29</v>
      </c>
    </row>
    <row r="20" spans="1:21" s="4" customFormat="1" ht="15.75" x14ac:dyDescent="0.2">
      <c r="A20" s="15" t="s">
        <v>21</v>
      </c>
      <c r="B20" s="117">
        <v>5</v>
      </c>
      <c r="C20" s="117">
        <v>17</v>
      </c>
      <c r="D20" s="140">
        <f t="shared" si="0"/>
        <v>22</v>
      </c>
      <c r="E20" s="117">
        <v>9</v>
      </c>
      <c r="F20" s="117">
        <v>14</v>
      </c>
      <c r="G20" s="140">
        <f t="shared" si="1"/>
        <v>23</v>
      </c>
      <c r="H20" s="125">
        <v>11</v>
      </c>
      <c r="I20" s="125">
        <v>14</v>
      </c>
      <c r="J20" s="140">
        <f t="shared" si="2"/>
        <v>25</v>
      </c>
      <c r="K20" s="125">
        <v>7</v>
      </c>
      <c r="L20" s="125">
        <v>6</v>
      </c>
      <c r="M20" s="140">
        <f t="shared" si="3"/>
        <v>13</v>
      </c>
      <c r="N20" s="125">
        <v>1</v>
      </c>
      <c r="O20" s="125">
        <v>0</v>
      </c>
      <c r="P20" s="16">
        <f t="shared" si="4"/>
        <v>1</v>
      </c>
      <c r="Q20" s="16">
        <v>13</v>
      </c>
      <c r="R20" s="16">
        <v>6</v>
      </c>
      <c r="S20" s="140">
        <f t="shared" si="5"/>
        <v>19</v>
      </c>
      <c r="U20" s="27"/>
    </row>
    <row r="21" spans="1:21" s="4" customFormat="1" ht="15.75" x14ac:dyDescent="0.2">
      <c r="A21" s="15" t="s">
        <v>22</v>
      </c>
      <c r="B21" s="117">
        <v>9</v>
      </c>
      <c r="C21" s="117">
        <v>12</v>
      </c>
      <c r="D21" s="140">
        <f t="shared" si="0"/>
        <v>21</v>
      </c>
      <c r="E21" s="117">
        <v>10</v>
      </c>
      <c r="F21" s="117">
        <v>20</v>
      </c>
      <c r="G21" s="140">
        <f t="shared" si="1"/>
        <v>30</v>
      </c>
      <c r="H21" s="125">
        <v>8</v>
      </c>
      <c r="I21" s="125">
        <v>18</v>
      </c>
      <c r="J21" s="140">
        <f t="shared" si="2"/>
        <v>26</v>
      </c>
      <c r="K21" s="125">
        <v>8</v>
      </c>
      <c r="L21" s="125">
        <v>8</v>
      </c>
      <c r="M21" s="140">
        <f t="shared" si="3"/>
        <v>16</v>
      </c>
      <c r="N21" s="125">
        <v>5</v>
      </c>
      <c r="O21" s="125">
        <v>1</v>
      </c>
      <c r="P21" s="16">
        <f t="shared" si="4"/>
        <v>6</v>
      </c>
      <c r="Q21" s="16">
        <v>25</v>
      </c>
      <c r="R21" s="16">
        <v>3</v>
      </c>
      <c r="S21" s="140">
        <f t="shared" si="5"/>
        <v>28</v>
      </c>
      <c r="U21" s="27"/>
    </row>
    <row r="22" spans="1:21" s="4" customFormat="1" ht="15.75" x14ac:dyDescent="0.2">
      <c r="A22" s="15" t="s">
        <v>23</v>
      </c>
      <c r="B22" s="117">
        <v>10</v>
      </c>
      <c r="C22" s="117">
        <v>22</v>
      </c>
      <c r="D22" s="140">
        <f t="shared" si="0"/>
        <v>32</v>
      </c>
      <c r="E22" s="117">
        <v>1</v>
      </c>
      <c r="F22" s="117">
        <v>16</v>
      </c>
      <c r="G22" s="140">
        <f t="shared" si="1"/>
        <v>17</v>
      </c>
      <c r="H22" s="125">
        <v>15</v>
      </c>
      <c r="I22" s="125">
        <v>10</v>
      </c>
      <c r="J22" s="140">
        <f t="shared" si="2"/>
        <v>25</v>
      </c>
      <c r="K22" s="125">
        <v>10</v>
      </c>
      <c r="L22" s="125">
        <v>9</v>
      </c>
      <c r="M22" s="140">
        <f t="shared" si="3"/>
        <v>19</v>
      </c>
      <c r="N22" s="125">
        <v>7</v>
      </c>
      <c r="O22" s="125">
        <v>5</v>
      </c>
      <c r="P22" s="16">
        <f t="shared" si="4"/>
        <v>12</v>
      </c>
      <c r="Q22" s="16">
        <v>24</v>
      </c>
      <c r="R22" s="16">
        <v>14</v>
      </c>
      <c r="S22" s="140">
        <f t="shared" si="5"/>
        <v>38</v>
      </c>
    </row>
    <row r="23" spans="1:21" s="4" customFormat="1" ht="15.75" x14ac:dyDescent="0.2">
      <c r="A23" s="15" t="s">
        <v>24</v>
      </c>
      <c r="B23" s="125">
        <v>7</v>
      </c>
      <c r="C23" s="117">
        <v>22</v>
      </c>
      <c r="D23" s="140">
        <f t="shared" si="0"/>
        <v>29</v>
      </c>
      <c r="E23" s="125">
        <v>2</v>
      </c>
      <c r="F23" s="117">
        <v>15</v>
      </c>
      <c r="G23" s="140">
        <f t="shared" si="1"/>
        <v>17</v>
      </c>
      <c r="H23" s="125">
        <v>7</v>
      </c>
      <c r="I23" s="125">
        <v>18</v>
      </c>
      <c r="J23" s="140">
        <f t="shared" si="2"/>
        <v>25</v>
      </c>
      <c r="K23" s="125">
        <v>7</v>
      </c>
      <c r="L23" s="125">
        <v>3</v>
      </c>
      <c r="M23" s="140">
        <f t="shared" si="3"/>
        <v>10</v>
      </c>
      <c r="N23" s="125">
        <v>8</v>
      </c>
      <c r="O23" s="125">
        <v>5</v>
      </c>
      <c r="P23" s="16">
        <f t="shared" si="4"/>
        <v>13</v>
      </c>
      <c r="Q23" s="16">
        <v>19</v>
      </c>
      <c r="R23" s="16">
        <v>10</v>
      </c>
      <c r="S23" s="140">
        <f t="shared" si="5"/>
        <v>29</v>
      </c>
    </row>
    <row r="24" spans="1:21" s="4" customFormat="1" ht="15.75" x14ac:dyDescent="0.2">
      <c r="A24" s="15" t="s">
        <v>25</v>
      </c>
      <c r="B24" s="117">
        <v>3</v>
      </c>
      <c r="C24" s="117">
        <v>16</v>
      </c>
      <c r="D24" s="140">
        <f t="shared" si="0"/>
        <v>19</v>
      </c>
      <c r="E24" s="117">
        <v>8</v>
      </c>
      <c r="F24" s="117">
        <v>18</v>
      </c>
      <c r="G24" s="140">
        <f t="shared" si="1"/>
        <v>26</v>
      </c>
      <c r="H24" s="125">
        <v>16</v>
      </c>
      <c r="I24" s="125">
        <v>13</v>
      </c>
      <c r="J24" s="140">
        <f t="shared" si="2"/>
        <v>29</v>
      </c>
      <c r="K24" s="125">
        <v>1</v>
      </c>
      <c r="L24" s="125">
        <v>7</v>
      </c>
      <c r="M24" s="140">
        <f t="shared" si="3"/>
        <v>8</v>
      </c>
      <c r="N24" s="125">
        <v>6</v>
      </c>
      <c r="O24" s="125">
        <v>12</v>
      </c>
      <c r="P24" s="16">
        <f t="shared" si="4"/>
        <v>18</v>
      </c>
      <c r="Q24" s="16">
        <v>25</v>
      </c>
      <c r="R24" s="16">
        <v>10</v>
      </c>
      <c r="S24" s="140">
        <f t="shared" si="5"/>
        <v>35</v>
      </c>
    </row>
    <row r="25" spans="1:21" s="4" customFormat="1" ht="15.75" x14ac:dyDescent="0.2">
      <c r="A25" s="15" t="s">
        <v>0</v>
      </c>
      <c r="B25" s="117"/>
      <c r="C25" s="117"/>
      <c r="D25" s="125"/>
      <c r="E25" s="117">
        <v>9</v>
      </c>
      <c r="F25" s="117">
        <v>15</v>
      </c>
      <c r="G25" s="140">
        <f t="shared" si="1"/>
        <v>24</v>
      </c>
      <c r="H25" s="125">
        <v>19</v>
      </c>
      <c r="I25" s="125">
        <v>14</v>
      </c>
      <c r="J25" s="140">
        <f t="shared" si="2"/>
        <v>33</v>
      </c>
      <c r="K25" s="125">
        <v>11</v>
      </c>
      <c r="L25" s="125">
        <v>5</v>
      </c>
      <c r="M25" s="140">
        <f t="shared" si="3"/>
        <v>16</v>
      </c>
      <c r="N25" s="125">
        <v>16</v>
      </c>
      <c r="O25" s="125">
        <v>5</v>
      </c>
      <c r="P25" s="16">
        <f t="shared" si="4"/>
        <v>21</v>
      </c>
      <c r="Q25" s="16">
        <v>22</v>
      </c>
      <c r="R25" s="16">
        <v>7</v>
      </c>
      <c r="S25" s="140">
        <f t="shared" si="5"/>
        <v>29</v>
      </c>
    </row>
    <row r="26" spans="1:21" s="4" customFormat="1" ht="15.75" x14ac:dyDescent="0.2">
      <c r="A26" s="15" t="s">
        <v>1</v>
      </c>
      <c r="B26" s="117"/>
      <c r="C26" s="117"/>
      <c r="D26" s="125"/>
      <c r="E26" s="117">
        <v>10</v>
      </c>
      <c r="F26" s="117">
        <v>14</v>
      </c>
      <c r="G26" s="140">
        <f t="shared" si="1"/>
        <v>24</v>
      </c>
      <c r="H26" s="125">
        <v>11</v>
      </c>
      <c r="I26" s="125">
        <v>13</v>
      </c>
      <c r="J26" s="140">
        <f t="shared" si="2"/>
        <v>24</v>
      </c>
      <c r="K26" s="127">
        <v>8</v>
      </c>
      <c r="L26" s="127">
        <v>5</v>
      </c>
      <c r="M26" s="140">
        <f t="shared" si="3"/>
        <v>13</v>
      </c>
      <c r="N26" s="125">
        <v>13</v>
      </c>
      <c r="O26" s="125">
        <v>4</v>
      </c>
      <c r="P26" s="16">
        <f t="shared" si="4"/>
        <v>17</v>
      </c>
      <c r="Q26" s="16">
        <v>19</v>
      </c>
      <c r="R26" s="16">
        <v>7</v>
      </c>
      <c r="S26" s="140">
        <f t="shared" si="5"/>
        <v>26</v>
      </c>
    </row>
    <row r="27" spans="1:21" s="4" customFormat="1" ht="15.75" x14ac:dyDescent="0.2">
      <c r="A27" s="129" t="s">
        <v>29</v>
      </c>
      <c r="B27" s="129">
        <f>SUM(B15:B26)</f>
        <v>74</v>
      </c>
      <c r="C27" s="129">
        <f t="shared" ref="C27:S27" si="6">SUM(C15:C26)</f>
        <v>161</v>
      </c>
      <c r="D27" s="129">
        <f t="shared" si="6"/>
        <v>235</v>
      </c>
      <c r="E27" s="129">
        <f t="shared" si="6"/>
        <v>96</v>
      </c>
      <c r="F27" s="129">
        <f t="shared" si="6"/>
        <v>186</v>
      </c>
      <c r="G27" s="129">
        <f t="shared" si="6"/>
        <v>282</v>
      </c>
      <c r="H27" s="129">
        <f t="shared" si="6"/>
        <v>131</v>
      </c>
      <c r="I27" s="129">
        <f t="shared" si="6"/>
        <v>151</v>
      </c>
      <c r="J27" s="129">
        <f t="shared" si="6"/>
        <v>282</v>
      </c>
      <c r="K27" s="129">
        <f t="shared" si="6"/>
        <v>83</v>
      </c>
      <c r="L27" s="129">
        <f t="shared" si="6"/>
        <v>91</v>
      </c>
      <c r="M27" s="129">
        <f t="shared" si="6"/>
        <v>174</v>
      </c>
      <c r="N27" s="129">
        <f t="shared" si="6"/>
        <v>93</v>
      </c>
      <c r="O27" s="129">
        <f t="shared" si="6"/>
        <v>66</v>
      </c>
      <c r="P27" s="129">
        <f t="shared" si="6"/>
        <v>159</v>
      </c>
      <c r="Q27" s="129">
        <f t="shared" si="6"/>
        <v>260</v>
      </c>
      <c r="R27" s="129">
        <f t="shared" si="6"/>
        <v>111</v>
      </c>
      <c r="S27" s="129">
        <f t="shared" si="6"/>
        <v>371</v>
      </c>
    </row>
    <row r="28" spans="1:21" s="4" customFormat="1" ht="15.75" x14ac:dyDescent="0.2">
      <c r="B28" s="55"/>
      <c r="C28" s="55"/>
      <c r="D28" s="29"/>
      <c r="E28" s="29"/>
      <c r="F28" s="17"/>
      <c r="G28" s="17"/>
      <c r="H28" s="17"/>
      <c r="I28" s="17"/>
      <c r="J28" s="17"/>
      <c r="K28" s="17"/>
      <c r="L28" s="17"/>
      <c r="M28" s="17"/>
      <c r="O28" s="226"/>
      <c r="P28" s="226"/>
      <c r="Q28" s="226"/>
      <c r="R28" s="226"/>
      <c r="S28" s="226"/>
    </row>
    <row r="29" spans="1:21" s="4" customFormat="1" ht="15.75" x14ac:dyDescent="0.2">
      <c r="A29" s="186" t="s">
        <v>111</v>
      </c>
      <c r="B29" s="186"/>
      <c r="C29" s="186"/>
      <c r="D29" s="54"/>
      <c r="M29" s="186" t="s">
        <v>109</v>
      </c>
      <c r="N29" s="186"/>
      <c r="O29" s="186"/>
      <c r="P29" s="186"/>
      <c r="R29" s="55"/>
      <c r="S29" s="55"/>
      <c r="T29" s="55"/>
      <c r="U29" s="55"/>
    </row>
    <row r="30" spans="1:21" s="4" customFormat="1" ht="24.75" customHeight="1" x14ac:dyDescent="0.2">
      <c r="A30" s="195" t="s">
        <v>119</v>
      </c>
      <c r="B30" s="195"/>
      <c r="C30" s="195"/>
      <c r="D30" s="54"/>
      <c r="M30" s="195" t="s">
        <v>120</v>
      </c>
      <c r="N30" s="195"/>
      <c r="O30" s="195"/>
      <c r="P30" s="195"/>
      <c r="Q30" s="195"/>
      <c r="R30" s="195"/>
      <c r="S30" s="103"/>
      <c r="T30" s="103"/>
      <c r="U30" s="103"/>
    </row>
    <row r="31" spans="1:21" s="4" customFormat="1" ht="15.75" x14ac:dyDescent="0.2">
      <c r="A31" s="224" t="s">
        <v>110</v>
      </c>
      <c r="B31" s="224"/>
      <c r="C31" s="224"/>
      <c r="D31" s="54"/>
      <c r="M31" s="227" t="s">
        <v>72</v>
      </c>
      <c r="N31" s="227"/>
      <c r="O31" s="229" t="s">
        <v>78</v>
      </c>
      <c r="P31" s="229"/>
      <c r="Q31" s="229" t="s">
        <v>81</v>
      </c>
      <c r="R31" s="229"/>
      <c r="S31" s="103"/>
      <c r="T31" s="103"/>
      <c r="U31" s="103"/>
    </row>
    <row r="32" spans="1:21" s="4" customFormat="1" ht="24" x14ac:dyDescent="0.2">
      <c r="A32" s="129" t="s">
        <v>72</v>
      </c>
      <c r="B32" s="63" t="s">
        <v>96</v>
      </c>
      <c r="C32" s="63" t="s">
        <v>95</v>
      </c>
      <c r="D32" s="54"/>
      <c r="M32" s="228"/>
      <c r="N32" s="228"/>
      <c r="O32" s="59" t="s">
        <v>121</v>
      </c>
      <c r="P32" s="59" t="s">
        <v>122</v>
      </c>
      <c r="Q32" s="59" t="s">
        <v>121</v>
      </c>
      <c r="R32" s="59" t="s">
        <v>122</v>
      </c>
    </row>
    <row r="33" spans="1:20" s="4" customFormat="1" ht="15.75" x14ac:dyDescent="0.2">
      <c r="A33" s="125">
        <v>2009</v>
      </c>
      <c r="B33" s="26">
        <v>21.666666666666668</v>
      </c>
      <c r="C33" s="26">
        <v>9.25</v>
      </c>
      <c r="D33" s="54"/>
      <c r="M33" s="222">
        <v>2009</v>
      </c>
      <c r="N33" s="222"/>
      <c r="O33" s="16">
        <v>154</v>
      </c>
      <c r="P33" s="106">
        <v>12.833333333333334</v>
      </c>
      <c r="Q33" s="125">
        <v>62</v>
      </c>
      <c r="R33" s="106">
        <v>5.166666666666667</v>
      </c>
    </row>
    <row r="34" spans="1:20" s="4" customFormat="1" ht="15.75" x14ac:dyDescent="0.2">
      <c r="A34" s="125">
        <v>2010</v>
      </c>
      <c r="B34" s="26">
        <v>7.75</v>
      </c>
      <c r="C34" s="26">
        <v>5.5</v>
      </c>
      <c r="D34" s="54"/>
      <c r="M34" s="222">
        <v>2010</v>
      </c>
      <c r="N34" s="222"/>
      <c r="O34" s="16">
        <v>139</v>
      </c>
      <c r="P34" s="106">
        <v>11.583333333333334</v>
      </c>
      <c r="Q34" s="125">
        <v>20</v>
      </c>
      <c r="R34" s="106">
        <v>1.6666666666666667</v>
      </c>
    </row>
    <row r="35" spans="1:20" s="4" customFormat="1" ht="15.75" x14ac:dyDescent="0.2">
      <c r="A35" s="125">
        <v>2011</v>
      </c>
      <c r="B35" s="26">
        <v>6.916666666666667</v>
      </c>
      <c r="C35" s="26">
        <v>7.583333333333333</v>
      </c>
      <c r="D35" s="54"/>
      <c r="M35" s="222">
        <v>2011</v>
      </c>
      <c r="N35" s="222"/>
      <c r="O35" s="16">
        <v>123</v>
      </c>
      <c r="P35" s="106">
        <v>10.25</v>
      </c>
      <c r="Q35" s="125">
        <v>24</v>
      </c>
      <c r="R35" s="106">
        <v>2</v>
      </c>
    </row>
    <row r="36" spans="1:20" s="4" customFormat="1" ht="15.75" x14ac:dyDescent="0.2">
      <c r="A36" s="126">
        <v>2012</v>
      </c>
      <c r="B36" s="33">
        <v>7</v>
      </c>
      <c r="C36" s="33">
        <v>12.583333333333334</v>
      </c>
      <c r="D36" s="54"/>
      <c r="M36" s="223">
        <v>2012</v>
      </c>
      <c r="N36" s="223"/>
      <c r="O36" s="33">
        <v>122</v>
      </c>
      <c r="P36" s="106">
        <v>10.166666666666666</v>
      </c>
      <c r="Q36" s="126">
        <v>48</v>
      </c>
      <c r="R36" s="106">
        <v>4</v>
      </c>
    </row>
    <row r="37" spans="1:20" s="4" customFormat="1" ht="15.75" x14ac:dyDescent="0.2">
      <c r="A37" s="126">
        <v>2013</v>
      </c>
      <c r="B37" s="33">
        <v>11</v>
      </c>
      <c r="C37" s="33">
        <v>16</v>
      </c>
      <c r="D37" s="54"/>
      <c r="M37" s="147">
        <v>2013</v>
      </c>
      <c r="N37" s="148"/>
      <c r="O37" s="127">
        <v>105</v>
      </c>
      <c r="P37" s="106">
        <v>8.75</v>
      </c>
      <c r="Q37" s="127">
        <v>72</v>
      </c>
      <c r="R37" s="106">
        <v>6</v>
      </c>
    </row>
    <row r="38" spans="1:20" s="4" customFormat="1" ht="15.75" x14ac:dyDescent="0.2">
      <c r="A38" s="127">
        <v>2014</v>
      </c>
      <c r="B38" s="56">
        <v>8</v>
      </c>
      <c r="C38" s="56">
        <v>16</v>
      </c>
      <c r="M38" s="149">
        <v>2014</v>
      </c>
      <c r="N38" s="149"/>
      <c r="O38" s="127">
        <v>77</v>
      </c>
      <c r="P38" s="130">
        <v>6</v>
      </c>
      <c r="Q38" s="127">
        <v>31</v>
      </c>
      <c r="R38" s="106">
        <v>2.5833333333333335</v>
      </c>
    </row>
    <row r="39" spans="1:20" s="4" customFormat="1" ht="15.75" x14ac:dyDescent="0.2">
      <c r="A39" s="64" t="s">
        <v>126</v>
      </c>
      <c r="B39" s="65">
        <v>7</v>
      </c>
      <c r="C39" s="65">
        <v>16</v>
      </c>
      <c r="M39" s="149" t="s">
        <v>127</v>
      </c>
      <c r="N39" s="149"/>
      <c r="O39" s="127" t="s">
        <v>128</v>
      </c>
      <c r="P39" s="130" t="s">
        <v>128</v>
      </c>
      <c r="Q39" s="127" t="s">
        <v>128</v>
      </c>
      <c r="R39" s="106" t="s">
        <v>128</v>
      </c>
    </row>
    <row r="40" spans="1:20" s="4" customFormat="1" ht="15.75" x14ac:dyDescent="0.2">
      <c r="A40" s="221" t="s">
        <v>138</v>
      </c>
      <c r="B40" s="221"/>
      <c r="C40" s="221"/>
      <c r="D40" s="18"/>
      <c r="M40" s="150" t="s">
        <v>118</v>
      </c>
      <c r="N40" s="150"/>
      <c r="O40" s="150"/>
      <c r="P40" s="150"/>
      <c r="Q40" s="150"/>
      <c r="R40" s="150"/>
      <c r="S40" s="150"/>
    </row>
    <row r="41" spans="1:20" s="4" customFormat="1" ht="15" customHeight="1" x14ac:dyDescent="0.2">
      <c r="A41" s="57"/>
      <c r="B41" s="62" t="s">
        <v>78</v>
      </c>
      <c r="C41" s="62" t="s">
        <v>81</v>
      </c>
      <c r="D41" s="18"/>
      <c r="J41" s="53"/>
      <c r="K41" s="53"/>
      <c r="M41" s="150" t="s">
        <v>123</v>
      </c>
      <c r="N41" s="150"/>
      <c r="O41" s="150"/>
      <c r="P41" s="150"/>
      <c r="Q41" s="150"/>
      <c r="R41" s="150"/>
      <c r="S41" s="150"/>
    </row>
    <row r="42" spans="1:20" s="4" customFormat="1" ht="12.75" customHeight="1" x14ac:dyDescent="0.2">
      <c r="A42" s="57"/>
      <c r="B42" s="62"/>
      <c r="C42" s="62"/>
      <c r="D42" s="18"/>
      <c r="J42" s="53"/>
      <c r="K42" s="53"/>
      <c r="M42" s="150" t="s">
        <v>129</v>
      </c>
      <c r="N42" s="150"/>
      <c r="O42" s="150"/>
      <c r="P42" s="150"/>
      <c r="Q42" s="150"/>
      <c r="R42" s="150"/>
      <c r="S42" s="119"/>
    </row>
    <row r="43" spans="1:20" s="4" customFormat="1" ht="15.75" x14ac:dyDescent="0.2">
      <c r="A43" s="164" t="s">
        <v>102</v>
      </c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34"/>
    </row>
    <row r="44" spans="1:20" s="4" customFormat="1" ht="5.25" customHeight="1" x14ac:dyDescent="0.2">
      <c r="A44" s="2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20" s="4" customFormat="1" ht="15.75" x14ac:dyDescent="0.2">
      <c r="A45" s="191" t="s">
        <v>35</v>
      </c>
      <c r="B45" s="158">
        <v>2015</v>
      </c>
      <c r="C45" s="158"/>
      <c r="D45" s="158"/>
      <c r="E45" s="196">
        <v>2014</v>
      </c>
      <c r="F45" s="156"/>
      <c r="G45" s="197"/>
      <c r="H45" s="158">
        <v>2013</v>
      </c>
      <c r="I45" s="158"/>
      <c r="J45" s="158"/>
      <c r="K45" s="158">
        <v>2012</v>
      </c>
      <c r="L45" s="158"/>
      <c r="M45" s="158"/>
      <c r="N45" s="158" t="s">
        <v>130</v>
      </c>
      <c r="O45" s="158"/>
      <c r="P45" s="158"/>
      <c r="Q45" s="161" t="s">
        <v>116</v>
      </c>
      <c r="R45" s="162"/>
      <c r="S45" s="162"/>
      <c r="T45" s="163"/>
    </row>
    <row r="46" spans="1:20" s="4" customFormat="1" ht="24.75" customHeight="1" x14ac:dyDescent="0.2">
      <c r="A46" s="191"/>
      <c r="B46" s="59" t="s">
        <v>96</v>
      </c>
      <c r="C46" s="59" t="s">
        <v>81</v>
      </c>
      <c r="D46" s="59" t="s">
        <v>29</v>
      </c>
      <c r="E46" s="59" t="s">
        <v>96</v>
      </c>
      <c r="F46" s="59" t="s">
        <v>81</v>
      </c>
      <c r="G46" s="59" t="s">
        <v>29</v>
      </c>
      <c r="H46" s="59" t="s">
        <v>96</v>
      </c>
      <c r="I46" s="59" t="s">
        <v>81</v>
      </c>
      <c r="J46" s="59" t="s">
        <v>29</v>
      </c>
      <c r="K46" s="59" t="s">
        <v>96</v>
      </c>
      <c r="L46" s="59" t="s">
        <v>81</v>
      </c>
      <c r="M46" s="59" t="s">
        <v>29</v>
      </c>
      <c r="N46" s="59" t="s">
        <v>96</v>
      </c>
      <c r="O46" s="59" t="s">
        <v>81</v>
      </c>
      <c r="P46" s="59" t="s">
        <v>29</v>
      </c>
      <c r="Q46" s="69" t="s">
        <v>96</v>
      </c>
      <c r="R46" s="69" t="s">
        <v>81</v>
      </c>
      <c r="S46" s="69" t="s">
        <v>29</v>
      </c>
      <c r="T46" s="70" t="s">
        <v>28</v>
      </c>
    </row>
    <row r="47" spans="1:20" s="4" customFormat="1" ht="15.75" x14ac:dyDescent="0.2">
      <c r="A47" s="97" t="s">
        <v>51</v>
      </c>
      <c r="B47" s="98">
        <v>0</v>
      </c>
      <c r="C47" s="98">
        <v>11</v>
      </c>
      <c r="D47" s="99">
        <f>SUM(B47:C47)</f>
        <v>11</v>
      </c>
      <c r="E47" s="11">
        <v>0</v>
      </c>
      <c r="F47" s="11">
        <v>4</v>
      </c>
      <c r="G47" s="11">
        <f>SUM(E47:F47)</f>
        <v>4</v>
      </c>
      <c r="H47" s="10">
        <v>1</v>
      </c>
      <c r="I47" s="10">
        <v>2</v>
      </c>
      <c r="J47" s="11">
        <f>SUM(H47:I47)</f>
        <v>3</v>
      </c>
      <c r="K47" s="10">
        <v>2</v>
      </c>
      <c r="L47" s="10">
        <v>1</v>
      </c>
      <c r="M47" s="11">
        <f>SUM(K47:L47)</f>
        <v>3</v>
      </c>
      <c r="N47" s="10">
        <v>4</v>
      </c>
      <c r="O47" s="125">
        <v>1</v>
      </c>
      <c r="P47" s="11">
        <f>SUM(N47:O47)</f>
        <v>5</v>
      </c>
      <c r="Q47" s="48">
        <f>B47+E47+H47+K47+N47</f>
        <v>7</v>
      </c>
      <c r="R47" s="49">
        <f>C47+F47+I47+L47+O47</f>
        <v>19</v>
      </c>
      <c r="S47" s="49">
        <f>Q47+R47</f>
        <v>26</v>
      </c>
      <c r="T47" s="50">
        <f>S47/$S$72</f>
        <v>1.7298735861610112E-2</v>
      </c>
    </row>
    <row r="48" spans="1:20" s="4" customFormat="1" ht="15.75" x14ac:dyDescent="0.2">
      <c r="A48" s="97" t="s">
        <v>52</v>
      </c>
      <c r="B48" s="98">
        <v>2</v>
      </c>
      <c r="C48" s="98">
        <v>3</v>
      </c>
      <c r="D48" s="99">
        <f t="shared" ref="D48:D71" si="7">SUM(B48:C48)</f>
        <v>5</v>
      </c>
      <c r="E48" s="11">
        <v>2</v>
      </c>
      <c r="F48" s="11">
        <v>4</v>
      </c>
      <c r="G48" s="11">
        <f t="shared" ref="G48:G71" si="8">SUM(E48:F48)</f>
        <v>6</v>
      </c>
      <c r="H48" s="10">
        <v>4</v>
      </c>
      <c r="I48" s="10">
        <v>8</v>
      </c>
      <c r="J48" s="11">
        <f t="shared" ref="J48:J71" si="9">SUM(H48:I48)</f>
        <v>12</v>
      </c>
      <c r="K48" s="10">
        <v>2</v>
      </c>
      <c r="L48" s="10">
        <v>7</v>
      </c>
      <c r="M48" s="11">
        <f t="shared" ref="M48:M71" si="10">SUM(K48:L48)</f>
        <v>9</v>
      </c>
      <c r="N48" s="10">
        <v>20</v>
      </c>
      <c r="O48" s="125">
        <v>7</v>
      </c>
      <c r="P48" s="11">
        <f t="shared" ref="P48:P71" si="11">SUM(N48:O48)</f>
        <v>27</v>
      </c>
      <c r="Q48" s="48">
        <f t="shared" ref="Q48:Q71" si="12">B48+E48+H48+K48+N48</f>
        <v>30</v>
      </c>
      <c r="R48" s="49">
        <f t="shared" ref="R48:R71" si="13">C48+F48+I48+L48+O48</f>
        <v>29</v>
      </c>
      <c r="S48" s="49">
        <f t="shared" ref="S48:S71" si="14">Q48+R48</f>
        <v>59</v>
      </c>
      <c r="T48" s="50">
        <f t="shared" ref="T48:T71" si="15">S48/$S$72</f>
        <v>3.9254823685961414E-2</v>
      </c>
    </row>
    <row r="49" spans="1:20" s="4" customFormat="1" ht="15.75" x14ac:dyDescent="0.2">
      <c r="A49" s="45" t="s">
        <v>105</v>
      </c>
      <c r="B49" s="30">
        <v>0</v>
      </c>
      <c r="C49" s="30">
        <v>2</v>
      </c>
      <c r="D49" s="11">
        <f t="shared" si="7"/>
        <v>2</v>
      </c>
      <c r="E49" s="11">
        <v>0</v>
      </c>
      <c r="F49" s="11">
        <v>3</v>
      </c>
      <c r="G49" s="11">
        <f t="shared" si="8"/>
        <v>3</v>
      </c>
      <c r="H49" s="10">
        <v>3</v>
      </c>
      <c r="I49" s="10">
        <v>1</v>
      </c>
      <c r="J49" s="11">
        <f t="shared" si="9"/>
        <v>4</v>
      </c>
      <c r="K49" s="10">
        <v>0</v>
      </c>
      <c r="L49" s="10">
        <v>0</v>
      </c>
      <c r="M49" s="11">
        <f t="shared" si="10"/>
        <v>0</v>
      </c>
      <c r="N49" s="10">
        <v>2</v>
      </c>
      <c r="O49" s="125">
        <v>3</v>
      </c>
      <c r="P49" s="11">
        <f t="shared" si="11"/>
        <v>5</v>
      </c>
      <c r="Q49" s="48">
        <f t="shared" si="12"/>
        <v>5</v>
      </c>
      <c r="R49" s="49">
        <f t="shared" si="13"/>
        <v>9</v>
      </c>
      <c r="S49" s="49">
        <f t="shared" si="14"/>
        <v>14</v>
      </c>
      <c r="T49" s="50">
        <f t="shared" si="15"/>
        <v>9.3147039254823684E-3</v>
      </c>
    </row>
    <row r="50" spans="1:20" s="4" customFormat="1" ht="15.75" x14ac:dyDescent="0.2">
      <c r="A50" s="97" t="s">
        <v>30</v>
      </c>
      <c r="B50" s="98">
        <v>10</v>
      </c>
      <c r="C50" s="98">
        <v>9</v>
      </c>
      <c r="D50" s="99">
        <f t="shared" si="7"/>
        <v>19</v>
      </c>
      <c r="E50" s="31">
        <v>10</v>
      </c>
      <c r="F50" s="31">
        <v>20</v>
      </c>
      <c r="G50" s="11">
        <f t="shared" si="8"/>
        <v>30</v>
      </c>
      <c r="H50" s="30">
        <v>4</v>
      </c>
      <c r="I50" s="30">
        <v>3</v>
      </c>
      <c r="J50" s="11">
        <f t="shared" si="9"/>
        <v>7</v>
      </c>
      <c r="K50" s="30">
        <v>4</v>
      </c>
      <c r="L50" s="30">
        <v>4</v>
      </c>
      <c r="M50" s="11">
        <f t="shared" si="10"/>
        <v>8</v>
      </c>
      <c r="N50" s="30">
        <v>25</v>
      </c>
      <c r="O50" s="127">
        <v>16</v>
      </c>
      <c r="P50" s="11">
        <f t="shared" si="11"/>
        <v>41</v>
      </c>
      <c r="Q50" s="48">
        <f t="shared" si="12"/>
        <v>53</v>
      </c>
      <c r="R50" s="49">
        <f t="shared" si="13"/>
        <v>52</v>
      </c>
      <c r="S50" s="49">
        <f t="shared" si="14"/>
        <v>105</v>
      </c>
      <c r="T50" s="50">
        <f t="shared" si="15"/>
        <v>6.9860279441117765E-2</v>
      </c>
    </row>
    <row r="51" spans="1:20" s="32" customFormat="1" ht="15.75" x14ac:dyDescent="0.2">
      <c r="A51" s="97" t="s">
        <v>41</v>
      </c>
      <c r="B51" s="98">
        <v>4</v>
      </c>
      <c r="C51" s="98">
        <v>4</v>
      </c>
      <c r="D51" s="99">
        <f t="shared" si="7"/>
        <v>8</v>
      </c>
      <c r="E51" s="31">
        <v>4</v>
      </c>
      <c r="F51" s="31">
        <v>5</v>
      </c>
      <c r="G51" s="11">
        <f t="shared" si="8"/>
        <v>9</v>
      </c>
      <c r="H51" s="30">
        <v>6</v>
      </c>
      <c r="I51" s="30">
        <v>5</v>
      </c>
      <c r="J51" s="11">
        <f t="shared" si="9"/>
        <v>11</v>
      </c>
      <c r="K51" s="30">
        <v>5</v>
      </c>
      <c r="L51" s="30">
        <v>9</v>
      </c>
      <c r="M51" s="11">
        <f t="shared" si="10"/>
        <v>14</v>
      </c>
      <c r="N51" s="30">
        <v>21</v>
      </c>
      <c r="O51" s="127">
        <v>10</v>
      </c>
      <c r="P51" s="11">
        <f t="shared" si="11"/>
        <v>31</v>
      </c>
      <c r="Q51" s="48">
        <f t="shared" si="12"/>
        <v>40</v>
      </c>
      <c r="R51" s="49">
        <f t="shared" si="13"/>
        <v>33</v>
      </c>
      <c r="S51" s="49">
        <f t="shared" si="14"/>
        <v>73</v>
      </c>
      <c r="T51" s="50">
        <f t="shared" si="15"/>
        <v>4.8569527611443779E-2</v>
      </c>
    </row>
    <row r="52" spans="1:20" s="4" customFormat="1" ht="15.75" x14ac:dyDescent="0.2">
      <c r="A52" s="97" t="s">
        <v>13</v>
      </c>
      <c r="B52" s="98">
        <v>5</v>
      </c>
      <c r="C52" s="98">
        <v>4</v>
      </c>
      <c r="D52" s="99">
        <f t="shared" si="7"/>
        <v>9</v>
      </c>
      <c r="E52" s="31">
        <v>1</v>
      </c>
      <c r="F52" s="31">
        <v>5</v>
      </c>
      <c r="G52" s="11">
        <f t="shared" si="8"/>
        <v>6</v>
      </c>
      <c r="H52" s="30">
        <v>4</v>
      </c>
      <c r="I52" s="30">
        <v>6</v>
      </c>
      <c r="J52" s="11">
        <f t="shared" si="9"/>
        <v>10</v>
      </c>
      <c r="K52" s="30">
        <v>1</v>
      </c>
      <c r="L52" s="30">
        <v>6</v>
      </c>
      <c r="M52" s="11">
        <f t="shared" si="10"/>
        <v>7</v>
      </c>
      <c r="N52" s="30">
        <v>6</v>
      </c>
      <c r="O52" s="127">
        <v>0</v>
      </c>
      <c r="P52" s="11">
        <f t="shared" si="11"/>
        <v>6</v>
      </c>
      <c r="Q52" s="48">
        <f t="shared" si="12"/>
        <v>17</v>
      </c>
      <c r="R52" s="49">
        <f t="shared" si="13"/>
        <v>21</v>
      </c>
      <c r="S52" s="49">
        <f t="shared" si="14"/>
        <v>38</v>
      </c>
      <c r="T52" s="50">
        <f t="shared" si="15"/>
        <v>2.5282767797737856E-2</v>
      </c>
    </row>
    <row r="53" spans="1:20" s="4" customFormat="1" ht="15.75" x14ac:dyDescent="0.2">
      <c r="A53" s="97" t="s">
        <v>90</v>
      </c>
      <c r="B53" s="98">
        <v>2</v>
      </c>
      <c r="C53" s="98">
        <v>10</v>
      </c>
      <c r="D53" s="99">
        <f t="shared" si="7"/>
        <v>12</v>
      </c>
      <c r="E53" s="31">
        <v>3</v>
      </c>
      <c r="F53" s="31">
        <v>3</v>
      </c>
      <c r="G53" s="11">
        <f t="shared" si="8"/>
        <v>6</v>
      </c>
      <c r="H53" s="30">
        <v>3</v>
      </c>
      <c r="I53" s="30">
        <v>7</v>
      </c>
      <c r="J53" s="11">
        <f t="shared" si="9"/>
        <v>10</v>
      </c>
      <c r="K53" s="30">
        <v>3</v>
      </c>
      <c r="L53" s="30">
        <v>1</v>
      </c>
      <c r="M53" s="11">
        <f t="shared" si="10"/>
        <v>4</v>
      </c>
      <c r="N53" s="30">
        <v>9</v>
      </c>
      <c r="O53" s="127">
        <v>11</v>
      </c>
      <c r="P53" s="11">
        <f t="shared" si="11"/>
        <v>20</v>
      </c>
      <c r="Q53" s="48">
        <f t="shared" si="12"/>
        <v>20</v>
      </c>
      <c r="R53" s="49">
        <f t="shared" si="13"/>
        <v>32</v>
      </c>
      <c r="S53" s="49">
        <f t="shared" si="14"/>
        <v>52</v>
      </c>
      <c r="T53" s="50">
        <f t="shared" si="15"/>
        <v>3.4597471723220224E-2</v>
      </c>
    </row>
    <row r="54" spans="1:20" s="4" customFormat="1" ht="15.75" x14ac:dyDescent="0.2">
      <c r="A54" s="97" t="s">
        <v>14</v>
      </c>
      <c r="B54" s="98">
        <v>3</v>
      </c>
      <c r="C54" s="98">
        <v>7</v>
      </c>
      <c r="D54" s="99">
        <f t="shared" si="7"/>
        <v>10</v>
      </c>
      <c r="E54" s="31">
        <v>6</v>
      </c>
      <c r="F54" s="31">
        <v>16</v>
      </c>
      <c r="G54" s="11">
        <f t="shared" si="8"/>
        <v>22</v>
      </c>
      <c r="H54" s="30">
        <v>6</v>
      </c>
      <c r="I54" s="30">
        <v>7</v>
      </c>
      <c r="J54" s="11">
        <f t="shared" si="9"/>
        <v>13</v>
      </c>
      <c r="K54" s="30">
        <v>2</v>
      </c>
      <c r="L54" s="30">
        <v>1</v>
      </c>
      <c r="M54" s="11">
        <f t="shared" si="10"/>
        <v>3</v>
      </c>
      <c r="N54" s="30">
        <v>15</v>
      </c>
      <c r="O54" s="127">
        <v>3</v>
      </c>
      <c r="P54" s="11">
        <f t="shared" si="11"/>
        <v>18</v>
      </c>
      <c r="Q54" s="48">
        <f t="shared" si="12"/>
        <v>32</v>
      </c>
      <c r="R54" s="49">
        <f t="shared" si="13"/>
        <v>34</v>
      </c>
      <c r="S54" s="49">
        <f t="shared" si="14"/>
        <v>66</v>
      </c>
      <c r="T54" s="50">
        <f t="shared" si="15"/>
        <v>4.3912175648702596E-2</v>
      </c>
    </row>
    <row r="55" spans="1:20" s="4" customFormat="1" ht="15.75" x14ac:dyDescent="0.2">
      <c r="A55" s="97" t="s">
        <v>46</v>
      </c>
      <c r="B55" s="98">
        <v>1</v>
      </c>
      <c r="C55" s="98">
        <v>7</v>
      </c>
      <c r="D55" s="99">
        <f t="shared" si="7"/>
        <v>8</v>
      </c>
      <c r="E55" s="31">
        <v>0</v>
      </c>
      <c r="F55" s="31">
        <v>3</v>
      </c>
      <c r="G55" s="11">
        <f t="shared" si="8"/>
        <v>3</v>
      </c>
      <c r="H55" s="30">
        <v>2</v>
      </c>
      <c r="I55" s="30">
        <v>4</v>
      </c>
      <c r="J55" s="11">
        <f t="shared" si="9"/>
        <v>6</v>
      </c>
      <c r="K55" s="30">
        <v>2</v>
      </c>
      <c r="L55" s="30">
        <v>3</v>
      </c>
      <c r="M55" s="11">
        <f t="shared" si="10"/>
        <v>5</v>
      </c>
      <c r="N55" s="30">
        <v>3</v>
      </c>
      <c r="O55" s="127">
        <v>2</v>
      </c>
      <c r="P55" s="11">
        <f t="shared" si="11"/>
        <v>5</v>
      </c>
      <c r="Q55" s="48">
        <f t="shared" si="12"/>
        <v>8</v>
      </c>
      <c r="R55" s="49">
        <f t="shared" si="13"/>
        <v>19</v>
      </c>
      <c r="S55" s="49">
        <f t="shared" si="14"/>
        <v>27</v>
      </c>
      <c r="T55" s="50">
        <f t="shared" si="15"/>
        <v>1.7964071856287425E-2</v>
      </c>
    </row>
    <row r="56" spans="1:20" s="4" customFormat="1" ht="15.75" x14ac:dyDescent="0.2">
      <c r="A56" s="97" t="s">
        <v>106</v>
      </c>
      <c r="B56" s="98">
        <v>1</v>
      </c>
      <c r="C56" s="98">
        <v>6</v>
      </c>
      <c r="D56" s="99">
        <f t="shared" si="7"/>
        <v>7</v>
      </c>
      <c r="E56" s="31">
        <v>2</v>
      </c>
      <c r="F56" s="31">
        <v>5</v>
      </c>
      <c r="G56" s="11">
        <f t="shared" si="8"/>
        <v>7</v>
      </c>
      <c r="H56" s="30">
        <v>3</v>
      </c>
      <c r="I56" s="30">
        <v>3</v>
      </c>
      <c r="J56" s="11">
        <f t="shared" si="9"/>
        <v>6</v>
      </c>
      <c r="K56" s="30">
        <v>3</v>
      </c>
      <c r="L56" s="30">
        <v>5</v>
      </c>
      <c r="M56" s="11">
        <f t="shared" si="10"/>
        <v>8</v>
      </c>
      <c r="N56" s="30">
        <v>11</v>
      </c>
      <c r="O56" s="127">
        <v>2</v>
      </c>
      <c r="P56" s="11">
        <f t="shared" si="11"/>
        <v>13</v>
      </c>
      <c r="Q56" s="48">
        <f t="shared" si="12"/>
        <v>20</v>
      </c>
      <c r="R56" s="49">
        <f t="shared" si="13"/>
        <v>21</v>
      </c>
      <c r="S56" s="49">
        <f t="shared" si="14"/>
        <v>41</v>
      </c>
      <c r="T56" s="50">
        <f t="shared" si="15"/>
        <v>2.7278775781769793E-2</v>
      </c>
    </row>
    <row r="57" spans="1:20" s="4" customFormat="1" ht="15.75" x14ac:dyDescent="0.2">
      <c r="A57" s="97" t="s">
        <v>36</v>
      </c>
      <c r="B57" s="98">
        <v>2</v>
      </c>
      <c r="C57" s="98">
        <v>8</v>
      </c>
      <c r="D57" s="99">
        <f t="shared" si="7"/>
        <v>10</v>
      </c>
      <c r="E57" s="31">
        <v>1</v>
      </c>
      <c r="F57" s="31">
        <v>4</v>
      </c>
      <c r="G57" s="11">
        <f t="shared" si="8"/>
        <v>5</v>
      </c>
      <c r="H57" s="30">
        <v>2</v>
      </c>
      <c r="I57" s="30">
        <v>3</v>
      </c>
      <c r="J57" s="11">
        <f t="shared" si="9"/>
        <v>5</v>
      </c>
      <c r="K57" s="30">
        <v>2</v>
      </c>
      <c r="L57" s="30">
        <v>8</v>
      </c>
      <c r="M57" s="11">
        <f t="shared" si="10"/>
        <v>10</v>
      </c>
      <c r="N57" s="30">
        <v>8</v>
      </c>
      <c r="O57" s="127">
        <v>3</v>
      </c>
      <c r="P57" s="11">
        <f t="shared" si="11"/>
        <v>11</v>
      </c>
      <c r="Q57" s="48">
        <f t="shared" si="12"/>
        <v>15</v>
      </c>
      <c r="R57" s="49">
        <f t="shared" si="13"/>
        <v>26</v>
      </c>
      <c r="S57" s="49">
        <f t="shared" si="14"/>
        <v>41</v>
      </c>
      <c r="T57" s="50">
        <f t="shared" si="15"/>
        <v>2.7278775781769793E-2</v>
      </c>
    </row>
    <row r="58" spans="1:20" s="32" customFormat="1" ht="15.75" x14ac:dyDescent="0.2">
      <c r="A58" s="97" t="s">
        <v>107</v>
      </c>
      <c r="B58" s="98">
        <v>2</v>
      </c>
      <c r="C58" s="98">
        <v>9</v>
      </c>
      <c r="D58" s="99">
        <f t="shared" si="7"/>
        <v>11</v>
      </c>
      <c r="E58" s="31">
        <v>4</v>
      </c>
      <c r="F58" s="31">
        <v>4</v>
      </c>
      <c r="G58" s="11">
        <f t="shared" si="8"/>
        <v>8</v>
      </c>
      <c r="H58" s="30">
        <v>4</v>
      </c>
      <c r="I58" s="30">
        <v>9</v>
      </c>
      <c r="J58" s="11">
        <f t="shared" si="9"/>
        <v>13</v>
      </c>
      <c r="K58" s="30">
        <v>3</v>
      </c>
      <c r="L58" s="30">
        <v>11</v>
      </c>
      <c r="M58" s="11">
        <f t="shared" si="10"/>
        <v>14</v>
      </c>
      <c r="N58" s="30">
        <v>31</v>
      </c>
      <c r="O58" s="127">
        <v>12</v>
      </c>
      <c r="P58" s="11">
        <f t="shared" si="11"/>
        <v>43</v>
      </c>
      <c r="Q58" s="48">
        <f t="shared" si="12"/>
        <v>44</v>
      </c>
      <c r="R58" s="49">
        <f t="shared" si="13"/>
        <v>45</v>
      </c>
      <c r="S58" s="49">
        <f t="shared" si="14"/>
        <v>89</v>
      </c>
      <c r="T58" s="50">
        <f t="shared" si="15"/>
        <v>5.9214903526280775E-2</v>
      </c>
    </row>
    <row r="59" spans="1:20" s="4" customFormat="1" ht="15.75" x14ac:dyDescent="0.2">
      <c r="A59" s="97" t="s">
        <v>26</v>
      </c>
      <c r="B59" s="98">
        <v>1</v>
      </c>
      <c r="C59" s="98">
        <v>6</v>
      </c>
      <c r="D59" s="99">
        <f t="shared" si="7"/>
        <v>7</v>
      </c>
      <c r="E59" s="31">
        <v>5</v>
      </c>
      <c r="F59" s="31">
        <v>11</v>
      </c>
      <c r="G59" s="11">
        <f t="shared" si="8"/>
        <v>16</v>
      </c>
      <c r="H59" s="30">
        <v>1</v>
      </c>
      <c r="I59" s="30">
        <v>8</v>
      </c>
      <c r="J59" s="11">
        <f t="shared" si="9"/>
        <v>9</v>
      </c>
      <c r="K59" s="30">
        <v>4</v>
      </c>
      <c r="L59" s="30">
        <v>0</v>
      </c>
      <c r="M59" s="11">
        <f t="shared" si="10"/>
        <v>4</v>
      </c>
      <c r="N59" s="30">
        <v>7</v>
      </c>
      <c r="O59" s="127">
        <v>6</v>
      </c>
      <c r="P59" s="11">
        <f t="shared" si="11"/>
        <v>13</v>
      </c>
      <c r="Q59" s="48">
        <f t="shared" si="12"/>
        <v>18</v>
      </c>
      <c r="R59" s="49">
        <f t="shared" si="13"/>
        <v>31</v>
      </c>
      <c r="S59" s="49">
        <f t="shared" si="14"/>
        <v>49</v>
      </c>
      <c r="T59" s="50">
        <f t="shared" si="15"/>
        <v>3.2601463739188291E-2</v>
      </c>
    </row>
    <row r="60" spans="1:20" s="4" customFormat="1" ht="15.75" x14ac:dyDescent="0.2">
      <c r="A60" s="45" t="s">
        <v>37</v>
      </c>
      <c r="B60" s="30">
        <v>1</v>
      </c>
      <c r="C60" s="30">
        <v>1</v>
      </c>
      <c r="D60" s="11">
        <f t="shared" si="7"/>
        <v>2</v>
      </c>
      <c r="E60" s="31">
        <v>3</v>
      </c>
      <c r="F60" s="31">
        <v>0</v>
      </c>
      <c r="G60" s="11">
        <f t="shared" si="8"/>
        <v>3</v>
      </c>
      <c r="H60" s="30">
        <v>3</v>
      </c>
      <c r="I60" s="30">
        <v>0</v>
      </c>
      <c r="J60" s="11">
        <f t="shared" si="9"/>
        <v>3</v>
      </c>
      <c r="K60" s="30">
        <v>4</v>
      </c>
      <c r="L60" s="30">
        <v>0</v>
      </c>
      <c r="M60" s="11">
        <f t="shared" si="10"/>
        <v>4</v>
      </c>
      <c r="N60" s="30">
        <v>13</v>
      </c>
      <c r="O60" s="127">
        <v>6</v>
      </c>
      <c r="P60" s="11">
        <f t="shared" si="11"/>
        <v>19</v>
      </c>
      <c r="Q60" s="48">
        <f t="shared" si="12"/>
        <v>24</v>
      </c>
      <c r="R60" s="49">
        <f t="shared" si="13"/>
        <v>7</v>
      </c>
      <c r="S60" s="49">
        <f t="shared" si="14"/>
        <v>31</v>
      </c>
      <c r="T60" s="50">
        <f t="shared" si="15"/>
        <v>2.0625415834996674E-2</v>
      </c>
    </row>
    <row r="61" spans="1:20" s="32" customFormat="1" ht="15.75" x14ac:dyDescent="0.2">
      <c r="A61" s="97" t="s">
        <v>5</v>
      </c>
      <c r="B61" s="98">
        <v>26</v>
      </c>
      <c r="C61" s="98">
        <v>31</v>
      </c>
      <c r="D61" s="99">
        <f t="shared" si="7"/>
        <v>57</v>
      </c>
      <c r="E61" s="31">
        <v>41</v>
      </c>
      <c r="F61" s="31">
        <v>62</v>
      </c>
      <c r="G61" s="11">
        <f t="shared" si="8"/>
        <v>103</v>
      </c>
      <c r="H61" s="30">
        <v>56</v>
      </c>
      <c r="I61" s="30">
        <v>57</v>
      </c>
      <c r="J61" s="11">
        <f t="shared" si="9"/>
        <v>113</v>
      </c>
      <c r="K61" s="30">
        <v>27</v>
      </c>
      <c r="L61" s="30">
        <v>24</v>
      </c>
      <c r="M61" s="11">
        <f t="shared" si="10"/>
        <v>51</v>
      </c>
      <c r="N61" s="30">
        <v>124</v>
      </c>
      <c r="O61" s="127">
        <v>61</v>
      </c>
      <c r="P61" s="11">
        <f t="shared" si="11"/>
        <v>185</v>
      </c>
      <c r="Q61" s="48">
        <f t="shared" si="12"/>
        <v>274</v>
      </c>
      <c r="R61" s="49">
        <f t="shared" si="13"/>
        <v>235</v>
      </c>
      <c r="S61" s="49">
        <f t="shared" si="14"/>
        <v>509</v>
      </c>
      <c r="T61" s="50">
        <f t="shared" si="15"/>
        <v>0.33865602129075184</v>
      </c>
    </row>
    <row r="62" spans="1:20" s="4" customFormat="1" ht="15.75" x14ac:dyDescent="0.2">
      <c r="A62" s="97" t="s">
        <v>27</v>
      </c>
      <c r="B62" s="98">
        <v>0</v>
      </c>
      <c r="C62" s="98">
        <v>8</v>
      </c>
      <c r="D62" s="99">
        <f t="shared" si="7"/>
        <v>8</v>
      </c>
      <c r="E62" s="11">
        <v>2</v>
      </c>
      <c r="F62" s="11">
        <v>7</v>
      </c>
      <c r="G62" s="11">
        <f t="shared" si="8"/>
        <v>9</v>
      </c>
      <c r="H62" s="10">
        <v>2</v>
      </c>
      <c r="I62" s="10">
        <v>0</v>
      </c>
      <c r="J62" s="11">
        <f t="shared" si="9"/>
        <v>2</v>
      </c>
      <c r="K62" s="10">
        <v>1</v>
      </c>
      <c r="L62" s="10">
        <v>2</v>
      </c>
      <c r="M62" s="11">
        <f t="shared" si="10"/>
        <v>3</v>
      </c>
      <c r="N62" s="10">
        <v>2</v>
      </c>
      <c r="O62" s="125">
        <v>2</v>
      </c>
      <c r="P62" s="11">
        <f t="shared" si="11"/>
        <v>4</v>
      </c>
      <c r="Q62" s="48">
        <f t="shared" si="12"/>
        <v>7</v>
      </c>
      <c r="R62" s="49">
        <f t="shared" si="13"/>
        <v>19</v>
      </c>
      <c r="S62" s="49">
        <f t="shared" si="14"/>
        <v>26</v>
      </c>
      <c r="T62" s="50">
        <f t="shared" si="15"/>
        <v>1.7298735861610112E-2</v>
      </c>
    </row>
    <row r="63" spans="1:20" s="4" customFormat="1" ht="15.75" x14ac:dyDescent="0.2">
      <c r="A63" s="45" t="s">
        <v>97</v>
      </c>
      <c r="B63" s="30">
        <v>1</v>
      </c>
      <c r="C63" s="30">
        <v>3</v>
      </c>
      <c r="D63" s="11">
        <f t="shared" si="7"/>
        <v>4</v>
      </c>
      <c r="E63" s="11">
        <v>0</v>
      </c>
      <c r="F63" s="11">
        <v>1</v>
      </c>
      <c r="G63" s="11">
        <f t="shared" si="8"/>
        <v>1</v>
      </c>
      <c r="H63" s="10">
        <v>0</v>
      </c>
      <c r="I63" s="10">
        <v>1</v>
      </c>
      <c r="J63" s="11">
        <f t="shared" si="9"/>
        <v>1</v>
      </c>
      <c r="K63" s="10">
        <v>3</v>
      </c>
      <c r="L63" s="10">
        <v>2</v>
      </c>
      <c r="M63" s="11">
        <f t="shared" si="10"/>
        <v>5</v>
      </c>
      <c r="N63" s="10">
        <v>2</v>
      </c>
      <c r="O63" s="125">
        <v>1</v>
      </c>
      <c r="P63" s="11">
        <f t="shared" si="11"/>
        <v>3</v>
      </c>
      <c r="Q63" s="48">
        <f t="shared" si="12"/>
        <v>6</v>
      </c>
      <c r="R63" s="49">
        <f t="shared" si="13"/>
        <v>8</v>
      </c>
      <c r="S63" s="49">
        <f t="shared" si="14"/>
        <v>14</v>
      </c>
      <c r="T63" s="50">
        <f t="shared" si="15"/>
        <v>9.3147039254823684E-3</v>
      </c>
    </row>
    <row r="64" spans="1:20" s="4" customFormat="1" ht="15.75" x14ac:dyDescent="0.2">
      <c r="A64" s="45" t="s">
        <v>7</v>
      </c>
      <c r="B64" s="30">
        <v>1</v>
      </c>
      <c r="C64" s="30">
        <v>1</v>
      </c>
      <c r="D64" s="11">
        <f t="shared" si="7"/>
        <v>2</v>
      </c>
      <c r="E64" s="11">
        <v>0</v>
      </c>
      <c r="F64" s="11">
        <v>0</v>
      </c>
      <c r="G64" s="11">
        <f t="shared" si="8"/>
        <v>0</v>
      </c>
      <c r="H64" s="10">
        <v>0</v>
      </c>
      <c r="I64" s="10">
        <v>0</v>
      </c>
      <c r="J64" s="11">
        <f t="shared" si="9"/>
        <v>0</v>
      </c>
      <c r="K64" s="10">
        <v>0</v>
      </c>
      <c r="L64" s="10">
        <v>1</v>
      </c>
      <c r="M64" s="11">
        <f t="shared" si="10"/>
        <v>1</v>
      </c>
      <c r="N64" s="10">
        <v>2</v>
      </c>
      <c r="O64" s="125">
        <v>1</v>
      </c>
      <c r="P64" s="11">
        <f t="shared" si="11"/>
        <v>3</v>
      </c>
      <c r="Q64" s="48">
        <f t="shared" si="12"/>
        <v>3</v>
      </c>
      <c r="R64" s="49">
        <f t="shared" si="13"/>
        <v>3</v>
      </c>
      <c r="S64" s="49">
        <f t="shared" si="14"/>
        <v>6</v>
      </c>
      <c r="T64" s="50">
        <f t="shared" si="15"/>
        <v>3.9920159680638719E-3</v>
      </c>
    </row>
    <row r="65" spans="1:20" s="4" customFormat="1" ht="15.75" x14ac:dyDescent="0.2">
      <c r="A65" s="45" t="s">
        <v>8</v>
      </c>
      <c r="B65" s="67">
        <v>1</v>
      </c>
      <c r="C65" s="67"/>
      <c r="D65" s="11">
        <f t="shared" si="7"/>
        <v>1</v>
      </c>
      <c r="E65" s="11">
        <v>1</v>
      </c>
      <c r="F65" s="11">
        <v>4</v>
      </c>
      <c r="G65" s="11">
        <f t="shared" si="8"/>
        <v>5</v>
      </c>
      <c r="H65" s="10">
        <v>4</v>
      </c>
      <c r="I65" s="10">
        <v>8</v>
      </c>
      <c r="J65" s="11">
        <f t="shared" si="9"/>
        <v>12</v>
      </c>
      <c r="K65" s="10">
        <v>1</v>
      </c>
      <c r="L65" s="10">
        <v>0</v>
      </c>
      <c r="M65" s="11">
        <f t="shared" si="10"/>
        <v>1</v>
      </c>
      <c r="N65" s="10">
        <v>4</v>
      </c>
      <c r="O65" s="125">
        <v>6</v>
      </c>
      <c r="P65" s="11">
        <f t="shared" si="11"/>
        <v>10</v>
      </c>
      <c r="Q65" s="48">
        <f t="shared" si="12"/>
        <v>11</v>
      </c>
      <c r="R65" s="49">
        <f t="shared" si="13"/>
        <v>18</v>
      </c>
      <c r="S65" s="49">
        <f t="shared" si="14"/>
        <v>29</v>
      </c>
      <c r="T65" s="50">
        <f t="shared" si="15"/>
        <v>1.9294743845642049E-2</v>
      </c>
    </row>
    <row r="66" spans="1:20" s="4" customFormat="1" ht="15.75" x14ac:dyDescent="0.2">
      <c r="A66" s="97" t="s">
        <v>9</v>
      </c>
      <c r="B66" s="98">
        <v>3</v>
      </c>
      <c r="C66" s="98">
        <v>6</v>
      </c>
      <c r="D66" s="99">
        <f t="shared" si="7"/>
        <v>9</v>
      </c>
      <c r="E66" s="11">
        <v>2</v>
      </c>
      <c r="F66" s="11">
        <v>2</v>
      </c>
      <c r="G66" s="11">
        <f t="shared" si="8"/>
        <v>4</v>
      </c>
      <c r="H66" s="10">
        <v>5</v>
      </c>
      <c r="I66" s="10">
        <v>6</v>
      </c>
      <c r="J66" s="11">
        <f t="shared" si="9"/>
        <v>11</v>
      </c>
      <c r="K66" s="10">
        <v>2</v>
      </c>
      <c r="L66" s="10">
        <v>4</v>
      </c>
      <c r="M66" s="11">
        <f t="shared" si="10"/>
        <v>6</v>
      </c>
      <c r="N66" s="10">
        <v>8</v>
      </c>
      <c r="O66" s="125">
        <v>5</v>
      </c>
      <c r="P66" s="11">
        <f t="shared" si="11"/>
        <v>13</v>
      </c>
      <c r="Q66" s="48">
        <f t="shared" si="12"/>
        <v>20</v>
      </c>
      <c r="R66" s="49">
        <f t="shared" si="13"/>
        <v>23</v>
      </c>
      <c r="S66" s="49">
        <f t="shared" si="14"/>
        <v>43</v>
      </c>
      <c r="T66" s="50">
        <f t="shared" si="15"/>
        <v>2.8609447771124417E-2</v>
      </c>
    </row>
    <row r="67" spans="1:20" s="4" customFormat="1" ht="15.75" x14ac:dyDescent="0.2">
      <c r="A67" s="97" t="s">
        <v>10</v>
      </c>
      <c r="B67" s="98">
        <v>0</v>
      </c>
      <c r="C67" s="98">
        <v>14</v>
      </c>
      <c r="D67" s="99">
        <f t="shared" si="7"/>
        <v>14</v>
      </c>
      <c r="E67" s="11">
        <v>7</v>
      </c>
      <c r="F67" s="11">
        <v>6</v>
      </c>
      <c r="G67" s="11">
        <f t="shared" si="8"/>
        <v>13</v>
      </c>
      <c r="H67" s="10">
        <v>11</v>
      </c>
      <c r="I67" s="10">
        <v>5</v>
      </c>
      <c r="J67" s="11">
        <f t="shared" si="9"/>
        <v>16</v>
      </c>
      <c r="K67" s="10">
        <v>3</v>
      </c>
      <c r="L67" s="10">
        <v>1</v>
      </c>
      <c r="M67" s="11">
        <f t="shared" si="10"/>
        <v>4</v>
      </c>
      <c r="N67" s="10">
        <v>16</v>
      </c>
      <c r="O67" s="125">
        <v>7</v>
      </c>
      <c r="P67" s="11">
        <f t="shared" si="11"/>
        <v>23</v>
      </c>
      <c r="Q67" s="48">
        <f t="shared" si="12"/>
        <v>37</v>
      </c>
      <c r="R67" s="49">
        <f t="shared" si="13"/>
        <v>33</v>
      </c>
      <c r="S67" s="49">
        <f t="shared" si="14"/>
        <v>70</v>
      </c>
      <c r="T67" s="50">
        <f t="shared" si="15"/>
        <v>4.6573519627411845E-2</v>
      </c>
    </row>
    <row r="68" spans="1:20" s="4" customFormat="1" ht="15.75" x14ac:dyDescent="0.2">
      <c r="A68" s="97" t="s">
        <v>98</v>
      </c>
      <c r="B68" s="98">
        <v>3</v>
      </c>
      <c r="C68" s="98">
        <v>6</v>
      </c>
      <c r="D68" s="99">
        <f t="shared" si="7"/>
        <v>9</v>
      </c>
      <c r="E68" s="11">
        <v>1</v>
      </c>
      <c r="F68" s="11">
        <v>8</v>
      </c>
      <c r="G68" s="11">
        <f t="shared" si="8"/>
        <v>9</v>
      </c>
      <c r="H68" s="10">
        <v>0</v>
      </c>
      <c r="I68" s="10">
        <v>5</v>
      </c>
      <c r="J68" s="11">
        <f t="shared" si="9"/>
        <v>5</v>
      </c>
      <c r="K68" s="10">
        <v>1</v>
      </c>
      <c r="L68" s="10">
        <v>0</v>
      </c>
      <c r="M68" s="11">
        <f t="shared" si="10"/>
        <v>1</v>
      </c>
      <c r="N68" s="10">
        <v>6</v>
      </c>
      <c r="O68" s="125">
        <v>8</v>
      </c>
      <c r="P68" s="11">
        <f t="shared" si="11"/>
        <v>14</v>
      </c>
      <c r="Q68" s="48">
        <f t="shared" si="12"/>
        <v>11</v>
      </c>
      <c r="R68" s="49">
        <f t="shared" si="13"/>
        <v>27</v>
      </c>
      <c r="S68" s="49">
        <f t="shared" si="14"/>
        <v>38</v>
      </c>
      <c r="T68" s="50">
        <f t="shared" si="15"/>
        <v>2.5282767797737856E-2</v>
      </c>
    </row>
    <row r="69" spans="1:20" s="4" customFormat="1" ht="15.75" x14ac:dyDescent="0.2">
      <c r="A69" s="45" t="s">
        <v>11</v>
      </c>
      <c r="B69" s="30">
        <v>2</v>
      </c>
      <c r="C69" s="30">
        <v>2</v>
      </c>
      <c r="D69" s="11">
        <f t="shared" si="7"/>
        <v>4</v>
      </c>
      <c r="E69" s="11">
        <v>1</v>
      </c>
      <c r="F69" s="11">
        <v>2</v>
      </c>
      <c r="G69" s="11">
        <f t="shared" si="8"/>
        <v>3</v>
      </c>
      <c r="H69" s="10">
        <v>6</v>
      </c>
      <c r="I69" s="10">
        <v>1</v>
      </c>
      <c r="J69" s="11">
        <f t="shared" si="9"/>
        <v>7</v>
      </c>
      <c r="K69" s="10">
        <v>6</v>
      </c>
      <c r="L69" s="10">
        <v>0</v>
      </c>
      <c r="M69" s="11">
        <f t="shared" si="10"/>
        <v>6</v>
      </c>
      <c r="N69" s="10">
        <v>6</v>
      </c>
      <c r="O69" s="125">
        <v>2</v>
      </c>
      <c r="P69" s="11">
        <f t="shared" si="11"/>
        <v>8</v>
      </c>
      <c r="Q69" s="48">
        <f t="shared" si="12"/>
        <v>21</v>
      </c>
      <c r="R69" s="49">
        <f t="shared" si="13"/>
        <v>7</v>
      </c>
      <c r="S69" s="49">
        <f t="shared" si="14"/>
        <v>28</v>
      </c>
      <c r="T69" s="50">
        <f t="shared" si="15"/>
        <v>1.8629407850964737E-2</v>
      </c>
    </row>
    <row r="70" spans="1:20" s="4" customFormat="1" ht="15.75" x14ac:dyDescent="0.2">
      <c r="A70" s="45" t="s">
        <v>12</v>
      </c>
      <c r="B70" s="30">
        <v>0</v>
      </c>
      <c r="C70" s="30">
        <v>1</v>
      </c>
      <c r="D70" s="11">
        <f t="shared" si="7"/>
        <v>1</v>
      </c>
      <c r="E70" s="11">
        <v>0</v>
      </c>
      <c r="F70" s="11">
        <v>3</v>
      </c>
      <c r="G70" s="11">
        <f t="shared" si="8"/>
        <v>3</v>
      </c>
      <c r="H70" s="10">
        <v>1</v>
      </c>
      <c r="I70" s="10">
        <v>0</v>
      </c>
      <c r="J70" s="11">
        <f t="shared" si="9"/>
        <v>1</v>
      </c>
      <c r="K70" s="10">
        <v>0</v>
      </c>
      <c r="L70" s="10">
        <v>0</v>
      </c>
      <c r="M70" s="11">
        <f t="shared" si="10"/>
        <v>0</v>
      </c>
      <c r="N70" s="10">
        <v>3</v>
      </c>
      <c r="O70" s="125">
        <v>1</v>
      </c>
      <c r="P70" s="11">
        <f t="shared" si="11"/>
        <v>4</v>
      </c>
      <c r="Q70" s="48">
        <f t="shared" si="12"/>
        <v>4</v>
      </c>
      <c r="R70" s="49">
        <f t="shared" si="13"/>
        <v>5</v>
      </c>
      <c r="S70" s="49">
        <f t="shared" si="14"/>
        <v>9</v>
      </c>
      <c r="T70" s="50">
        <f t="shared" si="15"/>
        <v>5.9880239520958087E-3</v>
      </c>
    </row>
    <row r="71" spans="1:20" s="4" customFormat="1" ht="15.75" x14ac:dyDescent="0.2">
      <c r="A71" s="45" t="s">
        <v>50</v>
      </c>
      <c r="B71" s="30">
        <v>3</v>
      </c>
      <c r="C71" s="30">
        <v>2</v>
      </c>
      <c r="D71" s="11">
        <f t="shared" si="7"/>
        <v>5</v>
      </c>
      <c r="E71" s="11">
        <v>0</v>
      </c>
      <c r="F71" s="11">
        <v>4</v>
      </c>
      <c r="G71" s="11">
        <f t="shared" si="8"/>
        <v>4</v>
      </c>
      <c r="H71" s="10">
        <v>0</v>
      </c>
      <c r="I71" s="10">
        <v>2</v>
      </c>
      <c r="J71" s="11">
        <f t="shared" si="9"/>
        <v>2</v>
      </c>
      <c r="K71" s="10">
        <v>2</v>
      </c>
      <c r="L71" s="10">
        <v>1</v>
      </c>
      <c r="M71" s="11">
        <f t="shared" si="10"/>
        <v>3</v>
      </c>
      <c r="N71" s="10">
        <v>5</v>
      </c>
      <c r="O71" s="125">
        <v>1</v>
      </c>
      <c r="P71" s="11">
        <f t="shared" si="11"/>
        <v>6</v>
      </c>
      <c r="Q71" s="48">
        <f t="shared" si="12"/>
        <v>10</v>
      </c>
      <c r="R71" s="49">
        <f t="shared" si="13"/>
        <v>10</v>
      </c>
      <c r="S71" s="49">
        <f t="shared" si="14"/>
        <v>20</v>
      </c>
      <c r="T71" s="50">
        <f t="shared" si="15"/>
        <v>1.330671989354624E-2</v>
      </c>
    </row>
    <row r="72" spans="1:20" s="4" customFormat="1" ht="15.75" x14ac:dyDescent="0.2">
      <c r="A72" s="129" t="s">
        <v>29</v>
      </c>
      <c r="B72" s="68">
        <f t="shared" ref="B72:S72" si="16">SUM(B47:B71)</f>
        <v>74</v>
      </c>
      <c r="C72" s="68">
        <f t="shared" si="16"/>
        <v>161</v>
      </c>
      <c r="D72" s="68">
        <f t="shared" si="16"/>
        <v>235</v>
      </c>
      <c r="E72" s="68">
        <f t="shared" si="16"/>
        <v>96</v>
      </c>
      <c r="F72" s="68">
        <f t="shared" si="16"/>
        <v>186</v>
      </c>
      <c r="G72" s="68">
        <f t="shared" si="16"/>
        <v>282</v>
      </c>
      <c r="H72" s="68">
        <f t="shared" si="16"/>
        <v>131</v>
      </c>
      <c r="I72" s="68">
        <f t="shared" si="16"/>
        <v>151</v>
      </c>
      <c r="J72" s="68">
        <f t="shared" si="16"/>
        <v>282</v>
      </c>
      <c r="K72" s="68">
        <f t="shared" si="16"/>
        <v>83</v>
      </c>
      <c r="L72" s="68">
        <f t="shared" si="16"/>
        <v>91</v>
      </c>
      <c r="M72" s="68">
        <f t="shared" si="16"/>
        <v>174</v>
      </c>
      <c r="N72" s="68">
        <f t="shared" si="16"/>
        <v>353</v>
      </c>
      <c r="O72" s="68">
        <f t="shared" si="16"/>
        <v>177</v>
      </c>
      <c r="P72" s="68">
        <f t="shared" si="16"/>
        <v>530</v>
      </c>
      <c r="Q72" s="51">
        <f t="shared" si="16"/>
        <v>737</v>
      </c>
      <c r="R72" s="51">
        <f t="shared" si="16"/>
        <v>766</v>
      </c>
      <c r="S72" s="51">
        <f t="shared" si="16"/>
        <v>1503</v>
      </c>
      <c r="T72" s="52">
        <v>0.99999999999999989</v>
      </c>
    </row>
    <row r="73" spans="1:20" s="4" customFormat="1" ht="25.5" x14ac:dyDescent="0.2">
      <c r="A73" s="28"/>
      <c r="B73" s="18"/>
      <c r="C73" s="18"/>
      <c r="D73" s="19" t="s">
        <v>92</v>
      </c>
      <c r="E73" s="20"/>
      <c r="F73" s="20"/>
      <c r="G73" s="20"/>
      <c r="H73" s="20"/>
      <c r="I73" s="20"/>
      <c r="J73" s="20"/>
      <c r="K73" s="20"/>
      <c r="L73" s="20"/>
      <c r="M73" s="20"/>
      <c r="N73" s="21" t="s">
        <v>91</v>
      </c>
    </row>
    <row r="74" spans="1:20" s="4" customFormat="1" ht="15.75" x14ac:dyDescent="0.2">
      <c r="A74" s="194" t="s">
        <v>104</v>
      </c>
      <c r="B74" s="194"/>
      <c r="C74" s="194"/>
      <c r="D74" s="194"/>
      <c r="E74" s="194"/>
      <c r="F74" s="194"/>
      <c r="G74" s="194"/>
      <c r="H74" s="194"/>
      <c r="I74" s="194"/>
      <c r="J74" s="194"/>
      <c r="K74" s="194"/>
      <c r="L74" s="194"/>
      <c r="M74" s="194"/>
    </row>
    <row r="75" spans="1:20" s="4" customFormat="1" ht="15.75" x14ac:dyDescent="0.2"/>
    <row r="76" spans="1:20" s="4" customFormat="1" ht="15.75" x14ac:dyDescent="0.2">
      <c r="A76" s="170" t="s">
        <v>108</v>
      </c>
      <c r="B76" s="158">
        <v>2015</v>
      </c>
      <c r="C76" s="158"/>
      <c r="D76" s="158"/>
      <c r="E76" s="158"/>
      <c r="F76" s="196">
        <v>2014</v>
      </c>
      <c r="G76" s="156"/>
      <c r="H76" s="156"/>
      <c r="I76" s="197"/>
      <c r="J76" s="158" t="s">
        <v>131</v>
      </c>
      <c r="K76" s="158"/>
      <c r="L76" s="158"/>
      <c r="M76" s="158"/>
      <c r="N76" s="18"/>
      <c r="O76" s="18"/>
      <c r="P76" s="18"/>
      <c r="Q76" s="18"/>
    </row>
    <row r="77" spans="1:20" s="4" customFormat="1" ht="24" x14ac:dyDescent="0.2">
      <c r="A77" s="170"/>
      <c r="B77" s="59" t="s">
        <v>96</v>
      </c>
      <c r="C77" s="59" t="s">
        <v>136</v>
      </c>
      <c r="D77" s="59" t="s">
        <v>29</v>
      </c>
      <c r="E77" s="128" t="s">
        <v>28</v>
      </c>
      <c r="F77" s="59" t="s">
        <v>96</v>
      </c>
      <c r="G77" s="59" t="s">
        <v>81</v>
      </c>
      <c r="H77" s="59" t="s">
        <v>29</v>
      </c>
      <c r="I77" s="128" t="s">
        <v>28</v>
      </c>
      <c r="J77" s="59" t="s">
        <v>96</v>
      </c>
      <c r="K77" s="59" t="s">
        <v>81</v>
      </c>
      <c r="L77" s="59" t="s">
        <v>29</v>
      </c>
      <c r="M77" s="128" t="s">
        <v>28</v>
      </c>
      <c r="N77" s="18"/>
      <c r="O77" s="18"/>
      <c r="P77" s="18"/>
      <c r="Q77" s="18"/>
    </row>
    <row r="78" spans="1:20" s="4" customFormat="1" ht="15.75" x14ac:dyDescent="0.2">
      <c r="A78" s="9" t="s">
        <v>65</v>
      </c>
      <c r="B78" s="125">
        <v>14</v>
      </c>
      <c r="C78" s="125" t="s">
        <v>132</v>
      </c>
      <c r="D78" s="125">
        <f>SUM(B78:C78)</f>
        <v>14</v>
      </c>
      <c r="E78" s="12">
        <f>D78/$D$81</f>
        <v>0.1891891891891892</v>
      </c>
      <c r="F78" s="125">
        <v>70</v>
      </c>
      <c r="G78" s="125">
        <v>125</v>
      </c>
      <c r="H78" s="36">
        <v>195</v>
      </c>
      <c r="I78" s="12">
        <v>0.69148936170212771</v>
      </c>
      <c r="J78" s="35">
        <v>164</v>
      </c>
      <c r="K78" s="125">
        <v>219</v>
      </c>
      <c r="L78" s="125">
        <v>383</v>
      </c>
      <c r="M78" s="12">
        <v>0.77217741935483875</v>
      </c>
      <c r="N78" s="18"/>
      <c r="O78" s="18"/>
      <c r="P78" s="18"/>
      <c r="Q78" s="18"/>
    </row>
    <row r="79" spans="1:20" s="4" customFormat="1" ht="15.75" x14ac:dyDescent="0.2">
      <c r="A79" s="9" t="s">
        <v>66</v>
      </c>
      <c r="B79" s="125">
        <v>43</v>
      </c>
      <c r="C79" s="125" t="s">
        <v>132</v>
      </c>
      <c r="D79" s="132">
        <f>SUM(B79:C79)</f>
        <v>43</v>
      </c>
      <c r="E79" s="12">
        <f>D79/$D$81</f>
        <v>0.58108108108108103</v>
      </c>
      <c r="F79" s="125">
        <v>10</v>
      </c>
      <c r="G79" s="125">
        <v>22</v>
      </c>
      <c r="H79" s="36">
        <v>32</v>
      </c>
      <c r="I79" s="12">
        <v>0.11347517730496454</v>
      </c>
      <c r="J79" s="35">
        <v>26</v>
      </c>
      <c r="K79" s="125">
        <v>37</v>
      </c>
      <c r="L79" s="125">
        <v>63</v>
      </c>
      <c r="M79" s="12">
        <v>0.12701612903225806</v>
      </c>
      <c r="N79" s="18"/>
      <c r="O79" s="18"/>
      <c r="P79" s="18"/>
      <c r="Q79" s="18"/>
    </row>
    <row r="80" spans="1:20" s="4" customFormat="1" ht="15.75" x14ac:dyDescent="0.2">
      <c r="A80" s="9" t="s">
        <v>67</v>
      </c>
      <c r="B80" s="125">
        <v>17</v>
      </c>
      <c r="C80" s="125" t="s">
        <v>132</v>
      </c>
      <c r="D80" s="132">
        <f>SUM(B80:C80)</f>
        <v>17</v>
      </c>
      <c r="E80" s="12">
        <f>D80/$D$81</f>
        <v>0.22972972972972974</v>
      </c>
      <c r="F80" s="125">
        <v>16</v>
      </c>
      <c r="G80" s="125">
        <v>39</v>
      </c>
      <c r="H80" s="36">
        <v>55</v>
      </c>
      <c r="I80" s="12">
        <v>0.19503546099290781</v>
      </c>
      <c r="J80" s="35">
        <v>24</v>
      </c>
      <c r="K80" s="125">
        <v>26</v>
      </c>
      <c r="L80" s="125">
        <v>50</v>
      </c>
      <c r="M80" s="12">
        <v>0.10080645161290322</v>
      </c>
      <c r="N80" s="18"/>
      <c r="O80" s="18"/>
      <c r="P80" s="18"/>
      <c r="Q80" s="18"/>
    </row>
    <row r="81" spans="1:20" s="4" customFormat="1" ht="15.75" x14ac:dyDescent="0.2">
      <c r="A81" s="129" t="s">
        <v>29</v>
      </c>
      <c r="B81" s="129">
        <f>SUM(B78:B80)</f>
        <v>74</v>
      </c>
      <c r="C81" s="129">
        <f>SUM(C78:C80)</f>
        <v>0</v>
      </c>
      <c r="D81" s="129">
        <f>SUM(D78:D80)</f>
        <v>74</v>
      </c>
      <c r="E81" s="71">
        <v>1</v>
      </c>
      <c r="F81" s="72">
        <v>96</v>
      </c>
      <c r="G81" s="72">
        <v>186</v>
      </c>
      <c r="H81" s="72">
        <v>282</v>
      </c>
      <c r="I81" s="71">
        <v>1</v>
      </c>
      <c r="J81" s="129">
        <v>214</v>
      </c>
      <c r="K81" s="129">
        <v>282</v>
      </c>
      <c r="L81" s="129">
        <v>496</v>
      </c>
      <c r="M81" s="73">
        <v>1</v>
      </c>
      <c r="N81" s="18"/>
      <c r="O81" s="18"/>
      <c r="P81" s="18"/>
      <c r="Q81" s="18"/>
    </row>
    <row r="82" spans="1:20" s="4" customFormat="1" ht="15.75" x14ac:dyDescent="0.2">
      <c r="A82" s="171" t="s">
        <v>133</v>
      </c>
      <c r="B82" s="171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</row>
    <row r="83" spans="1:20" s="4" customFormat="1" ht="15.75" x14ac:dyDescent="0.2">
      <c r="A83" s="2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</row>
    <row r="84" spans="1:20" s="4" customFormat="1" ht="15.75" x14ac:dyDescent="0.2">
      <c r="A84" s="2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</row>
    <row r="85" spans="1:20" s="4" customFormat="1" ht="15.75" x14ac:dyDescent="0.2">
      <c r="A85" s="187" t="s">
        <v>134</v>
      </c>
      <c r="B85" s="188"/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</row>
    <row r="86" spans="1:20" s="4" customFormat="1" ht="15.75" x14ac:dyDescent="0.2">
      <c r="A86" s="200" t="s">
        <v>100</v>
      </c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</row>
    <row r="87" spans="1:20" s="4" customFormat="1" ht="15.75" x14ac:dyDescent="0.2">
      <c r="A87" s="170" t="s">
        <v>69</v>
      </c>
      <c r="B87" s="158">
        <v>2015</v>
      </c>
      <c r="C87" s="158"/>
      <c r="D87" s="158"/>
      <c r="E87" s="158"/>
      <c r="F87" s="196">
        <v>2014</v>
      </c>
      <c r="G87" s="156"/>
      <c r="H87" s="156"/>
      <c r="I87" s="197"/>
      <c r="J87" s="158" t="s">
        <v>135</v>
      </c>
      <c r="K87" s="158"/>
      <c r="L87" s="158"/>
      <c r="M87" s="158"/>
      <c r="N87" s="124"/>
      <c r="O87" s="143"/>
      <c r="P87" s="143"/>
      <c r="Q87" s="143"/>
      <c r="R87" s="178"/>
    </row>
    <row r="88" spans="1:20" s="4" customFormat="1" ht="24.75" customHeight="1" x14ac:dyDescent="0.2">
      <c r="A88" s="170"/>
      <c r="B88" s="59" t="s">
        <v>96</v>
      </c>
      <c r="C88" s="59" t="s">
        <v>136</v>
      </c>
      <c r="D88" s="59" t="s">
        <v>29</v>
      </c>
      <c r="E88" s="128" t="s">
        <v>28</v>
      </c>
      <c r="F88" s="59" t="s">
        <v>96</v>
      </c>
      <c r="G88" s="59" t="s">
        <v>81</v>
      </c>
      <c r="H88" s="59" t="s">
        <v>29</v>
      </c>
      <c r="I88" s="128" t="s">
        <v>28</v>
      </c>
      <c r="J88" s="59" t="s">
        <v>96</v>
      </c>
      <c r="K88" s="59" t="s">
        <v>81</v>
      </c>
      <c r="L88" s="59" t="s">
        <v>29</v>
      </c>
      <c r="M88" s="128" t="s">
        <v>28</v>
      </c>
      <c r="N88" s="124"/>
      <c r="O88" s="124"/>
      <c r="P88" s="124"/>
      <c r="Q88" s="124"/>
      <c r="R88" s="178"/>
    </row>
    <row r="89" spans="1:20" s="4" customFormat="1" ht="15.75" x14ac:dyDescent="0.2">
      <c r="A89" s="15" t="s">
        <v>63</v>
      </c>
      <c r="B89" s="125">
        <v>68</v>
      </c>
      <c r="C89" s="125">
        <v>151</v>
      </c>
      <c r="D89" s="125">
        <f>SUM(B89:C89)</f>
        <v>219</v>
      </c>
      <c r="E89" s="37">
        <f>D89/$D$93</f>
        <v>0.93191489361702129</v>
      </c>
      <c r="F89" s="36">
        <v>74</v>
      </c>
      <c r="G89" s="36">
        <v>179</v>
      </c>
      <c r="H89" s="36">
        <f>SUM(F89:G89)</f>
        <v>253</v>
      </c>
      <c r="I89" s="37">
        <f>H89/$H$93</f>
        <v>0.8971631205673759</v>
      </c>
      <c r="J89" s="125">
        <v>161</v>
      </c>
      <c r="K89" s="125">
        <v>233</v>
      </c>
      <c r="L89" s="125">
        <f>SUM(J89:K89)</f>
        <v>394</v>
      </c>
      <c r="M89" s="46">
        <f>L89/$L$93</f>
        <v>0.86403508771929827</v>
      </c>
      <c r="N89" s="18"/>
      <c r="O89" s="18"/>
      <c r="P89" s="18"/>
      <c r="Q89" s="18"/>
    </row>
    <row r="90" spans="1:20" s="4" customFormat="1" ht="15.75" customHeight="1" x14ac:dyDescent="0.2">
      <c r="A90" s="15" t="s">
        <v>93</v>
      </c>
      <c r="B90" s="125">
        <v>6</v>
      </c>
      <c r="C90" s="125">
        <v>10</v>
      </c>
      <c r="D90" s="132">
        <f>SUM(B90:C90)</f>
        <v>16</v>
      </c>
      <c r="E90" s="37">
        <f>D90/$D$93</f>
        <v>6.8085106382978725E-2</v>
      </c>
      <c r="F90" s="36">
        <v>22</v>
      </c>
      <c r="G90" s="36">
        <v>7</v>
      </c>
      <c r="H90" s="36">
        <f>SUM(F90:G90)</f>
        <v>29</v>
      </c>
      <c r="I90" s="37">
        <f>H90/$H$93</f>
        <v>0.10283687943262411</v>
      </c>
      <c r="J90" s="125">
        <v>51</v>
      </c>
      <c r="K90" s="125">
        <v>8</v>
      </c>
      <c r="L90" s="132">
        <f>SUM(J90:K90)</f>
        <v>59</v>
      </c>
      <c r="M90" s="46">
        <f>L90/$L$93</f>
        <v>0.12938596491228072</v>
      </c>
      <c r="N90" s="18"/>
      <c r="O90" s="18"/>
      <c r="P90" s="18"/>
      <c r="Q90" s="18"/>
    </row>
    <row r="91" spans="1:20" s="4" customFormat="1" ht="15.75" customHeight="1" x14ac:dyDescent="0.2">
      <c r="A91" s="15" t="s">
        <v>64</v>
      </c>
      <c r="B91" s="125">
        <v>0</v>
      </c>
      <c r="C91" s="125">
        <v>0</v>
      </c>
      <c r="D91" s="132">
        <f>SUM(B91:C91)</f>
        <v>0</v>
      </c>
      <c r="E91" s="37">
        <f>D91/$D$93</f>
        <v>0</v>
      </c>
      <c r="F91" s="36">
        <v>0</v>
      </c>
      <c r="G91" s="36">
        <v>0</v>
      </c>
      <c r="H91" s="36">
        <f>SUM(F91:G91)</f>
        <v>0</v>
      </c>
      <c r="I91" s="37">
        <f>H91/$H$93</f>
        <v>0</v>
      </c>
      <c r="J91" s="125">
        <v>1</v>
      </c>
      <c r="K91" s="125">
        <v>1</v>
      </c>
      <c r="L91" s="132">
        <f>SUM(J91:K91)</f>
        <v>2</v>
      </c>
      <c r="M91" s="46">
        <f>L91/$L$93</f>
        <v>4.3859649122807015E-3</v>
      </c>
      <c r="N91" s="18"/>
      <c r="O91" s="18"/>
      <c r="P91" s="18"/>
      <c r="Q91" s="18"/>
    </row>
    <row r="92" spans="1:20" s="4" customFormat="1" ht="15.75" customHeight="1" x14ac:dyDescent="0.2">
      <c r="A92" s="15" t="s">
        <v>15</v>
      </c>
      <c r="B92" s="125">
        <v>0</v>
      </c>
      <c r="C92" s="125">
        <v>0</v>
      </c>
      <c r="D92" s="132">
        <f>SUM(B92:C92)</f>
        <v>0</v>
      </c>
      <c r="E92" s="37">
        <f>D92/$D$93</f>
        <v>0</v>
      </c>
      <c r="F92" s="36">
        <v>0</v>
      </c>
      <c r="G92" s="36">
        <v>0</v>
      </c>
      <c r="H92" s="36">
        <f>SUM(F92:G92)</f>
        <v>0</v>
      </c>
      <c r="I92" s="37">
        <f>H92/$H$93</f>
        <v>0</v>
      </c>
      <c r="J92" s="125">
        <v>1</v>
      </c>
      <c r="K92" s="125">
        <v>0</v>
      </c>
      <c r="L92" s="132">
        <f>SUM(J92:K92)</f>
        <v>1</v>
      </c>
      <c r="M92" s="46">
        <f>L92/$L$93</f>
        <v>2.1929824561403508E-3</v>
      </c>
      <c r="N92" s="18"/>
      <c r="O92" s="18"/>
      <c r="P92" s="18"/>
      <c r="Q92" s="18"/>
    </row>
    <row r="93" spans="1:20" s="4" customFormat="1" ht="15.75" customHeight="1" x14ac:dyDescent="0.2">
      <c r="A93" s="74" t="s">
        <v>29</v>
      </c>
      <c r="B93" s="129">
        <f>SUM(B89:B92)</f>
        <v>74</v>
      </c>
      <c r="C93" s="129">
        <f>SUM(C89:C92)</f>
        <v>161</v>
      </c>
      <c r="D93" s="129">
        <f>SUM(D89:D92)</f>
        <v>235</v>
      </c>
      <c r="E93" s="73">
        <v>1</v>
      </c>
      <c r="F93" s="75">
        <f>SUM(F89:F92)</f>
        <v>96</v>
      </c>
      <c r="G93" s="75">
        <f>SUM(G89:G92)</f>
        <v>186</v>
      </c>
      <c r="H93" s="75">
        <f>SUM(H89:H92)</f>
        <v>282</v>
      </c>
      <c r="I93" s="73">
        <v>1</v>
      </c>
      <c r="J93" s="129">
        <f>SUM(J89:J92)</f>
        <v>214</v>
      </c>
      <c r="K93" s="129">
        <f>SUM(K89:K92)</f>
        <v>242</v>
      </c>
      <c r="L93" s="129">
        <f>SUM(L89:L92)</f>
        <v>456</v>
      </c>
      <c r="M93" s="116">
        <v>1</v>
      </c>
      <c r="N93" s="124"/>
      <c r="O93" s="124"/>
      <c r="P93" s="124"/>
      <c r="Q93" s="124"/>
      <c r="R93" s="124"/>
    </row>
    <row r="94" spans="1:20" s="4" customFormat="1" ht="15.75" customHeight="1" x14ac:dyDescent="0.2">
      <c r="A94" s="2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</row>
    <row r="95" spans="1:20" s="4" customFormat="1" ht="15.75" customHeight="1" x14ac:dyDescent="0.2">
      <c r="A95" s="2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</row>
    <row r="96" spans="1:20" ht="15.75" customHeight="1" x14ac:dyDescent="0.2"/>
    <row r="97" spans="1:18" ht="15.75" customHeight="1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</row>
    <row r="98" spans="1:18" ht="15.75" customHeight="1" x14ac:dyDescent="0.2">
      <c r="A98" s="194" t="s">
        <v>101</v>
      </c>
      <c r="B98" s="194"/>
      <c r="C98" s="194"/>
      <c r="D98" s="194"/>
      <c r="E98" s="194"/>
      <c r="F98" s="22"/>
      <c r="G98" s="22"/>
      <c r="H98" s="22"/>
      <c r="J98" s="38"/>
      <c r="K98" s="38"/>
      <c r="L98" s="38"/>
    </row>
    <row r="99" spans="1:18" ht="15.75" customHeight="1" x14ac:dyDescent="0.2">
      <c r="A99" s="194"/>
      <c r="B99" s="194"/>
      <c r="C99" s="194"/>
      <c r="D99" s="194"/>
      <c r="E99" s="194"/>
      <c r="F99" s="22"/>
      <c r="G99" s="22"/>
      <c r="H99" s="22"/>
      <c r="I99" s="38"/>
      <c r="J99" s="38"/>
      <c r="K99" s="38"/>
      <c r="L99" s="38"/>
      <c r="N99" s="141" t="s">
        <v>112</v>
      </c>
      <c r="O99" s="141"/>
      <c r="P99" s="141"/>
      <c r="Q99" s="141"/>
      <c r="R99" s="141"/>
    </row>
    <row r="100" spans="1:18" ht="15.75" x14ac:dyDescent="0.2">
      <c r="N100" s="142"/>
      <c r="O100" s="142"/>
      <c r="P100" s="142"/>
      <c r="Q100" s="142"/>
      <c r="R100" s="142"/>
    </row>
    <row r="101" spans="1:18" ht="27" customHeight="1" x14ac:dyDescent="0.2">
      <c r="A101" s="129" t="s">
        <v>53</v>
      </c>
      <c r="B101" s="129" t="s">
        <v>99</v>
      </c>
      <c r="C101" s="129" t="s">
        <v>81</v>
      </c>
      <c r="D101" s="129" t="s">
        <v>29</v>
      </c>
      <c r="E101" s="129" t="s">
        <v>28</v>
      </c>
      <c r="F101" s="124"/>
      <c r="G101" s="124"/>
      <c r="H101" s="2"/>
      <c r="N101" s="129" t="s">
        <v>80</v>
      </c>
      <c r="O101" s="129" t="s">
        <v>96</v>
      </c>
      <c r="P101" s="129" t="s">
        <v>81</v>
      </c>
      <c r="Q101" s="129" t="s">
        <v>29</v>
      </c>
      <c r="R101" s="129" t="s">
        <v>28</v>
      </c>
    </row>
    <row r="102" spans="1:18" ht="15.75" x14ac:dyDescent="0.2">
      <c r="A102" s="9" t="s">
        <v>54</v>
      </c>
      <c r="B102" s="125">
        <v>0</v>
      </c>
      <c r="C102" s="125">
        <v>0</v>
      </c>
      <c r="D102" s="125">
        <f>SUM(B102:C102)</f>
        <v>0</v>
      </c>
      <c r="E102" s="107">
        <f>D102/$D$111</f>
        <v>0</v>
      </c>
      <c r="F102" s="3"/>
      <c r="G102" s="3"/>
      <c r="H102" s="179" t="s">
        <v>73</v>
      </c>
      <c r="I102" s="179"/>
      <c r="J102" s="179"/>
      <c r="N102" s="9" t="s">
        <v>62</v>
      </c>
      <c r="O102" s="125">
        <v>3</v>
      </c>
      <c r="P102" s="125">
        <v>6</v>
      </c>
      <c r="Q102" s="125">
        <f>SUM(O102:P102)</f>
        <v>9</v>
      </c>
      <c r="R102" s="109">
        <f>Q102/$Q$105</f>
        <v>3.8297872340425532E-2</v>
      </c>
    </row>
    <row r="103" spans="1:18" ht="15.75" x14ac:dyDescent="0.2">
      <c r="A103" s="9" t="s">
        <v>55</v>
      </c>
      <c r="B103" s="125">
        <v>0</v>
      </c>
      <c r="C103" s="125">
        <v>3</v>
      </c>
      <c r="D103" s="132">
        <f t="shared" ref="D103:D110" si="17">SUM(B103:C103)</f>
        <v>3</v>
      </c>
      <c r="E103" s="107">
        <f t="shared" ref="E103:E110" si="18">D103/$D$111</f>
        <v>1.276595744680851E-2</v>
      </c>
      <c r="F103" s="3"/>
      <c r="G103" s="3"/>
      <c r="H103" s="47">
        <f>E102+E103+E104</f>
        <v>4.2553191489361701E-2</v>
      </c>
      <c r="N103" s="9" t="s">
        <v>47</v>
      </c>
      <c r="O103" s="125">
        <v>65</v>
      </c>
      <c r="P103" s="125">
        <v>155</v>
      </c>
      <c r="Q103" s="132">
        <f>SUM(O103:P103)</f>
        <v>220</v>
      </c>
      <c r="R103" s="109">
        <f>Q103/$Q$105</f>
        <v>0.93617021276595747</v>
      </c>
    </row>
    <row r="104" spans="1:18" ht="15.75" x14ac:dyDescent="0.2">
      <c r="A104" s="9" t="s">
        <v>56</v>
      </c>
      <c r="B104" s="125">
        <v>4</v>
      </c>
      <c r="C104" s="125">
        <v>3</v>
      </c>
      <c r="D104" s="132">
        <f t="shared" si="17"/>
        <v>7</v>
      </c>
      <c r="E104" s="107">
        <f t="shared" si="18"/>
        <v>2.9787234042553193E-2</v>
      </c>
      <c r="F104" s="3"/>
      <c r="G104" s="3"/>
      <c r="N104" s="43" t="s">
        <v>77</v>
      </c>
      <c r="O104" s="125">
        <v>6</v>
      </c>
      <c r="P104" s="125">
        <v>0</v>
      </c>
      <c r="Q104" s="132">
        <f>SUM(O104:P104)</f>
        <v>6</v>
      </c>
      <c r="R104" s="109">
        <f>Q104/$Q$105</f>
        <v>2.553191489361702E-2</v>
      </c>
    </row>
    <row r="105" spans="1:18" ht="15.75" x14ac:dyDescent="0.2">
      <c r="A105" s="9" t="s">
        <v>57</v>
      </c>
      <c r="B105" s="125">
        <v>27</v>
      </c>
      <c r="C105" s="125">
        <v>48</v>
      </c>
      <c r="D105" s="132">
        <f t="shared" si="17"/>
        <v>75</v>
      </c>
      <c r="E105" s="107">
        <f t="shared" si="18"/>
        <v>0.31914893617021278</v>
      </c>
      <c r="F105" s="3"/>
      <c r="G105" s="3"/>
      <c r="N105" s="129" t="s">
        <v>29</v>
      </c>
      <c r="O105" s="129">
        <f>SUM(O102:O104)</f>
        <v>74</v>
      </c>
      <c r="P105" s="129">
        <f>SUM(P102:P104)</f>
        <v>161</v>
      </c>
      <c r="Q105" s="129">
        <f>SUM(Q102:Q104)</f>
        <v>235</v>
      </c>
      <c r="R105" s="108">
        <v>0.99999999999999989</v>
      </c>
    </row>
    <row r="106" spans="1:18" ht="15.75" x14ac:dyDescent="0.2">
      <c r="A106" s="9" t="s">
        <v>58</v>
      </c>
      <c r="B106" s="125">
        <v>22</v>
      </c>
      <c r="C106" s="125">
        <v>54</v>
      </c>
      <c r="D106" s="132">
        <f t="shared" si="17"/>
        <v>76</v>
      </c>
      <c r="E106" s="107">
        <f t="shared" si="18"/>
        <v>0.32340425531914896</v>
      </c>
      <c r="F106" s="3"/>
      <c r="G106" s="3"/>
      <c r="H106" s="179" t="s">
        <v>74</v>
      </c>
      <c r="I106" s="179"/>
      <c r="J106" s="179"/>
    </row>
    <row r="107" spans="1:18" ht="15.75" x14ac:dyDescent="0.2">
      <c r="A107" s="9" t="s">
        <v>59</v>
      </c>
      <c r="B107" s="125">
        <v>17</v>
      </c>
      <c r="C107" s="125">
        <v>37</v>
      </c>
      <c r="D107" s="132">
        <f t="shared" si="17"/>
        <v>54</v>
      </c>
      <c r="E107" s="107">
        <f t="shared" si="18"/>
        <v>0.22978723404255319</v>
      </c>
      <c r="F107" s="3"/>
      <c r="G107" s="3"/>
      <c r="H107" s="47">
        <f>E105+E107+E106+E108</f>
        <v>0.94468085106382982</v>
      </c>
    </row>
    <row r="108" spans="1:18" ht="15.75" x14ac:dyDescent="0.2">
      <c r="A108" s="9" t="s">
        <v>60</v>
      </c>
      <c r="B108" s="125">
        <v>4</v>
      </c>
      <c r="C108" s="125">
        <v>13</v>
      </c>
      <c r="D108" s="132">
        <f t="shared" si="17"/>
        <v>17</v>
      </c>
      <c r="E108" s="107">
        <f t="shared" si="18"/>
        <v>7.2340425531914887E-2</v>
      </c>
      <c r="F108" s="3"/>
      <c r="G108" s="3"/>
    </row>
    <row r="109" spans="1:18" ht="15.75" x14ac:dyDescent="0.2">
      <c r="A109" s="9" t="s">
        <v>61</v>
      </c>
      <c r="B109" s="125">
        <v>0</v>
      </c>
      <c r="C109" s="125">
        <v>3</v>
      </c>
      <c r="D109" s="132">
        <f t="shared" si="17"/>
        <v>3</v>
      </c>
      <c r="E109" s="107">
        <f t="shared" si="18"/>
        <v>1.276595744680851E-2</v>
      </c>
      <c r="F109" s="3"/>
      <c r="G109" s="3"/>
    </row>
    <row r="110" spans="1:18" ht="15.75" x14ac:dyDescent="0.2">
      <c r="A110" s="9" t="s">
        <v>42</v>
      </c>
      <c r="B110" s="125">
        <v>0</v>
      </c>
      <c r="C110" s="125">
        <v>0</v>
      </c>
      <c r="D110" s="132">
        <f t="shared" si="17"/>
        <v>0</v>
      </c>
      <c r="E110" s="107">
        <f t="shared" si="18"/>
        <v>0</v>
      </c>
      <c r="F110" s="3"/>
      <c r="G110" s="3"/>
    </row>
    <row r="111" spans="1:18" ht="15.75" x14ac:dyDescent="0.2">
      <c r="A111" s="120" t="s">
        <v>29</v>
      </c>
      <c r="B111" s="129">
        <f>SUM(B102:B110)</f>
        <v>74</v>
      </c>
      <c r="C111" s="129">
        <f>SUM(C102:C110)</f>
        <v>161</v>
      </c>
      <c r="D111" s="129">
        <f>SUM(D102:D110)</f>
        <v>235</v>
      </c>
      <c r="E111" s="108">
        <v>0.99999999999999989</v>
      </c>
      <c r="F111" s="6"/>
      <c r="G111" s="6"/>
      <c r="H111" s="179" t="s">
        <v>75</v>
      </c>
      <c r="I111" s="179"/>
      <c r="J111" s="179"/>
    </row>
    <row r="112" spans="1:18" ht="15.75" x14ac:dyDescent="0.2">
      <c r="H112" s="47">
        <f>E109</f>
        <v>1.276595744680851E-2</v>
      </c>
      <c r="I112" s="39"/>
      <c r="J112" s="39"/>
    </row>
    <row r="113" spans="1:20" ht="15.75" x14ac:dyDescent="0.2">
      <c r="G113" s="41"/>
      <c r="H113" s="42"/>
    </row>
    <row r="114" spans="1:20" ht="17.25" customHeight="1" x14ac:dyDescent="0.2">
      <c r="A114" s="194" t="s">
        <v>113</v>
      </c>
      <c r="B114" s="194"/>
      <c r="C114" s="194"/>
      <c r="D114" s="194"/>
      <c r="E114" s="194"/>
      <c r="F114" s="194"/>
      <c r="G114" s="194"/>
      <c r="H114" s="194"/>
    </row>
    <row r="115" spans="1:20" ht="17.25" customHeight="1" x14ac:dyDescent="0.2">
      <c r="A115" s="194"/>
      <c r="B115" s="194"/>
      <c r="C115" s="194"/>
      <c r="D115" s="194"/>
      <c r="E115" s="194"/>
      <c r="F115" s="194"/>
      <c r="G115" s="194"/>
      <c r="H115" s="194"/>
    </row>
    <row r="116" spans="1:20" ht="25.5" customHeight="1" x14ac:dyDescent="0.2"/>
    <row r="117" spans="1:20" ht="24.75" customHeight="1" x14ac:dyDescent="0.2">
      <c r="A117" s="165" t="s">
        <v>68</v>
      </c>
      <c r="B117" s="189"/>
      <c r="C117" s="189"/>
      <c r="D117" s="190"/>
      <c r="E117" s="63" t="s">
        <v>96</v>
      </c>
      <c r="F117" s="63" t="s">
        <v>81</v>
      </c>
      <c r="G117" s="63" t="s">
        <v>29</v>
      </c>
      <c r="H117" s="63" t="s">
        <v>28</v>
      </c>
    </row>
    <row r="118" spans="1:20" ht="15.75" x14ac:dyDescent="0.2">
      <c r="A118" s="175" t="s">
        <v>48</v>
      </c>
      <c r="B118" s="176"/>
      <c r="C118" s="176"/>
      <c r="D118" s="177"/>
      <c r="E118" s="100">
        <v>8</v>
      </c>
      <c r="F118" s="100">
        <v>27</v>
      </c>
      <c r="G118" s="100">
        <f>SUM(E118:F118)</f>
        <v>35</v>
      </c>
      <c r="H118" s="110">
        <f>G118/$G$139</f>
        <v>0.14893617021276595</v>
      </c>
    </row>
    <row r="119" spans="1:20" ht="18.75" x14ac:dyDescent="0.2">
      <c r="A119" s="175" t="s">
        <v>3</v>
      </c>
      <c r="B119" s="176"/>
      <c r="C119" s="176"/>
      <c r="D119" s="177"/>
      <c r="E119" s="100">
        <v>18</v>
      </c>
      <c r="F119" s="100">
        <v>79</v>
      </c>
      <c r="G119" s="100">
        <f>SUM(E119:F119)</f>
        <v>97</v>
      </c>
      <c r="H119" s="110">
        <f t="shared" ref="H119:H138" si="19">G119/$G$139</f>
        <v>0.4127659574468085</v>
      </c>
      <c r="L119" s="105"/>
      <c r="M119" s="104"/>
    </row>
    <row r="120" spans="1:20" ht="15.75" x14ac:dyDescent="0.2">
      <c r="A120" s="175" t="s">
        <v>38</v>
      </c>
      <c r="B120" s="176"/>
      <c r="C120" s="176"/>
      <c r="D120" s="177"/>
      <c r="E120" s="100">
        <v>12</v>
      </c>
      <c r="F120" s="100">
        <v>0</v>
      </c>
      <c r="G120" s="100">
        <f>SUM(E120:F120)</f>
        <v>12</v>
      </c>
      <c r="H120" s="110">
        <f t="shared" si="19"/>
        <v>5.106382978723404E-2</v>
      </c>
    </row>
    <row r="121" spans="1:20" ht="15.75" x14ac:dyDescent="0.2">
      <c r="A121" s="175" t="s">
        <v>39</v>
      </c>
      <c r="B121" s="176"/>
      <c r="C121" s="176"/>
      <c r="D121" s="177"/>
      <c r="E121" s="100">
        <v>5</v>
      </c>
      <c r="F121" s="100">
        <v>0</v>
      </c>
      <c r="G121" s="100">
        <f>SUM(E121:F121)</f>
        <v>5</v>
      </c>
      <c r="H121" s="110">
        <f t="shared" si="19"/>
        <v>2.1276595744680851E-2</v>
      </c>
    </row>
    <row r="122" spans="1:20" ht="15.75" x14ac:dyDescent="0.2">
      <c r="A122" s="172" t="s">
        <v>49</v>
      </c>
      <c r="B122" s="173"/>
      <c r="C122" s="173"/>
      <c r="D122" s="174"/>
      <c r="E122" s="44">
        <v>0</v>
      </c>
      <c r="F122" s="44">
        <v>0</v>
      </c>
      <c r="G122" s="44">
        <f>SUM(E122:F122)</f>
        <v>0</v>
      </c>
      <c r="H122" s="111">
        <f t="shared" si="19"/>
        <v>0</v>
      </c>
    </row>
    <row r="123" spans="1:20" ht="15.75" x14ac:dyDescent="0.2">
      <c r="A123" s="172" t="s">
        <v>4</v>
      </c>
      <c r="B123" s="173"/>
      <c r="C123" s="173"/>
      <c r="D123" s="174"/>
      <c r="E123" s="44">
        <v>21</v>
      </c>
      <c r="F123" s="44">
        <v>36</v>
      </c>
      <c r="G123" s="44">
        <f t="shared" ref="G123:G138" si="20">SUM(E123:F123)</f>
        <v>57</v>
      </c>
      <c r="H123" s="111">
        <f t="shared" si="19"/>
        <v>0.24255319148936169</v>
      </c>
    </row>
    <row r="124" spans="1:20" ht="20.25" thickBot="1" x14ac:dyDescent="0.25">
      <c r="A124" s="172" t="s">
        <v>31</v>
      </c>
      <c r="B124" s="173"/>
      <c r="C124" s="173"/>
      <c r="D124" s="174"/>
      <c r="E124" s="44">
        <v>2</v>
      </c>
      <c r="F124" s="44">
        <v>4</v>
      </c>
      <c r="G124" s="44">
        <f t="shared" si="20"/>
        <v>6</v>
      </c>
      <c r="H124" s="111">
        <f t="shared" si="19"/>
        <v>2.553191489361702E-2</v>
      </c>
      <c r="L124" s="204" t="s">
        <v>79</v>
      </c>
      <c r="M124" s="204"/>
      <c r="N124" s="204"/>
      <c r="O124" s="204"/>
      <c r="P124" s="204"/>
      <c r="Q124" s="204"/>
      <c r="R124" s="204"/>
    </row>
    <row r="125" spans="1:20" ht="15.75" x14ac:dyDescent="0.2">
      <c r="A125" s="167" t="s">
        <v>84</v>
      </c>
      <c r="B125" s="168"/>
      <c r="C125" s="168"/>
      <c r="D125" s="169"/>
      <c r="E125" s="127">
        <v>0</v>
      </c>
      <c r="F125" s="127">
        <v>1</v>
      </c>
      <c r="G125" s="127">
        <f t="shared" si="20"/>
        <v>1</v>
      </c>
      <c r="H125" s="112">
        <f t="shared" si="19"/>
        <v>4.2553191489361703E-3</v>
      </c>
      <c r="J125" s="80"/>
      <c r="K125" s="81"/>
      <c r="L125" s="81"/>
      <c r="M125" s="81"/>
      <c r="N125" s="81"/>
      <c r="O125" s="81"/>
      <c r="P125" s="81"/>
      <c r="Q125" s="81"/>
      <c r="R125" s="81"/>
      <c r="S125" s="81"/>
      <c r="T125" s="82"/>
    </row>
    <row r="126" spans="1:20" ht="15.75" x14ac:dyDescent="0.2">
      <c r="A126" s="167" t="s">
        <v>83</v>
      </c>
      <c r="B126" s="168"/>
      <c r="C126" s="168"/>
      <c r="D126" s="169"/>
      <c r="E126" s="127">
        <v>0</v>
      </c>
      <c r="F126" s="127">
        <v>2</v>
      </c>
      <c r="G126" s="131">
        <f t="shared" si="20"/>
        <v>2</v>
      </c>
      <c r="H126" s="112">
        <f t="shared" si="19"/>
        <v>8.5106382978723406E-3</v>
      </c>
      <c r="J126" s="83"/>
      <c r="K126" s="203" t="s">
        <v>114</v>
      </c>
      <c r="L126" s="203"/>
      <c r="M126" s="203"/>
      <c r="N126" s="203"/>
      <c r="O126" s="84"/>
      <c r="P126" s="84"/>
      <c r="Q126" s="84"/>
      <c r="R126" s="84"/>
      <c r="S126" s="84"/>
      <c r="T126" s="85"/>
    </row>
    <row r="127" spans="1:20" ht="15.75" x14ac:dyDescent="0.2">
      <c r="A127" s="167" t="s">
        <v>85</v>
      </c>
      <c r="B127" s="168"/>
      <c r="C127" s="168"/>
      <c r="D127" s="169"/>
      <c r="E127" s="127">
        <v>0</v>
      </c>
      <c r="F127" s="127">
        <v>0</v>
      </c>
      <c r="G127" s="131">
        <f t="shared" si="20"/>
        <v>0</v>
      </c>
      <c r="H127" s="112">
        <f t="shared" si="19"/>
        <v>0</v>
      </c>
      <c r="J127" s="86"/>
      <c r="K127" s="203"/>
      <c r="L127" s="203"/>
      <c r="M127" s="203"/>
      <c r="N127" s="203"/>
      <c r="O127" s="84"/>
      <c r="P127" s="84"/>
      <c r="Q127" s="84"/>
      <c r="R127" s="84"/>
      <c r="S127" s="84"/>
      <c r="T127" s="85"/>
    </row>
    <row r="128" spans="1:20" ht="15.75" x14ac:dyDescent="0.2">
      <c r="A128" s="167" t="s">
        <v>86</v>
      </c>
      <c r="B128" s="168"/>
      <c r="C128" s="168"/>
      <c r="D128" s="169"/>
      <c r="E128" s="127">
        <v>0</v>
      </c>
      <c r="F128" s="127">
        <v>0</v>
      </c>
      <c r="G128" s="131">
        <f t="shared" si="20"/>
        <v>0</v>
      </c>
      <c r="H128" s="112">
        <f t="shared" si="19"/>
        <v>0</v>
      </c>
      <c r="J128" s="86"/>
      <c r="K128" s="203"/>
      <c r="L128" s="203"/>
      <c r="M128" s="203"/>
      <c r="N128" s="203"/>
      <c r="O128" s="84"/>
      <c r="P128" s="84"/>
      <c r="Q128" s="84"/>
      <c r="R128" s="84"/>
      <c r="S128" s="84"/>
      <c r="T128" s="85"/>
    </row>
    <row r="129" spans="1:20" ht="19.5" x14ac:dyDescent="0.2">
      <c r="A129" s="167" t="s">
        <v>87</v>
      </c>
      <c r="B129" s="168"/>
      <c r="C129" s="168"/>
      <c r="D129" s="169"/>
      <c r="E129" s="127">
        <v>0</v>
      </c>
      <c r="F129" s="127">
        <v>0</v>
      </c>
      <c r="G129" s="131">
        <f t="shared" si="20"/>
        <v>0</v>
      </c>
      <c r="H129" s="112">
        <f t="shared" si="19"/>
        <v>0</v>
      </c>
      <c r="I129" s="76"/>
      <c r="J129" s="86"/>
      <c r="K129" s="84"/>
      <c r="L129" s="84"/>
      <c r="M129" s="84"/>
      <c r="N129" s="84"/>
      <c r="O129" s="84"/>
      <c r="P129" s="84"/>
      <c r="Q129" s="84"/>
      <c r="R129" s="84"/>
      <c r="S129" s="84"/>
      <c r="T129" s="85"/>
    </row>
    <row r="130" spans="1:20" ht="15.75" x14ac:dyDescent="0.2">
      <c r="A130" s="167" t="s">
        <v>82</v>
      </c>
      <c r="B130" s="168"/>
      <c r="C130" s="168"/>
      <c r="D130" s="169"/>
      <c r="E130" s="127">
        <v>1</v>
      </c>
      <c r="F130" s="127">
        <v>1</v>
      </c>
      <c r="G130" s="131">
        <f t="shared" si="20"/>
        <v>2</v>
      </c>
      <c r="H130" s="112">
        <f t="shared" si="19"/>
        <v>8.5106382978723406E-3</v>
      </c>
      <c r="J130" s="86"/>
      <c r="K130" s="198" t="s">
        <v>2</v>
      </c>
      <c r="L130" s="199"/>
      <c r="M130" s="121" t="s">
        <v>29</v>
      </c>
      <c r="N130" s="118" t="s">
        <v>28</v>
      </c>
      <c r="O130" s="84"/>
      <c r="P130" s="84"/>
      <c r="Q130" s="84"/>
      <c r="R130" s="84"/>
      <c r="S130" s="84"/>
      <c r="T130" s="85"/>
    </row>
    <row r="131" spans="1:20" ht="15.75" x14ac:dyDescent="0.2">
      <c r="A131" s="167" t="s">
        <v>88</v>
      </c>
      <c r="B131" s="168"/>
      <c r="C131" s="168"/>
      <c r="D131" s="169"/>
      <c r="E131" s="127">
        <v>0</v>
      </c>
      <c r="F131" s="127">
        <v>0</v>
      </c>
      <c r="G131" s="131">
        <f t="shared" si="20"/>
        <v>0</v>
      </c>
      <c r="H131" s="112">
        <f t="shared" si="19"/>
        <v>0</v>
      </c>
      <c r="J131" s="86"/>
      <c r="K131" s="201" t="s">
        <v>43</v>
      </c>
      <c r="L131" s="202"/>
      <c r="M131" s="101">
        <v>149</v>
      </c>
      <c r="N131" s="133">
        <f t="shared" ref="N131:N136" si="21">M131/$M$137</f>
        <v>0.63404255319148939</v>
      </c>
      <c r="O131" s="84"/>
      <c r="P131" s="84"/>
      <c r="Q131" s="84"/>
      <c r="R131" s="84"/>
      <c r="S131" s="84"/>
      <c r="T131" s="85"/>
    </row>
    <row r="132" spans="1:20" ht="15.75" x14ac:dyDescent="0.2">
      <c r="A132" s="167" t="s">
        <v>89</v>
      </c>
      <c r="B132" s="168"/>
      <c r="C132" s="168"/>
      <c r="D132" s="169"/>
      <c r="E132" s="127">
        <v>1</v>
      </c>
      <c r="F132" s="127">
        <v>0</v>
      </c>
      <c r="G132" s="131">
        <f t="shared" si="20"/>
        <v>1</v>
      </c>
      <c r="H132" s="112">
        <f t="shared" si="19"/>
        <v>4.2553191489361703E-3</v>
      </c>
      <c r="J132" s="86"/>
      <c r="K132" s="217" t="s">
        <v>44</v>
      </c>
      <c r="L132" s="218"/>
      <c r="M132" s="102">
        <v>63</v>
      </c>
      <c r="N132" s="134">
        <f t="shared" si="21"/>
        <v>0.26808510638297872</v>
      </c>
      <c r="O132" s="84"/>
      <c r="P132" s="84"/>
      <c r="Q132" s="84"/>
      <c r="R132" s="84"/>
      <c r="S132" s="84"/>
      <c r="T132" s="85"/>
    </row>
    <row r="133" spans="1:20" ht="15.75" x14ac:dyDescent="0.2">
      <c r="A133" s="167" t="s">
        <v>32</v>
      </c>
      <c r="B133" s="168"/>
      <c r="C133" s="168"/>
      <c r="D133" s="169"/>
      <c r="E133" s="127">
        <v>1</v>
      </c>
      <c r="F133" s="127">
        <v>1</v>
      </c>
      <c r="G133" s="131">
        <f t="shared" si="20"/>
        <v>2</v>
      </c>
      <c r="H133" s="112">
        <f t="shared" si="19"/>
        <v>8.5106382978723406E-3</v>
      </c>
      <c r="J133" s="86"/>
      <c r="K133" s="219" t="s">
        <v>45</v>
      </c>
      <c r="L133" s="220"/>
      <c r="M133" s="126">
        <v>8</v>
      </c>
      <c r="N133" s="135">
        <f t="shared" si="21"/>
        <v>3.4042553191489362E-2</v>
      </c>
      <c r="O133" s="84"/>
      <c r="P133" s="84"/>
      <c r="Q133" s="84"/>
      <c r="R133" s="84"/>
      <c r="S133" s="84"/>
      <c r="T133" s="85"/>
    </row>
    <row r="134" spans="1:20" ht="15.75" x14ac:dyDescent="0.2">
      <c r="A134" s="183" t="s">
        <v>33</v>
      </c>
      <c r="B134" s="184"/>
      <c r="C134" s="184"/>
      <c r="D134" s="185"/>
      <c r="E134" s="66">
        <v>0</v>
      </c>
      <c r="F134" s="66">
        <v>0</v>
      </c>
      <c r="G134" s="66">
        <f t="shared" si="20"/>
        <v>0</v>
      </c>
      <c r="H134" s="113">
        <f t="shared" si="19"/>
        <v>0</v>
      </c>
      <c r="J134" s="86"/>
      <c r="K134" s="207" t="s">
        <v>76</v>
      </c>
      <c r="L134" s="208"/>
      <c r="M134" s="78">
        <v>1</v>
      </c>
      <c r="N134" s="136">
        <f t="shared" si="21"/>
        <v>4.2553191489361703E-3</v>
      </c>
      <c r="O134" s="84"/>
      <c r="P134" s="84"/>
      <c r="Q134" s="84"/>
      <c r="R134" s="84"/>
      <c r="S134" s="84"/>
      <c r="T134" s="85"/>
    </row>
    <row r="135" spans="1:20" ht="15.75" x14ac:dyDescent="0.2">
      <c r="A135" s="183" t="s">
        <v>34</v>
      </c>
      <c r="B135" s="184"/>
      <c r="C135" s="184"/>
      <c r="D135" s="185"/>
      <c r="E135" s="66">
        <v>1</v>
      </c>
      <c r="F135" s="66">
        <v>0</v>
      </c>
      <c r="G135" s="66">
        <f t="shared" si="20"/>
        <v>1</v>
      </c>
      <c r="H135" s="113">
        <f t="shared" si="19"/>
        <v>4.2553191489361703E-3</v>
      </c>
      <c r="J135" s="86"/>
      <c r="K135" s="205" t="s">
        <v>40</v>
      </c>
      <c r="L135" s="206"/>
      <c r="M135" s="79">
        <v>2</v>
      </c>
      <c r="N135" s="137">
        <f t="shared" si="21"/>
        <v>8.5106382978723406E-3</v>
      </c>
      <c r="O135" s="96"/>
      <c r="P135" s="84"/>
      <c r="Q135" s="84"/>
      <c r="R135" s="84"/>
      <c r="S135" s="84"/>
      <c r="T135" s="85"/>
    </row>
    <row r="136" spans="1:20" ht="15.75" x14ac:dyDescent="0.2">
      <c r="A136" s="209" t="s">
        <v>70</v>
      </c>
      <c r="B136" s="210"/>
      <c r="C136" s="210"/>
      <c r="D136" s="211"/>
      <c r="E136" s="125">
        <v>3</v>
      </c>
      <c r="F136" s="125">
        <v>9</v>
      </c>
      <c r="G136" s="127">
        <f t="shared" si="20"/>
        <v>12</v>
      </c>
      <c r="H136" s="112">
        <f t="shared" si="19"/>
        <v>5.106382978723404E-2</v>
      </c>
      <c r="J136" s="86"/>
      <c r="K136" s="212" t="s">
        <v>6</v>
      </c>
      <c r="L136" s="213"/>
      <c r="M136" s="125">
        <v>12</v>
      </c>
      <c r="N136" s="138">
        <f t="shared" si="21"/>
        <v>5.106382978723404E-2</v>
      </c>
      <c r="O136" s="89"/>
      <c r="P136" s="84"/>
      <c r="Q136" s="84"/>
      <c r="R136" s="84"/>
      <c r="S136" s="84"/>
      <c r="T136" s="85"/>
    </row>
    <row r="137" spans="1:20" ht="15.75" x14ac:dyDescent="0.2">
      <c r="A137" s="180" t="s">
        <v>40</v>
      </c>
      <c r="B137" s="181"/>
      <c r="C137" s="181"/>
      <c r="D137" s="182"/>
      <c r="E137" s="64">
        <v>1</v>
      </c>
      <c r="F137" s="64">
        <v>1</v>
      </c>
      <c r="G137" s="64">
        <f t="shared" si="20"/>
        <v>2</v>
      </c>
      <c r="H137" s="114">
        <f t="shared" si="19"/>
        <v>8.5106382978723406E-3</v>
      </c>
      <c r="J137" s="86"/>
      <c r="K137" s="192" t="s">
        <v>29</v>
      </c>
      <c r="L137" s="193"/>
      <c r="M137" s="118">
        <f>SUM(M131:M136)</f>
        <v>235</v>
      </c>
      <c r="N137" s="139">
        <v>1</v>
      </c>
      <c r="O137" s="89"/>
      <c r="P137" s="84"/>
      <c r="Q137" s="84"/>
      <c r="R137" s="84"/>
      <c r="S137" s="84"/>
      <c r="T137" s="85"/>
    </row>
    <row r="138" spans="1:20" ht="15.75" x14ac:dyDescent="0.2">
      <c r="A138" s="180" t="s">
        <v>42</v>
      </c>
      <c r="B138" s="181"/>
      <c r="C138" s="181"/>
      <c r="D138" s="182"/>
      <c r="E138" s="64">
        <v>0</v>
      </c>
      <c r="F138" s="64">
        <v>0</v>
      </c>
      <c r="G138" s="64">
        <f t="shared" si="20"/>
        <v>0</v>
      </c>
      <c r="H138" s="114">
        <f t="shared" si="19"/>
        <v>0</v>
      </c>
      <c r="J138" s="86"/>
      <c r="K138" s="84"/>
      <c r="L138" s="84"/>
      <c r="M138" s="84"/>
      <c r="N138" s="88"/>
      <c r="O138" s="89"/>
      <c r="P138" s="90"/>
      <c r="Q138" s="90"/>
      <c r="R138" s="84"/>
      <c r="S138" s="84"/>
      <c r="T138" s="85"/>
    </row>
    <row r="139" spans="1:20" ht="16.5" thickBot="1" x14ac:dyDescent="0.25">
      <c r="A139" s="214" t="s">
        <v>29</v>
      </c>
      <c r="B139" s="215"/>
      <c r="C139" s="215"/>
      <c r="D139" s="216"/>
      <c r="E139" s="129">
        <f>SUM(E118:E138)</f>
        <v>74</v>
      </c>
      <c r="F139" s="129">
        <f>SUM(F118:F138)</f>
        <v>161</v>
      </c>
      <c r="G139" s="129">
        <f>SUM(G118:G138)</f>
        <v>235</v>
      </c>
      <c r="H139" s="115">
        <v>1</v>
      </c>
      <c r="J139" s="87"/>
      <c r="K139" s="91"/>
      <c r="L139" s="91"/>
      <c r="M139" s="91"/>
      <c r="N139" s="92"/>
      <c r="O139" s="93"/>
      <c r="P139" s="94"/>
      <c r="Q139" s="94"/>
      <c r="R139" s="91"/>
      <c r="S139" s="91"/>
      <c r="T139" s="95"/>
    </row>
    <row r="140" spans="1:20" ht="15.75" x14ac:dyDescent="0.2">
      <c r="N140" s="23"/>
      <c r="O140" s="124"/>
      <c r="P140" s="77"/>
      <c r="Q140" s="77"/>
    </row>
    <row r="141" spans="1:20" ht="15.75" x14ac:dyDescent="0.2">
      <c r="A141" s="7"/>
      <c r="B141" s="123"/>
      <c r="C141" s="2"/>
      <c r="D141" s="2"/>
      <c r="E141" s="5"/>
      <c r="F141" s="4"/>
      <c r="G141" s="4"/>
    </row>
    <row r="142" spans="1:20" ht="15.75" x14ac:dyDescent="0.2">
      <c r="A142" s="7"/>
      <c r="B142" s="123"/>
      <c r="C142" s="2"/>
      <c r="D142" s="2"/>
      <c r="E142" s="5"/>
      <c r="F142" s="4"/>
      <c r="G142" s="4"/>
    </row>
    <row r="143" spans="1:20" ht="15.75" x14ac:dyDescent="0.2">
      <c r="A143" s="7"/>
      <c r="B143" s="123"/>
      <c r="C143" s="2"/>
      <c r="D143" s="2"/>
      <c r="E143" s="5"/>
      <c r="F143" s="4"/>
      <c r="G143" s="4"/>
    </row>
    <row r="144" spans="1:20" ht="15.75" x14ac:dyDescent="0.2">
      <c r="A144" s="7"/>
      <c r="B144" s="123"/>
      <c r="C144" s="2"/>
      <c r="D144" s="2"/>
      <c r="E144" s="5"/>
      <c r="F144" s="4"/>
      <c r="G144" s="4"/>
    </row>
    <row r="145" spans="1:7" ht="15.75" x14ac:dyDescent="0.2">
      <c r="A145" s="7"/>
      <c r="B145" s="123"/>
      <c r="C145" s="2"/>
      <c r="D145" s="2"/>
      <c r="E145" s="5"/>
      <c r="F145" s="4"/>
      <c r="G145" s="4"/>
    </row>
    <row r="146" spans="1:7" ht="15.75" x14ac:dyDescent="0.2">
      <c r="A146" s="7"/>
      <c r="B146" s="123"/>
      <c r="C146" s="2"/>
      <c r="D146" s="2"/>
      <c r="E146" s="5"/>
      <c r="F146" s="4"/>
      <c r="G146" s="4"/>
    </row>
    <row r="147" spans="1:7" ht="15.75" x14ac:dyDescent="0.2">
      <c r="A147" s="24"/>
      <c r="B147" s="8"/>
      <c r="C147" s="8"/>
      <c r="D147" s="8"/>
      <c r="E147" s="25"/>
      <c r="F147" s="4"/>
      <c r="G147" s="4"/>
    </row>
    <row r="148" spans="1:7" ht="15.75" x14ac:dyDescent="0.2">
      <c r="A148" s="4"/>
      <c r="B148" s="4"/>
      <c r="C148" s="4"/>
      <c r="D148" s="4"/>
      <c r="E148" s="4"/>
      <c r="F148" s="4"/>
      <c r="G148" s="4"/>
    </row>
    <row r="149" spans="1:7" ht="15.75" x14ac:dyDescent="0.2"/>
    <row r="150" spans="1:7" ht="15.75" x14ac:dyDescent="0.2"/>
    <row r="151" spans="1:7" ht="15.75" x14ac:dyDescent="0.2"/>
    <row r="152" spans="1:7" ht="15.75" x14ac:dyDescent="0.2"/>
    <row r="153" spans="1:7" ht="15.75" x14ac:dyDescent="0.2"/>
    <row r="154" spans="1:7" ht="15.75" x14ac:dyDescent="0.2"/>
    <row r="155" spans="1:7" ht="15.75" x14ac:dyDescent="0.2"/>
    <row r="156" spans="1:7" ht="15.75" x14ac:dyDescent="0.2"/>
    <row r="157" spans="1:7" ht="15.75" x14ac:dyDescent="0.2"/>
    <row r="158" spans="1:7" ht="15.75" x14ac:dyDescent="0.2"/>
    <row r="159" spans="1:7" ht="15.75" x14ac:dyDescent="0.2"/>
    <row r="160" spans="1:7" ht="15.75" x14ac:dyDescent="0.2"/>
    <row r="161" ht="15.75" x14ac:dyDescent="0.2"/>
    <row r="162" ht="15.75" x14ac:dyDescent="0.2"/>
    <row r="163" ht="15.75" x14ac:dyDescent="0.2"/>
    <row r="164" ht="15.75" x14ac:dyDescent="0.2"/>
    <row r="165" ht="15.75" x14ac:dyDescent="0.2"/>
    <row r="166" ht="15.75" x14ac:dyDescent="0.2"/>
    <row r="167" ht="15.75" x14ac:dyDescent="0.2"/>
    <row r="168" ht="15.75" x14ac:dyDescent="0.2"/>
    <row r="169" ht="15.75" x14ac:dyDescent="0.2"/>
    <row r="170" ht="15.75" x14ac:dyDescent="0.2"/>
    <row r="171" ht="15.75" x14ac:dyDescent="0.2"/>
    <row r="172" ht="15.75" x14ac:dyDescent="0.2"/>
    <row r="173" ht="15.75" x14ac:dyDescent="0.2"/>
    <row r="174" ht="15.75" x14ac:dyDescent="0.2"/>
    <row r="175" ht="15.75" x14ac:dyDescent="0.2"/>
    <row r="176" ht="15.75" x14ac:dyDescent="0.2"/>
    <row r="177" ht="15.75" x14ac:dyDescent="0.2"/>
    <row r="178" ht="15.75" x14ac:dyDescent="0.2"/>
    <row r="179" ht="15.75" x14ac:dyDescent="0.2"/>
    <row r="180" ht="15.75" x14ac:dyDescent="0.2"/>
    <row r="181" ht="15.75" x14ac:dyDescent="0.2"/>
    <row r="182" ht="15.75" x14ac:dyDescent="0.2"/>
    <row r="183" ht="15.75" x14ac:dyDescent="0.2"/>
    <row r="184" ht="15.75" x14ac:dyDescent="0.2"/>
    <row r="185" ht="15.75" x14ac:dyDescent="0.2"/>
    <row r="186" ht="15.75" x14ac:dyDescent="0.2"/>
    <row r="187" ht="15.75" x14ac:dyDescent="0.2"/>
    <row r="188" ht="15.75" x14ac:dyDescent="0.2"/>
    <row r="189" ht="15.75" x14ac:dyDescent="0.2"/>
    <row r="190" ht="15.75" x14ac:dyDescent="0.2"/>
    <row r="191" ht="15.75" x14ac:dyDescent="0.2"/>
    <row r="192" ht="15.75" x14ac:dyDescent="0.2"/>
    <row r="193" ht="15.75" x14ac:dyDescent="0.2"/>
    <row r="194" ht="15.75" x14ac:dyDescent="0.2"/>
    <row r="195" ht="15.75" x14ac:dyDescent="0.2"/>
    <row r="196" ht="15.75" x14ac:dyDescent="0.2"/>
    <row r="197" ht="15.75" x14ac:dyDescent="0.2"/>
    <row r="198" ht="15.75" x14ac:dyDescent="0.2"/>
    <row r="199" ht="15.75" x14ac:dyDescent="0.2"/>
    <row r="200" ht="15.75" x14ac:dyDescent="0.2"/>
    <row r="201" ht="15.75" x14ac:dyDescent="0.2"/>
    <row r="202" ht="15.75" x14ac:dyDescent="0.2"/>
    <row r="203" ht="15.75" x14ac:dyDescent="0.2"/>
    <row r="204" ht="15.75" x14ac:dyDescent="0.2"/>
    <row r="205" ht="15.75" x14ac:dyDescent="0.2"/>
    <row r="206" ht="15.75" x14ac:dyDescent="0.2"/>
    <row r="207" ht="15.75" x14ac:dyDescent="0.2"/>
    <row r="208" ht="15.75" x14ac:dyDescent="0.2"/>
    <row r="209" ht="15.75" x14ac:dyDescent="0.2"/>
    <row r="210" ht="15.75" x14ac:dyDescent="0.2"/>
    <row r="211" ht="15.75" x14ac:dyDescent="0.2"/>
    <row r="212" ht="15.75" x14ac:dyDescent="0.2"/>
    <row r="213" ht="15.75" x14ac:dyDescent="0.2"/>
    <row r="214" ht="15.75" x14ac:dyDescent="0.2"/>
    <row r="215" ht="15.75" x14ac:dyDescent="0.2"/>
    <row r="216" ht="15.75" x14ac:dyDescent="0.2"/>
    <row r="217" ht="15.75" x14ac:dyDescent="0.2"/>
    <row r="218" ht="15.75" x14ac:dyDescent="0.2"/>
    <row r="219" ht="15.75" x14ac:dyDescent="0.2"/>
    <row r="220" ht="15.75" x14ac:dyDescent="0.2"/>
    <row r="221" ht="15.75" x14ac:dyDescent="0.2"/>
    <row r="222" ht="15.75" x14ac:dyDescent="0.2"/>
    <row r="223" ht="15.75" x14ac:dyDescent="0.2"/>
    <row r="224" ht="15.75" x14ac:dyDescent="0.2"/>
    <row r="225" ht="15.75" x14ac:dyDescent="0.2"/>
    <row r="226" ht="15.75" x14ac:dyDescent="0.2"/>
    <row r="227" ht="15.75" x14ac:dyDescent="0.2"/>
    <row r="228" ht="15.75" x14ac:dyDescent="0.2"/>
    <row r="229" ht="15.75" x14ac:dyDescent="0.2"/>
    <row r="230" ht="15.75" x14ac:dyDescent="0.2"/>
    <row r="231" ht="15.75" x14ac:dyDescent="0.2"/>
    <row r="232" ht="15.75" x14ac:dyDescent="0.2"/>
    <row r="233" ht="15.75" x14ac:dyDescent="0.2"/>
    <row r="234" ht="15.75" x14ac:dyDescent="0.2"/>
    <row r="235" ht="15.75" x14ac:dyDescent="0.2"/>
    <row r="236" ht="15.75" x14ac:dyDescent="0.2"/>
    <row r="237" ht="15.75" x14ac:dyDescent="0.2"/>
    <row r="238" ht="15.75" x14ac:dyDescent="0.2"/>
    <row r="239" ht="15.75" x14ac:dyDescent="0.2"/>
    <row r="240" ht="15.75" x14ac:dyDescent="0.2"/>
    <row r="241" ht="15.75" x14ac:dyDescent="0.2"/>
    <row r="242" ht="15.75" x14ac:dyDescent="0.2"/>
    <row r="243" ht="15.75" x14ac:dyDescent="0.2"/>
    <row r="244" ht="15.75" x14ac:dyDescent="0.2"/>
    <row r="245" ht="15.75" x14ac:dyDescent="0.2"/>
    <row r="246" ht="15.75" x14ac:dyDescent="0.2"/>
    <row r="247" ht="15.75" x14ac:dyDescent="0.2"/>
  </sheetData>
  <mergeCells count="95">
    <mergeCell ref="A10:S11"/>
    <mergeCell ref="M41:S41"/>
    <mergeCell ref="M29:P29"/>
    <mergeCell ref="O28:S28"/>
    <mergeCell ref="M31:N32"/>
    <mergeCell ref="O31:P31"/>
    <mergeCell ref="Q31:R31"/>
    <mergeCell ref="A12:E12"/>
    <mergeCell ref="E13:G13"/>
    <mergeCell ref="H13:J13"/>
    <mergeCell ref="K132:L132"/>
    <mergeCell ref="K133:L133"/>
    <mergeCell ref="Q13:S13"/>
    <mergeCell ref="A40:C40"/>
    <mergeCell ref="M33:N33"/>
    <mergeCell ref="M34:N34"/>
    <mergeCell ref="M35:N35"/>
    <mergeCell ref="M36:N36"/>
    <mergeCell ref="A31:C31"/>
    <mergeCell ref="A30:C30"/>
    <mergeCell ref="K135:L135"/>
    <mergeCell ref="K134:L134"/>
    <mergeCell ref="A136:D136"/>
    <mergeCell ref="A138:D138"/>
    <mergeCell ref="K136:L136"/>
    <mergeCell ref="A139:D139"/>
    <mergeCell ref="K131:L131"/>
    <mergeCell ref="A114:H115"/>
    <mergeCell ref="B87:E87"/>
    <mergeCell ref="A98:E99"/>
    <mergeCell ref="K126:N128"/>
    <mergeCell ref="A131:D131"/>
    <mergeCell ref="A130:D130"/>
    <mergeCell ref="A118:D118"/>
    <mergeCell ref="A122:D122"/>
    <mergeCell ref="L124:R124"/>
    <mergeCell ref="K130:L130"/>
    <mergeCell ref="A87:A88"/>
    <mergeCell ref="F76:I76"/>
    <mergeCell ref="F87:I87"/>
    <mergeCell ref="A86:M86"/>
    <mergeCell ref="A128:D128"/>
    <mergeCell ref="J87:M87"/>
    <mergeCell ref="B76:E76"/>
    <mergeCell ref="H106:J106"/>
    <mergeCell ref="H102:J102"/>
    <mergeCell ref="J76:M76"/>
    <mergeCell ref="M30:R30"/>
    <mergeCell ref="A132:D132"/>
    <mergeCell ref="A135:D135"/>
    <mergeCell ref="A129:D129"/>
    <mergeCell ref="A133:D133"/>
    <mergeCell ref="E45:G45"/>
    <mergeCell ref="H45:J45"/>
    <mergeCell ref="A123:D123"/>
    <mergeCell ref="A119:D119"/>
    <mergeCell ref="H111:J111"/>
    <mergeCell ref="A137:D137"/>
    <mergeCell ref="A134:D134"/>
    <mergeCell ref="A29:C29"/>
    <mergeCell ref="A85:T85"/>
    <mergeCell ref="A117:D117"/>
    <mergeCell ref="A121:D121"/>
    <mergeCell ref="A45:A46"/>
    <mergeCell ref="K137:L137"/>
    <mergeCell ref="A74:M74"/>
    <mergeCell ref="A127:D127"/>
    <mergeCell ref="A125:D125"/>
    <mergeCell ref="A76:A77"/>
    <mergeCell ref="B45:D45"/>
    <mergeCell ref="A126:D126"/>
    <mergeCell ref="M40:S40"/>
    <mergeCell ref="A82:M82"/>
    <mergeCell ref="A124:D124"/>
    <mergeCell ref="A120:D120"/>
    <mergeCell ref="R87:R88"/>
    <mergeCell ref="K13:M13"/>
    <mergeCell ref="K45:M45"/>
    <mergeCell ref="N45:P45"/>
    <mergeCell ref="B13:D13"/>
    <mergeCell ref="Q45:T45"/>
    <mergeCell ref="A43:P43"/>
    <mergeCell ref="M38:N38"/>
    <mergeCell ref="N13:P13"/>
    <mergeCell ref="A13:A14"/>
    <mergeCell ref="N99:R100"/>
    <mergeCell ref="O87:Q87"/>
    <mergeCell ref="A3:V3"/>
    <mergeCell ref="A4:V4"/>
    <mergeCell ref="A5:V5"/>
    <mergeCell ref="M37:N37"/>
    <mergeCell ref="M39:N39"/>
    <mergeCell ref="M42:R42"/>
    <mergeCell ref="A6:T6"/>
    <mergeCell ref="A8:T8"/>
  </mergeCells>
  <conditionalFormatting sqref="S47:S71">
    <cfRule type="cellIs" dxfId="0" priority="1" operator="greaterThan">
      <formula>20</formula>
    </cfRule>
  </conditionalFormatting>
  <printOptions horizontalCentered="1" verticalCentered="1"/>
  <pageMargins left="0.19685039370078741" right="0.19685039370078741" top="0.11811023622047245" bottom="0.19685039370078741" header="0.15748031496062992" footer="0"/>
  <pageSetup paperSize="9" scale="76" orientation="landscape" r:id="rId1"/>
  <headerFooter>
    <oddFooter>&amp;L&amp;8Fuente: Sistema de Registro de Feminicidio y Tentativa de feminicidioElaboración: Unidad de Generación de Inflormación y Gestión del Conocimiento - Programa Nacional Contra la Violencia Familiar y Sexual&amp;R&amp;8Pág. &amp;P</oddFooter>
  </headerFooter>
  <rowBreaks count="3" manualBreakCount="3">
    <brk id="42" max="20" man="1"/>
    <brk id="83" max="20" man="1"/>
    <brk id="123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ddiaz</cp:lastModifiedBy>
  <cp:lastPrinted>2015-11-03T19:41:19Z</cp:lastPrinted>
  <dcterms:created xsi:type="dcterms:W3CDTF">2009-03-30T18:49:07Z</dcterms:created>
  <dcterms:modified xsi:type="dcterms:W3CDTF">2015-11-11T18:05:28Z</dcterms:modified>
</cp:coreProperties>
</file>