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stadísticas para la Web - Febrero\FEBRERO\Boletines y Resúmenes estadísticos\"/>
    </mc:Choice>
  </mc:AlternateContent>
  <bookViews>
    <workbookView xWindow="-120" yWindow="-120" windowWidth="29040" windowHeight="15840" tabRatio="909" activeTab="1"/>
  </bookViews>
  <sheets>
    <sheet name="Feminicidio" sheetId="15" r:id="rId1"/>
    <sheet name="Tentativa" sheetId="1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" localSheetId="0">#REF!</definedName>
    <definedName name="A" localSheetId="1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 localSheetId="1">#REF!</definedName>
    <definedName name="aaaaaa">#REF!</definedName>
    <definedName name="AB" localSheetId="0">#REF!</definedName>
    <definedName name="AB" localSheetId="1">#REF!</definedName>
    <definedName name="AB">#REF!</definedName>
    <definedName name="ABAN" localSheetId="0">#REF!</definedName>
    <definedName name="ABAN" localSheetId="1">#REF!</definedName>
    <definedName name="ABAN">#REF!</definedName>
    <definedName name="ABANCAY" localSheetId="0">#REF!</definedName>
    <definedName name="ABANCAY" localSheetId="1">#REF!</definedName>
    <definedName name="ABANCAY">#REF!</definedName>
    <definedName name="AMES">'[2]Base 2012'!$E$1</definedName>
    <definedName name="AÑO" localSheetId="0">#REF!</definedName>
    <definedName name="AÑO" localSheetId="1">#REF!</definedName>
    <definedName name="AÑO">#REF!</definedName>
    <definedName name="AÑOS" localSheetId="0">#REF!</definedName>
    <definedName name="AÑOS" localSheetId="1">#REF!</definedName>
    <definedName name="AÑOS">#REF!</definedName>
    <definedName name="_xlnm.Print_Area" localSheetId="0">Feminicidio!$A$1:$T$167</definedName>
    <definedName name="_xlnm.Print_Area" localSheetId="1">Tentativa!$A$1:$T$157</definedName>
    <definedName name="AUTORIA" localSheetId="0">#REF!</definedName>
    <definedName name="AUTORIA" localSheetId="1">#REF!</definedName>
    <definedName name="AUTORIA">#REF!</definedName>
    <definedName name="CEM" localSheetId="0">#REF!</definedName>
    <definedName name="CEM" localSheetId="1">#REF!</definedName>
    <definedName name="CEM">#REF!</definedName>
    <definedName name="conocimiento_caso" localSheetId="0">#REF!</definedName>
    <definedName name="conocimiento_caso" localSheetId="1">#REF!</definedName>
    <definedName name="conocimiento_caso">#REF!</definedName>
    <definedName name="D" localSheetId="0">#REF!</definedName>
    <definedName name="D" localSheetId="1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 localSheetId="1">#REF!</definedName>
    <definedName name="DE">#REF!</definedName>
    <definedName name="DEPA" localSheetId="0">#REF!</definedName>
    <definedName name="DEPA" localSheetId="1">#REF!</definedName>
    <definedName name="DEPA">#REF!</definedName>
    <definedName name="dia" localSheetId="0">#REF!</definedName>
    <definedName name="dia" localSheetId="1">#REF!</definedName>
    <definedName name="dia">#REF!</definedName>
    <definedName name="DIST" localSheetId="0">[4]Casos!#REF!</definedName>
    <definedName name="DIST" localSheetId="1">[4]Casos!#REF!</definedName>
    <definedName name="DIST">[3]Casos!#REF!</definedName>
    <definedName name="DISTRITO" localSheetId="0">#REF!</definedName>
    <definedName name="DISTRITO" localSheetId="1">#REF!</definedName>
    <definedName name="DISTRITO">#REF!</definedName>
    <definedName name="DPTO" localSheetId="0">[4]Casos!#REF!</definedName>
    <definedName name="DPTO" localSheetId="1">[4]Casos!#REF!</definedName>
    <definedName name="DPTO">[3]Casos!#REF!</definedName>
    <definedName name="DR" localSheetId="0">#REF!</definedName>
    <definedName name="DR" localSheetId="1">#REF!</definedName>
    <definedName name="DR">#REF!</definedName>
    <definedName name="E" localSheetId="0">#REF!</definedName>
    <definedName name="E" localSheetId="1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 localSheetId="0">[1]Casos!#REF!</definedName>
    <definedName name="EEE" localSheetId="1">[1]Casos!#REF!</definedName>
    <definedName name="EEE">[1]Casos!#REF!</definedName>
    <definedName name="GÉNERO" localSheetId="0">#REF!</definedName>
    <definedName name="GÉNERO" localSheetId="1">#REF!</definedName>
    <definedName name="GÉNERO">#REF!</definedName>
    <definedName name="genero1" localSheetId="0">#REF!</definedName>
    <definedName name="genero1" localSheetId="1">#REF!</definedName>
    <definedName name="genero1">#REF!</definedName>
    <definedName name="GENRO" localSheetId="0">#REF!</definedName>
    <definedName name="GENRO" localSheetId="1">#REF!</definedName>
    <definedName name="GENRO">#REF!</definedName>
    <definedName name="GENRO21" localSheetId="0">#REF!</definedName>
    <definedName name="GENRO21" localSheetId="1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 localSheetId="1">#REF!</definedName>
    <definedName name="GRADO">#REF!</definedName>
    <definedName name="HIJOS" localSheetId="0">#REF!</definedName>
    <definedName name="HIJOS" localSheetId="1">#REF!</definedName>
    <definedName name="HIJOS">#REF!</definedName>
    <definedName name="HOMICIDIO" localSheetId="0">#REF!</definedName>
    <definedName name="HOMICIDIO" localSheetId="1">#REF!</definedName>
    <definedName name="HOMICIDIO">#REF!</definedName>
    <definedName name="HOMICIDIO1" localSheetId="0">#REF!</definedName>
    <definedName name="HOMICIDIO1" localSheetId="1">#REF!</definedName>
    <definedName name="HOMICIDIO1">#REF!</definedName>
    <definedName name="J" localSheetId="0">[7]Casos!#REF!</definedName>
    <definedName name="J" localSheetId="1">[7]Casos!#REF!</definedName>
    <definedName name="J">[6]Casos!#REF!</definedName>
    <definedName name="JULIO" localSheetId="0">[8]Casos!#REF!</definedName>
    <definedName name="JULIO">[8]Casos!#REF!</definedName>
    <definedName name="LABOR" localSheetId="0">#REF!</definedName>
    <definedName name="LABOR" localSheetId="1">#REF!</definedName>
    <definedName name="LABOR">#REF!</definedName>
    <definedName name="LUGAR" localSheetId="0">#REF!</definedName>
    <definedName name="LUGAR" localSheetId="1">#REF!</definedName>
    <definedName name="LUGAR">#REF!</definedName>
    <definedName name="Marca_temporal" localSheetId="0">#REF!</definedName>
    <definedName name="Marca_temporal" localSheetId="1">#REF!</definedName>
    <definedName name="Marca_temporal">#REF!</definedName>
    <definedName name="MEDIDAS" localSheetId="0">#REF!</definedName>
    <definedName name="MEDIDAS" localSheetId="1">#REF!</definedName>
    <definedName name="MEDIDAS">#REF!</definedName>
    <definedName name="Mes" localSheetId="0">[9]Participantes!#REF!</definedName>
    <definedName name="Mes" localSheetId="1">[9]Participantes!#REF!</definedName>
    <definedName name="Mes">[9]Participantes!#REF!</definedName>
    <definedName name="N" localSheetId="0">#REF!</definedName>
    <definedName name="N" localSheetId="1">#REF!</definedName>
    <definedName name="N">#REF!</definedName>
    <definedName name="NDDDSFDSF" localSheetId="0">#REF!</definedName>
    <definedName name="NDDDSFDSF" localSheetId="1">#REF!</definedName>
    <definedName name="NDDDSFDSF">#REF!</definedName>
    <definedName name="Nro_de_oficio" localSheetId="0">#REF!</definedName>
    <definedName name="Nro_de_oficio" localSheetId="1">#REF!</definedName>
    <definedName name="Nro_de_oficio">#REF!</definedName>
    <definedName name="OK" localSheetId="0">#REF!</definedName>
    <definedName name="OK" localSheetId="1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[4]Casos!#REF!</definedName>
    <definedName name="PROV" localSheetId="1">[4]Casos!#REF!</definedName>
    <definedName name="PROV">[3]Casos!#REF!</definedName>
    <definedName name="PROVINCIA" localSheetId="0">#REF!</definedName>
    <definedName name="PROVINCIA" localSheetId="1">#REF!</definedName>
    <definedName name="PROVINCIA">#REF!</definedName>
    <definedName name="RESPUESTA" localSheetId="0">#REF!</definedName>
    <definedName name="RESPUESTA" localSheetId="1">#REF!</definedName>
    <definedName name="RESPUESTA">#REF!</definedName>
    <definedName name="RITA" localSheetId="0">[1]Casos!#REF!</definedName>
    <definedName name="RITA" localSheetId="1">[1]Casos!#REF!</definedName>
    <definedName name="RITA">[1]Casos!#REF!</definedName>
    <definedName name="S" localSheetId="0">#REF!</definedName>
    <definedName name="S" localSheetId="1">#REF!</definedName>
    <definedName name="S">#REF!</definedName>
    <definedName name="SEXO" localSheetId="0">#REF!</definedName>
    <definedName name="SEXO" localSheetId="1">#REF!</definedName>
    <definedName name="SEXO">#REF!</definedName>
    <definedName name="SITUACION" localSheetId="0">#REF!</definedName>
    <definedName name="SITUACION" localSheetId="1">#REF!</definedName>
    <definedName name="SITUACION">#REF!</definedName>
    <definedName name="SS" localSheetId="0">#REF!</definedName>
    <definedName name="SS" localSheetId="1">#REF!</definedName>
    <definedName name="SS">#REF!</definedName>
    <definedName name="SSS" localSheetId="0">[10]Casos!#REF!</definedName>
    <definedName name="SSS">[10]Casos!#REF!</definedName>
    <definedName name="SSSS" localSheetId="0">#REF!</definedName>
    <definedName name="SSSS" localSheetId="1">#REF!</definedName>
    <definedName name="SSSS">#REF!</definedName>
    <definedName name="SSSSSSS" localSheetId="0">#REF!</definedName>
    <definedName name="SSSSSSS" localSheetId="1">#REF!</definedName>
    <definedName name="SSSSSSS">#REF!</definedName>
    <definedName name="SSSSSSSSSS">'[11]Base 2012'!$E$1</definedName>
    <definedName name="SSSSSSSSSSS" localSheetId="0">#REF!</definedName>
    <definedName name="SSSSSSSSSSS" localSheetId="1">#REF!</definedName>
    <definedName name="SSSSSSSSSSS">#REF!</definedName>
    <definedName name="SSSSSSSSSSSSSS" localSheetId="0">#REF!</definedName>
    <definedName name="SSSSSSSSSSSSSS" localSheetId="1">#REF!</definedName>
    <definedName name="SSSSSSSSSSSSSS">#REF!</definedName>
    <definedName name="SSSSSSSSSSSSSSSSSS" localSheetId="0">#REF!</definedName>
    <definedName name="SSSSSSSSSSSSSSSSSS" localSheetId="1">#REF!</definedName>
    <definedName name="SSSSSSSSSSSSSSSSSS">#REF!</definedName>
    <definedName name="SSSSSSSSSSSSSSSSSSSSSSSSSSSSSS" localSheetId="0">#REF!</definedName>
    <definedName name="SSSSSSSSSSSSSSSSSSSSSSSSSSSSSS" localSheetId="1">#REF!</definedName>
    <definedName name="SSSSSSSSSSSSSSSSSSSSSSSSSSSSSS">#REF!</definedName>
    <definedName name="Tabla1" localSheetId="0">#REF!</definedName>
    <definedName name="Tabla1" localSheetId="1">#REF!</definedName>
    <definedName name="Tabla1">#REF!</definedName>
    <definedName name="VINCULO" localSheetId="0">#REF!</definedName>
    <definedName name="VINCULO" localSheetId="1">#REF!</definedName>
    <definedName name="VINCULO">#REF!</definedName>
    <definedName name="VINCULO_A" localSheetId="0">#REF!</definedName>
    <definedName name="VINCULO_A" localSheetId="1">#REF!</definedName>
    <definedName name="VINCULO_A">#REF!</definedName>
    <definedName name="XX" localSheetId="0">[12]Casos!#REF!</definedName>
    <definedName name="XX">[12]Casos!#REF!</definedName>
    <definedName name="ZONA" localSheetId="0">[4]Casos!#REF!</definedName>
    <definedName name="ZONA" localSheetId="1">[4]Casos!#REF!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M162" i="15" l="1"/>
  <c r="O161" i="15"/>
  <c r="O162" i="15" s="1"/>
  <c r="O160" i="15"/>
  <c r="O159" i="15"/>
  <c r="E159" i="15"/>
  <c r="D159" i="15"/>
  <c r="O158" i="15"/>
  <c r="E158" i="15"/>
  <c r="O157" i="15"/>
  <c r="E157" i="15"/>
  <c r="O156" i="15"/>
  <c r="O155" i="15"/>
  <c r="D152" i="15"/>
  <c r="C152" i="15"/>
  <c r="D151" i="15"/>
  <c r="L150" i="15"/>
  <c r="H150" i="15"/>
  <c r="D150" i="15"/>
  <c r="M149" i="15"/>
  <c r="D149" i="15"/>
  <c r="M148" i="15"/>
  <c r="M150" i="15" s="1"/>
  <c r="D148" i="15"/>
  <c r="M147" i="15"/>
  <c r="D147" i="15"/>
  <c r="M141" i="15"/>
  <c r="O140" i="15"/>
  <c r="O139" i="15"/>
  <c r="H139" i="15"/>
  <c r="F139" i="15"/>
  <c r="O138" i="15"/>
  <c r="G138" i="15"/>
  <c r="C138" i="15"/>
  <c r="D138" i="15" s="1"/>
  <c r="O137" i="15"/>
  <c r="G137" i="15"/>
  <c r="C137" i="15"/>
  <c r="D137" i="15" s="1"/>
  <c r="O136" i="15"/>
  <c r="G136" i="15"/>
  <c r="C136" i="15"/>
  <c r="D136" i="15" s="1"/>
  <c r="D139" i="15" s="1"/>
  <c r="O135" i="15"/>
  <c r="O141" i="15" s="1"/>
  <c r="L130" i="15"/>
  <c r="H130" i="15"/>
  <c r="F130" i="15"/>
  <c r="M129" i="15"/>
  <c r="L129" i="15"/>
  <c r="H129" i="15"/>
  <c r="M128" i="15"/>
  <c r="L128" i="15"/>
  <c r="H128" i="15"/>
  <c r="M127" i="15"/>
  <c r="L127" i="15"/>
  <c r="H127" i="15"/>
  <c r="M126" i="15"/>
  <c r="L126" i="15"/>
  <c r="H126" i="15"/>
  <c r="M125" i="15"/>
  <c r="M130" i="15" s="1"/>
  <c r="L125" i="15"/>
  <c r="H125" i="15"/>
  <c r="M124" i="15"/>
  <c r="L124" i="15"/>
  <c r="H124" i="15"/>
  <c r="H123" i="15"/>
  <c r="H122" i="15"/>
  <c r="H121" i="15"/>
  <c r="H120" i="15"/>
  <c r="H119" i="15"/>
  <c r="H118" i="15"/>
  <c r="H117" i="15"/>
  <c r="H116" i="15"/>
  <c r="H115" i="15"/>
  <c r="H114" i="15"/>
  <c r="H113" i="15"/>
  <c r="H112" i="15"/>
  <c r="H111" i="15"/>
  <c r="H110" i="15"/>
  <c r="H109" i="15"/>
  <c r="H108" i="15"/>
  <c r="H107" i="15"/>
  <c r="O105" i="15"/>
  <c r="Q104" i="15"/>
  <c r="Q103" i="15"/>
  <c r="Q102" i="15"/>
  <c r="Q105" i="15" s="1"/>
  <c r="Q101" i="15"/>
  <c r="H101" i="15"/>
  <c r="D101" i="15"/>
  <c r="C101" i="15"/>
  <c r="D100" i="15"/>
  <c r="D99" i="15"/>
  <c r="D98" i="15"/>
  <c r="O97" i="15"/>
  <c r="H97" i="15"/>
  <c r="D97" i="15"/>
  <c r="Q96" i="15"/>
  <c r="D96" i="15"/>
  <c r="Q95" i="15"/>
  <c r="D95" i="15"/>
  <c r="Q94" i="15"/>
  <c r="Q97" i="15" s="1"/>
  <c r="H94" i="15"/>
  <c r="D94" i="15"/>
  <c r="O87" i="15"/>
  <c r="M87" i="15"/>
  <c r="H87" i="15"/>
  <c r="F87" i="15"/>
  <c r="E87" i="15"/>
  <c r="D87" i="15"/>
  <c r="O86" i="15"/>
  <c r="H86" i="15"/>
  <c r="O85" i="15"/>
  <c r="H85" i="15"/>
  <c r="O84" i="15"/>
  <c r="H84" i="15"/>
  <c r="O83" i="15"/>
  <c r="H83" i="15"/>
  <c r="O82" i="15"/>
  <c r="H82" i="15"/>
  <c r="O81" i="15"/>
  <c r="H81" i="15"/>
  <c r="O80" i="15"/>
  <c r="H80" i="15"/>
  <c r="O79" i="15"/>
  <c r="H79" i="15"/>
  <c r="O78" i="15"/>
  <c r="H78" i="15"/>
  <c r="H77" i="15"/>
  <c r="H76" i="15"/>
  <c r="H75" i="15"/>
  <c r="H74" i="15"/>
  <c r="O73" i="15"/>
  <c r="M73" i="15"/>
  <c r="H73" i="15"/>
  <c r="O72" i="15"/>
  <c r="H72" i="15"/>
  <c r="O71" i="15"/>
  <c r="H71" i="15"/>
  <c r="O70" i="15"/>
  <c r="H70" i="15"/>
  <c r="O69" i="15"/>
  <c r="H69" i="15"/>
  <c r="O68" i="15"/>
  <c r="H68" i="15"/>
  <c r="O67" i="15"/>
  <c r="H67" i="15"/>
  <c r="O66" i="15"/>
  <c r="H66" i="15"/>
  <c r="O65" i="15"/>
  <c r="H65" i="15"/>
  <c r="O64" i="15"/>
  <c r="H64" i="15"/>
  <c r="H63" i="15"/>
  <c r="H62" i="15"/>
  <c r="H61" i="15"/>
  <c r="Q58" i="15"/>
  <c r="O58" i="15"/>
  <c r="M58" i="15"/>
  <c r="L58" i="15"/>
  <c r="Q57" i="15"/>
  <c r="M57" i="15"/>
  <c r="Q56" i="15"/>
  <c r="M56" i="15"/>
  <c r="Q55" i="15"/>
  <c r="M55" i="15"/>
  <c r="Q54" i="15"/>
  <c r="M54" i="15"/>
  <c r="K45" i="15"/>
  <c r="K46" i="15" s="1"/>
  <c r="M30" i="15"/>
  <c r="L30" i="15"/>
  <c r="K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C139" i="15" l="1"/>
  <c r="M18" i="14" l="1"/>
  <c r="M19" i="14"/>
  <c r="M20" i="14"/>
  <c r="M21" i="14"/>
  <c r="M22" i="14"/>
  <c r="M23" i="14"/>
  <c r="M24" i="14"/>
  <c r="M25" i="14"/>
  <c r="M26" i="14"/>
  <c r="M27" i="14"/>
  <c r="M28" i="14"/>
  <c r="M29" i="14"/>
  <c r="K30" i="14"/>
  <c r="M30" i="14" s="1"/>
  <c r="L30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L60" i="14"/>
  <c r="M58" i="14" s="1"/>
  <c r="O60" i="14"/>
  <c r="Q58" i="14" s="1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D75" i="14"/>
  <c r="E75" i="14"/>
  <c r="F75" i="14"/>
  <c r="M76" i="14"/>
  <c r="O68" i="14" s="1"/>
  <c r="O85" i="14"/>
  <c r="Q84" i="14" s="1"/>
  <c r="C90" i="14"/>
  <c r="D89" i="14" s="1"/>
  <c r="H90" i="14" s="1"/>
  <c r="O92" i="14"/>
  <c r="Q89" i="14" s="1"/>
  <c r="L113" i="14"/>
  <c r="L118" i="14" s="1"/>
  <c r="L114" i="14"/>
  <c r="L115" i="14"/>
  <c r="L116" i="14"/>
  <c r="L117" i="14"/>
  <c r="H120" i="14"/>
  <c r="F132" i="14"/>
  <c r="H101" i="14" s="1"/>
  <c r="L143" i="14"/>
  <c r="C144" i="14"/>
  <c r="D148" i="14"/>
  <c r="C151" i="14"/>
  <c r="D149" i="14" s="1"/>
  <c r="M154" i="14"/>
  <c r="O150" i="14" s="1"/>
  <c r="K44" i="14" l="1"/>
  <c r="K45" i="14" s="1"/>
  <c r="D140" i="14"/>
  <c r="H119" i="14"/>
  <c r="H108" i="14"/>
  <c r="D88" i="14"/>
  <c r="H86" i="14" s="1"/>
  <c r="O71" i="14"/>
  <c r="O66" i="14"/>
  <c r="M60" i="14"/>
  <c r="M139" i="14"/>
  <c r="H107" i="14"/>
  <c r="D87" i="14"/>
  <c r="H75" i="14"/>
  <c r="D143" i="14"/>
  <c r="D139" i="14"/>
  <c r="D144" i="14" s="1"/>
  <c r="H106" i="14"/>
  <c r="D86" i="14"/>
  <c r="O70" i="14"/>
  <c r="Q59" i="14"/>
  <c r="Q60" i="14" s="1"/>
  <c r="H116" i="14"/>
  <c r="H100" i="14"/>
  <c r="Q85" i="14"/>
  <c r="M59" i="14"/>
  <c r="D142" i="14"/>
  <c r="H128" i="14"/>
  <c r="H99" i="14"/>
  <c r="D85" i="14"/>
  <c r="O74" i="14"/>
  <c r="M140" i="14"/>
  <c r="D150" i="14"/>
  <c r="D151" i="14" s="1"/>
  <c r="M141" i="14"/>
  <c r="H127" i="14"/>
  <c r="H98" i="14"/>
  <c r="D84" i="14"/>
  <c r="D83" i="14"/>
  <c r="H83" i="14" s="1"/>
  <c r="M142" i="14"/>
  <c r="D141" i="14"/>
  <c r="H126" i="14"/>
  <c r="H114" i="14"/>
  <c r="Q83" i="14"/>
  <c r="O67" i="14"/>
  <c r="M117" i="14"/>
  <c r="M114" i="14"/>
  <c r="M113" i="14"/>
  <c r="M116" i="14"/>
  <c r="D90" i="14"/>
  <c r="M115" i="14"/>
  <c r="Q91" i="14"/>
  <c r="O152" i="14"/>
  <c r="O148" i="14"/>
  <c r="H125" i="14"/>
  <c r="H113" i="14"/>
  <c r="H105" i="14"/>
  <c r="H97" i="14"/>
  <c r="O153" i="14"/>
  <c r="H124" i="14"/>
  <c r="H104" i="14"/>
  <c r="H96" i="14"/>
  <c r="H131" i="14"/>
  <c r="H123" i="14"/>
  <c r="H115" i="14"/>
  <c r="H111" i="14"/>
  <c r="H103" i="14"/>
  <c r="H95" i="14"/>
  <c r="O73" i="14"/>
  <c r="O69" i="14"/>
  <c r="O65" i="14"/>
  <c r="O149" i="14"/>
  <c r="Q90" i="14"/>
  <c r="O151" i="14"/>
  <c r="H118" i="14"/>
  <c r="H112" i="14"/>
  <c r="H122" i="14"/>
  <c r="H102" i="14"/>
  <c r="O75" i="14"/>
  <c r="H130" i="14"/>
  <c r="H110" i="14"/>
  <c r="H94" i="14"/>
  <c r="H129" i="14"/>
  <c r="H121" i="14"/>
  <c r="H117" i="14"/>
  <c r="H109" i="14"/>
  <c r="O72" i="14"/>
  <c r="O154" i="14" l="1"/>
  <c r="M143" i="14"/>
  <c r="H142" i="14"/>
  <c r="Q92" i="14"/>
  <c r="H132" i="14"/>
  <c r="O76" i="14"/>
  <c r="M118" i="14"/>
</calcChain>
</file>

<file path=xl/sharedStrings.xml><?xml version="1.0" encoding="utf-8"?>
<sst xmlns="http://schemas.openxmlformats.org/spreadsheetml/2006/main" count="461" uniqueCount="255">
  <si>
    <t>Total</t>
  </si>
  <si>
    <t>%</t>
  </si>
  <si>
    <t>Situación Laboral</t>
  </si>
  <si>
    <t>Conviviente</t>
  </si>
  <si>
    <t>Ex conviviente</t>
  </si>
  <si>
    <t>Otros</t>
  </si>
  <si>
    <t>Otro</t>
  </si>
  <si>
    <t>Grupo de edad</t>
  </si>
  <si>
    <t>0 - 5 años</t>
  </si>
  <si>
    <t>6 - 11 años</t>
  </si>
  <si>
    <t>Arequipa</t>
  </si>
  <si>
    <t>Madre de Dios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</si>
  <si>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</si>
  <si>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</si>
  <si>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</si>
  <si>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</si>
  <si>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</si>
  <si>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</si>
  <si>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</si>
  <si>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</si>
  <si>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</si>
  <si>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</si>
  <si>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</si>
  <si>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Si</t>
  </si>
  <si>
    <t>No</t>
  </si>
  <si>
    <t>Sin información</t>
  </si>
  <si>
    <t>Setiembre</t>
  </si>
  <si>
    <t>Var. %</t>
  </si>
  <si>
    <t>Sin datos</t>
  </si>
  <si>
    <t>N°</t>
  </si>
  <si>
    <t>Otro familiar</t>
  </si>
  <si>
    <t>Departamento</t>
  </si>
  <si>
    <t>Callao</t>
  </si>
  <si>
    <t>La Libertad</t>
  </si>
  <si>
    <t>Piura</t>
  </si>
  <si>
    <t>Junín</t>
  </si>
  <si>
    <t>Ica</t>
  </si>
  <si>
    <t>Cusco</t>
  </si>
  <si>
    <t>Puno</t>
  </si>
  <si>
    <t>Lambayeque</t>
  </si>
  <si>
    <t>Cajamarca</t>
  </si>
  <si>
    <t>San Martin</t>
  </si>
  <si>
    <t>Huánuco</t>
  </si>
  <si>
    <t>Ancash</t>
  </si>
  <si>
    <t>Ayacucho</t>
  </si>
  <si>
    <t>Loreto</t>
  </si>
  <si>
    <t>Tacna</t>
  </si>
  <si>
    <t>Ucayali</t>
  </si>
  <si>
    <t>Amazonas</t>
  </si>
  <si>
    <t>Huancavelica</t>
  </si>
  <si>
    <t>Moquegua</t>
  </si>
  <si>
    <t>Tumbes</t>
  </si>
  <si>
    <t>Pasco</t>
  </si>
  <si>
    <t>Años</t>
  </si>
  <si>
    <t>Periodo: Enero - Febrero 2019</t>
  </si>
  <si>
    <t>Feminicidio</t>
  </si>
  <si>
    <t>Apurimac</t>
  </si>
  <si>
    <t>Huanuco</t>
  </si>
  <si>
    <t>Junin</t>
  </si>
  <si>
    <t>Vinculo</t>
  </si>
  <si>
    <t>Conocido</t>
  </si>
  <si>
    <t>Familiar</t>
  </si>
  <si>
    <t>Pareja</t>
  </si>
  <si>
    <t>Desconocido</t>
  </si>
  <si>
    <r>
      <t xml:space="preserve">Elaboración: </t>
    </r>
    <r>
      <rPr>
        <sz val="10"/>
        <color theme="1"/>
        <rFont val="Arial"/>
        <family val="2"/>
      </rPr>
      <t>Unidad de Generación de Información y Gestión del Conocimiento</t>
    </r>
  </si>
  <si>
    <r>
      <t xml:space="preserve">Fuente: </t>
    </r>
    <r>
      <rPr>
        <sz val="10"/>
        <color theme="1"/>
        <rFont val="Arial"/>
        <family val="2"/>
      </rPr>
      <t>Registro de casos de víctimas de feminicidio atendidos por los CEM / UGIGC / PNCVFS / MIMP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</si>
  <si>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</si>
  <si>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t>Sentenciado</t>
  </si>
  <si>
    <t>Cometió suicidio</t>
  </si>
  <si>
    <t>Prófugo</t>
  </si>
  <si>
    <t>No cuenta con ocupación</t>
  </si>
  <si>
    <t>Prisionero</t>
  </si>
  <si>
    <t>Si cuenta con ocupación</t>
  </si>
  <si>
    <t>Libre / en investigación</t>
  </si>
  <si>
    <t>Situación laboral</t>
  </si>
  <si>
    <t>Detenido (sin sentencia)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</si>
  <si>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</si>
  <si>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Situación después del hecho</t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</si>
  <si>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Situación del agresor después del hecho</t>
    </r>
  </si>
  <si>
    <t>60 años a más</t>
  </si>
  <si>
    <t>Adulto</t>
  </si>
  <si>
    <t>30 - 59 años</t>
  </si>
  <si>
    <t>18 - 29 años</t>
  </si>
  <si>
    <t>15 - 17 años</t>
  </si>
  <si>
    <t>Alcohol / drogas</t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</si>
  <si>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</si>
  <si>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de feminicidio según grupo de edad del agresor</t>
    </r>
  </si>
  <si>
    <t>SECCIÓN II: PERFIL DEL AGRESOR</t>
  </si>
  <si>
    <t>Logro medidas de protección</t>
  </si>
  <si>
    <t>Se fue a vivir a otro lugar</t>
  </si>
  <si>
    <t>Separación</t>
  </si>
  <si>
    <t>No intimo</t>
  </si>
  <si>
    <t>Denuncia (policial o fiscal)</t>
  </si>
  <si>
    <t>Intimo</t>
  </si>
  <si>
    <t>Ninguno</t>
  </si>
  <si>
    <t>Medidas</t>
  </si>
  <si>
    <r>
      <t xml:space="preserve">2019 </t>
    </r>
    <r>
      <rPr>
        <b/>
        <vertAlign val="superscript"/>
        <sz val="9"/>
        <color theme="0"/>
        <rFont val="Arial"/>
        <family val="2"/>
      </rPr>
      <t>a/</t>
    </r>
  </si>
  <si>
    <t>Escenario</t>
  </si>
  <si>
    <r>
      <t xml:space="preserve">Cuadro N° 13: </t>
    </r>
    <r>
      <rPr>
        <sz val="9"/>
        <color indexed="8"/>
        <rFont val="Arial"/>
        <family val="2"/>
      </rPr>
      <t>Medidas que tomo la víctima de feminicidio previamente antes de que ocurra el hecho</t>
    </r>
  </si>
  <si>
    <r>
      <t xml:space="preserve">Cuadro N° 12: </t>
    </r>
    <r>
      <rPr>
        <sz val="9"/>
        <color indexed="8"/>
        <rFont val="Arial"/>
        <family val="2"/>
      </rPr>
      <t>Casos de víctimas de feminicidio atendidos por los CEM según escenario</t>
    </r>
  </si>
  <si>
    <t>Pretendiente</t>
  </si>
  <si>
    <t>Amigo/ Vecino</t>
  </si>
  <si>
    <t>Ex pareja</t>
  </si>
  <si>
    <t>Compañero de trabajo</t>
  </si>
  <si>
    <t>Yerno</t>
  </si>
  <si>
    <t>Suegro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</si>
  <si>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</si>
  <si>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t>Cuñado</t>
  </si>
  <si>
    <t>Abuelo</t>
  </si>
  <si>
    <t>Hijo</t>
  </si>
  <si>
    <t>Hijastro</t>
  </si>
  <si>
    <t>Hermano</t>
  </si>
  <si>
    <t>Padrastro</t>
  </si>
  <si>
    <t>Padre</t>
  </si>
  <si>
    <t>Progenitor de su hijo pero no han vivido juntos</t>
  </si>
  <si>
    <t>Ex enamorado</t>
  </si>
  <si>
    <t>Ex esposo</t>
  </si>
  <si>
    <t>Enamorado/novio que no es pareja sexual</t>
  </si>
  <si>
    <t>Pareja sexual sin hijos</t>
  </si>
  <si>
    <t>Esposo</t>
  </si>
  <si>
    <t>Vinculo relacional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</si>
  <si>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de víctimas de feminicidio según vinculo relacional</t>
    </r>
  </si>
  <si>
    <t>De 4 hijos/as a más</t>
  </si>
  <si>
    <t>1 a 3 hijos/as</t>
  </si>
  <si>
    <t>Número de hijos/as</t>
  </si>
  <si>
    <t>Adultas mayores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</si>
  <si>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</t>
    </r>
  </si>
  <si>
    <t>30 a 59 años</t>
  </si>
  <si>
    <t>18 a 29 años</t>
  </si>
  <si>
    <t>15 a 17 años</t>
  </si>
  <si>
    <t>Adultas</t>
  </si>
  <si>
    <t>12 a 14 años</t>
  </si>
  <si>
    <t>6 a 11 años</t>
  </si>
  <si>
    <t>0 a 5 años</t>
  </si>
  <si>
    <t>Estaba gestando</t>
  </si>
  <si>
    <t>Niñas y adolescentes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</si>
  <si>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</si>
  <si>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</t>
    </r>
  </si>
  <si>
    <t>SECCIÓN II: PERFIL DE LA VICTIMA DE FEMINICIDIO</t>
  </si>
  <si>
    <t>Lugar desolado (lejano)</t>
  </si>
  <si>
    <t>Hotel / hostal</t>
  </si>
  <si>
    <t>Centro de labores de la víctima</t>
  </si>
  <si>
    <t>Casa del agresor</t>
  </si>
  <si>
    <t>Casa de la víctima</t>
  </si>
  <si>
    <t>Casa de familiar</t>
  </si>
  <si>
    <t>Casa de ambos</t>
  </si>
  <si>
    <t>Calle - vía pública</t>
  </si>
  <si>
    <t>Lugar del hecho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</si>
  <si>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</si>
  <si>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Quemadura</t>
  </si>
  <si>
    <t>Golpes diversos</t>
  </si>
  <si>
    <t>Envenenamiento</t>
  </si>
  <si>
    <t>Disparo de bala</t>
  </si>
  <si>
    <t>Lima Provincia</t>
  </si>
  <si>
    <t>Decapitación</t>
  </si>
  <si>
    <t>Asfixia / estrangulamiento</t>
  </si>
  <si>
    <t>Aplastamiento</t>
  </si>
  <si>
    <t>Acuchillamiento</t>
  </si>
  <si>
    <t>Modalidad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</si>
  <si>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</si>
  <si>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Lima Metropolitana</t>
  </si>
  <si>
    <t>Acumulado
2009 - 2018</t>
  </si>
  <si>
    <t>Se desconoce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</si>
  <si>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Ranking de los departamentos con mayor casos de víctimas de feminicidio atendidos por los Centros Emergencia Mujer. 2009 - 2019</t>
    </r>
  </si>
  <si>
    <t>Urbana marginal</t>
  </si>
  <si>
    <t>Rural</t>
  </si>
  <si>
    <t>Urbana</t>
  </si>
  <si>
    <t>Área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</si>
  <si>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Casos de víctimas de feminicidio según área de ocurrencia</t>
    </r>
  </si>
  <si>
    <r>
      <t xml:space="preserve">2019 </t>
    </r>
    <r>
      <rPr>
        <b/>
        <vertAlign val="superscript"/>
        <sz val="9"/>
        <color theme="1"/>
        <rFont val="Arial"/>
        <family val="2"/>
      </rPr>
      <t>a/</t>
    </r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</si>
  <si>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víctimas de feminicidio atendidos por los CEM según año</t>
    </r>
  </si>
  <si>
    <t>Mes / año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</si>
  <si>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de víctimas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atendidos por los CEM según mes de ocurrencia</t>
    </r>
  </si>
  <si>
    <r>
      <t xml:space="preserve">Perú: </t>
    </r>
    <r>
      <rPr>
        <sz val="9"/>
        <color theme="1"/>
        <rFont val="Arial"/>
        <family val="2"/>
      </rPr>
      <t>Casos de víctimas de feminicidio atendidos por los CEM</t>
    </r>
  </si>
  <si>
    <t>SECCIÓN I: MAGNITUD DEL FEMINICIDIO</t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</si>
  <si>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</si>
  <si>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r>
      <t>REPORTE ESTADÍSTICO DE CASOS DE VÍCTIMAS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ATENDIDOS POR LOS CENTROS EMERGENCIA MUJER</t>
    </r>
  </si>
  <si>
    <r>
      <t xml:space="preserve">Periodo: Enero - Febrero 2019 </t>
    </r>
    <r>
      <rPr>
        <b/>
        <i/>
        <sz val="16"/>
        <color theme="1"/>
        <rFont val="Arial"/>
        <family val="2"/>
      </rPr>
      <t>(Preliminar)</t>
    </r>
  </si>
  <si>
    <t>a/ Casos de víctimas de feminicidio ocurridos al 28 de febrero de 2019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</si>
  <si>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de víctimas de feminicidio ocurridos en dicho periodo; siendo que un caso corresponde a una mujer fallecida, víctima de feminicidio.</t>
    </r>
  </si>
  <si>
    <r>
      <t xml:space="preserve">Elaboración: </t>
    </r>
    <r>
      <rPr>
        <i/>
        <sz val="10"/>
        <color theme="1"/>
        <rFont val="Arial"/>
        <family val="2"/>
      </rPr>
      <t>Unidad de Generación de Información y Gestión del Conocimiento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</si>
  <si>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por los CEM / UGIGC / PNCVFS / MIMP</t>
    </r>
  </si>
  <si>
    <r>
      <t xml:space="preserve">1/ </t>
    </r>
    <r>
      <rPr>
        <i/>
        <sz val="10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</si>
  <si>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</si>
  <si>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t>Otra situación</t>
  </si>
  <si>
    <t>Se suicido</t>
  </si>
  <si>
    <t>Libre en investigación</t>
  </si>
  <si>
    <t>Profugo</t>
  </si>
  <si>
    <t>Sin ocupación</t>
  </si>
  <si>
    <t>Con ocupación</t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</si>
  <si>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Ocupación del presunto agresor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</si>
  <si>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Situación del presunto agresor</t>
    </r>
  </si>
  <si>
    <t>Ambos</t>
  </si>
  <si>
    <t>Efectos de droga</t>
  </si>
  <si>
    <t>Efectos de alcohol</t>
  </si>
  <si>
    <t>Sobrio</t>
  </si>
  <si>
    <t>14 - 17 años</t>
  </si>
  <si>
    <t>Estado</t>
  </si>
  <si>
    <t>Grupos de edad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</si>
  <si>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Estado del presunto agresor en la última agresión</t>
    </r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</si>
  <si>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tentativa de feminicidio según grupos de edad del presunto agresor</t>
    </r>
  </si>
  <si>
    <t>SECCIÓN II: PERFIL DEL PRESUNTO AGRESOR DE TENTATIVA DE FEMINICIDIO</t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</si>
  <si>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</si>
  <si>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</si>
  <si>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t>Empleado de trabajo</t>
  </si>
  <si>
    <t>Empleador de trabajo</t>
  </si>
  <si>
    <t>Compañero de estudio</t>
  </si>
  <si>
    <t>Docente</t>
  </si>
  <si>
    <t>Concuñado</t>
  </si>
  <si>
    <t>Vecino</t>
  </si>
  <si>
    <t>Otra familiar</t>
  </si>
  <si>
    <t>Sobrino-nieto</t>
  </si>
  <si>
    <t>Primo</t>
  </si>
  <si>
    <t>Tío-abuelo</t>
  </si>
  <si>
    <t>Bisnieto</t>
  </si>
  <si>
    <t>Sobrino</t>
  </si>
  <si>
    <t>Tío</t>
  </si>
  <si>
    <t>Bisabuelo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</si>
  <si>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de tentativa de feminicidio según vinculo relacional</t>
    </r>
  </si>
  <si>
    <t>Nieto</t>
  </si>
  <si>
    <t>Hermanastro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</si>
  <si>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</si>
  <si>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Ex novio</t>
  </si>
  <si>
    <t>Ex cónyuge</t>
  </si>
  <si>
    <t>Novio</t>
  </si>
  <si>
    <t>Enamorado</t>
  </si>
  <si>
    <t>Cónyuge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</si>
  <si>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Casos de tentativa de feminicidio según vinculo relacional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</si>
  <si>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hijos/as vivos/as</t>
    </r>
  </si>
  <si>
    <t>12 - 14 años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</si>
  <si>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Número de víctimas que estuvieron gestando al momento de acudir al CEM</t>
    </r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</si>
  <si>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Casos de tentativa de feminicidio según grupo de edad de la victima</t>
    </r>
  </si>
  <si>
    <t>SECCIÓN II: PERFIL DE LA VÍCTIMA DE TENTATIVA DE FEMINICIDIO ATENDIDA POR EL CENTRO EMERGENCIA MUJER</t>
  </si>
  <si>
    <r>
      <rPr>
        <b/>
        <i/>
        <sz val="7.5"/>
        <color theme="1"/>
        <rFont val="Arial"/>
        <family val="2"/>
      </rPr>
      <t xml:space="preserve">a/ </t>
    </r>
    <r>
      <rPr>
        <i/>
        <sz val="7.5"/>
        <color theme="1"/>
        <rFont val="Arial"/>
        <family val="2"/>
      </rPr>
      <t>Información al 28 de febrero de 2019</t>
    </r>
  </si>
  <si>
    <t>Otro lugar</t>
  </si>
  <si>
    <t>Lugar desolado</t>
  </si>
  <si>
    <t>Centro Poblado</t>
  </si>
  <si>
    <t>Hotel / Hostal</t>
  </si>
  <si>
    <t>Calle via publica</t>
  </si>
  <si>
    <t>Centro de labores de la usuaria</t>
  </si>
  <si>
    <t>Casa de la persona agresora</t>
  </si>
  <si>
    <t>Casa de la persona usuaria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</si>
  <si>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</si>
  <si>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r>
      <t xml:space="preserve">2019 </t>
    </r>
    <r>
      <rPr>
        <b/>
        <vertAlign val="superscript"/>
        <sz val="9"/>
        <color theme="0"/>
        <rFont val="Arial"/>
        <family val="2"/>
      </rPr>
      <t>1/</t>
    </r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</si>
  <si>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</si>
  <si>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Ranking de los departamento con mayor casos de tentativa de feminicidio atendidos por los Centros Emergencia Mujer.
Periodo: Enero 2009 - Febrero 2019</t>
    </r>
  </si>
  <si>
    <t>Tentativa de feminicidio</t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</si>
  <si>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tentativa de feminicidio según año</t>
    </r>
  </si>
  <si>
    <t>Periodo: Enero - Febrero, 2019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</si>
  <si>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de tentativa feminicidio por mes de ocurrencia</t>
    </r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</si>
  <si>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</si>
  <si>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t>SECCIÓN I: MAGNITUD DE LOS CASOS DE TENTATIVA DE FEMINICIDIO ATENDIDOS POR LOS CENTROS EMERGENCIA MUJER</t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</si>
  <si>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donde las mujeres salvarón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</si>
  <si>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r>
      <t xml:space="preserve">Periodo: Enero a Febrero, 2019 </t>
    </r>
    <r>
      <rPr>
        <b/>
        <i/>
        <sz val="16"/>
        <color theme="1"/>
        <rFont val="Arial"/>
        <family val="2"/>
      </rPr>
      <t>(Preliminar)</t>
    </r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</si>
  <si>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TENTATIVAS DE FEMINICIDIO ATENDIDOS POR LOS CENTROS EMERGENCIA MUJER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</si>
</sst>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b/>
      <i/>
      <sz val="8"/>
      <color theme="1"/>
      <name val="Arial"/>
      <family val="2"/>
    </font>
    <font>
      <b/>
      <i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color indexed="8"/>
      <name val="Arial"/>
      <family val="2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C00000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10"/>
      <color rgb="FFC00000"/>
      <name val="Arial"/>
      <family val="2"/>
    </font>
    <font>
      <b/>
      <vertAlign val="superscript"/>
      <sz val="16"/>
      <color theme="0"/>
      <name val="Arial"/>
      <family val="2"/>
    </font>
    <font>
      <b/>
      <i/>
      <sz val="16"/>
      <color theme="1"/>
      <name val="Arial"/>
      <family val="2"/>
    </font>
    <font>
      <sz val="11"/>
      <color indexed="8"/>
      <name val="Calibri"/>
      <family val="2"/>
    </font>
    <font>
      <b/>
      <i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9"/>
      <color rgb="FFC00000"/>
      <name val="Arial"/>
      <family val="2"/>
    </font>
    <font>
      <i/>
      <sz val="7.5"/>
      <color theme="1"/>
      <name val="Arial"/>
      <family val="2"/>
    </font>
    <font>
      <b/>
      <i/>
      <sz val="7.5"/>
      <color theme="1"/>
      <name val="Arial"/>
      <family val="2"/>
    </font>
    <font>
      <b/>
      <sz val="7.5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EC8EE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theme="0"/>
      </top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31" fillId="0" borderId="0" applyFont="0" applyFill="0" applyBorder="0" applyAlignment="0" applyProtection="0"/>
  </cellStyleXfs>
  <cellXfs count="239">
    <xf numFmtId="0" fontId="0" fillId="0" borderId="0" xfId="0"/>
    <xf numFmtId="0" fontId="5" fillId="2" borderId="0" xfId="0" applyFont="1" applyFill="1"/>
    <xf numFmtId="0" fontId="9" fillId="3" borderId="0" xfId="0" applyFont="1" applyFill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9" fontId="5" fillId="0" borderId="0" xfId="3" applyFont="1" applyAlignment="1">
      <alignment horizontal="center" vertical="center"/>
    </xf>
    <xf numFmtId="9" fontId="9" fillId="3" borderId="1" xfId="3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9" fillId="3" borderId="0" xfId="0" applyFont="1" applyFill="1"/>
    <xf numFmtId="0" fontId="5" fillId="0" borderId="0" xfId="0" applyFont="1" applyAlignment="1">
      <alignment horizontal="right"/>
    </xf>
    <xf numFmtId="9" fontId="5" fillId="0" borderId="0" xfId="3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9" fontId="9" fillId="0" borderId="0" xfId="3" applyFont="1" applyAlignment="1">
      <alignment horizontal="center"/>
    </xf>
    <xf numFmtId="0" fontId="5" fillId="0" borderId="0" xfId="0" applyFont="1" applyAlignment="1">
      <alignment vertical="center" wrapText="1"/>
    </xf>
    <xf numFmtId="3" fontId="9" fillId="3" borderId="1" xfId="3" applyNumberFormat="1" applyFont="1" applyFill="1" applyBorder="1" applyAlignment="1">
      <alignment horizontal="center"/>
    </xf>
    <xf numFmtId="9" fontId="9" fillId="0" borderId="0" xfId="3" applyFont="1" applyAlignment="1">
      <alignment horizontal="right"/>
    </xf>
    <xf numFmtId="9" fontId="5" fillId="0" borderId="0" xfId="2" applyNumberFormat="1" applyFont="1" applyAlignment="1">
      <alignment horizontal="center" vertical="center"/>
    </xf>
    <xf numFmtId="9" fontId="9" fillId="3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9" fontId="9" fillId="0" borderId="0" xfId="3" applyFont="1" applyAlignment="1">
      <alignment horizontal="center" vertical="center"/>
    </xf>
    <xf numFmtId="9" fontId="4" fillId="0" borderId="0" xfId="3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6" fillId="0" borderId="0" xfId="0" applyFont="1"/>
    <xf numFmtId="0" fontId="0" fillId="0" borderId="0" xfId="0" applyAlignment="1">
      <alignment vertical="top"/>
    </xf>
    <xf numFmtId="1" fontId="9" fillId="3" borderId="1" xfId="3" applyNumberFormat="1" applyFont="1" applyFill="1" applyBorder="1" applyAlignment="1">
      <alignment horizontal="center"/>
    </xf>
    <xf numFmtId="1" fontId="5" fillId="0" borderId="0" xfId="3" applyNumberFormat="1" applyFont="1" applyAlignment="1">
      <alignment horizontal="center" vertical="center"/>
    </xf>
    <xf numFmtId="9" fontId="25" fillId="0" borderId="0" xfId="0" applyNumberFormat="1" applyFont="1" applyAlignment="1">
      <alignment horizontal="right" vertical="top"/>
    </xf>
    <xf numFmtId="0" fontId="16" fillId="0" borderId="0" xfId="0" applyFont="1" applyAlignment="1">
      <alignment horizontal="right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19" fillId="0" borderId="0" xfId="0" applyFont="1" applyAlignment="1">
      <alignment vertical="top"/>
    </xf>
    <xf numFmtId="1" fontId="9" fillId="3" borderId="1" xfId="0" applyNumberFormat="1" applyFont="1" applyFill="1" applyBorder="1" applyAlignment="1">
      <alignment horizontal="center"/>
    </xf>
    <xf numFmtId="9" fontId="4" fillId="0" borderId="0" xfId="3" applyFont="1"/>
    <xf numFmtId="9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4" fillId="0" borderId="0" xfId="2" applyFont="1" applyAlignment="1">
      <alignment vertical="center"/>
    </xf>
    <xf numFmtId="1" fontId="5" fillId="0" borderId="0" xfId="2" applyNumberFormat="1" applyFont="1" applyAlignment="1">
      <alignment horizontal="center" vertical="center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wrapText="1"/>
    </xf>
    <xf numFmtId="0" fontId="8" fillId="3" borderId="1" xfId="0" applyFont="1" applyFill="1" applyBorder="1" applyAlignment="1">
      <alignment horizontal="center"/>
    </xf>
    <xf numFmtId="9" fontId="5" fillId="6" borderId="0" xfId="3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6" borderId="0" xfId="2" applyFont="1" applyFill="1" applyAlignment="1">
      <alignment horizontal="center" vertical="center"/>
    </xf>
    <xf numFmtId="0" fontId="5" fillId="6" borderId="0" xfId="2" applyFont="1" applyFill="1" applyAlignment="1">
      <alignment vertical="center"/>
    </xf>
    <xf numFmtId="0" fontId="4" fillId="6" borderId="0" xfId="2" applyFont="1" applyFill="1" applyAlignment="1">
      <alignment vertical="center"/>
    </xf>
    <xf numFmtId="9" fontId="9" fillId="0" borderId="0" xfId="0" applyNumberFormat="1" applyFont="1"/>
    <xf numFmtId="9" fontId="5" fillId="6" borderId="0" xfId="0" applyNumberFormat="1" applyFont="1" applyFill="1" applyAlignment="1">
      <alignment horizontal="center"/>
    </xf>
    <xf numFmtId="9" fontId="5" fillId="2" borderId="0" xfId="3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vertical="center"/>
    </xf>
    <xf numFmtId="0" fontId="4" fillId="2" borderId="0" xfId="2" applyFont="1" applyFill="1" applyAlignment="1">
      <alignment vertical="center"/>
    </xf>
    <xf numFmtId="9" fontId="5" fillId="0" borderId="0" xfId="0" applyNumberFormat="1" applyFont="1"/>
    <xf numFmtId="9" fontId="5" fillId="11" borderId="0" xfId="2" applyNumberFormat="1" applyFont="1" applyFill="1" applyAlignment="1">
      <alignment horizontal="center" vertical="center"/>
    </xf>
    <xf numFmtId="0" fontId="5" fillId="11" borderId="0" xfId="2" applyFont="1" applyFill="1" applyAlignment="1">
      <alignment horizontal="center" vertical="center"/>
    </xf>
    <xf numFmtId="0" fontId="4" fillId="11" borderId="0" xfId="2" applyFont="1" applyFill="1" applyAlignment="1">
      <alignment vertical="center"/>
    </xf>
    <xf numFmtId="9" fontId="5" fillId="11" borderId="0" xfId="3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5" fillId="11" borderId="0" xfId="2" applyFont="1" applyFill="1" applyAlignment="1">
      <alignment vertical="center"/>
    </xf>
    <xf numFmtId="9" fontId="5" fillId="7" borderId="0" xfId="2" applyNumberFormat="1" applyFont="1" applyFill="1" applyAlignment="1">
      <alignment horizontal="center" vertical="center"/>
    </xf>
    <xf numFmtId="0" fontId="5" fillId="7" borderId="0" xfId="2" applyFont="1" applyFill="1" applyAlignment="1">
      <alignment horizontal="center" vertical="center"/>
    </xf>
    <xf numFmtId="0" fontId="4" fillId="7" borderId="0" xfId="2" applyFont="1" applyFill="1" applyAlignment="1">
      <alignment vertical="center"/>
    </xf>
    <xf numFmtId="9" fontId="5" fillId="10" borderId="0" xfId="2" applyNumberFormat="1" applyFont="1" applyFill="1" applyAlignment="1">
      <alignment horizontal="center" vertical="center"/>
    </xf>
    <xf numFmtId="0" fontId="5" fillId="10" borderId="0" xfId="2" applyFont="1" applyFill="1" applyAlignment="1">
      <alignment horizontal="center" vertical="center"/>
    </xf>
    <xf numFmtId="0" fontId="4" fillId="10" borderId="0" xfId="2" applyFont="1" applyFill="1" applyAlignment="1">
      <alignment vertical="center"/>
    </xf>
    <xf numFmtId="9" fontId="5" fillId="9" borderId="0" xfId="2" applyNumberFormat="1" applyFont="1" applyFill="1" applyAlignment="1">
      <alignment horizontal="center" vertical="center"/>
    </xf>
    <xf numFmtId="0" fontId="5" fillId="9" borderId="0" xfId="2" applyFont="1" applyFill="1" applyAlignment="1">
      <alignment horizontal="center" vertical="center"/>
    </xf>
    <xf numFmtId="0" fontId="4" fillId="9" borderId="0" xfId="2" applyFont="1" applyFill="1" applyAlignment="1">
      <alignment vertical="center"/>
    </xf>
    <xf numFmtId="9" fontId="5" fillId="7" borderId="0" xfId="3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5" fillId="7" borderId="0" xfId="2" applyFont="1" applyFill="1" applyAlignment="1">
      <alignment vertical="center"/>
    </xf>
    <xf numFmtId="9" fontId="5" fillId="10" borderId="0" xfId="3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5" fillId="10" borderId="0" xfId="2" applyFont="1" applyFill="1" applyAlignment="1">
      <alignment vertical="center"/>
    </xf>
    <xf numFmtId="0" fontId="5" fillId="10" borderId="0" xfId="2" applyFont="1" applyFill="1" applyAlignment="1">
      <alignment horizontal="left" vertical="center"/>
    </xf>
    <xf numFmtId="0" fontId="4" fillId="10" borderId="0" xfId="2" applyFont="1" applyFill="1" applyAlignment="1">
      <alignment horizontal="left" vertical="center"/>
    </xf>
    <xf numFmtId="9" fontId="5" fillId="9" borderId="0" xfId="3" applyFont="1" applyFill="1" applyAlignment="1">
      <alignment horizontal="center"/>
    </xf>
    <xf numFmtId="0" fontId="5" fillId="9" borderId="0" xfId="0" applyFont="1" applyFill="1" applyAlignment="1">
      <alignment horizontal="center"/>
    </xf>
    <xf numFmtId="0" fontId="5" fillId="9" borderId="0" xfId="2" applyFont="1" applyFill="1" applyAlignment="1">
      <alignment vertical="center"/>
    </xf>
    <xf numFmtId="0" fontId="9" fillId="3" borderId="1" xfId="0" applyFont="1" applyFill="1" applyBorder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9" fontId="28" fillId="0" borderId="0" xfId="0" applyNumberFormat="1" applyFont="1" applyAlignment="1">
      <alignment horizontal="left"/>
    </xf>
    <xf numFmtId="0" fontId="9" fillId="3" borderId="0" xfId="0" applyFont="1" applyFill="1" applyAlignment="1">
      <alignment wrapText="1"/>
    </xf>
    <xf numFmtId="0" fontId="8" fillId="3" borderId="1" xfId="0" applyFont="1" applyFill="1" applyBorder="1"/>
    <xf numFmtId="3" fontId="5" fillId="0" borderId="0" xfId="3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4" fillId="8" borderId="0" xfId="0" applyFont="1" applyFill="1" applyAlignment="1">
      <alignment vertical="center"/>
    </xf>
    <xf numFmtId="0" fontId="9" fillId="3" borderId="0" xfId="0" applyFont="1" applyFill="1" applyAlignment="1">
      <alignment horizontal="right" vertical="center" wrapText="1"/>
    </xf>
    <xf numFmtId="9" fontId="9" fillId="3" borderId="0" xfId="3" applyFont="1" applyFill="1" applyAlignment="1">
      <alignment horizontal="center" vertical="center"/>
    </xf>
    <xf numFmtId="9" fontId="5" fillId="0" borderId="3" xfId="3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3" fontId="9" fillId="3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wrapText="1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top" wrapText="1"/>
    </xf>
    <xf numFmtId="0" fontId="9" fillId="3" borderId="0" xfId="0" applyFont="1" applyFill="1" applyAlignment="1">
      <alignment horizontal="right"/>
    </xf>
    <xf numFmtId="0" fontId="19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4" fillId="0" borderId="0" xfId="0" applyFont="1"/>
    <xf numFmtId="0" fontId="0" fillId="0" borderId="0" xfId="0" applyAlignment="1">
      <alignment horizontal="center" vertical="center"/>
    </xf>
    <xf numFmtId="0" fontId="32" fillId="0" borderId="0" xfId="0" applyFont="1" applyAlignment="1">
      <alignment vertical="center"/>
    </xf>
    <xf numFmtId="1" fontId="9" fillId="3" borderId="1" xfId="3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9" fontId="25" fillId="0" borderId="0" xfId="0" applyNumberFormat="1" applyFont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9" fontId="5" fillId="12" borderId="0" xfId="3" applyFont="1" applyFill="1" applyAlignment="1">
      <alignment horizontal="center" vertical="center"/>
    </xf>
    <xf numFmtId="0" fontId="5" fillId="12" borderId="0" xfId="0" applyFont="1" applyFill="1" applyAlignment="1">
      <alignment horizontal="center" vertical="center"/>
    </xf>
    <xf numFmtId="0" fontId="5" fillId="12" borderId="0" xfId="2" applyFont="1" applyFill="1" applyAlignment="1">
      <alignment horizontal="center" vertical="center"/>
    </xf>
    <xf numFmtId="0" fontId="5" fillId="12" borderId="0" xfId="2" applyFont="1" applyFill="1" applyAlignment="1">
      <alignment vertical="center"/>
    </xf>
    <xf numFmtId="0" fontId="4" fillId="12" borderId="0" xfId="2" applyFont="1" applyFill="1" applyAlignment="1">
      <alignment vertical="center"/>
    </xf>
    <xf numFmtId="9" fontId="9" fillId="0" borderId="0" xfId="0" applyNumberFormat="1" applyFont="1" applyAlignment="1">
      <alignment vertical="center"/>
    </xf>
    <xf numFmtId="9" fontId="5" fillId="6" borderId="0" xfId="3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9" fontId="5" fillId="0" borderId="0" xfId="0" applyNumberFormat="1" applyFont="1" applyAlignment="1">
      <alignment vertical="center"/>
    </xf>
    <xf numFmtId="9" fontId="5" fillId="13" borderId="0" xfId="3" applyFont="1" applyFill="1" applyAlignment="1">
      <alignment horizontal="center" vertical="center"/>
    </xf>
    <xf numFmtId="0" fontId="5" fillId="13" borderId="0" xfId="0" applyFont="1" applyFill="1" applyAlignment="1">
      <alignment horizontal="center" vertical="center"/>
    </xf>
    <xf numFmtId="0" fontId="5" fillId="13" borderId="0" xfId="2" applyFont="1" applyFill="1" applyAlignment="1">
      <alignment horizontal="center" vertical="center"/>
    </xf>
    <xf numFmtId="0" fontId="5" fillId="13" borderId="0" xfId="2" applyFont="1" applyFill="1" applyAlignment="1">
      <alignment vertical="center"/>
    </xf>
    <xf numFmtId="0" fontId="4" fillId="13" borderId="0" xfId="2" applyFont="1" applyFill="1" applyAlignment="1">
      <alignment vertical="center"/>
    </xf>
    <xf numFmtId="9" fontId="9" fillId="3" borderId="1" xfId="0" applyNumberFormat="1" applyFont="1" applyFill="1" applyBorder="1" applyAlignment="1">
      <alignment horizontal="center" vertical="center"/>
    </xf>
    <xf numFmtId="9" fontId="5" fillId="12" borderId="0" xfId="0" applyNumberFormat="1" applyFont="1" applyFill="1" applyAlignment="1">
      <alignment horizontal="center" vertical="center"/>
    </xf>
    <xf numFmtId="9" fontId="5" fillId="6" borderId="0" xfId="2" applyNumberFormat="1" applyFont="1" applyFill="1" applyAlignment="1">
      <alignment horizontal="center" vertical="center"/>
    </xf>
    <xf numFmtId="9" fontId="5" fillId="13" borderId="0" xfId="2" applyNumberFormat="1" applyFont="1" applyFill="1" applyAlignment="1">
      <alignment horizontal="center" vertical="center"/>
    </xf>
    <xf numFmtId="9" fontId="5" fillId="9" borderId="0" xfId="3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9" borderId="0" xfId="2" applyFont="1" applyFill="1" applyAlignment="1">
      <alignment horizontal="left" vertical="center"/>
    </xf>
    <xf numFmtId="0" fontId="4" fillId="9" borderId="0" xfId="2" applyFont="1" applyFill="1" applyAlignment="1">
      <alignment horizontal="left" vertical="center"/>
    </xf>
    <xf numFmtId="9" fontId="5" fillId="10" borderId="0" xfId="3" applyFont="1" applyFill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8" fillId="3" borderId="1" xfId="0" applyFont="1" applyFill="1" applyBorder="1" applyAlignment="1">
      <alignment vertical="center"/>
    </xf>
    <xf numFmtId="9" fontId="38" fillId="0" borderId="0" xfId="0" applyNumberFormat="1" applyFont="1" applyAlignment="1">
      <alignment horizontal="left" vertical="center"/>
    </xf>
    <xf numFmtId="164" fontId="9" fillId="3" borderId="1" xfId="3" applyNumberFormat="1" applyFont="1" applyFill="1" applyBorder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3" fontId="9" fillId="0" borderId="0" xfId="3" applyNumberFormat="1" applyFont="1" applyAlignment="1">
      <alignment horizontal="center" vertical="center"/>
    </xf>
    <xf numFmtId="3" fontId="9" fillId="3" borderId="1" xfId="3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3" fontId="9" fillId="3" borderId="1" xfId="3" applyNumberFormat="1" applyFont="1" applyFill="1" applyBorder="1" applyAlignment="1">
      <alignment horizontal="right" vertical="center"/>
    </xf>
    <xf numFmtId="9" fontId="9" fillId="0" borderId="0" xfId="3" applyFont="1" applyAlignment="1">
      <alignment horizontal="right" vertical="center"/>
    </xf>
    <xf numFmtId="0" fontId="5" fillId="8" borderId="0" xfId="0" applyFont="1" applyFill="1" applyAlignment="1">
      <alignment vertical="center"/>
    </xf>
    <xf numFmtId="0" fontId="19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0" fontId="9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9" fontId="5" fillId="0" borderId="0" xfId="3" applyFont="1" applyAlignment="1">
      <alignment horizontal="center" vertical="center"/>
    </xf>
    <xf numFmtId="9" fontId="9" fillId="3" borderId="1" xfId="3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9" fontId="9" fillId="3" borderId="1" xfId="3" applyFont="1" applyFill="1" applyBorder="1" applyAlignment="1">
      <alignment horizontal="center" vertical="center"/>
    </xf>
    <xf numFmtId="9" fontId="4" fillId="0" borderId="0" xfId="3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3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center"/>
    </xf>
    <xf numFmtId="9" fontId="9" fillId="3" borderId="1" xfId="3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justify" vertical="top" wrapText="1"/>
    </xf>
    <xf numFmtId="9" fontId="5" fillId="0" borderId="0" xfId="3" applyFont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5" fillId="0" borderId="0" xfId="0" applyFont="1" applyAlignment="1">
      <alignment horizontal="left" vertical="center" wrapText="1"/>
    </xf>
    <xf numFmtId="9" fontId="4" fillId="0" borderId="0" xfId="3" applyFont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9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2" borderId="0" xfId="2" applyFont="1" applyFill="1" applyAlignment="1">
      <alignment horizontal="left" wrapText="1"/>
    </xf>
    <xf numFmtId="0" fontId="4" fillId="2" borderId="0" xfId="2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9" fontId="5" fillId="0" borderId="0" xfId="3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9" fontId="9" fillId="3" borderId="1" xfId="3" applyFont="1" applyFill="1" applyBorder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26" fillId="0" borderId="0" xfId="0" applyFont="1" applyAlignment="1">
      <alignment horizontal="left"/>
    </xf>
    <xf numFmtId="0" fontId="9" fillId="3" borderId="0" xfId="0" applyFont="1" applyFill="1" applyAlignment="1">
      <alignment horizontal="center" vertical="center" wrapText="1"/>
    </xf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top"/>
    </xf>
    <xf numFmtId="0" fontId="10" fillId="4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7" fillId="7" borderId="0" xfId="0" applyFont="1" applyFill="1" applyAlignment="1">
      <alignment horizontal="justify" vertical="center" wrapText="1"/>
    </xf>
    <xf numFmtId="0" fontId="18" fillId="2" borderId="0" xfId="0" applyFont="1" applyFill="1" applyAlignment="1">
      <alignment horizontal="left" vertical="top" wrapText="1"/>
    </xf>
    <xf numFmtId="0" fontId="26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5" fillId="7" borderId="0" xfId="0" applyFont="1" applyFill="1" applyAlignment="1">
      <alignment horizontal="justify" vertical="center" wrapText="1"/>
    </xf>
    <xf numFmtId="0" fontId="12" fillId="5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 shrinkToFit="1"/>
    </xf>
    <xf numFmtId="0" fontId="41" fillId="3" borderId="0" xfId="0" applyFont="1" applyFill="1" applyAlignment="1">
      <alignment horizontal="center" vertical="center"/>
    </xf>
    <xf numFmtId="9" fontId="5" fillId="0" borderId="3" xfId="3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9" fontId="9" fillId="3" borderId="1" xfId="3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3" fillId="0" borderId="0" xfId="0" applyFont="1" applyAlignment="1">
      <alignment horizontal="left" vertical="top" wrapText="1"/>
    </xf>
    <xf numFmtId="9" fontId="9" fillId="3" borderId="1" xfId="3" applyFont="1" applyFill="1" applyBorder="1" applyAlignment="1">
      <alignment horizontal="center" vertical="center"/>
    </xf>
    <xf numFmtId="9" fontId="4" fillId="0" borderId="0" xfId="3" applyFont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2 3" xfId="7"/>
    <cellStyle name="Normal 2 3" xfId="10"/>
    <cellStyle name="Normal 2 3 2" xfId="6"/>
    <cellStyle name="Normal 3 2" xfId="11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2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4728758989694"/>
          <c:y val="0.13125440728695167"/>
          <c:w val="0.47083601358047072"/>
          <c:h val="0.867442535587491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40-49BE-971A-3273995034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40-49BE-971A-3273995034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840-49BE-971A-3273995034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40-49BE-971A-32739950347F}"/>
              </c:ext>
            </c:extLst>
          </c:dPt>
          <c:dLbls>
            <c:dLbl>
              <c:idx val="0"/>
              <c:layout>
                <c:manualLayout>
                  <c:x val="-0.19383653521638319"/>
                  <c:y val="0.2106750527349202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49AB353-7C3F-42A4-AF4C-233850E53F3B}" type="CATEGORYNAME">
                      <a:rPr lang="en-US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sz="800" b="1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8AFDEB68-481B-483E-A6E5-33E41A444C15}" type="VALUE">
                      <a:rPr lang="en-US" baseline="0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88E3406-C9FE-4440-ACE3-96E79B6E4DAA}" type="PERCENTAGE">
                      <a:rPr lang="en-US" baseline="0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8819918566344"/>
                      <c:h val="0.183309073660095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840-49BE-971A-32739950347F}"/>
                </c:ext>
              </c:extLst>
            </c:dLbl>
            <c:dLbl>
              <c:idx val="1"/>
              <c:layout>
                <c:manualLayout>
                  <c:x val="0.18230569301559862"/>
                  <c:y val="-0.1437038648887876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40-49BE-971A-32739950347F}"/>
                </c:ext>
              </c:extLst>
            </c:dLbl>
            <c:dLbl>
              <c:idx val="2"/>
              <c:layout>
                <c:manualLayout>
                  <c:x val="-6.9716036097991632E-3"/>
                  <c:y val="4.8155409008939387E-2"/>
                </c:manualLayout>
              </c:layout>
              <c:tx>
                <c:rich>
                  <a:bodyPr/>
                  <a:lstStyle/>
                  <a:p>
                    <a:fld id="{BD080EBB-6BD0-4AF2-8F47-818C6B08778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fld id="{C1C24EFC-7D24-4468-BC7B-035D9E729D4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, </a:t>
                    </a:r>
                    <a:fld id="{2C24024F-393D-44BA-99DC-EC5DF73249AF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38092977451172"/>
                      <c:h val="0.168420768991816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840-49BE-971A-32739950347F}"/>
                </c:ext>
              </c:extLst>
            </c:dLbl>
            <c:dLbl>
              <c:idx val="3"/>
              <c:layout>
                <c:manualLayout>
                  <c:x val="-5.3133053676967926E-2"/>
                  <c:y val="2.5420544782611129E-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2620704925061"/>
                      <c:h val="0.223157811250421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840-49BE-971A-3273995034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Feminicidio!$B$107:$B$109</c:f>
              <c:strCache>
                <c:ptCount val="3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</c:strCache>
            </c:strRef>
          </c:cat>
          <c:val>
            <c:numRef>
              <c:f>Feminicidio!$F$107:$F$109</c:f>
              <c:numCache>
                <c:formatCode>General</c:formatCode>
                <c:ptCount val="3"/>
                <c:pt idx="0">
                  <c:v>4</c:v>
                </c:pt>
                <c:pt idx="1">
                  <c:v>7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40-49BE-971A-327399503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3E-4560-A666-B1029E9692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3E-4560-A666-B1029E9692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3E-4560-A666-B1029E9692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3E-4560-A666-B1029E9692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73E-4560-A666-B1029E96925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73E-4560-A666-B1029E969256}"/>
              </c:ext>
            </c:extLst>
          </c:dPt>
          <c:dLbls>
            <c:dLbl>
              <c:idx val="0"/>
              <c:layout>
                <c:manualLayout>
                  <c:x val="-0.10541813321347028"/>
                  <c:y val="-0.121320083108788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2653A6-07AE-44EC-A0AE-AD1BC08F919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6A88E9D5-0F5E-4106-ABC7-6CF89F98493B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E6A869C0-E480-41E9-8D97-9100BCEE05B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61335942745311"/>
                      <c:h val="0.221609646344038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73E-4560-A666-B1029E969256}"/>
                </c:ext>
              </c:extLst>
            </c:dLbl>
            <c:dLbl>
              <c:idx val="1"/>
              <c:layout>
                <c:manualLayout>
                  <c:x val="0.25196887576130983"/>
                  <c:y val="7.5327950564794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26494852496274"/>
                      <c:h val="0.173662099826547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73E-4560-A666-B1029E969256}"/>
                </c:ext>
              </c:extLst>
            </c:dLbl>
            <c:dLbl>
              <c:idx val="2"/>
              <c:layout>
                <c:manualLayout>
                  <c:x val="-6.1278923879699694E-2"/>
                  <c:y val="7.95250929023752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05383277478471"/>
                      <c:h val="0.192447088221692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73E-4560-A666-B1029E969256}"/>
                </c:ext>
              </c:extLst>
            </c:dLbl>
            <c:dLbl>
              <c:idx val="3"/>
              <c:layout>
                <c:manualLayout>
                  <c:x val="-0.17140582367898521"/>
                  <c:y val="-3.79117626752440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432570746967975"/>
                      <c:h val="0.18821478467111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73E-4560-A666-B1029E969256}"/>
                </c:ext>
              </c:extLst>
            </c:dLbl>
            <c:dLbl>
              <c:idx val="4"/>
              <c:layout>
                <c:manualLayout>
                  <c:x val="0.19659402989871863"/>
                  <c:y val="-0.1187494415744756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73E-4560-A666-B1029E969256}"/>
                </c:ext>
              </c:extLst>
            </c:dLbl>
            <c:dLbl>
              <c:idx val="5"/>
              <c:layout>
                <c:manualLayout>
                  <c:x val="-2.0300605281568365E-2"/>
                  <c:y val="4.01193589105660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B67F67B-175D-4642-8894-D3ED9F4EB7E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98D65235-A63E-4D00-B30E-9C7FFD2389D7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E8E6D33-F494-4D6D-A9F6-AAAF8802A13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10769538448354"/>
                      <c:h val="0.204892924444011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C73E-4560-A666-B1029E9692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Feminicidio!$K$124:$K$129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Feminicidio!$L$124:$L$129</c:f>
              <c:numCache>
                <c:formatCode>General</c:formatCode>
                <c:ptCount val="6"/>
                <c:pt idx="0">
                  <c:v>14</c:v>
                </c:pt>
                <c:pt idx="1">
                  <c:v>6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3E-4560-A666-B1029E969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83130989246271"/>
        </c:manualLayout>
      </c:layout>
      <c:pieChart>
        <c:varyColors val="1"/>
        <c:ser>
          <c:idx val="0"/>
          <c:order val="0"/>
          <c:tx>
            <c:strRef>
              <c:f>Feminicidio!$L$146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1-4CEC-94C0-B9A37330D37A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1-4CEC-94C0-B9A37330D37A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1-4CEC-94C0-B9A37330D37A}"/>
              </c:ext>
            </c:extLst>
          </c:dPt>
          <c:dLbls>
            <c:dLbl>
              <c:idx val="0"/>
              <c:layout>
                <c:manualLayout>
                  <c:x val="-0.17140081461987733"/>
                  <c:y val="0.219188552260036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FCC7848-7BC7-4C69-A6CF-F1FB6B1B968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EABAC365-2420-48BF-B36C-924D7147DA7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D9F3B9C5-CDCA-4AF4-866B-D2618CDC0877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13365802047051"/>
                      <c:h val="0.208278310961988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231-4CEC-94C0-B9A37330D37A}"/>
                </c:ext>
              </c:extLst>
            </c:dLbl>
            <c:dLbl>
              <c:idx val="1"/>
              <c:layout>
                <c:manualLayout>
                  <c:x val="-8.2555608649961018E-2"/>
                  <c:y val="-0.130823478623949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025CAB-7950-4F99-9792-7B23A0D46083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8BBBED74-C3DB-4B93-BF39-82B564066AF3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90D30A31-49C1-4BE4-A340-F9C9CB03FB06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76511613430947"/>
                      <c:h val="0.271993003998887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231-4CEC-94C0-B9A37330D37A}"/>
                </c:ext>
              </c:extLst>
            </c:dLbl>
            <c:dLbl>
              <c:idx val="2"/>
              <c:layout>
                <c:manualLayout>
                  <c:x val="0.1305502422451596"/>
                  <c:y val="0.1501943813412784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91667D-53F6-4DA7-8D8D-77DA5EAFD19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A7567BB3-CDEF-46F1-89B3-D92FEA2E3906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284AF525-6900-4056-AE71-A74864D7C15A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6498671633698"/>
                      <c:h val="0.355502596076044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231-4CEC-94C0-B9A37330D3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Feminicidio!$K$147:$K$149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Feminicidio!$L$147:$L$149</c:f>
              <c:numCache>
                <c:formatCode>General</c:formatCode>
                <c:ptCount val="3"/>
                <c:pt idx="0">
                  <c:v>8</c:v>
                </c:pt>
                <c:pt idx="1">
                  <c:v>11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31-4CEC-94C0-B9A37330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víctimas de feminicidio atendidos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9364662546766007"/>
          <c:y val="5.7213436555724341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3770214069485474E-2"/>
          <c:y val="0.14096560400682276"/>
          <c:w val="0.92882368184989539"/>
          <c:h val="0.7263209793554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Feminicidio!$K$34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CFB-4EC5-8AC4-3E5BB7B6D046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CFB-4EC5-8AC4-3E5BB7B6D046}"/>
              </c:ext>
            </c:extLst>
          </c:dPt>
          <c:dLbls>
            <c:dLbl>
              <c:idx val="0"/>
              <c:layout>
                <c:manualLayout>
                  <c:x val="-3.1876047849520774E-3"/>
                  <c:y val="1.089324687013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CFB-4EC5-8AC4-3E5BB7B6D046}"/>
                </c:ext>
              </c:extLst>
            </c:dLbl>
            <c:dLbl>
              <c:idx val="1"/>
              <c:layout>
                <c:manualLayout>
                  <c:x val="-1.27769421334589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CFB-4EC5-8AC4-3E5BB7B6D046}"/>
                </c:ext>
              </c:extLst>
            </c:dLbl>
            <c:dLbl>
              <c:idx val="2"/>
              <c:layout>
                <c:manualLayout>
                  <c:x val="-4.516559784102832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CFB-4EC5-8AC4-3E5BB7B6D046}"/>
                </c:ext>
              </c:extLst>
            </c:dLbl>
            <c:dLbl>
              <c:idx val="3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CFB-4EC5-8AC4-3E5BB7B6D046}"/>
                </c:ext>
              </c:extLst>
            </c:dLbl>
            <c:dLbl>
              <c:idx val="4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CFB-4EC5-8AC4-3E5BB7B6D046}"/>
                </c:ext>
              </c:extLst>
            </c:dLbl>
            <c:dLbl>
              <c:idx val="5"/>
              <c:layout>
                <c:manualLayout>
                  <c:x val="-5.0632911392405064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CFB-4EC5-8AC4-3E5BB7B6D046}"/>
                </c:ext>
              </c:extLst>
            </c:dLbl>
            <c:dLbl>
              <c:idx val="6"/>
              <c:layout>
                <c:manualLayout>
                  <c:x val="-1.1250872121998645E-3"/>
                  <c:y val="7.960196510299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CFB-4EC5-8AC4-3E5BB7B6D046}"/>
                </c:ext>
              </c:extLst>
            </c:dLbl>
            <c:dLbl>
              <c:idx val="7"/>
              <c:layout>
                <c:manualLayout>
                  <c:x val="-1.6877637130801688E-3"/>
                  <c:y val="7.9601965103000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CFB-4EC5-8AC4-3E5BB7B6D046}"/>
                </c:ext>
              </c:extLst>
            </c:dLbl>
            <c:dLbl>
              <c:idx val="8"/>
              <c:layout>
                <c:manualLayout>
                  <c:x val="-1.6877637130802926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CFB-4EC5-8AC4-3E5BB7B6D046}"/>
                </c:ext>
              </c:extLst>
            </c:dLbl>
            <c:dLbl>
              <c:idx val="9"/>
              <c:layout>
                <c:manualLayout>
                  <c:x val="-2.5292534635703422E-3"/>
                  <c:y val="7.960196510299992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0E69101-DD25-4358-9D22-07B00C1922DB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sz="1100"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CFB-4EC5-8AC4-3E5BB7B6D046}"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9A70B30-33BF-4CE4-BD28-69D3FE796488}" type="VALUE">
                      <a:rPr lang="en-US" sz="1400">
                        <a:solidFill>
                          <a:srgbClr val="7030A0"/>
                        </a:solidFill>
                      </a:rPr>
                      <a:pPr>
                        <a:defRPr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CFB-4EC5-8AC4-3E5BB7B6D0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Feminicidio!$I$35:$I$45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Feminicidio!$K$35:$K$45</c:f>
              <c:numCache>
                <c:formatCode>General</c:formatCode>
                <c:ptCount val="11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149</c:v>
                </c:pt>
                <c:pt idx="1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CFB-4EC5-8AC4-3E5BB7B6D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57567392"/>
        <c:axId val="357567000"/>
      </c:barChart>
      <c:catAx>
        <c:axId val="3575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00206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7567000"/>
        <c:crosses val="autoZero"/>
        <c:auto val="1"/>
        <c:lblAlgn val="ctr"/>
        <c:lblOffset val="100"/>
        <c:noMultiLvlLbl val="0"/>
      </c:catAx>
      <c:valAx>
        <c:axId val="357567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75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por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403-4F4E-8AB6-69D758F085E3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403-4F4E-8AB6-69D758F085E3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403-4F4E-8AB6-69D758F085E3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403-4F4E-8AB6-69D758F085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Tentativa!$I$34:$I$44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Tentativa!$K$34:$K$44</c:f>
              <c:numCache>
                <c:formatCode>#,##0</c:formatCode>
                <c:ptCount val="11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03-4F4E-8AB6-69D758F085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168564176"/>
        <c:axId val="168564568"/>
        <c:axId val="0"/>
      </c:bar3DChart>
      <c:catAx>
        <c:axId val="16856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8564568"/>
        <c:crosses val="autoZero"/>
        <c:auto val="1"/>
        <c:lblAlgn val="ctr"/>
        <c:lblOffset val="100"/>
        <c:noMultiLvlLbl val="0"/>
      </c:catAx>
      <c:valAx>
        <c:axId val="1685645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856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37B-45B3-AB30-E1200CE7DBD3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37B-45B3-AB30-E1200CE7DBD3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37B-45B3-AB30-E1200CE7DBD3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37B-45B3-AB30-E1200CE7DBD3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37B-45B3-AB30-E1200CE7DBD3}"/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37B-45B3-AB30-E1200CE7DBD3}"/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37B-45B3-AB30-E1200CE7DBD3}"/>
                </c:ext>
              </c:extLst>
            </c:dLbl>
            <c:dLbl>
              <c:idx val="3"/>
              <c:layout>
                <c:manualLayout>
                  <c:x val="0.20510906317908426"/>
                  <c:y val="-4.277091879883928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33595931069044"/>
                      <c:h val="8.66472384099658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37B-45B3-AB30-E1200CE7DB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Tentativa!$B$94:$B$97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Tentativa!$F$94:$F$97</c:f>
              <c:numCache>
                <c:formatCode>General</c:formatCode>
                <c:ptCount val="4"/>
                <c:pt idx="0">
                  <c:v>8</c:v>
                </c:pt>
                <c:pt idx="1">
                  <c:v>29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7B-45B3-AB30-E1200CE7D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8B1-4DEC-9FBC-5F46BD35B03A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8B1-4DEC-9FBC-5F46BD35B03A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8B1-4DEC-9FBC-5F46BD35B03A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8B1-4DEC-9FBC-5F46BD35B03A}"/>
              </c:ext>
            </c:extLst>
          </c:dPt>
          <c:dPt>
            <c:idx val="4"/>
            <c:bubble3D val="0"/>
            <c:explosion val="5"/>
            <c:spPr>
              <a:solidFill>
                <a:schemeClr val="accent5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8B1-4DEC-9FBC-5F46BD35B03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8B1-4DEC-9FBC-5F46BD35B03A}"/>
              </c:ext>
            </c:extLst>
          </c:dPt>
          <c:dLbls>
            <c:dLbl>
              <c:idx val="0"/>
              <c:layout>
                <c:manualLayout>
                  <c:x val="-0.27488113046458795"/>
                  <c:y val="-2.39431918785122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8B1-4DEC-9FBC-5F46BD35B03A}"/>
                </c:ext>
              </c:extLst>
            </c:dLbl>
            <c:dLbl>
              <c:idx val="1"/>
              <c:layout>
                <c:manualLayout>
                  <c:x val="0.22588959921092705"/>
                  <c:y val="3.2263874181957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8B1-4DEC-9FBC-5F46BD35B03A}"/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8B1-4DEC-9FBC-5F46BD35B03A}"/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8B1-4DEC-9FBC-5F46BD35B03A}"/>
                </c:ext>
              </c:extLst>
            </c:dLbl>
            <c:dLbl>
              <c:idx val="4"/>
              <c:layout>
                <c:manualLayout>
                  <c:x val="0.22198593475589504"/>
                  <c:y val="1.50313172168155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8B1-4DEC-9FBC-5F46BD35B03A}"/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8B1-4DEC-9FBC-5F46BD35B0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Tentativa!$K$113:$K$117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Tentativa!$L$113:$L$117</c:f>
              <c:numCache>
                <c:formatCode>General</c:formatCode>
                <c:ptCount val="5"/>
                <c:pt idx="0">
                  <c:v>39</c:v>
                </c:pt>
                <c:pt idx="1">
                  <c:v>26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8B1-4DEC-9FBC-5F46BD35B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8139563749127746"/>
          <c:w val="0.94331330164140281"/>
          <c:h val="0.81860436250872259"/>
        </c:manualLayout>
      </c:layout>
      <c:pie3DChart>
        <c:varyColors val="1"/>
        <c:ser>
          <c:idx val="0"/>
          <c:order val="0"/>
          <c:tx>
            <c:strRef>
              <c:f>Tentativa!$L$138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D29-4AC7-A2CC-7AF0341047B3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D29-4AC7-A2CC-7AF0341047B3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D29-4AC7-A2CC-7AF0341047B3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D29-4AC7-A2CC-7AF0341047B3}"/>
              </c:ext>
            </c:extLst>
          </c:dPt>
          <c:dLbls>
            <c:dLbl>
              <c:idx val="0"/>
              <c:layout>
                <c:manualLayout>
                  <c:x val="-0.15160372096667604"/>
                  <c:y val="-5.02544737889726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08240662943379"/>
                      <c:h val="0.273519869345034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D29-4AC7-A2CC-7AF0341047B3}"/>
                </c:ext>
              </c:extLst>
            </c:dLbl>
            <c:dLbl>
              <c:idx val="1"/>
              <c:layout>
                <c:manualLayout>
                  <c:x val="0.10461481520429129"/>
                  <c:y val="1.7262440254034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97405640949605"/>
                      <c:h val="0.271993146760735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D29-4AC7-A2CC-7AF0341047B3}"/>
                </c:ext>
              </c:extLst>
            </c:dLbl>
            <c:dLbl>
              <c:idx val="2"/>
              <c:layout>
                <c:manualLayout>
                  <c:x val="-7.3515690804700801E-2"/>
                  <c:y val="-1.73911025246564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080408221756913"/>
                      <c:h val="0.16546775294623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D29-4AC7-A2CC-7AF0341047B3}"/>
                </c:ext>
              </c:extLst>
            </c:dLbl>
            <c:dLbl>
              <c:idx val="3"/>
              <c:layout>
                <c:manualLayout>
                  <c:x val="0.41220618724631763"/>
                  <c:y val="2.14770125932612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30370643003906"/>
                      <c:h val="0.169235286964796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D29-4AC7-A2CC-7AF0341047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Tentativa!$K$139:$K$142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Tentativa!$L$139:$L$142</c:f>
              <c:numCache>
                <c:formatCode>General</c:formatCode>
                <c:ptCount val="4"/>
                <c:pt idx="0">
                  <c:v>40</c:v>
                </c:pt>
                <c:pt idx="1">
                  <c:v>27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29-4AC7-A2CC-7AF034104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4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6.wdp"/><Relationship Id="rId13" Type="http://schemas.openxmlformats.org/officeDocument/2006/relationships/chart" Target="../charts/chart8.xml"/><Relationship Id="rId3" Type="http://schemas.openxmlformats.org/officeDocument/2006/relationships/image" Target="../media/image8.png"/><Relationship Id="rId7" Type="http://schemas.openxmlformats.org/officeDocument/2006/relationships/image" Target="../media/image10.png"/><Relationship Id="rId12" Type="http://schemas.microsoft.com/office/2007/relationships/hdphoto" Target="../media/hdphoto4.wdp"/><Relationship Id="rId2" Type="http://schemas.openxmlformats.org/officeDocument/2006/relationships/image" Target="../media/image7.jpeg"/><Relationship Id="rId1" Type="http://schemas.openxmlformats.org/officeDocument/2006/relationships/chart" Target="../charts/chart5.xml"/><Relationship Id="rId6" Type="http://schemas.microsoft.com/office/2007/relationships/hdphoto" Target="../media/hdphoto5.wdp"/><Relationship Id="rId11" Type="http://schemas.openxmlformats.org/officeDocument/2006/relationships/image" Target="../media/image11.png"/><Relationship Id="rId5" Type="http://schemas.openxmlformats.org/officeDocument/2006/relationships/image" Target="../media/image9.png"/><Relationship Id="rId15" Type="http://schemas.microsoft.com/office/2007/relationships/hdphoto" Target="../media/hdphoto7.wdp"/><Relationship Id="rId10" Type="http://schemas.openxmlformats.org/officeDocument/2006/relationships/chart" Target="../charts/chart7.xml"/><Relationship Id="rId4" Type="http://schemas.microsoft.com/office/2007/relationships/hdphoto" Target="../media/hdphoto2.wdp"/><Relationship Id="rId9" Type="http://schemas.openxmlformats.org/officeDocument/2006/relationships/chart" Target="../charts/chart6.xml"/><Relationship Id="rId1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119</xdr:row>
      <xdr:rowOff>104775</xdr:rowOff>
    </xdr:from>
    <xdr:to>
      <xdr:col>19</xdr:col>
      <xdr:colOff>0</xdr:colOff>
      <xdr:row>130</xdr:row>
      <xdr:rowOff>95250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BB5704E7-BAEE-428E-8209-8D1FFF953444}"/>
            </a:ext>
          </a:extLst>
        </xdr:cNvPr>
        <xdr:cNvSpPr/>
      </xdr:nvSpPr>
      <xdr:spPr>
        <a:xfrm>
          <a:off x="4543426" y="20554950"/>
          <a:ext cx="4991099" cy="2095500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3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7C099CC4-B1F9-45A4-BF7E-0B1AE82B3E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48680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597958</xdr:colOff>
      <xdr:row>0</xdr:row>
      <xdr:rowOff>15874</xdr:rowOff>
    </xdr:from>
    <xdr:to>
      <xdr:col>19</xdr:col>
      <xdr:colOff>10583</xdr:colOff>
      <xdr:row>3</xdr:row>
      <xdr:rowOff>84666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E08E8242-D2C8-4761-A312-E00FFB4B666E}"/>
            </a:ext>
          </a:extLst>
        </xdr:cNvPr>
        <xdr:cNvSpPr/>
      </xdr:nvSpPr>
      <xdr:spPr>
        <a:xfrm>
          <a:off x="2360083" y="15874"/>
          <a:ext cx="7185025" cy="525992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71962</xdr:colOff>
      <xdr:row>47</xdr:row>
      <xdr:rowOff>164043</xdr:rowOff>
    </xdr:from>
    <xdr:to>
      <xdr:col>7</xdr:col>
      <xdr:colOff>400050</xdr:colOff>
      <xdr:row>55</xdr:row>
      <xdr:rowOff>119594</xdr:rowOff>
    </xdr:to>
    <xdr:sp macro="" textlink="">
      <xdr:nvSpPr>
        <xdr:cNvPr id="5" name="27 Rectángulo">
          <a:extLst>
            <a:ext uri="{FF2B5EF4-FFF2-40B4-BE49-F238E27FC236}">
              <a16:creationId xmlns:a16="http://schemas.microsoft.com/office/drawing/2014/main" id="{BE6F2417-07D4-4A2F-A6FC-C70BC26450BE}"/>
            </a:ext>
          </a:extLst>
        </xdr:cNvPr>
        <xdr:cNvSpPr/>
      </xdr:nvSpPr>
      <xdr:spPr bwMode="auto">
        <a:xfrm>
          <a:off x="110062" y="7069668"/>
          <a:ext cx="3642788" cy="1479551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 baseline="0">
              <a:solidFill>
                <a:srgbClr val="C00000"/>
              </a:solidFill>
              <a:latin typeface="+mn-lt"/>
            </a:rPr>
            <a:t>Departamentos con mayor número de casos de víctimas de feminicidio atendidos por los CEM: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2 casos en el año 2019) - CEM / PNCVFS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Febrero, 2019</a:t>
          </a:r>
          <a:r>
            <a:rPr lang="es-PE" sz="1050" b="0" baseline="0">
              <a:latin typeface="+mn-lt"/>
            </a:rPr>
            <a:t>: Lima, Puno,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Junín, Arequipa, Callao y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Piura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2019) - CEM / PNCVFS 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1050" b="1" baseline="0">
              <a:latin typeface="+mn-lt"/>
            </a:rPr>
            <a:t>Acumulado (2009 - Febrero 2019):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Metropolitana, Arequipa, Junín,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Puno, Cusco, Ayacucho y La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Libertad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MX">
            <a:effectLst/>
          </a:endParaRPr>
        </a:p>
      </xdr:txBody>
    </xdr:sp>
    <xdr:clientData/>
  </xdr:twoCellAnchor>
  <xdr:twoCellAnchor>
    <xdr:from>
      <xdr:col>5</xdr:col>
      <xdr:colOff>200025</xdr:colOff>
      <xdr:row>90</xdr:row>
      <xdr:rowOff>180983</xdr:rowOff>
    </xdr:from>
    <xdr:to>
      <xdr:col>10</xdr:col>
      <xdr:colOff>85725</xdr:colOff>
      <xdr:row>101</xdr:row>
      <xdr:rowOff>171209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4EC349E5-7A20-4FDA-A536-019295B19C90}"/>
            </a:ext>
          </a:extLst>
        </xdr:cNvPr>
        <xdr:cNvGrpSpPr/>
      </xdr:nvGrpSpPr>
      <xdr:grpSpPr>
        <a:xfrm>
          <a:off x="2801083" y="15098598"/>
          <a:ext cx="1922584" cy="2100380"/>
          <a:chOff x="2762250" y="15849600"/>
          <a:chExt cx="1952625" cy="2086142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B2231F0E-26EB-4D22-B68C-81E01923630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2977178" y="15893405"/>
            <a:ext cx="354145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8" name="Rectángulo redondeado 8">
            <a:extLst>
              <a:ext uri="{FF2B5EF4-FFF2-40B4-BE49-F238E27FC236}">
                <a16:creationId xmlns:a16="http://schemas.microsoft.com/office/drawing/2014/main" id="{5D0EE57E-AF5A-485C-9D80-B17B0593F02F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904876</xdr:colOff>
      <xdr:row>90</xdr:row>
      <xdr:rowOff>100543</xdr:rowOff>
    </xdr:from>
    <xdr:ext cx="776816" cy="1227980"/>
    <xdr:pic>
      <xdr:nvPicPr>
        <xdr:cNvPr id="9" name="Imagen 8" descr="Resultado de imagen para silueta de una gestante">
          <a:extLst>
            <a:ext uri="{FF2B5EF4-FFF2-40B4-BE49-F238E27FC236}">
              <a16:creationId xmlns:a16="http://schemas.microsoft.com/office/drawing/2014/main" id="{DA1C07AE-44DE-4843-9F8F-C4A76DA7FE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5543551" y="14997643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9</xdr:col>
      <xdr:colOff>15874</xdr:colOff>
      <xdr:row>105</xdr:row>
      <xdr:rowOff>164041</xdr:rowOff>
    </xdr:from>
    <xdr:to>
      <xdr:col>11</xdr:col>
      <xdr:colOff>259291</xdr:colOff>
      <xdr:row>109</xdr:row>
      <xdr:rowOff>153458</xdr:rowOff>
    </xdr:to>
    <xdr:sp macro="" textlink="">
      <xdr:nvSpPr>
        <xdr:cNvPr id="10" name="Flecha a la derecha con bandas 10">
          <a:extLst>
            <a:ext uri="{FF2B5EF4-FFF2-40B4-BE49-F238E27FC236}">
              <a16:creationId xmlns:a16="http://schemas.microsoft.com/office/drawing/2014/main" id="{C151765B-EA3C-4AC7-A04C-EB4E389E8151}"/>
            </a:ext>
          </a:extLst>
        </xdr:cNvPr>
        <xdr:cNvSpPr/>
      </xdr:nvSpPr>
      <xdr:spPr bwMode="auto">
        <a:xfrm>
          <a:off x="4483099" y="17947216"/>
          <a:ext cx="1367367" cy="751417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 b="1"/>
            <a:t>14 </a:t>
          </a:r>
          <a:r>
            <a:rPr lang="es-PE" sz="1400" b="1" baseline="0">
              <a:solidFill>
                <a:srgbClr val="C00000"/>
              </a:solidFill>
            </a:rPr>
            <a:t>(54%)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21166</xdr:colOff>
      <xdr:row>105</xdr:row>
      <xdr:rowOff>142874</xdr:rowOff>
    </xdr:from>
    <xdr:to>
      <xdr:col>8</xdr:col>
      <xdr:colOff>592666</xdr:colOff>
      <xdr:row>109</xdr:row>
      <xdr:rowOff>185208</xdr:rowOff>
    </xdr:to>
    <xdr:pic>
      <xdr:nvPicPr>
        <xdr:cNvPr id="11" name="58 Imagen" descr="siluetas-de-parejas.jpg">
          <a:extLst>
            <a:ext uri="{FF2B5EF4-FFF2-40B4-BE49-F238E27FC236}">
              <a16:creationId xmlns:a16="http://schemas.microsoft.com/office/drawing/2014/main" id="{199C2094-6A7B-44EF-AAB1-AA79A7699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3850216" y="17926049"/>
          <a:ext cx="571500" cy="80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106</xdr:row>
      <xdr:rowOff>19050</xdr:rowOff>
    </xdr:from>
    <xdr:to>
      <xdr:col>19</xdr:col>
      <xdr:colOff>0</xdr:colOff>
      <xdr:row>108</xdr:row>
      <xdr:rowOff>66676</xdr:rowOff>
    </xdr:to>
    <xdr:sp macro="" textlink="">
      <xdr:nvSpPr>
        <xdr:cNvPr id="12" name="29 CuadroTexto">
          <a:extLst>
            <a:ext uri="{FF2B5EF4-FFF2-40B4-BE49-F238E27FC236}">
              <a16:creationId xmlns:a16="http://schemas.microsoft.com/office/drawing/2014/main" id="{ACAAE7C4-E250-4F1C-B18D-40C6A8C396C8}"/>
            </a:ext>
          </a:extLst>
        </xdr:cNvPr>
        <xdr:cNvSpPr txBox="1"/>
      </xdr:nvSpPr>
      <xdr:spPr>
        <a:xfrm>
          <a:off x="5886449" y="17992725"/>
          <a:ext cx="3648076" cy="42862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302683</xdr:colOff>
      <xdr:row>108</xdr:row>
      <xdr:rowOff>105304</xdr:rowOff>
    </xdr:from>
    <xdr:to>
      <xdr:col>18</xdr:col>
      <xdr:colOff>121708</xdr:colOff>
      <xdr:row>118</xdr:row>
      <xdr:rowOff>167217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AEFAF621-9F12-4D93-815F-BFFDF22CF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119</xdr:row>
      <xdr:rowOff>190500</xdr:rowOff>
    </xdr:from>
    <xdr:to>
      <xdr:col>18</xdr:col>
      <xdr:colOff>100542</xdr:colOff>
      <xdr:row>130</xdr:row>
      <xdr:rowOff>52917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E511ACF2-4176-45AA-981E-016CDD46B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4</xdr:col>
      <xdr:colOff>47622</xdr:colOff>
      <xdr:row>144</xdr:row>
      <xdr:rowOff>158748</xdr:rowOff>
    </xdr:from>
    <xdr:ext cx="889938" cy="1408518"/>
    <xdr:pic>
      <xdr:nvPicPr>
        <xdr:cNvPr id="15" name="Imagen 14">
          <a:extLst>
            <a:ext uri="{FF2B5EF4-FFF2-40B4-BE49-F238E27FC236}">
              <a16:creationId xmlns:a16="http://schemas.microsoft.com/office/drawing/2014/main" id="{854CA659-91BA-4F44-A166-E8167ABBD5F1}"/>
            </a:ext>
          </a:extLst>
        </xdr:cNvPr>
        <xdr:cNvPicPr/>
      </xdr:nvPicPr>
      <xdr:blipFill>
        <a:blip xmlns:r="http://schemas.openxmlformats.org/officeDocument/2006/relationships" r:embed="rId10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47" y="25504773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13</xdr:col>
      <xdr:colOff>127000</xdr:colOff>
      <xdr:row>143</xdr:row>
      <xdr:rowOff>57151</xdr:rowOff>
    </xdr:from>
    <xdr:to>
      <xdr:col>19</xdr:col>
      <xdr:colOff>0</xdr:colOff>
      <xdr:row>152</xdr:row>
      <xdr:rowOff>15875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609301C0-BBE2-464C-9BF8-6AF8E8FB3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301623</xdr:colOff>
      <xdr:row>106</xdr:row>
      <xdr:rowOff>10583</xdr:rowOff>
    </xdr:from>
    <xdr:to>
      <xdr:col>18</xdr:col>
      <xdr:colOff>142874</xdr:colOff>
      <xdr:row>119</xdr:row>
      <xdr:rowOff>47625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BC2AE874-C612-4443-93DA-0B4BD20C757A}"/>
            </a:ext>
          </a:extLst>
        </xdr:cNvPr>
        <xdr:cNvSpPr/>
      </xdr:nvSpPr>
      <xdr:spPr>
        <a:xfrm>
          <a:off x="5892798" y="17984258"/>
          <a:ext cx="3641726" cy="2513542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244737</xdr:colOff>
      <xdr:row>32</xdr:row>
      <xdr:rowOff>114430</xdr:rowOff>
    </xdr:from>
    <xdr:to>
      <xdr:col>18</xdr:col>
      <xdr:colOff>70112</xdr:colOff>
      <xdr:row>47</xdr:row>
      <xdr:rowOff>162054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4DDC3E49-841B-4D3B-8743-23BB27940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1</xdr:col>
      <xdr:colOff>70040</xdr:colOff>
      <xdr:row>15</xdr:row>
      <xdr:rowOff>136117</xdr:rowOff>
    </xdr:from>
    <xdr:ext cx="3508840" cy="4178148"/>
    <xdr:pic>
      <xdr:nvPicPr>
        <xdr:cNvPr id="19" name="Imagen 18">
          <a:extLst>
            <a:ext uri="{FF2B5EF4-FFF2-40B4-BE49-F238E27FC236}">
              <a16:creationId xmlns:a16="http://schemas.microsoft.com/office/drawing/2014/main" id="{C6D568E0-7884-4831-B2E7-70443B5D2B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25326" t="5429" r="36702" b="8290"/>
        <a:stretch/>
      </xdr:blipFill>
      <xdr:spPr>
        <a:xfrm>
          <a:off x="108140" y="2831692"/>
          <a:ext cx="3508840" cy="417814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260350</xdr:colOff>
      <xdr:row>30</xdr:row>
      <xdr:rowOff>184150</xdr:rowOff>
    </xdr:from>
    <xdr:to>
      <xdr:col>19</xdr:col>
      <xdr:colOff>25400</xdr:colOff>
      <xdr:row>45</xdr:row>
      <xdr:rowOff>6350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B1A012C-7C37-4A1F-A5B9-FED618956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108</xdr:row>
      <xdr:rowOff>58208</xdr:rowOff>
    </xdr:from>
    <xdr:to>
      <xdr:col>17</xdr:col>
      <xdr:colOff>365126</xdr:colOff>
      <xdr:row>132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CEC2D89C-0CE1-43E1-B7A8-624D2733F597}"/>
            </a:ext>
          </a:extLst>
        </xdr:cNvPr>
        <xdr:cNvSpPr/>
      </xdr:nvSpPr>
      <xdr:spPr>
        <a:xfrm>
          <a:off x="6521451" y="20632208"/>
          <a:ext cx="6797675" cy="45243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4645D049-6B42-4194-B2AF-39297B015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99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650875</xdr:colOff>
      <xdr:row>0</xdr:row>
      <xdr:rowOff>161926</xdr:rowOff>
    </xdr:from>
    <xdr:to>
      <xdr:col>19</xdr:col>
      <xdr:colOff>0</xdr:colOff>
      <xdr:row>2</xdr:row>
      <xdr:rowOff>76201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AED39D67-6812-4C0A-88E7-0D028B47C628}"/>
            </a:ext>
          </a:extLst>
        </xdr:cNvPr>
        <xdr:cNvSpPr/>
      </xdr:nvSpPr>
      <xdr:spPr>
        <a:xfrm>
          <a:off x="2936875" y="161926"/>
          <a:ext cx="11541125" cy="2952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6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6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128495</xdr:colOff>
      <xdr:row>46</xdr:row>
      <xdr:rowOff>211044</xdr:rowOff>
    </xdr:from>
    <xdr:to>
      <xdr:col>17</xdr:col>
      <xdr:colOff>89648</xdr:colOff>
      <xdr:row>52</xdr:row>
      <xdr:rowOff>98857</xdr:rowOff>
    </xdr:to>
    <xdr:sp macro="" textlink="">
      <xdr:nvSpPr>
        <xdr:cNvPr id="6" name="27 Rectángulo">
          <a:extLst>
            <a:ext uri="{FF2B5EF4-FFF2-40B4-BE49-F238E27FC236}">
              <a16:creationId xmlns:a16="http://schemas.microsoft.com/office/drawing/2014/main" id="{44BAE9F0-3E69-486A-A708-179DF210B890}"/>
            </a:ext>
          </a:extLst>
        </xdr:cNvPr>
        <xdr:cNvSpPr/>
      </xdr:nvSpPr>
      <xdr:spPr bwMode="auto">
        <a:xfrm>
          <a:off x="6986495" y="8954994"/>
          <a:ext cx="6057153" cy="1049863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3 casos en el presente año) - CEM/PNCVFS/MIMP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De enero a febrero 2019</a:t>
          </a:r>
          <a:r>
            <a:rPr lang="es-PE" sz="1050" b="0" baseline="0">
              <a:latin typeface="+mn-lt"/>
            </a:rPr>
            <a:t>: Lima Metropolitana, Arequipa, Cusco, Lima Provincia, Apurímac y</a:t>
          </a:r>
          <a:r>
            <a:rPr lang="es-PE" sz="10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Piura</a:t>
          </a:r>
          <a:r>
            <a:rPr lang="es-PE" sz="1050" b="0" baseline="0">
              <a:latin typeface="+mn-lt"/>
            </a:rPr>
            <a:t>.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60 casos desde el año 2009 a febrero 2019) - CEM/PNCVFS/MIMP</a:t>
          </a:r>
          <a:endParaRPr lang="es-PE" sz="90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Febrero 2019): </a:t>
          </a:r>
          <a:r>
            <a:rPr lang="es-PE" sz="1050" b="0" baseline="0">
              <a:latin typeface="+mn-lt"/>
            </a:rPr>
            <a:t>Lima Metropolitana, Arequipa, Junín, Cusco, Ancash, Huánuco, La Libertad, Puno e Ica.</a:t>
          </a:r>
        </a:p>
      </xdr:txBody>
    </xdr:sp>
    <xdr:clientData/>
  </xdr:twoCellAnchor>
  <xdr:twoCellAnchor>
    <xdr:from>
      <xdr:col>5</xdr:col>
      <xdr:colOff>194734</xdr:colOff>
      <xdr:row>79</xdr:row>
      <xdr:rowOff>249780</xdr:rowOff>
    </xdr:from>
    <xdr:to>
      <xdr:col>10</xdr:col>
      <xdr:colOff>80434</xdr:colOff>
      <xdr:row>90</xdr:row>
      <xdr:rowOff>190500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B7F1AF97-DAA9-4C3D-A61C-CE9ADA23E4E2}"/>
            </a:ext>
          </a:extLst>
        </xdr:cNvPr>
        <xdr:cNvGrpSpPr/>
      </xdr:nvGrpSpPr>
      <xdr:grpSpPr>
        <a:xfrm>
          <a:off x="2792942" y="13674738"/>
          <a:ext cx="1949450" cy="2131470"/>
          <a:chOff x="2762250" y="15849600"/>
          <a:chExt cx="1952625" cy="2099918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A059BE43-897B-4C2C-88CD-FF4837AEF3D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9" name="Rectángulo redondeado 8">
            <a:extLst>
              <a:ext uri="{FF2B5EF4-FFF2-40B4-BE49-F238E27FC236}">
                <a16:creationId xmlns:a16="http://schemas.microsoft.com/office/drawing/2014/main" id="{E3B37C8A-2C3A-4A7E-83B5-C88E51E52297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79</xdr:row>
      <xdr:rowOff>157692</xdr:rowOff>
    </xdr:from>
    <xdr:ext cx="683682" cy="944034"/>
    <xdr:pic>
      <xdr:nvPicPr>
        <xdr:cNvPr id="10" name="Imagen 9" descr="Resultado de imagen para silueta de una gestante">
          <a:extLst>
            <a:ext uri="{FF2B5EF4-FFF2-40B4-BE49-F238E27FC236}">
              <a16:creationId xmlns:a16="http://schemas.microsoft.com/office/drawing/2014/main" id="{0149AE75-07EE-47FB-98AF-6916DADD0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9883" y="15207192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93</xdr:row>
      <xdr:rowOff>89960</xdr:rowOff>
    </xdr:from>
    <xdr:to>
      <xdr:col>11</xdr:col>
      <xdr:colOff>222250</xdr:colOff>
      <xdr:row>96</xdr:row>
      <xdr:rowOff>74083</xdr:rowOff>
    </xdr:to>
    <xdr:sp macro="" textlink="">
      <xdr:nvSpPr>
        <xdr:cNvPr id="11" name="Flecha a la derecha con bandas 10">
          <a:extLst>
            <a:ext uri="{FF2B5EF4-FFF2-40B4-BE49-F238E27FC236}">
              <a16:creationId xmlns:a16="http://schemas.microsoft.com/office/drawing/2014/main" id="{3ADF0458-7F62-474A-9937-3C7DC22BCEC0}"/>
            </a:ext>
          </a:extLst>
        </xdr:cNvPr>
        <xdr:cNvSpPr/>
      </xdr:nvSpPr>
      <xdr:spPr bwMode="auto">
        <a:xfrm>
          <a:off x="6637868" y="17806460"/>
          <a:ext cx="1966382" cy="55562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39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(56%)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92</xdr:row>
      <xdr:rowOff>132290</xdr:rowOff>
    </xdr:from>
    <xdr:to>
      <xdr:col>8</xdr:col>
      <xdr:colOff>533643</xdr:colOff>
      <xdr:row>97</xdr:row>
      <xdr:rowOff>26051</xdr:rowOff>
    </xdr:to>
    <xdr:pic>
      <xdr:nvPicPr>
        <xdr:cNvPr id="12" name="58 Imagen" descr="siluetas-de-parejas.jpg">
          <a:extLst>
            <a:ext uri="{FF2B5EF4-FFF2-40B4-BE49-F238E27FC236}">
              <a16:creationId xmlns:a16="http://schemas.microsoft.com/office/drawing/2014/main" id="{044394E3-9E1E-4F31-9A12-971FA5A913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6109432" y="17658290"/>
          <a:ext cx="520211" cy="84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93</xdr:row>
      <xdr:rowOff>138317</xdr:rowOff>
    </xdr:from>
    <xdr:to>
      <xdr:col>18</xdr:col>
      <xdr:colOff>185208</xdr:colOff>
      <xdr:row>96</xdr:row>
      <xdr:rowOff>10584</xdr:rowOff>
    </xdr:to>
    <xdr:sp macro="" textlink="">
      <xdr:nvSpPr>
        <xdr:cNvPr id="13" name="29 CuadroTexto">
          <a:extLst>
            <a:ext uri="{FF2B5EF4-FFF2-40B4-BE49-F238E27FC236}">
              <a16:creationId xmlns:a16="http://schemas.microsoft.com/office/drawing/2014/main" id="{41D6110E-9E3E-4CA1-A520-32E22FB38920}"/>
            </a:ext>
          </a:extLst>
        </xdr:cNvPr>
        <xdr:cNvSpPr txBox="1"/>
      </xdr:nvSpPr>
      <xdr:spPr>
        <a:xfrm>
          <a:off x="8671982" y="17854817"/>
          <a:ext cx="5229226" cy="4437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470959</xdr:colOff>
      <xdr:row>96</xdr:row>
      <xdr:rowOff>42333</xdr:rowOff>
    </xdr:from>
    <xdr:to>
      <xdr:col>17</xdr:col>
      <xdr:colOff>423335</xdr:colOff>
      <xdr:row>108</xdr:row>
      <xdr:rowOff>5291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6E32D206-BBE4-4AFB-B3FD-EC2E060C9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118</xdr:row>
      <xdr:rowOff>63499</xdr:rowOff>
    </xdr:from>
    <xdr:to>
      <xdr:col>16</xdr:col>
      <xdr:colOff>433917</xdr:colOff>
      <xdr:row>131</xdr:row>
      <xdr:rowOff>121707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CF68BA6-120A-487C-BEE5-299C70249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137</xdr:row>
      <xdr:rowOff>104775</xdr:rowOff>
    </xdr:from>
    <xdr:ext cx="640927" cy="1070822"/>
    <xdr:pic>
      <xdr:nvPicPr>
        <xdr:cNvPr id="16" name="Imagen 15">
          <a:extLst>
            <a:ext uri="{FF2B5EF4-FFF2-40B4-BE49-F238E27FC236}">
              <a16:creationId xmlns:a16="http://schemas.microsoft.com/office/drawing/2014/main" id="{6F9FC867-F467-4AB2-8C92-D4997342D309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620327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14</xdr:col>
      <xdr:colOff>13919</xdr:colOff>
      <xdr:row>135</xdr:row>
      <xdr:rowOff>43961</xdr:rowOff>
    </xdr:from>
    <xdr:to>
      <xdr:col>18</xdr:col>
      <xdr:colOff>175845</xdr:colOff>
      <xdr:row>144</xdr:row>
      <xdr:rowOff>168519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8EB853F0-7545-4E3A-A968-878186660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1</xdr:col>
      <xdr:colOff>84670</xdr:colOff>
      <xdr:row>15</xdr:row>
      <xdr:rowOff>140759</xdr:rowOff>
    </xdr:from>
    <xdr:ext cx="3555999" cy="4040262"/>
    <xdr:pic>
      <xdr:nvPicPr>
        <xdr:cNvPr id="18" name="Imagen 17">
          <a:extLst>
            <a:ext uri="{FF2B5EF4-FFF2-40B4-BE49-F238E27FC236}">
              <a16:creationId xmlns:a16="http://schemas.microsoft.com/office/drawing/2014/main" id="{10C4C77D-3832-47BB-84D7-0263F8657F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aturation sat="400000"/>
                  </a14:imgEffect>
                  <a14:imgEffect>
                    <a14:brightnessContrast contrast="-20000"/>
                  </a14:imgEffect>
                </a14:imgLayer>
              </a14:imgProps>
            </a:ext>
          </a:extLst>
        </a:blip>
        <a:srcRect l="46400" t="17487" r="19344" b="8878"/>
        <a:stretch/>
      </xdr:blipFill>
      <xdr:spPr>
        <a:xfrm>
          <a:off x="846670" y="2998259"/>
          <a:ext cx="3555999" cy="404026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S167"/>
  <sheetViews>
    <sheetView showGridLines="0" view="pageBreakPreview" zoomScale="130" zoomScaleNormal="100" zoomScaleSheetLayoutView="130" workbookViewId="0">
      <selection activeCell="B8" sqref="B8:S8"/>
    </sheetView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9" customWidth="1"/>
    <col min="7" max="7" width="1.7109375" style="9" customWidth="1"/>
    <col min="8" max="8" width="7.140625" style="9" customWidth="1"/>
    <col min="9" max="9" width="9.5703125" customWidth="1"/>
    <col min="10" max="10" width="2.5703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5703125" customWidth="1"/>
    <col min="17" max="17" width="9.42578125" customWidth="1"/>
    <col min="18" max="18" width="8.5703125" customWidth="1"/>
    <col min="19" max="19" width="2.140625" customWidth="1"/>
    <col min="20" max="20" width="0.5703125" customWidth="1"/>
  </cols>
  <sheetData>
    <row r="1" spans="2:19" ht="7.5" customHeight="1" x14ac:dyDescent="0.25"/>
    <row r="3" spans="2:19" ht="13.5" customHeight="1" x14ac:dyDescent="0.25"/>
    <row r="4" spans="2:19" ht="7.5" customHeight="1" x14ac:dyDescent="0.25"/>
    <row r="5" spans="2:19" ht="22.5" customHeight="1" x14ac:dyDescent="0.25">
      <c r="B5" s="220" t="s">
        <v>176</v>
      </c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</row>
    <row r="6" spans="2:19" ht="22.5" customHeight="1" x14ac:dyDescent="0.25"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</row>
    <row r="7" spans="2:19" ht="7.5" customHeight="1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2:19" ht="18" customHeight="1" x14ac:dyDescent="0.3">
      <c r="B8" s="221" t="s">
        <v>177</v>
      </c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</row>
    <row r="9" spans="2:19" ht="7.5" customHeight="1" x14ac:dyDescent="0.25"/>
    <row r="10" spans="2:19" x14ac:dyDescent="0.25">
      <c r="B10" s="222" t="s">
        <v>175</v>
      </c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</row>
    <row r="11" spans="2:19" ht="30.75" customHeight="1" x14ac:dyDescent="0.25"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</row>
    <row r="12" spans="2:19" ht="7.5" customHeight="1" x14ac:dyDescent="0.25"/>
    <row r="13" spans="2:19" s="18" customFormat="1" ht="17.25" customHeight="1" x14ac:dyDescent="0.25">
      <c r="B13" s="3" t="s">
        <v>174</v>
      </c>
      <c r="C13" s="4"/>
      <c r="D13" s="4"/>
      <c r="E13" s="4"/>
      <c r="F13" s="5"/>
      <c r="G13" s="5"/>
      <c r="H13" s="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19" ht="7.5" customHeight="1" x14ac:dyDescent="0.25"/>
    <row r="15" spans="2:19" ht="12.75" customHeight="1" x14ac:dyDescent="0.25">
      <c r="B15" s="183" t="s">
        <v>173</v>
      </c>
      <c r="C15" s="8"/>
      <c r="D15" s="8"/>
      <c r="E15" s="8"/>
      <c r="F15" s="191"/>
      <c r="G15" s="191"/>
      <c r="H15" s="191"/>
      <c r="I15" s="203" t="s">
        <v>172</v>
      </c>
      <c r="J15" s="203"/>
      <c r="K15" s="203"/>
      <c r="L15" s="203"/>
      <c r="M15" s="203"/>
      <c r="N15" s="175"/>
      <c r="O15" s="8"/>
      <c r="P15" s="8"/>
      <c r="Q15" s="120"/>
      <c r="R15" s="120"/>
      <c r="S15" s="8"/>
    </row>
    <row r="16" spans="2:19" ht="11.25" customHeight="1" x14ac:dyDescent="0.25">
      <c r="B16" s="121" t="s">
        <v>54</v>
      </c>
      <c r="C16" s="8"/>
      <c r="D16" s="8"/>
      <c r="E16" s="8"/>
      <c r="F16" s="191"/>
      <c r="G16" s="191"/>
      <c r="H16" s="191"/>
      <c r="I16" s="203"/>
      <c r="J16" s="203"/>
      <c r="K16" s="203"/>
      <c r="L16" s="203"/>
      <c r="M16" s="203"/>
      <c r="N16" s="175"/>
      <c r="O16" s="186"/>
      <c r="P16" s="186"/>
      <c r="Q16" s="120"/>
      <c r="R16" s="120"/>
      <c r="S16" s="8"/>
    </row>
    <row r="17" spans="2:19" x14ac:dyDescent="0.25">
      <c r="B17" s="8"/>
      <c r="C17" s="8"/>
      <c r="D17" s="8"/>
      <c r="E17" s="8"/>
      <c r="F17" s="191"/>
      <c r="G17" s="191"/>
      <c r="H17" s="191"/>
      <c r="I17" s="177" t="s">
        <v>171</v>
      </c>
      <c r="J17" s="177"/>
      <c r="K17" s="177">
        <v>2019</v>
      </c>
      <c r="L17" s="177">
        <v>2018</v>
      </c>
      <c r="M17" s="177" t="s">
        <v>27</v>
      </c>
      <c r="N17" s="186"/>
      <c r="O17" s="188"/>
      <c r="P17" s="188"/>
      <c r="Q17" s="119"/>
      <c r="R17" s="119"/>
      <c r="S17" s="186"/>
    </row>
    <row r="18" spans="2:19" ht="14.25" customHeight="1" x14ac:dyDescent="0.25">
      <c r="B18" s="8"/>
      <c r="C18" s="8"/>
      <c r="D18" s="8"/>
      <c r="E18" s="8"/>
      <c r="F18" s="191"/>
      <c r="G18" s="191"/>
      <c r="H18" s="191"/>
      <c r="I18" s="183" t="s">
        <v>12</v>
      </c>
      <c r="J18" s="190"/>
      <c r="K18" s="190">
        <v>15</v>
      </c>
      <c r="L18" s="190">
        <v>10</v>
      </c>
      <c r="M18" s="188">
        <f t="shared" ref="M18:M30" si="0">K18/L18-1</f>
        <v>0.5</v>
      </c>
      <c r="N18" s="188"/>
      <c r="O18" s="191"/>
      <c r="P18" s="191"/>
      <c r="Q18" s="118"/>
      <c r="R18" s="117"/>
      <c r="S18" s="188"/>
    </row>
    <row r="19" spans="2:19" ht="14.25" customHeight="1" thickBot="1" x14ac:dyDescent="0.3">
      <c r="B19" s="8"/>
      <c r="C19" s="8"/>
      <c r="D19" s="8"/>
      <c r="E19" s="8"/>
      <c r="F19" s="191"/>
      <c r="G19" s="191"/>
      <c r="H19" s="191"/>
      <c r="I19" s="183" t="s">
        <v>13</v>
      </c>
      <c r="J19" s="190"/>
      <c r="K19" s="190">
        <v>12</v>
      </c>
      <c r="L19" s="190">
        <v>12</v>
      </c>
      <c r="M19" s="188">
        <f t="shared" si="0"/>
        <v>0</v>
      </c>
      <c r="N19" s="8"/>
      <c r="O19" s="8"/>
      <c r="P19" s="8"/>
      <c r="Q19" s="1"/>
      <c r="R19" s="1"/>
      <c r="S19" s="8"/>
    </row>
    <row r="20" spans="2:19" ht="14.25" hidden="1" customHeight="1" x14ac:dyDescent="0.25">
      <c r="B20" s="8"/>
      <c r="C20" s="8"/>
      <c r="D20" s="8"/>
      <c r="E20" s="8"/>
      <c r="F20" s="191"/>
      <c r="G20" s="191"/>
      <c r="H20" s="191"/>
      <c r="I20" s="183" t="s">
        <v>14</v>
      </c>
      <c r="J20" s="190"/>
      <c r="K20" s="190"/>
      <c r="L20" s="190"/>
      <c r="M20" s="188" t="e">
        <f t="shared" si="0"/>
        <v>#DIV/0!</v>
      </c>
      <c r="N20" s="8"/>
      <c r="O20" s="8"/>
      <c r="P20" s="8"/>
      <c r="Q20" s="8"/>
      <c r="R20" s="8"/>
      <c r="S20" s="8"/>
    </row>
    <row r="21" spans="2:19" ht="14.25" hidden="1" customHeight="1" x14ac:dyDescent="0.25">
      <c r="B21" s="8"/>
      <c r="C21" s="8"/>
      <c r="D21" s="8"/>
      <c r="E21" s="8"/>
      <c r="F21" s="191"/>
      <c r="G21" s="191"/>
      <c r="H21" s="191"/>
      <c r="I21" s="183" t="s">
        <v>15</v>
      </c>
      <c r="J21" s="190"/>
      <c r="K21" s="190"/>
      <c r="L21" s="190"/>
      <c r="M21" s="188" t="e">
        <f t="shared" si="0"/>
        <v>#DIV/0!</v>
      </c>
      <c r="N21" s="8"/>
      <c r="O21" s="8"/>
      <c r="P21" s="8"/>
      <c r="Q21" s="8"/>
      <c r="R21" s="8"/>
      <c r="S21" s="8"/>
    </row>
    <row r="22" spans="2:19" ht="14.25" hidden="1" customHeight="1" x14ac:dyDescent="0.25">
      <c r="B22" s="8"/>
      <c r="C22" s="8"/>
      <c r="D22" s="8"/>
      <c r="E22" s="8"/>
      <c r="F22" s="191"/>
      <c r="G22" s="191"/>
      <c r="H22" s="191"/>
      <c r="I22" s="183" t="s">
        <v>16</v>
      </c>
      <c r="J22" s="190"/>
      <c r="K22" s="190"/>
      <c r="L22" s="190"/>
      <c r="M22" s="188" t="e">
        <f t="shared" si="0"/>
        <v>#DIV/0!</v>
      </c>
      <c r="N22" s="8"/>
      <c r="O22" s="8"/>
      <c r="P22" s="8"/>
      <c r="Q22" s="8"/>
      <c r="R22" s="8"/>
      <c r="S22" s="8"/>
    </row>
    <row r="23" spans="2:19" ht="14.25" hidden="1" customHeight="1" x14ac:dyDescent="0.25">
      <c r="B23" s="8"/>
      <c r="C23" s="8"/>
      <c r="D23" s="8"/>
      <c r="E23" s="8"/>
      <c r="F23" s="191"/>
      <c r="G23" s="191"/>
      <c r="H23" s="191"/>
      <c r="I23" s="183" t="s">
        <v>17</v>
      </c>
      <c r="J23" s="190"/>
      <c r="K23" s="190"/>
      <c r="L23" s="190"/>
      <c r="M23" s="188" t="e">
        <f t="shared" si="0"/>
        <v>#DIV/0!</v>
      </c>
      <c r="N23" s="8"/>
      <c r="O23" s="8"/>
      <c r="P23" s="8"/>
      <c r="Q23" s="8"/>
      <c r="R23" s="8"/>
      <c r="S23" s="8"/>
    </row>
    <row r="24" spans="2:19" ht="14.25" hidden="1" customHeight="1" x14ac:dyDescent="0.25">
      <c r="B24" s="8"/>
      <c r="C24" s="8"/>
      <c r="D24" s="8"/>
      <c r="E24" s="8"/>
      <c r="F24" s="191"/>
      <c r="G24" s="191"/>
      <c r="H24" s="191"/>
      <c r="I24" s="183" t="s">
        <v>18</v>
      </c>
      <c r="J24" s="190"/>
      <c r="K24" s="190"/>
      <c r="L24" s="190"/>
      <c r="M24" s="188" t="e">
        <f t="shared" si="0"/>
        <v>#DIV/0!</v>
      </c>
      <c r="N24" s="8"/>
      <c r="O24" s="8"/>
      <c r="P24" s="8"/>
      <c r="Q24" s="8"/>
      <c r="R24" s="8"/>
      <c r="S24" s="8"/>
    </row>
    <row r="25" spans="2:19" ht="14.25" hidden="1" customHeight="1" x14ac:dyDescent="0.25">
      <c r="B25" s="8"/>
      <c r="C25" s="8"/>
      <c r="D25" s="8"/>
      <c r="E25" s="8"/>
      <c r="F25" s="191"/>
      <c r="G25" s="191"/>
      <c r="H25" s="191"/>
      <c r="I25" s="183" t="s">
        <v>19</v>
      </c>
      <c r="J25" s="190"/>
      <c r="K25" s="190"/>
      <c r="L25" s="190"/>
      <c r="M25" s="188" t="e">
        <f t="shared" si="0"/>
        <v>#DIV/0!</v>
      </c>
      <c r="N25" s="8"/>
      <c r="O25" s="8"/>
      <c r="P25" s="8"/>
      <c r="Q25" s="8"/>
      <c r="R25" s="8"/>
      <c r="S25" s="8"/>
    </row>
    <row r="26" spans="2:19" ht="14.25" hidden="1" customHeight="1" x14ac:dyDescent="0.25">
      <c r="B26" s="8"/>
      <c r="C26" s="8"/>
      <c r="D26" s="8"/>
      <c r="E26" s="8"/>
      <c r="F26" s="191"/>
      <c r="G26" s="191"/>
      <c r="H26" s="191"/>
      <c r="I26" s="183" t="s">
        <v>26</v>
      </c>
      <c r="J26" s="190"/>
      <c r="K26" s="190"/>
      <c r="L26" s="190"/>
      <c r="M26" s="188" t="e">
        <f t="shared" si="0"/>
        <v>#DIV/0!</v>
      </c>
      <c r="N26" s="8"/>
      <c r="O26" s="8"/>
      <c r="P26" s="8"/>
      <c r="Q26" s="8"/>
      <c r="R26" s="8"/>
      <c r="S26" s="8"/>
    </row>
    <row r="27" spans="2:19" ht="14.25" hidden="1" customHeight="1" x14ac:dyDescent="0.25">
      <c r="B27" s="8"/>
      <c r="C27" s="8"/>
      <c r="D27" s="8"/>
      <c r="E27" s="8"/>
      <c r="F27" s="191"/>
      <c r="G27" s="191"/>
      <c r="H27" s="191"/>
      <c r="I27" s="183" t="s">
        <v>20</v>
      </c>
      <c r="J27" s="190"/>
      <c r="K27" s="190"/>
      <c r="L27" s="190"/>
      <c r="M27" s="188" t="e">
        <f t="shared" si="0"/>
        <v>#DIV/0!</v>
      </c>
      <c r="N27" s="8"/>
      <c r="O27" s="8"/>
      <c r="P27" s="8"/>
      <c r="Q27" s="8"/>
      <c r="R27" s="8"/>
      <c r="S27" s="8"/>
    </row>
    <row r="28" spans="2:19" ht="14.25" hidden="1" customHeight="1" x14ac:dyDescent="0.25">
      <c r="B28" s="8"/>
      <c r="C28" s="8"/>
      <c r="D28" s="8"/>
      <c r="E28" s="8"/>
      <c r="F28" s="191"/>
      <c r="G28" s="191"/>
      <c r="H28" s="191"/>
      <c r="I28" s="183" t="s">
        <v>21</v>
      </c>
      <c r="J28" s="190"/>
      <c r="K28" s="190"/>
      <c r="L28" s="190"/>
      <c r="M28" s="188" t="e">
        <f t="shared" si="0"/>
        <v>#DIV/0!</v>
      </c>
      <c r="N28" s="8"/>
      <c r="O28" s="8"/>
      <c r="P28" s="8"/>
      <c r="Q28" s="8"/>
      <c r="R28" s="8"/>
      <c r="S28" s="8"/>
    </row>
    <row r="29" spans="2:19" ht="14.25" hidden="1" customHeight="1" thickBot="1" x14ac:dyDescent="0.3">
      <c r="B29" s="8"/>
      <c r="C29" s="8"/>
      <c r="D29" s="8"/>
      <c r="E29" s="8"/>
      <c r="F29" s="191"/>
      <c r="G29" s="191"/>
      <c r="H29" s="191"/>
      <c r="I29" s="183" t="s">
        <v>22</v>
      </c>
      <c r="J29" s="190"/>
      <c r="K29" s="190"/>
      <c r="L29" s="190"/>
      <c r="M29" s="188" t="e">
        <f t="shared" si="0"/>
        <v>#DIV/0!</v>
      </c>
      <c r="N29" s="8"/>
      <c r="O29" s="8"/>
      <c r="P29" s="8"/>
      <c r="Q29" s="8"/>
      <c r="R29" s="8"/>
      <c r="S29" s="8"/>
    </row>
    <row r="30" spans="2:19" x14ac:dyDescent="0.25">
      <c r="B30" s="8"/>
      <c r="C30" s="8"/>
      <c r="D30" s="8"/>
      <c r="E30" s="8"/>
      <c r="F30" s="191"/>
      <c r="G30" s="191"/>
      <c r="H30" s="191"/>
      <c r="I30" s="116" t="s">
        <v>0</v>
      </c>
      <c r="J30" s="115"/>
      <c r="K30" s="182">
        <f>SUM(K18:K29)</f>
        <v>27</v>
      </c>
      <c r="L30" s="182">
        <f>SUM(L18:L29)</f>
        <v>22</v>
      </c>
      <c r="M30" s="187">
        <f t="shared" si="0"/>
        <v>0.22727272727272729</v>
      </c>
      <c r="N30" s="8"/>
      <c r="O30" s="186"/>
      <c r="P30" s="186"/>
      <c r="Q30" s="186"/>
      <c r="R30" s="186"/>
      <c r="S30" s="186"/>
    </row>
    <row r="31" spans="2:19" ht="13.5" customHeight="1" x14ac:dyDescent="0.25">
      <c r="B31" s="8"/>
      <c r="C31" s="8"/>
      <c r="D31" s="8"/>
      <c r="E31" s="8"/>
      <c r="F31" s="191"/>
      <c r="G31" s="191"/>
      <c r="H31" s="191"/>
      <c r="L31" s="8"/>
      <c r="M31" s="8"/>
      <c r="N31" s="8"/>
      <c r="O31" s="8"/>
      <c r="P31" s="8"/>
      <c r="Q31" s="8"/>
      <c r="R31" s="8"/>
      <c r="S31" s="8"/>
    </row>
    <row r="32" spans="2:19" ht="18.75" customHeight="1" x14ac:dyDescent="0.25">
      <c r="B32" s="8"/>
      <c r="C32" s="8"/>
      <c r="D32" s="8"/>
      <c r="E32" s="8"/>
      <c r="F32" s="191"/>
      <c r="G32" s="191"/>
      <c r="H32" s="191"/>
      <c r="I32" s="200" t="s">
        <v>170</v>
      </c>
      <c r="J32" s="200"/>
      <c r="K32" s="200"/>
      <c r="L32" s="191"/>
      <c r="M32" s="191"/>
      <c r="N32" s="191"/>
      <c r="O32" s="191"/>
      <c r="P32" s="191"/>
      <c r="Q32" s="191"/>
      <c r="R32" s="191"/>
      <c r="S32" s="191"/>
    </row>
    <row r="33" spans="2:19" ht="18.75" customHeight="1" x14ac:dyDescent="0.25">
      <c r="B33" s="8"/>
      <c r="C33" s="8"/>
      <c r="D33" s="8"/>
      <c r="E33" s="8"/>
      <c r="F33" s="191"/>
      <c r="G33" s="191"/>
      <c r="H33" s="191"/>
      <c r="I33" s="200"/>
      <c r="J33" s="200"/>
      <c r="K33" s="200"/>
      <c r="L33" s="191"/>
      <c r="M33" s="191"/>
      <c r="N33" s="191"/>
      <c r="O33" s="191"/>
      <c r="P33" s="191"/>
      <c r="Q33" s="191"/>
      <c r="R33" s="191"/>
      <c r="S33" s="191"/>
    </row>
    <row r="34" spans="2:19" x14ac:dyDescent="0.25">
      <c r="B34" s="8"/>
      <c r="C34" s="8"/>
      <c r="D34" s="8"/>
      <c r="E34" s="8"/>
      <c r="F34" s="191"/>
      <c r="G34" s="191"/>
      <c r="H34" s="191"/>
      <c r="I34" s="179" t="s">
        <v>53</v>
      </c>
      <c r="J34" s="179"/>
      <c r="K34" s="114" t="s">
        <v>55</v>
      </c>
      <c r="L34" s="191"/>
      <c r="M34" s="191"/>
      <c r="N34" s="191"/>
      <c r="O34" s="191"/>
      <c r="P34" s="191"/>
      <c r="Q34" s="191"/>
      <c r="R34" s="191"/>
      <c r="S34" s="191"/>
    </row>
    <row r="35" spans="2:19" x14ac:dyDescent="0.25">
      <c r="B35" s="8"/>
      <c r="C35" s="8"/>
      <c r="D35" s="8"/>
      <c r="E35" s="8"/>
      <c r="F35" s="191"/>
      <c r="G35" s="191"/>
      <c r="H35" s="191"/>
      <c r="I35" s="13">
        <v>2009</v>
      </c>
      <c r="J35" s="190"/>
      <c r="K35" s="112">
        <v>139</v>
      </c>
      <c r="L35" s="191"/>
      <c r="M35" s="191"/>
      <c r="N35" s="191"/>
      <c r="O35" s="191"/>
      <c r="P35" s="191"/>
      <c r="Q35" s="191"/>
      <c r="R35" s="191"/>
      <c r="S35" s="191"/>
    </row>
    <row r="36" spans="2:19" x14ac:dyDescent="0.25">
      <c r="B36" s="8"/>
      <c r="C36" s="8"/>
      <c r="D36" s="8"/>
      <c r="E36" s="8"/>
      <c r="F36" s="191"/>
      <c r="G36" s="191"/>
      <c r="H36" s="191"/>
      <c r="I36" s="13">
        <v>2010</v>
      </c>
      <c r="J36" s="190"/>
      <c r="K36" s="112">
        <v>121</v>
      </c>
      <c r="L36" s="191"/>
      <c r="M36" s="191"/>
      <c r="N36" s="191"/>
      <c r="O36" s="191"/>
      <c r="P36" s="191"/>
      <c r="Q36" s="191"/>
      <c r="R36" s="191"/>
      <c r="S36" s="191"/>
    </row>
    <row r="37" spans="2:19" x14ac:dyDescent="0.25">
      <c r="B37" s="8"/>
      <c r="C37" s="8"/>
      <c r="D37" s="8"/>
      <c r="E37" s="8"/>
      <c r="F37" s="191"/>
      <c r="G37" s="191"/>
      <c r="H37" s="191"/>
      <c r="I37" s="13">
        <v>2011</v>
      </c>
      <c r="J37" s="190"/>
      <c r="K37" s="112">
        <v>93</v>
      </c>
      <c r="L37" s="191"/>
      <c r="M37" s="191"/>
      <c r="N37" s="191"/>
      <c r="O37" s="191"/>
      <c r="P37" s="191"/>
      <c r="Q37" s="191"/>
      <c r="R37" s="191"/>
      <c r="S37" s="191"/>
    </row>
    <row r="38" spans="2:19" x14ac:dyDescent="0.25">
      <c r="B38" s="8"/>
      <c r="C38" s="8"/>
      <c r="D38" s="8"/>
      <c r="E38" s="8"/>
      <c r="F38" s="191"/>
      <c r="G38" s="191"/>
      <c r="H38" s="191"/>
      <c r="I38" s="13">
        <v>2012</v>
      </c>
      <c r="J38" s="190"/>
      <c r="K38" s="112">
        <v>83</v>
      </c>
      <c r="L38" s="8"/>
      <c r="M38" s="8"/>
      <c r="N38" s="8"/>
      <c r="O38" s="8"/>
      <c r="P38" s="8"/>
      <c r="Q38" s="8"/>
      <c r="R38" s="8"/>
      <c r="S38" s="8"/>
    </row>
    <row r="39" spans="2:19" x14ac:dyDescent="0.25">
      <c r="B39" s="8"/>
      <c r="C39" s="8"/>
      <c r="D39" s="8"/>
      <c r="E39" s="8"/>
      <c r="F39" s="191"/>
      <c r="G39" s="191"/>
      <c r="H39" s="191"/>
      <c r="I39" s="13">
        <v>2013</v>
      </c>
      <c r="J39" s="190"/>
      <c r="K39" s="112">
        <v>131</v>
      </c>
      <c r="L39" s="8"/>
      <c r="M39" s="8"/>
      <c r="N39" s="8"/>
      <c r="O39" s="8"/>
      <c r="P39" s="8"/>
      <c r="Q39" s="8"/>
      <c r="R39" s="8"/>
      <c r="S39" s="8"/>
    </row>
    <row r="40" spans="2:19" x14ac:dyDescent="0.25">
      <c r="B40" s="8"/>
      <c r="C40" s="8"/>
      <c r="D40" s="8"/>
      <c r="E40" s="8"/>
      <c r="F40" s="191"/>
      <c r="G40" s="191"/>
      <c r="H40" s="191"/>
      <c r="I40" s="13">
        <v>2014</v>
      </c>
      <c r="J40" s="190"/>
      <c r="K40" s="112">
        <v>96</v>
      </c>
      <c r="L40" s="8"/>
      <c r="M40" s="8"/>
      <c r="N40" s="8"/>
      <c r="O40" s="8"/>
      <c r="P40" s="8"/>
      <c r="Q40" s="8"/>
      <c r="R40" s="8"/>
      <c r="S40" s="8"/>
    </row>
    <row r="41" spans="2:19" x14ac:dyDescent="0.25">
      <c r="B41" s="8"/>
      <c r="C41" s="8"/>
      <c r="D41" s="8"/>
      <c r="E41" s="8"/>
      <c r="F41" s="191"/>
      <c r="G41" s="191"/>
      <c r="H41" s="191"/>
      <c r="I41" s="13">
        <v>2015</v>
      </c>
      <c r="J41" s="190"/>
      <c r="K41" s="112">
        <v>95</v>
      </c>
      <c r="L41" s="8"/>
      <c r="M41" s="8"/>
      <c r="N41" s="8"/>
      <c r="O41" s="8"/>
      <c r="P41" s="8"/>
      <c r="Q41" s="8"/>
      <c r="R41" s="8"/>
      <c r="S41" s="8"/>
    </row>
    <row r="42" spans="2:19" x14ac:dyDescent="0.25">
      <c r="B42" s="8"/>
      <c r="C42" s="8"/>
      <c r="D42" s="8"/>
      <c r="E42" s="8"/>
      <c r="F42" s="191"/>
      <c r="G42" s="191"/>
      <c r="H42" s="191"/>
      <c r="I42" s="13">
        <v>2016</v>
      </c>
      <c r="J42" s="190"/>
      <c r="K42" s="112">
        <v>124</v>
      </c>
      <c r="L42" s="8"/>
      <c r="M42" s="8"/>
      <c r="N42" s="8"/>
      <c r="O42" s="8"/>
      <c r="P42" s="8"/>
      <c r="Q42" s="8"/>
      <c r="R42" s="8"/>
      <c r="S42" s="8"/>
    </row>
    <row r="43" spans="2:19" x14ac:dyDescent="0.25">
      <c r="B43" s="8"/>
      <c r="C43" s="8"/>
      <c r="D43" s="8"/>
      <c r="E43" s="8"/>
      <c r="F43" s="191"/>
      <c r="G43" s="191"/>
      <c r="H43" s="191"/>
      <c r="I43" s="13">
        <v>2017</v>
      </c>
      <c r="J43" s="190"/>
      <c r="K43" s="112">
        <v>121</v>
      </c>
      <c r="L43" s="8"/>
      <c r="M43" s="8"/>
      <c r="N43" s="8"/>
      <c r="O43" s="8"/>
      <c r="P43" s="8"/>
      <c r="Q43" s="8"/>
      <c r="R43" s="8"/>
      <c r="S43" s="8"/>
    </row>
    <row r="44" spans="2:19" x14ac:dyDescent="0.25">
      <c r="B44" s="8"/>
      <c r="C44" s="8"/>
      <c r="D44" s="8"/>
      <c r="E44" s="8"/>
      <c r="F44" s="191"/>
      <c r="G44" s="191"/>
      <c r="H44" s="191"/>
      <c r="I44" s="13">
        <v>2018</v>
      </c>
      <c r="J44" s="190"/>
      <c r="K44" s="112">
        <v>149</v>
      </c>
      <c r="L44" s="8"/>
      <c r="M44" s="8"/>
      <c r="N44" s="8"/>
      <c r="O44" s="8"/>
      <c r="P44" s="8"/>
      <c r="Q44" s="8"/>
      <c r="R44" s="8"/>
      <c r="S44" s="8"/>
    </row>
    <row r="45" spans="2:19" ht="15.75" customHeight="1" thickBot="1" x14ac:dyDescent="0.3">
      <c r="C45" s="113"/>
      <c r="D45" s="113"/>
      <c r="E45" s="113"/>
      <c r="F45" s="113"/>
      <c r="G45" s="113"/>
      <c r="H45" s="111"/>
      <c r="I45" s="13" t="s">
        <v>169</v>
      </c>
      <c r="J45" s="190"/>
      <c r="K45" s="112">
        <f>K30</f>
        <v>27</v>
      </c>
      <c r="L45" s="8"/>
      <c r="M45" s="8"/>
      <c r="N45" s="8"/>
      <c r="O45" s="8"/>
      <c r="P45" s="8"/>
      <c r="Q45" s="8"/>
      <c r="R45" s="8"/>
      <c r="S45" s="8"/>
    </row>
    <row r="46" spans="2:19" x14ac:dyDescent="0.25">
      <c r="B46" s="223"/>
      <c r="C46" s="223"/>
      <c r="D46" s="223"/>
      <c r="E46" s="223"/>
      <c r="F46" s="223"/>
      <c r="G46" s="223"/>
      <c r="H46" s="111"/>
      <c r="I46" s="182" t="s">
        <v>0</v>
      </c>
      <c r="J46" s="182"/>
      <c r="K46" s="110">
        <f>SUM(K35:K45)</f>
        <v>1179</v>
      </c>
      <c r="L46" s="8"/>
      <c r="M46" s="8"/>
      <c r="N46" s="8"/>
      <c r="O46" s="8"/>
      <c r="P46" s="8"/>
      <c r="Q46" s="8"/>
      <c r="R46" s="8"/>
      <c r="S46" s="8"/>
    </row>
    <row r="47" spans="2:19" x14ac:dyDescent="0.25">
      <c r="B47" s="223"/>
      <c r="C47" s="223"/>
      <c r="D47" s="223"/>
      <c r="E47" s="223"/>
      <c r="F47" s="223"/>
      <c r="G47" s="223"/>
      <c r="H47" s="191"/>
      <c r="I47" s="224" t="s">
        <v>178</v>
      </c>
      <c r="J47" s="224"/>
      <c r="K47" s="224"/>
      <c r="L47" s="8"/>
      <c r="M47" s="8"/>
      <c r="N47" s="8"/>
      <c r="O47" s="8"/>
      <c r="P47" s="8"/>
      <c r="Q47" s="8"/>
      <c r="R47" s="8"/>
      <c r="S47" s="8"/>
    </row>
    <row r="48" spans="2:19" x14ac:dyDescent="0.25">
      <c r="B48" s="223"/>
      <c r="C48" s="223"/>
      <c r="D48" s="223"/>
      <c r="E48" s="223"/>
      <c r="F48" s="223"/>
      <c r="G48" s="223"/>
      <c r="I48" s="224"/>
      <c r="J48" s="224"/>
      <c r="K48" s="224"/>
      <c r="L48" s="8"/>
      <c r="M48" s="8"/>
      <c r="N48" s="8"/>
      <c r="O48" s="8"/>
      <c r="P48" s="8"/>
      <c r="Q48" s="8"/>
      <c r="R48" s="8"/>
      <c r="S48" s="8"/>
    </row>
    <row r="49" spans="2:19" x14ac:dyDescent="0.25">
      <c r="I49" s="8"/>
      <c r="J49" s="8"/>
      <c r="K49" s="8"/>
      <c r="L49" s="219" t="s">
        <v>178</v>
      </c>
      <c r="M49" s="219"/>
      <c r="N49" s="219"/>
      <c r="O49" s="219"/>
      <c r="P49" s="219"/>
      <c r="Q49" s="219"/>
      <c r="R49" s="219"/>
      <c r="S49" s="8"/>
    </row>
    <row r="50" spans="2:19" x14ac:dyDescent="0.25">
      <c r="I50" s="8"/>
      <c r="J50" s="8"/>
      <c r="K50" s="8"/>
      <c r="L50" s="8"/>
      <c r="M50" s="174"/>
      <c r="N50" s="8"/>
      <c r="O50" s="8"/>
      <c r="P50" s="8"/>
      <c r="Q50" s="8"/>
      <c r="R50" s="8"/>
      <c r="S50" s="8"/>
    </row>
    <row r="51" spans="2:19" x14ac:dyDescent="0.25">
      <c r="I51" s="8"/>
      <c r="J51" s="8"/>
      <c r="K51" s="200" t="s">
        <v>168</v>
      </c>
      <c r="L51" s="200"/>
      <c r="M51" s="200"/>
      <c r="N51" s="200"/>
      <c r="O51" s="200"/>
      <c r="P51" s="200"/>
      <c r="Q51" s="200"/>
      <c r="R51" s="8"/>
      <c r="S51" s="8"/>
    </row>
    <row r="52" spans="2:19" ht="15" customHeight="1" thickBot="1" x14ac:dyDescent="0.3">
      <c r="I52" s="8"/>
      <c r="J52" s="8"/>
      <c r="K52" s="215" t="s">
        <v>167</v>
      </c>
      <c r="L52" s="205" t="s">
        <v>96</v>
      </c>
      <c r="M52" s="205"/>
      <c r="N52" s="179"/>
      <c r="O52" s="205">
        <v>2018</v>
      </c>
      <c r="P52" s="205"/>
      <c r="Q52" s="205"/>
      <c r="R52" s="8"/>
      <c r="S52" s="8"/>
    </row>
    <row r="53" spans="2:19" ht="15" customHeight="1" x14ac:dyDescent="0.25">
      <c r="I53" s="8"/>
      <c r="J53" s="8"/>
      <c r="K53" s="215"/>
      <c r="L53" s="179" t="s">
        <v>29</v>
      </c>
      <c r="M53" s="179" t="s">
        <v>1</v>
      </c>
      <c r="N53" s="179"/>
      <c r="O53" s="179" t="s">
        <v>29</v>
      </c>
      <c r="P53" s="179"/>
      <c r="Q53" s="179" t="s">
        <v>1</v>
      </c>
      <c r="R53" s="8"/>
      <c r="S53" s="8"/>
    </row>
    <row r="54" spans="2:19" x14ac:dyDescent="0.25">
      <c r="I54" s="8"/>
      <c r="J54" s="8"/>
      <c r="K54" s="96" t="s">
        <v>166</v>
      </c>
      <c r="L54" s="190">
        <v>18</v>
      </c>
      <c r="M54" s="184">
        <f>L54/$L$58</f>
        <v>0.66666666666666663</v>
      </c>
      <c r="N54" s="184"/>
      <c r="O54" s="190">
        <v>76</v>
      </c>
      <c r="P54" s="190"/>
      <c r="Q54" s="184">
        <f>O54/$O$58</f>
        <v>0.51006711409395977</v>
      </c>
      <c r="R54" s="8"/>
      <c r="S54" s="8"/>
    </row>
    <row r="55" spans="2:19" x14ac:dyDescent="0.25">
      <c r="I55" s="8"/>
      <c r="J55" s="8"/>
      <c r="K55" s="96" t="s">
        <v>165</v>
      </c>
      <c r="L55" s="190">
        <v>9</v>
      </c>
      <c r="M55" s="184">
        <f>L55/$L$58</f>
        <v>0.33333333333333331</v>
      </c>
      <c r="N55" s="184"/>
      <c r="O55" s="190">
        <v>31</v>
      </c>
      <c r="P55" s="190"/>
      <c r="Q55" s="184">
        <f>O55/$O$58</f>
        <v>0.20805369127516779</v>
      </c>
      <c r="R55" s="8"/>
      <c r="S55" s="8"/>
    </row>
    <row r="56" spans="2:19" x14ac:dyDescent="0.25">
      <c r="I56" s="8"/>
      <c r="J56" s="8"/>
      <c r="K56" s="96" t="s">
        <v>164</v>
      </c>
      <c r="L56" s="190">
        <v>0</v>
      </c>
      <c r="M56" s="184">
        <f>L56/$L$58</f>
        <v>0</v>
      </c>
      <c r="N56" s="184"/>
      <c r="O56" s="190">
        <v>19</v>
      </c>
      <c r="P56" s="190"/>
      <c r="Q56" s="184">
        <f>O56/$O$58</f>
        <v>0.12751677852348994</v>
      </c>
      <c r="R56" s="8"/>
      <c r="S56" s="8"/>
    </row>
    <row r="57" spans="2:19" ht="15" customHeight="1" thickBot="1" x14ac:dyDescent="0.3">
      <c r="B57" s="200" t="s">
        <v>163</v>
      </c>
      <c r="C57" s="200"/>
      <c r="D57" s="200"/>
      <c r="E57" s="200"/>
      <c r="F57" s="200"/>
      <c r="G57" s="200"/>
      <c r="H57" s="200"/>
      <c r="I57" s="8"/>
      <c r="J57" s="8"/>
      <c r="K57" s="109" t="s">
        <v>162</v>
      </c>
      <c r="L57" s="108">
        <v>0</v>
      </c>
      <c r="M57" s="107">
        <f>L57/$L$58</f>
        <v>0</v>
      </c>
      <c r="N57" s="107"/>
      <c r="O57" s="108">
        <v>23</v>
      </c>
      <c r="P57" s="108"/>
      <c r="Q57" s="107">
        <f>O57/$O$58</f>
        <v>0.15436241610738255</v>
      </c>
      <c r="R57" s="8"/>
      <c r="S57" s="8"/>
    </row>
    <row r="58" spans="2:19" x14ac:dyDescent="0.25">
      <c r="B58" s="200"/>
      <c r="C58" s="200"/>
      <c r="D58" s="200"/>
      <c r="E58" s="200"/>
      <c r="F58" s="200"/>
      <c r="G58" s="200"/>
      <c r="H58" s="200"/>
      <c r="I58" s="8"/>
      <c r="J58" s="8"/>
      <c r="K58" s="177" t="s">
        <v>0</v>
      </c>
      <c r="L58" s="177">
        <f>SUM(L54:L57)</f>
        <v>27</v>
      </c>
      <c r="M58" s="106">
        <f>SUM(M54:M57)</f>
        <v>1</v>
      </c>
      <c r="N58" s="106"/>
      <c r="O58" s="177">
        <f>SUM(O54:O57)</f>
        <v>149</v>
      </c>
      <c r="P58" s="177"/>
      <c r="Q58" s="106">
        <f>SUM(Q54:Q57)</f>
        <v>1</v>
      </c>
      <c r="R58" s="8"/>
      <c r="S58" s="8"/>
    </row>
    <row r="59" spans="2:19" ht="15" customHeight="1" x14ac:dyDescent="0.25">
      <c r="B59" s="204" t="s">
        <v>31</v>
      </c>
      <c r="C59" s="204"/>
      <c r="D59" s="215" t="s">
        <v>161</v>
      </c>
      <c r="E59" s="105"/>
      <c r="F59" s="204" t="s">
        <v>96</v>
      </c>
      <c r="G59" s="177"/>
      <c r="H59" s="204" t="s">
        <v>0</v>
      </c>
      <c r="I59" s="8"/>
      <c r="J59" s="8"/>
      <c r="K59" s="218" t="s">
        <v>178</v>
      </c>
      <c r="L59" s="218"/>
      <c r="M59" s="218"/>
      <c r="N59" s="218"/>
      <c r="O59" s="218"/>
      <c r="P59" s="218"/>
      <c r="Q59" s="218"/>
      <c r="R59" s="8"/>
      <c r="S59" s="8"/>
    </row>
    <row r="60" spans="2:19" ht="15" customHeight="1" x14ac:dyDescent="0.25">
      <c r="B60" s="204"/>
      <c r="C60" s="204"/>
      <c r="D60" s="215"/>
      <c r="E60" s="105"/>
      <c r="F60" s="204"/>
      <c r="G60" s="177"/>
      <c r="H60" s="204"/>
      <c r="I60" s="8"/>
      <c r="J60" s="8"/>
      <c r="R60" s="8"/>
      <c r="S60" s="8"/>
    </row>
    <row r="61" spans="2:19" x14ac:dyDescent="0.25">
      <c r="B61" s="104" t="s">
        <v>160</v>
      </c>
      <c r="C61" s="104"/>
      <c r="D61" s="103">
        <v>356</v>
      </c>
      <c r="E61" s="103"/>
      <c r="F61" s="103">
        <v>3</v>
      </c>
      <c r="G61" s="102"/>
      <c r="H61" s="102">
        <f t="shared" ref="H61:H86" si="1">D61+F61</f>
        <v>359</v>
      </c>
      <c r="I61" s="8"/>
      <c r="J61" s="8"/>
      <c r="K61" s="200" t="s">
        <v>159</v>
      </c>
      <c r="L61" s="200"/>
      <c r="M61" s="200"/>
      <c r="N61" s="200"/>
      <c r="O61" s="200"/>
      <c r="R61" s="8"/>
      <c r="S61" s="8"/>
    </row>
    <row r="62" spans="2:19" ht="15.75" thickBot="1" x14ac:dyDescent="0.3">
      <c r="B62" s="104" t="s">
        <v>10</v>
      </c>
      <c r="C62" s="104"/>
      <c r="D62" s="103">
        <v>86</v>
      </c>
      <c r="E62" s="103"/>
      <c r="F62" s="103">
        <v>2</v>
      </c>
      <c r="G62" s="102"/>
      <c r="H62" s="102">
        <f t="shared" si="1"/>
        <v>88</v>
      </c>
      <c r="I62" s="8"/>
      <c r="J62" s="8"/>
      <c r="K62" s="215" t="s">
        <v>158</v>
      </c>
      <c r="L62" s="215"/>
      <c r="M62" s="205" t="s">
        <v>55</v>
      </c>
      <c r="N62" s="205"/>
      <c r="O62" s="205"/>
      <c r="P62" s="8"/>
      <c r="Q62" s="8"/>
      <c r="R62" s="8"/>
      <c r="S62" s="8"/>
    </row>
    <row r="63" spans="2:19" x14ac:dyDescent="0.25">
      <c r="B63" s="104" t="s">
        <v>35</v>
      </c>
      <c r="C63" s="104"/>
      <c r="D63" s="103">
        <v>64</v>
      </c>
      <c r="E63" s="103"/>
      <c r="F63" s="103">
        <v>3</v>
      </c>
      <c r="G63" s="102"/>
      <c r="H63" s="102">
        <f t="shared" si="1"/>
        <v>67</v>
      </c>
      <c r="I63" s="8"/>
      <c r="J63" s="8"/>
      <c r="K63" s="215"/>
      <c r="L63" s="215"/>
      <c r="M63" s="177" t="s">
        <v>29</v>
      </c>
      <c r="N63" s="177"/>
      <c r="O63" s="177" t="s">
        <v>1</v>
      </c>
      <c r="P63" s="11"/>
      <c r="Q63" s="11"/>
      <c r="R63" s="8"/>
      <c r="S63" s="8"/>
    </row>
    <row r="64" spans="2:19" ht="15" customHeight="1" x14ac:dyDescent="0.25">
      <c r="B64" s="104" t="s">
        <v>38</v>
      </c>
      <c r="C64" s="104"/>
      <c r="D64" s="103">
        <v>57</v>
      </c>
      <c r="E64" s="103"/>
      <c r="F64" s="103">
        <v>4</v>
      </c>
      <c r="G64" s="102"/>
      <c r="H64" s="102">
        <f t="shared" si="1"/>
        <v>61</v>
      </c>
      <c r="I64" s="8"/>
      <c r="J64" s="8"/>
      <c r="K64" s="96" t="s">
        <v>157</v>
      </c>
      <c r="L64" s="190"/>
      <c r="M64" s="100">
        <v>6</v>
      </c>
      <c r="N64" s="100"/>
      <c r="O64" s="184">
        <f t="shared" ref="O64:O72" si="2">M64/$M$73</f>
        <v>0.22222222222222221</v>
      </c>
      <c r="P64" s="11"/>
      <c r="Q64" s="11"/>
      <c r="R64" s="11"/>
      <c r="S64" s="8"/>
    </row>
    <row r="65" spans="2:16" ht="15" customHeight="1" x14ac:dyDescent="0.25">
      <c r="B65" s="104" t="s">
        <v>37</v>
      </c>
      <c r="C65" s="104"/>
      <c r="D65" s="103">
        <v>58</v>
      </c>
      <c r="E65" s="103"/>
      <c r="F65" s="103">
        <v>0</v>
      </c>
      <c r="G65" s="102"/>
      <c r="H65" s="102">
        <f t="shared" si="1"/>
        <v>58</v>
      </c>
      <c r="I65" s="8"/>
      <c r="J65" s="8"/>
      <c r="K65" s="96" t="s">
        <v>156</v>
      </c>
      <c r="L65" s="190"/>
      <c r="M65" s="100">
        <v>0</v>
      </c>
      <c r="N65" s="100"/>
      <c r="O65" s="184">
        <f t="shared" si="2"/>
        <v>0</v>
      </c>
      <c r="P65" s="8"/>
    </row>
    <row r="66" spans="2:16" x14ac:dyDescent="0.25">
      <c r="B66" s="104" t="s">
        <v>44</v>
      </c>
      <c r="C66" s="104"/>
      <c r="D66" s="103">
        <v>55</v>
      </c>
      <c r="E66" s="103"/>
      <c r="F66" s="103">
        <v>1</v>
      </c>
      <c r="G66" s="102"/>
      <c r="H66" s="102">
        <f t="shared" si="1"/>
        <v>56</v>
      </c>
      <c r="I66" s="8"/>
      <c r="J66" s="8"/>
      <c r="K66" s="96" t="s">
        <v>155</v>
      </c>
      <c r="L66" s="190"/>
      <c r="M66" s="100">
        <v>8</v>
      </c>
      <c r="N66" s="100"/>
      <c r="O66" s="184">
        <f t="shared" si="2"/>
        <v>0.29629629629629628</v>
      </c>
      <c r="P66" s="8"/>
    </row>
    <row r="67" spans="2:16" x14ac:dyDescent="0.25">
      <c r="B67" s="104" t="s">
        <v>33</v>
      </c>
      <c r="C67" s="104"/>
      <c r="D67" s="103">
        <v>50</v>
      </c>
      <c r="E67" s="103"/>
      <c r="F67" s="103">
        <v>1</v>
      </c>
      <c r="G67" s="102"/>
      <c r="H67" s="102">
        <f t="shared" si="1"/>
        <v>51</v>
      </c>
      <c r="I67" s="8"/>
      <c r="J67" s="8"/>
      <c r="K67" s="96" t="s">
        <v>154</v>
      </c>
      <c r="L67" s="190"/>
      <c r="M67" s="100">
        <v>0</v>
      </c>
      <c r="N67" s="100"/>
      <c r="O67" s="184">
        <f t="shared" si="2"/>
        <v>0</v>
      </c>
      <c r="P67" s="8"/>
    </row>
    <row r="68" spans="2:16" x14ac:dyDescent="0.25">
      <c r="B68" s="19" t="s">
        <v>153</v>
      </c>
      <c r="C68" s="19"/>
      <c r="D68" s="190">
        <v>45</v>
      </c>
      <c r="E68" s="190"/>
      <c r="F68" s="190">
        <v>3</v>
      </c>
      <c r="G68" s="190"/>
      <c r="H68" s="13">
        <f t="shared" si="1"/>
        <v>48</v>
      </c>
      <c r="I68" s="8"/>
      <c r="J68" s="8"/>
      <c r="K68" s="96" t="s">
        <v>152</v>
      </c>
      <c r="L68" s="190"/>
      <c r="M68" s="100">
        <v>3</v>
      </c>
      <c r="N68" s="100"/>
      <c r="O68" s="184">
        <f t="shared" si="2"/>
        <v>0.1111111111111111</v>
      </c>
      <c r="P68" s="8"/>
    </row>
    <row r="69" spans="2:16" ht="15.75" customHeight="1" x14ac:dyDescent="0.25">
      <c r="B69" s="19" t="s">
        <v>43</v>
      </c>
      <c r="C69" s="19"/>
      <c r="D69" s="190">
        <v>42</v>
      </c>
      <c r="E69" s="190"/>
      <c r="F69" s="190">
        <v>0</v>
      </c>
      <c r="G69" s="190"/>
      <c r="H69" s="13">
        <f t="shared" si="1"/>
        <v>42</v>
      </c>
      <c r="I69" s="8"/>
      <c r="J69" s="8"/>
      <c r="K69" s="96" t="s">
        <v>151</v>
      </c>
      <c r="L69" s="101"/>
      <c r="M69" s="100">
        <v>1</v>
      </c>
      <c r="N69" s="101"/>
      <c r="O69" s="184">
        <f t="shared" si="2"/>
        <v>3.7037037037037035E-2</v>
      </c>
      <c r="P69" s="8"/>
    </row>
    <row r="70" spans="2:16" x14ac:dyDescent="0.25">
      <c r="B70" s="19" t="s">
        <v>42</v>
      </c>
      <c r="C70" s="19"/>
      <c r="D70" s="190">
        <v>41</v>
      </c>
      <c r="E70" s="190"/>
      <c r="F70" s="190">
        <v>1</v>
      </c>
      <c r="G70" s="190"/>
      <c r="H70" s="13">
        <f t="shared" si="1"/>
        <v>42</v>
      </c>
      <c r="I70" s="8"/>
      <c r="J70" s="8"/>
      <c r="K70" s="96" t="s">
        <v>150</v>
      </c>
      <c r="L70" s="190"/>
      <c r="M70" s="100">
        <v>7</v>
      </c>
      <c r="N70" s="100"/>
      <c r="O70" s="184">
        <f t="shared" si="2"/>
        <v>0.25925925925925924</v>
      </c>
      <c r="P70" s="8"/>
    </row>
    <row r="71" spans="2:16" ht="15" customHeight="1" x14ac:dyDescent="0.25">
      <c r="B71" s="19" t="s">
        <v>39</v>
      </c>
      <c r="C71" s="19"/>
      <c r="D71" s="190">
        <v>32</v>
      </c>
      <c r="E71" s="190"/>
      <c r="F71" s="190">
        <v>1</v>
      </c>
      <c r="G71" s="190"/>
      <c r="H71" s="13">
        <f t="shared" si="1"/>
        <v>33</v>
      </c>
      <c r="I71" s="8"/>
      <c r="J71" s="8"/>
      <c r="K71" s="96" t="s">
        <v>6</v>
      </c>
      <c r="L71" s="190"/>
      <c r="M71" s="100">
        <v>2</v>
      </c>
      <c r="N71" s="100"/>
      <c r="O71" s="184">
        <f t="shared" si="2"/>
        <v>7.407407407407407E-2</v>
      </c>
      <c r="P71" s="8"/>
    </row>
    <row r="72" spans="2:16" ht="15" customHeight="1" thickBot="1" x14ac:dyDescent="0.3">
      <c r="B72" s="19" t="s">
        <v>34</v>
      </c>
      <c r="C72" s="19"/>
      <c r="D72" s="190">
        <v>31</v>
      </c>
      <c r="E72" s="190"/>
      <c r="F72" s="190">
        <v>2</v>
      </c>
      <c r="G72" s="190"/>
      <c r="H72" s="13">
        <f t="shared" si="1"/>
        <v>33</v>
      </c>
      <c r="I72" s="8"/>
      <c r="J72" s="8"/>
      <c r="K72" s="96" t="s">
        <v>149</v>
      </c>
      <c r="L72" s="190"/>
      <c r="M72" s="100">
        <v>0</v>
      </c>
      <c r="N72" s="100"/>
      <c r="O72" s="184">
        <f t="shared" si="2"/>
        <v>0</v>
      </c>
      <c r="P72" s="8"/>
    </row>
    <row r="73" spans="2:16" ht="15" customHeight="1" x14ac:dyDescent="0.25">
      <c r="B73" s="19" t="s">
        <v>32</v>
      </c>
      <c r="C73" s="19"/>
      <c r="D73" s="190">
        <v>28</v>
      </c>
      <c r="E73" s="190"/>
      <c r="F73" s="190">
        <v>2</v>
      </c>
      <c r="G73" s="190"/>
      <c r="H73" s="13">
        <f t="shared" si="1"/>
        <v>30</v>
      </c>
      <c r="I73" s="8"/>
      <c r="J73" s="8"/>
      <c r="K73" s="181" t="s">
        <v>0</v>
      </c>
      <c r="L73" s="181"/>
      <c r="M73" s="27">
        <f>SUM(M64:M72)</f>
        <v>27</v>
      </c>
      <c r="N73" s="27"/>
      <c r="O73" s="185">
        <f>SUM(O64:O72)</f>
        <v>0.99999999999999989</v>
      </c>
      <c r="P73" s="8"/>
    </row>
    <row r="74" spans="2:16" ht="15" customHeight="1" x14ac:dyDescent="0.25">
      <c r="B74" s="19" t="s">
        <v>46</v>
      </c>
      <c r="C74" s="19"/>
      <c r="D74" s="190">
        <v>29</v>
      </c>
      <c r="E74" s="190"/>
      <c r="F74" s="190">
        <v>1</v>
      </c>
      <c r="G74" s="190"/>
      <c r="H74" s="13">
        <f t="shared" si="1"/>
        <v>30</v>
      </c>
      <c r="I74" s="28"/>
      <c r="J74" s="8"/>
    </row>
    <row r="75" spans="2:16" ht="14.25" customHeight="1" x14ac:dyDescent="0.25">
      <c r="B75" s="19" t="s">
        <v>40</v>
      </c>
      <c r="C75" s="19"/>
      <c r="D75" s="190">
        <v>27</v>
      </c>
      <c r="E75" s="190"/>
      <c r="F75" s="190">
        <v>0</v>
      </c>
      <c r="G75" s="190"/>
      <c r="H75" s="13">
        <f t="shared" si="1"/>
        <v>27</v>
      </c>
      <c r="I75" s="8"/>
      <c r="J75" s="8"/>
      <c r="K75" s="200" t="s">
        <v>148</v>
      </c>
      <c r="L75" s="200"/>
      <c r="M75" s="200"/>
      <c r="N75" s="200"/>
      <c r="O75" s="200"/>
      <c r="P75" s="8"/>
    </row>
    <row r="76" spans="2:16" ht="15.75" thickBot="1" x14ac:dyDescent="0.3">
      <c r="B76" s="19" t="s">
        <v>36</v>
      </c>
      <c r="C76" s="19"/>
      <c r="D76" s="190">
        <v>22</v>
      </c>
      <c r="E76" s="190"/>
      <c r="F76" s="190">
        <v>1</v>
      </c>
      <c r="G76" s="190"/>
      <c r="H76" s="13">
        <f t="shared" si="1"/>
        <v>23</v>
      </c>
      <c r="J76" s="173"/>
      <c r="K76" s="215" t="s">
        <v>147</v>
      </c>
      <c r="L76" s="215"/>
      <c r="M76" s="216" t="s">
        <v>55</v>
      </c>
      <c r="N76" s="216"/>
      <c r="O76" s="216"/>
      <c r="P76" s="8"/>
    </row>
    <row r="77" spans="2:16" ht="15" customHeight="1" x14ac:dyDescent="0.25">
      <c r="B77" s="19" t="s">
        <v>41</v>
      </c>
      <c r="C77" s="19"/>
      <c r="D77" s="190">
        <v>18</v>
      </c>
      <c r="E77" s="190"/>
      <c r="F77" s="190">
        <v>0</v>
      </c>
      <c r="G77" s="190"/>
      <c r="H77" s="13">
        <f t="shared" si="1"/>
        <v>18</v>
      </c>
      <c r="I77" s="26"/>
      <c r="J77" s="180"/>
      <c r="K77" s="215"/>
      <c r="L77" s="215"/>
      <c r="M77" s="217" t="s">
        <v>29</v>
      </c>
      <c r="N77" s="217"/>
      <c r="O77" s="179" t="s">
        <v>1</v>
      </c>
    </row>
    <row r="78" spans="2:16" ht="14.25" customHeight="1" x14ac:dyDescent="0.25">
      <c r="B78" s="19" t="s">
        <v>49</v>
      </c>
      <c r="C78" s="19"/>
      <c r="D78" s="190">
        <v>15</v>
      </c>
      <c r="E78" s="190"/>
      <c r="F78" s="190">
        <v>1</v>
      </c>
      <c r="G78" s="190"/>
      <c r="H78" s="13">
        <f t="shared" si="1"/>
        <v>16</v>
      </c>
      <c r="K78" s="96" t="s">
        <v>146</v>
      </c>
      <c r="L78" s="190"/>
      <c r="M78" s="100">
        <v>0</v>
      </c>
      <c r="N78" s="100"/>
      <c r="O78" s="184">
        <f t="shared" ref="O78:O86" si="3">M78/$M$87</f>
        <v>0</v>
      </c>
      <c r="P78" s="8"/>
    </row>
    <row r="79" spans="2:16" ht="14.25" customHeight="1" x14ac:dyDescent="0.25">
      <c r="B79" s="19" t="s">
        <v>52</v>
      </c>
      <c r="C79" s="19"/>
      <c r="D79" s="190">
        <v>15</v>
      </c>
      <c r="E79" s="190"/>
      <c r="F79" s="190">
        <v>0</v>
      </c>
      <c r="G79" s="190"/>
      <c r="H79" s="13">
        <f t="shared" si="1"/>
        <v>15</v>
      </c>
      <c r="K79" s="96" t="s">
        <v>145</v>
      </c>
      <c r="L79" s="190"/>
      <c r="M79" s="100">
        <v>3</v>
      </c>
      <c r="N79" s="100"/>
      <c r="O79" s="184">
        <f t="shared" si="3"/>
        <v>0.1111111111111111</v>
      </c>
      <c r="P79" s="8"/>
    </row>
    <row r="80" spans="2:16" ht="14.25" customHeight="1" x14ac:dyDescent="0.25">
      <c r="B80" s="19" t="s">
        <v>45</v>
      </c>
      <c r="C80" s="19"/>
      <c r="D80" s="190">
        <v>14</v>
      </c>
      <c r="E80" s="190"/>
      <c r="F80" s="190">
        <v>0</v>
      </c>
      <c r="G80" s="190"/>
      <c r="H80" s="13">
        <f t="shared" si="1"/>
        <v>14</v>
      </c>
      <c r="K80" s="96" t="s">
        <v>144</v>
      </c>
      <c r="L80" s="190"/>
      <c r="M80" s="100">
        <v>1</v>
      </c>
      <c r="N80" s="100"/>
      <c r="O80" s="184">
        <f t="shared" si="3"/>
        <v>3.7037037037037035E-2</v>
      </c>
      <c r="P80" s="8"/>
    </row>
    <row r="81" spans="2:19" ht="14.25" customHeight="1" x14ac:dyDescent="0.25">
      <c r="B81" s="19" t="s">
        <v>11</v>
      </c>
      <c r="C81" s="19"/>
      <c r="D81" s="190">
        <v>14</v>
      </c>
      <c r="E81" s="190"/>
      <c r="F81" s="190">
        <v>0</v>
      </c>
      <c r="G81" s="190"/>
      <c r="H81" s="13">
        <f t="shared" si="1"/>
        <v>14</v>
      </c>
      <c r="K81" s="96" t="s">
        <v>143</v>
      </c>
      <c r="L81" s="190"/>
      <c r="M81" s="100">
        <v>6</v>
      </c>
      <c r="N81" s="100"/>
      <c r="O81" s="184">
        <f t="shared" si="3"/>
        <v>0.22222222222222221</v>
      </c>
      <c r="P81" s="8"/>
    </row>
    <row r="82" spans="2:19" ht="14.25" customHeight="1" x14ac:dyDescent="0.25">
      <c r="B82" s="19" t="s">
        <v>48</v>
      </c>
      <c r="C82" s="19"/>
      <c r="D82" s="190">
        <v>12</v>
      </c>
      <c r="E82" s="190"/>
      <c r="F82" s="190">
        <v>1</v>
      </c>
      <c r="G82" s="190"/>
      <c r="H82" s="13">
        <f t="shared" si="1"/>
        <v>13</v>
      </c>
      <c r="K82" s="96" t="s">
        <v>142</v>
      </c>
      <c r="L82" s="190"/>
      <c r="M82" s="100">
        <v>2</v>
      </c>
      <c r="N82" s="100"/>
      <c r="O82" s="184">
        <f t="shared" si="3"/>
        <v>7.407407407407407E-2</v>
      </c>
      <c r="P82" s="8"/>
    </row>
    <row r="83" spans="2:19" ht="14.25" customHeight="1" x14ac:dyDescent="0.25">
      <c r="B83" s="19" t="s">
        <v>56</v>
      </c>
      <c r="C83" s="19"/>
      <c r="D83" s="190">
        <v>12</v>
      </c>
      <c r="E83" s="190"/>
      <c r="F83" s="190">
        <v>0</v>
      </c>
      <c r="G83" s="190"/>
      <c r="H83" s="13">
        <f t="shared" si="1"/>
        <v>12</v>
      </c>
      <c r="K83" s="96" t="s">
        <v>141</v>
      </c>
      <c r="L83" s="101"/>
      <c r="M83" s="100">
        <v>1</v>
      </c>
      <c r="N83" s="101"/>
      <c r="O83" s="184">
        <f t="shared" si="3"/>
        <v>3.7037037037037035E-2</v>
      </c>
      <c r="P83" s="8"/>
    </row>
    <row r="84" spans="2:19" ht="14.25" customHeight="1" x14ac:dyDescent="0.25">
      <c r="B84" s="19" t="s">
        <v>47</v>
      </c>
      <c r="C84" s="19"/>
      <c r="D84" s="190">
        <v>12</v>
      </c>
      <c r="E84" s="190"/>
      <c r="F84" s="190">
        <v>0</v>
      </c>
      <c r="G84" s="190"/>
      <c r="H84" s="13">
        <f t="shared" si="1"/>
        <v>12</v>
      </c>
      <c r="K84" s="96" t="s">
        <v>140</v>
      </c>
      <c r="L84" s="190"/>
      <c r="M84" s="100">
        <v>2</v>
      </c>
      <c r="N84" s="100"/>
      <c r="O84" s="184">
        <f t="shared" si="3"/>
        <v>7.407407407407407E-2</v>
      </c>
      <c r="P84" s="8"/>
    </row>
    <row r="85" spans="2:19" ht="14.25" customHeight="1" x14ac:dyDescent="0.25">
      <c r="B85" s="19" t="s">
        <v>50</v>
      </c>
      <c r="C85" s="19"/>
      <c r="D85" s="190">
        <v>9</v>
      </c>
      <c r="E85" s="190"/>
      <c r="F85" s="190">
        <v>0</v>
      </c>
      <c r="G85" s="190"/>
      <c r="H85" s="13">
        <f t="shared" si="1"/>
        <v>9</v>
      </c>
      <c r="K85" s="96" t="s">
        <v>139</v>
      </c>
      <c r="L85" s="190"/>
      <c r="M85" s="100">
        <v>5</v>
      </c>
      <c r="N85" s="100"/>
      <c r="O85" s="184">
        <f t="shared" si="3"/>
        <v>0.18518518518518517</v>
      </c>
      <c r="P85" s="8"/>
    </row>
    <row r="86" spans="2:19" ht="14.25" customHeight="1" thickBot="1" x14ac:dyDescent="0.3">
      <c r="B86" s="19" t="s">
        <v>51</v>
      </c>
      <c r="C86" s="19"/>
      <c r="D86" s="190">
        <v>8</v>
      </c>
      <c r="E86" s="190"/>
      <c r="F86" s="190">
        <v>0</v>
      </c>
      <c r="G86" s="190"/>
      <c r="H86" s="13">
        <f t="shared" si="1"/>
        <v>8</v>
      </c>
      <c r="K86" s="96" t="s">
        <v>5</v>
      </c>
      <c r="L86" s="190"/>
      <c r="M86" s="100">
        <v>7</v>
      </c>
      <c r="N86" s="100"/>
      <c r="O86" s="184">
        <f t="shared" si="3"/>
        <v>0.25925925925925924</v>
      </c>
      <c r="P86" s="8"/>
    </row>
    <row r="87" spans="2:19" ht="14.25" customHeight="1" x14ac:dyDescent="0.25">
      <c r="B87" s="181" t="s">
        <v>0</v>
      </c>
      <c r="C87" s="181"/>
      <c r="D87" s="27">
        <f>SUM(D61:D86)</f>
        <v>1152</v>
      </c>
      <c r="E87" s="27">
        <f>SUM(E61:E86)</f>
        <v>0</v>
      </c>
      <c r="F87" s="27">
        <f>SUM(F61:F86)</f>
        <v>27</v>
      </c>
      <c r="G87" s="27"/>
      <c r="H87" s="27">
        <f>SUM(H61:H86)</f>
        <v>1179</v>
      </c>
      <c r="K87" s="181" t="s">
        <v>0</v>
      </c>
      <c r="L87" s="181"/>
      <c r="M87" s="27">
        <f>SUM(M78:M86)</f>
        <v>27</v>
      </c>
      <c r="N87" s="27"/>
      <c r="O87" s="185">
        <f>SUM(O78:O86)</f>
        <v>1</v>
      </c>
      <c r="P87" s="8"/>
    </row>
    <row r="88" spans="2:19" ht="12.75" customHeight="1" x14ac:dyDescent="0.25">
      <c r="B88" s="214" t="s">
        <v>178</v>
      </c>
      <c r="C88" s="214"/>
      <c r="D88" s="214"/>
      <c r="E88" s="214"/>
      <c r="F88" s="214"/>
      <c r="G88" s="214"/>
      <c r="H88" s="214"/>
      <c r="P88" s="8"/>
    </row>
    <row r="89" spans="2:19" ht="7.5" customHeight="1" x14ac:dyDescent="0.25">
      <c r="B89" s="8"/>
      <c r="C89" s="8"/>
      <c r="D89" s="8"/>
      <c r="E89" s="8"/>
      <c r="F89" s="191"/>
      <c r="G89" s="191"/>
      <c r="H89" s="191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 spans="2:19" x14ac:dyDescent="0.25">
      <c r="B90" s="3" t="s">
        <v>138</v>
      </c>
      <c r="C90" s="44"/>
      <c r="D90" s="44"/>
      <c r="E90" s="44"/>
      <c r="F90" s="45"/>
      <c r="G90" s="45"/>
      <c r="H90" s="45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</row>
    <row r="91" spans="2:19" ht="15" customHeight="1" x14ac:dyDescent="0.25">
      <c r="B91" s="203" t="s">
        <v>137</v>
      </c>
      <c r="C91" s="203"/>
      <c r="D91" s="203"/>
      <c r="E91" s="175"/>
      <c r="F91" s="178"/>
      <c r="G91" s="178"/>
      <c r="H91" s="178"/>
      <c r="I91" s="26"/>
      <c r="J91" s="26"/>
      <c r="K91" s="8"/>
      <c r="L91" s="8"/>
      <c r="M91" s="203" t="s">
        <v>136</v>
      </c>
      <c r="N91" s="203"/>
      <c r="O91" s="203"/>
      <c r="P91" s="203"/>
      <c r="Q91" s="203"/>
      <c r="R91" s="203"/>
      <c r="S91" s="8"/>
    </row>
    <row r="92" spans="2:19" ht="15" customHeight="1" x14ac:dyDescent="0.25">
      <c r="B92" s="203"/>
      <c r="C92" s="203"/>
      <c r="D92" s="203"/>
      <c r="E92" s="175"/>
      <c r="F92" s="178"/>
      <c r="G92" s="178"/>
      <c r="H92" s="178"/>
      <c r="I92" s="26"/>
      <c r="J92" s="26"/>
      <c r="K92" s="8"/>
      <c r="L92" s="8"/>
      <c r="M92" s="203"/>
      <c r="N92" s="203"/>
      <c r="O92" s="203"/>
      <c r="P92" s="203"/>
      <c r="Q92" s="203"/>
      <c r="R92" s="203"/>
      <c r="S92" s="8"/>
    </row>
    <row r="93" spans="2:19" x14ac:dyDescent="0.25">
      <c r="B93" s="177" t="s">
        <v>7</v>
      </c>
      <c r="C93" s="179" t="s">
        <v>29</v>
      </c>
      <c r="D93" s="179" t="s">
        <v>1</v>
      </c>
      <c r="E93" s="180"/>
      <c r="F93" s="191"/>
      <c r="G93" s="191"/>
      <c r="H93" s="31" t="s">
        <v>135</v>
      </c>
      <c r="I93" s="8"/>
      <c r="J93" s="8"/>
      <c r="K93" s="8"/>
      <c r="L93" s="8"/>
      <c r="M93" s="192" t="s">
        <v>134</v>
      </c>
      <c r="N93" s="98"/>
      <c r="O93" s="213" t="s">
        <v>29</v>
      </c>
      <c r="P93" s="213"/>
      <c r="Q93" s="213" t="s">
        <v>1</v>
      </c>
      <c r="R93" s="213"/>
      <c r="S93" s="8"/>
    </row>
    <row r="94" spans="2:19" x14ac:dyDescent="0.25">
      <c r="B94" s="183" t="s">
        <v>133</v>
      </c>
      <c r="C94" s="191">
        <v>1</v>
      </c>
      <c r="D94" s="22">
        <f t="shared" ref="D94:D100" si="4">C94/$C$101</f>
        <v>3.7037037037037035E-2</v>
      </c>
      <c r="E94" s="22"/>
      <c r="F94" s="191"/>
      <c r="G94" s="191"/>
      <c r="H94" s="97">
        <f>SUM(D94:D97)</f>
        <v>3.7037037037037035E-2</v>
      </c>
      <c r="I94" s="8"/>
      <c r="J94" s="8"/>
      <c r="K94" s="8"/>
      <c r="L94" s="8"/>
      <c r="M94" s="96" t="s">
        <v>23</v>
      </c>
      <c r="N94" s="19"/>
      <c r="O94" s="209">
        <v>2</v>
      </c>
      <c r="P94" s="209"/>
      <c r="Q94" s="210">
        <f>O94/$O$97</f>
        <v>7.407407407407407E-2</v>
      </c>
      <c r="R94" s="210"/>
      <c r="S94" s="8"/>
    </row>
    <row r="95" spans="2:19" x14ac:dyDescent="0.25">
      <c r="B95" s="183" t="s">
        <v>132</v>
      </c>
      <c r="C95" s="191">
        <v>0</v>
      </c>
      <c r="D95" s="22">
        <f t="shared" si="4"/>
        <v>0</v>
      </c>
      <c r="E95" s="22"/>
      <c r="F95" s="191"/>
      <c r="G95" s="191"/>
      <c r="H95" s="31"/>
      <c r="I95" s="8"/>
      <c r="J95" s="8"/>
      <c r="K95" s="8"/>
      <c r="L95" s="8"/>
      <c r="M95" s="96" t="s">
        <v>24</v>
      </c>
      <c r="N95" s="19"/>
      <c r="O95" s="209">
        <v>24</v>
      </c>
      <c r="P95" s="209"/>
      <c r="Q95" s="210">
        <f>O95/$O$97</f>
        <v>0.88888888888888884</v>
      </c>
      <c r="R95" s="210"/>
      <c r="S95" s="8"/>
    </row>
    <row r="96" spans="2:19" ht="15.75" thickBot="1" x14ac:dyDescent="0.3">
      <c r="B96" s="183" t="s">
        <v>131</v>
      </c>
      <c r="C96" s="191">
        <v>0</v>
      </c>
      <c r="D96" s="22">
        <f t="shared" si="4"/>
        <v>0</v>
      </c>
      <c r="E96" s="22"/>
      <c r="F96" s="191"/>
      <c r="G96" s="191"/>
      <c r="H96" s="31" t="s">
        <v>130</v>
      </c>
      <c r="I96" s="8"/>
      <c r="J96" s="8"/>
      <c r="K96" s="8"/>
      <c r="L96" s="8"/>
      <c r="M96" s="96" t="s">
        <v>25</v>
      </c>
      <c r="N96" s="19"/>
      <c r="O96" s="209">
        <v>1</v>
      </c>
      <c r="P96" s="209"/>
      <c r="Q96" s="210">
        <f>O96/$O$97</f>
        <v>3.7037037037037035E-2</v>
      </c>
      <c r="R96" s="210"/>
      <c r="S96" s="8"/>
    </row>
    <row r="97" spans="2:19" x14ac:dyDescent="0.25">
      <c r="B97" s="183" t="s">
        <v>129</v>
      </c>
      <c r="C97" s="191">
        <v>0</v>
      </c>
      <c r="D97" s="22">
        <f t="shared" si="4"/>
        <v>0</v>
      </c>
      <c r="E97" s="22"/>
      <c r="F97" s="191"/>
      <c r="G97" s="191"/>
      <c r="H97" s="97">
        <f>SUM(D98:D99)</f>
        <v>0.85185185185185186</v>
      </c>
      <c r="I97" s="8"/>
      <c r="J97" s="8"/>
      <c r="K97" s="8"/>
      <c r="L97" s="8"/>
      <c r="M97" s="181" t="s">
        <v>0</v>
      </c>
      <c r="N97" s="99"/>
      <c r="O97" s="211">
        <f>SUM(O94:P96)</f>
        <v>27</v>
      </c>
      <c r="P97" s="211"/>
      <c r="Q97" s="212">
        <f>SUM(Q94:R96)</f>
        <v>1</v>
      </c>
      <c r="R97" s="212"/>
      <c r="S97" s="8"/>
    </row>
    <row r="98" spans="2:19" x14ac:dyDescent="0.25">
      <c r="B98" s="183" t="s">
        <v>128</v>
      </c>
      <c r="C98" s="191">
        <v>9</v>
      </c>
      <c r="D98" s="22">
        <f t="shared" si="4"/>
        <v>0.33333333333333331</v>
      </c>
      <c r="E98" s="22"/>
      <c r="F98" s="191"/>
      <c r="G98" s="191"/>
      <c r="H98" s="31"/>
      <c r="I98" s="8"/>
      <c r="J98" s="8"/>
      <c r="K98" s="8"/>
      <c r="L98" s="8"/>
      <c r="M98" s="46"/>
      <c r="N98" s="8"/>
      <c r="O98" s="8"/>
      <c r="P98" s="8"/>
      <c r="Q98" s="8"/>
      <c r="R98" s="8"/>
      <c r="S98" s="8"/>
    </row>
    <row r="99" spans="2:19" x14ac:dyDescent="0.25">
      <c r="B99" s="183" t="s">
        <v>127</v>
      </c>
      <c r="C99" s="191">
        <v>14</v>
      </c>
      <c r="D99" s="22">
        <f t="shared" si="4"/>
        <v>0.51851851851851849</v>
      </c>
      <c r="E99" s="22"/>
      <c r="F99" s="191"/>
      <c r="G99" s="191"/>
      <c r="H99" s="31"/>
      <c r="I99" s="8"/>
      <c r="J99" s="8"/>
      <c r="K99" s="8"/>
      <c r="L99" s="8"/>
      <c r="M99" s="1" t="s">
        <v>126</v>
      </c>
      <c r="N99" s="11"/>
      <c r="O99" s="11"/>
      <c r="P99" s="8"/>
      <c r="Q99" s="8"/>
      <c r="R99" s="8"/>
      <c r="S99" s="8"/>
    </row>
    <row r="100" spans="2:19" ht="15.75" thickBot="1" x14ac:dyDescent="0.3">
      <c r="B100" s="183" t="s">
        <v>79</v>
      </c>
      <c r="C100" s="191">
        <v>3</v>
      </c>
      <c r="D100" s="22">
        <f t="shared" si="4"/>
        <v>0.1111111111111111</v>
      </c>
      <c r="E100" s="22"/>
      <c r="F100" s="191"/>
      <c r="G100" s="191"/>
      <c r="H100" s="31" t="s">
        <v>125</v>
      </c>
      <c r="I100" s="8"/>
      <c r="J100" s="8"/>
      <c r="K100" s="8"/>
      <c r="L100" s="8"/>
      <c r="M100" s="192" t="s">
        <v>124</v>
      </c>
      <c r="N100" s="98"/>
      <c r="O100" s="213" t="s">
        <v>29</v>
      </c>
      <c r="P100" s="213"/>
      <c r="Q100" s="213" t="s">
        <v>1</v>
      </c>
      <c r="R100" s="213"/>
      <c r="S100" s="8"/>
    </row>
    <row r="101" spans="2:19" x14ac:dyDescent="0.25">
      <c r="B101" s="181" t="s">
        <v>0</v>
      </c>
      <c r="C101" s="181">
        <f>SUM(C94:C100)</f>
        <v>27</v>
      </c>
      <c r="D101" s="185">
        <f>SUM(D94:D100)</f>
        <v>1</v>
      </c>
      <c r="E101" s="25"/>
      <c r="F101" s="191"/>
      <c r="G101" s="191"/>
      <c r="H101" s="97">
        <f>D100</f>
        <v>0.1111111111111111</v>
      </c>
      <c r="I101" s="8"/>
      <c r="J101" s="8"/>
      <c r="K101" s="8"/>
      <c r="L101" s="8"/>
      <c r="M101" s="96" t="s">
        <v>94</v>
      </c>
      <c r="N101" s="19"/>
      <c r="O101" s="209">
        <v>8</v>
      </c>
      <c r="P101" s="209"/>
      <c r="Q101" s="210">
        <f>O101/$O$105</f>
        <v>0.29629629629629628</v>
      </c>
      <c r="R101" s="210"/>
      <c r="S101" s="8"/>
    </row>
    <row r="102" spans="2:19" x14ac:dyDescent="0.25">
      <c r="B102" s="8"/>
      <c r="C102" s="8"/>
      <c r="D102" s="8"/>
      <c r="E102" s="8"/>
      <c r="F102" s="191"/>
      <c r="G102" s="191"/>
      <c r="H102" s="191"/>
      <c r="I102" s="8"/>
      <c r="J102" s="8"/>
      <c r="K102" s="8"/>
      <c r="L102" s="8"/>
      <c r="M102" s="96" t="s">
        <v>123</v>
      </c>
      <c r="N102" s="19"/>
      <c r="O102" s="209">
        <v>18</v>
      </c>
      <c r="P102" s="209"/>
      <c r="Q102" s="210">
        <f>O102/$O$105</f>
        <v>0.66666666666666663</v>
      </c>
      <c r="R102" s="210"/>
      <c r="S102" s="8"/>
    </row>
    <row r="103" spans="2:19" x14ac:dyDescent="0.25">
      <c r="B103" s="8"/>
      <c r="C103" s="8"/>
      <c r="D103" s="8"/>
      <c r="E103" s="8"/>
      <c r="F103" s="191"/>
      <c r="G103" s="191"/>
      <c r="H103" s="191"/>
      <c r="I103" s="8"/>
      <c r="J103" s="8"/>
      <c r="K103" s="8"/>
      <c r="L103" s="8"/>
      <c r="M103" s="96" t="s">
        <v>122</v>
      </c>
      <c r="N103" s="19"/>
      <c r="O103" s="209">
        <v>1</v>
      </c>
      <c r="P103" s="209"/>
      <c r="Q103" s="210">
        <f>O103/$O$105</f>
        <v>3.7037037037037035E-2</v>
      </c>
      <c r="R103" s="210"/>
      <c r="S103" s="8"/>
    </row>
    <row r="104" spans="2:19" ht="15.75" thickBot="1" x14ac:dyDescent="0.3">
      <c r="C104" s="11"/>
      <c r="D104" s="11"/>
      <c r="E104" s="11"/>
      <c r="F104" s="11"/>
      <c r="G104" s="11"/>
      <c r="H104" s="11"/>
      <c r="I104" s="8"/>
      <c r="J104" s="8"/>
      <c r="K104" s="8"/>
      <c r="L104" s="8"/>
      <c r="M104" s="96" t="s">
        <v>25</v>
      </c>
      <c r="N104" s="19"/>
      <c r="O104" s="209">
        <v>0</v>
      </c>
      <c r="P104" s="209"/>
      <c r="Q104" s="210">
        <f>O104/$O$105</f>
        <v>0</v>
      </c>
      <c r="R104" s="210"/>
      <c r="S104" s="8"/>
    </row>
    <row r="105" spans="2:19" x14ac:dyDescent="0.25">
      <c r="B105" s="200" t="s">
        <v>121</v>
      </c>
      <c r="C105" s="200"/>
      <c r="D105" s="200"/>
      <c r="E105" s="200"/>
      <c r="F105" s="200"/>
      <c r="G105" s="200"/>
      <c r="H105" s="200"/>
      <c r="I105" s="8"/>
      <c r="J105" s="8"/>
      <c r="K105" s="8"/>
      <c r="L105" s="8"/>
      <c r="M105" s="181" t="s">
        <v>0</v>
      </c>
      <c r="N105" s="94"/>
      <c r="O105" s="211">
        <f>SUM(O101:P104)</f>
        <v>27</v>
      </c>
      <c r="P105" s="211"/>
      <c r="Q105" s="212">
        <f>SUM(Q101:R104)</f>
        <v>1</v>
      </c>
      <c r="R105" s="212"/>
      <c r="S105" s="8"/>
    </row>
    <row r="106" spans="2:19" x14ac:dyDescent="0.25">
      <c r="B106" s="204" t="s">
        <v>120</v>
      </c>
      <c r="C106" s="204"/>
      <c r="D106" s="204"/>
      <c r="E106" s="177"/>
      <c r="F106" s="179" t="s">
        <v>29</v>
      </c>
      <c r="G106" s="199" t="s">
        <v>1</v>
      </c>
      <c r="H106" s="199"/>
      <c r="I106" s="206"/>
      <c r="J106" s="206"/>
      <c r="K106" s="206"/>
      <c r="L106" s="8"/>
      <c r="M106" s="46"/>
      <c r="N106" s="8"/>
      <c r="O106" s="8"/>
      <c r="P106" s="8"/>
      <c r="Q106" s="8"/>
      <c r="R106" s="8"/>
      <c r="S106" s="8"/>
    </row>
    <row r="107" spans="2:19" x14ac:dyDescent="0.25">
      <c r="B107" s="82" t="s">
        <v>119</v>
      </c>
      <c r="C107" s="93"/>
      <c r="D107" s="93"/>
      <c r="E107" s="93"/>
      <c r="F107" s="81">
        <v>4</v>
      </c>
      <c r="G107" s="92"/>
      <c r="H107" s="91">
        <f t="shared" ref="H107:H129" si="5">F107/$F$130</f>
        <v>0.14814814814814814</v>
      </c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2:19" x14ac:dyDescent="0.25">
      <c r="B108" s="82" t="s">
        <v>3</v>
      </c>
      <c r="C108" s="93"/>
      <c r="D108" s="93"/>
      <c r="E108" s="93"/>
      <c r="F108" s="81">
        <v>7</v>
      </c>
      <c r="G108" s="92"/>
      <c r="H108" s="91">
        <f t="shared" si="5"/>
        <v>0.25925925925925924</v>
      </c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2:19" x14ac:dyDescent="0.25">
      <c r="B109" s="82" t="s">
        <v>118</v>
      </c>
      <c r="C109" s="93"/>
      <c r="D109" s="93"/>
      <c r="E109" s="93"/>
      <c r="F109" s="81">
        <v>2</v>
      </c>
      <c r="G109" s="92"/>
      <c r="H109" s="91">
        <f t="shared" si="5"/>
        <v>7.407407407407407E-2</v>
      </c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2:19" x14ac:dyDescent="0.25">
      <c r="B110" s="82" t="s">
        <v>117</v>
      </c>
      <c r="C110" s="93"/>
      <c r="D110" s="93"/>
      <c r="E110" s="93"/>
      <c r="F110" s="81">
        <v>1</v>
      </c>
      <c r="G110" s="92"/>
      <c r="H110" s="91">
        <f t="shared" si="5"/>
        <v>3.7037037037037035E-2</v>
      </c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2:19" x14ac:dyDescent="0.25">
      <c r="B111" s="79" t="s">
        <v>116</v>
      </c>
      <c r="C111" s="88"/>
      <c r="D111" s="88"/>
      <c r="E111" s="88"/>
      <c r="F111" s="78">
        <v>1</v>
      </c>
      <c r="G111" s="87"/>
      <c r="H111" s="86">
        <f t="shared" si="5"/>
        <v>3.7037037037037035E-2</v>
      </c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2:19" x14ac:dyDescent="0.25">
      <c r="B112" s="79" t="s">
        <v>4</v>
      </c>
      <c r="C112" s="88"/>
      <c r="D112" s="88"/>
      <c r="E112" s="88"/>
      <c r="F112" s="78">
        <v>3</v>
      </c>
      <c r="G112" s="87"/>
      <c r="H112" s="86">
        <f t="shared" si="5"/>
        <v>0.1111111111111111</v>
      </c>
      <c r="I112" s="8"/>
      <c r="J112" s="8"/>
      <c r="K112" s="35"/>
      <c r="L112" s="8"/>
      <c r="M112" s="8"/>
      <c r="N112" s="8"/>
      <c r="O112" s="8"/>
      <c r="P112" s="8"/>
      <c r="Q112" s="8"/>
      <c r="R112" s="8"/>
      <c r="S112" s="8"/>
    </row>
    <row r="113" spans="2:19" x14ac:dyDescent="0.25">
      <c r="B113" s="90" t="s">
        <v>115</v>
      </c>
      <c r="C113" s="89"/>
      <c r="D113" s="89"/>
      <c r="E113" s="89"/>
      <c r="F113" s="78">
        <v>1</v>
      </c>
      <c r="G113" s="87"/>
      <c r="H113" s="86">
        <f t="shared" si="5"/>
        <v>3.7037037037037035E-2</v>
      </c>
      <c r="I113" s="8"/>
      <c r="J113" s="8"/>
      <c r="K113" s="35"/>
      <c r="L113" s="8"/>
      <c r="M113" s="8"/>
      <c r="N113" s="8"/>
      <c r="O113" s="8"/>
      <c r="P113" s="8"/>
      <c r="Q113" s="8"/>
      <c r="R113" s="8"/>
      <c r="S113" s="8"/>
    </row>
    <row r="114" spans="2:19" x14ac:dyDescent="0.25">
      <c r="B114" s="79" t="s">
        <v>114</v>
      </c>
      <c r="C114" s="88"/>
      <c r="D114" s="88"/>
      <c r="E114" s="88"/>
      <c r="F114" s="78">
        <v>1</v>
      </c>
      <c r="G114" s="87"/>
      <c r="H114" s="86">
        <f t="shared" si="5"/>
        <v>3.7037037037037035E-2</v>
      </c>
      <c r="I114" s="8"/>
      <c r="J114" s="8"/>
      <c r="K114" s="35"/>
      <c r="L114" s="8"/>
      <c r="M114" s="8"/>
      <c r="N114" s="8"/>
      <c r="O114" s="8"/>
      <c r="P114" s="8"/>
      <c r="Q114" s="8"/>
      <c r="R114" s="8"/>
      <c r="S114" s="8"/>
    </row>
    <row r="115" spans="2:19" x14ac:dyDescent="0.25">
      <c r="B115" s="76" t="s">
        <v>113</v>
      </c>
      <c r="C115" s="85"/>
      <c r="D115" s="85"/>
      <c r="E115" s="85"/>
      <c r="F115" s="75">
        <v>0</v>
      </c>
      <c r="G115" s="84"/>
      <c r="H115" s="83">
        <f t="shared" si="5"/>
        <v>0</v>
      </c>
      <c r="I115" s="8"/>
      <c r="J115" s="8"/>
      <c r="K115" s="35"/>
      <c r="L115" s="8"/>
      <c r="M115" s="8"/>
      <c r="N115" s="8"/>
      <c r="O115" s="8"/>
      <c r="P115" s="8"/>
      <c r="Q115" s="8"/>
      <c r="R115" s="8"/>
      <c r="S115" s="8"/>
    </row>
    <row r="116" spans="2:19" x14ac:dyDescent="0.25">
      <c r="B116" s="76" t="s">
        <v>112</v>
      </c>
      <c r="C116" s="85"/>
      <c r="D116" s="85"/>
      <c r="E116" s="85"/>
      <c r="F116" s="75">
        <v>0</v>
      </c>
      <c r="G116" s="84"/>
      <c r="H116" s="83">
        <f t="shared" si="5"/>
        <v>0</v>
      </c>
      <c r="I116" s="8"/>
      <c r="J116" s="8"/>
      <c r="K116" s="35"/>
      <c r="L116" s="8"/>
      <c r="M116" s="8"/>
      <c r="N116" s="8"/>
      <c r="O116" s="8"/>
      <c r="P116" s="8"/>
      <c r="Q116" s="8"/>
      <c r="R116" s="8"/>
      <c r="S116" s="8"/>
    </row>
    <row r="117" spans="2:19" x14ac:dyDescent="0.25">
      <c r="B117" s="76" t="s">
        <v>111</v>
      </c>
      <c r="C117" s="85"/>
      <c r="D117" s="85"/>
      <c r="E117" s="85"/>
      <c r="F117" s="75">
        <v>0</v>
      </c>
      <c r="G117" s="84"/>
      <c r="H117" s="83">
        <f t="shared" si="5"/>
        <v>0</v>
      </c>
      <c r="I117" s="8"/>
      <c r="J117" s="8"/>
      <c r="K117" s="35"/>
      <c r="L117" s="8"/>
      <c r="M117" s="8"/>
      <c r="N117" s="8"/>
      <c r="O117" s="8"/>
      <c r="P117" s="8"/>
      <c r="Q117" s="8"/>
      <c r="R117" s="8"/>
      <c r="S117" s="8"/>
    </row>
    <row r="118" spans="2:19" x14ac:dyDescent="0.25">
      <c r="B118" s="76" t="s">
        <v>110</v>
      </c>
      <c r="C118" s="85"/>
      <c r="D118" s="85"/>
      <c r="E118" s="85"/>
      <c r="F118" s="75">
        <v>0</v>
      </c>
      <c r="G118" s="84"/>
      <c r="H118" s="83">
        <f t="shared" si="5"/>
        <v>0</v>
      </c>
      <c r="I118" s="8"/>
      <c r="J118" s="8"/>
      <c r="K118" s="35"/>
      <c r="L118" s="8"/>
      <c r="M118" s="8"/>
      <c r="N118" s="8"/>
      <c r="O118" s="8"/>
      <c r="P118" s="8"/>
      <c r="Q118" s="8"/>
      <c r="R118" s="8"/>
      <c r="S118" s="8"/>
    </row>
    <row r="119" spans="2:19" x14ac:dyDescent="0.25">
      <c r="B119" s="76" t="s">
        <v>109</v>
      </c>
      <c r="C119" s="85"/>
      <c r="D119" s="85"/>
      <c r="E119" s="85"/>
      <c r="F119" s="75">
        <v>0</v>
      </c>
      <c r="G119" s="84"/>
      <c r="H119" s="83">
        <f t="shared" si="5"/>
        <v>0</v>
      </c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spans="2:19" x14ac:dyDescent="0.25">
      <c r="B120" s="76" t="s">
        <v>108</v>
      </c>
      <c r="C120" s="85"/>
      <c r="D120" s="85"/>
      <c r="E120" s="85"/>
      <c r="F120" s="75">
        <v>0</v>
      </c>
      <c r="G120" s="84"/>
      <c r="H120" s="83">
        <f t="shared" si="5"/>
        <v>0</v>
      </c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spans="2:19" x14ac:dyDescent="0.25">
      <c r="B121" s="76" t="s">
        <v>107</v>
      </c>
      <c r="C121" s="85"/>
      <c r="D121" s="85"/>
      <c r="E121" s="85"/>
      <c r="F121" s="75">
        <v>0</v>
      </c>
      <c r="G121" s="84"/>
      <c r="H121" s="83">
        <f t="shared" si="5"/>
        <v>0</v>
      </c>
      <c r="I121" s="8"/>
      <c r="J121" s="8"/>
      <c r="K121" s="200" t="s">
        <v>106</v>
      </c>
      <c r="L121" s="200"/>
      <c r="M121" s="200"/>
      <c r="N121" s="26"/>
      <c r="O121" s="11"/>
      <c r="P121" s="11"/>
      <c r="Q121" s="8"/>
      <c r="R121" s="8"/>
      <c r="S121" s="8"/>
    </row>
    <row r="122" spans="2:19" x14ac:dyDescent="0.25">
      <c r="B122" s="76" t="s">
        <v>105</v>
      </c>
      <c r="C122" s="85"/>
      <c r="D122" s="85"/>
      <c r="E122" s="85"/>
      <c r="F122" s="75">
        <v>0</v>
      </c>
      <c r="G122" s="84"/>
      <c r="H122" s="83">
        <f t="shared" si="5"/>
        <v>0</v>
      </c>
      <c r="I122" s="8"/>
      <c r="J122" s="8"/>
      <c r="K122" s="200"/>
      <c r="L122" s="200"/>
      <c r="M122" s="200"/>
      <c r="N122" s="26"/>
      <c r="O122" s="11"/>
      <c r="P122" s="11"/>
      <c r="Q122" s="8"/>
      <c r="R122" s="8"/>
      <c r="S122" s="8"/>
    </row>
    <row r="123" spans="2:19" x14ac:dyDescent="0.25">
      <c r="B123" s="76" t="s">
        <v>104</v>
      </c>
      <c r="C123" s="85"/>
      <c r="D123" s="85"/>
      <c r="E123" s="85"/>
      <c r="F123" s="75">
        <v>0</v>
      </c>
      <c r="G123" s="84"/>
      <c r="H123" s="83">
        <f t="shared" si="5"/>
        <v>0</v>
      </c>
      <c r="I123" s="8"/>
      <c r="J123" s="8"/>
      <c r="K123" s="177" t="s">
        <v>59</v>
      </c>
      <c r="L123" s="179" t="s">
        <v>29</v>
      </c>
      <c r="M123" s="179" t="s">
        <v>1</v>
      </c>
      <c r="N123" s="29"/>
      <c r="O123" s="191"/>
      <c r="P123" s="22"/>
      <c r="Q123" s="8"/>
      <c r="R123" s="8"/>
      <c r="S123" s="8"/>
    </row>
    <row r="124" spans="2:19" x14ac:dyDescent="0.25">
      <c r="B124" s="76" t="s">
        <v>30</v>
      </c>
      <c r="C124" s="85"/>
      <c r="D124" s="85"/>
      <c r="E124" s="85"/>
      <c r="F124" s="75">
        <v>1</v>
      </c>
      <c r="G124" s="84"/>
      <c r="H124" s="83">
        <f t="shared" si="5"/>
        <v>3.7037037037037035E-2</v>
      </c>
      <c r="I124" s="8"/>
      <c r="J124" s="8"/>
      <c r="K124" s="82" t="s">
        <v>62</v>
      </c>
      <c r="L124" s="81">
        <f>+F107+F108+F109+F110</f>
        <v>14</v>
      </c>
      <c r="M124" s="80">
        <f t="shared" ref="M124:M129" si="6">L124/$L$130</f>
        <v>0.51851851851851849</v>
      </c>
      <c r="N124" s="29"/>
      <c r="O124" s="191"/>
      <c r="P124" s="22"/>
      <c r="Q124" s="8"/>
      <c r="R124" s="8"/>
      <c r="S124" s="8"/>
    </row>
    <row r="125" spans="2:19" x14ac:dyDescent="0.25">
      <c r="B125" s="70" t="s">
        <v>103</v>
      </c>
      <c r="C125" s="73"/>
      <c r="D125" s="73"/>
      <c r="E125" s="73"/>
      <c r="F125" s="69">
        <v>0</v>
      </c>
      <c r="G125" s="72"/>
      <c r="H125" s="71">
        <f t="shared" si="5"/>
        <v>0</v>
      </c>
      <c r="I125" s="8"/>
      <c r="J125" s="8"/>
      <c r="K125" s="79" t="s">
        <v>102</v>
      </c>
      <c r="L125" s="78">
        <f>+F111+F112+F113+F114</f>
        <v>6</v>
      </c>
      <c r="M125" s="77">
        <f t="shared" si="6"/>
        <v>0.22222222222222221</v>
      </c>
      <c r="N125" s="29"/>
      <c r="O125" s="191"/>
      <c r="P125" s="22"/>
      <c r="Q125" s="8"/>
      <c r="R125" s="8"/>
      <c r="S125" s="8"/>
    </row>
    <row r="126" spans="2:19" x14ac:dyDescent="0.25">
      <c r="B126" s="70" t="s">
        <v>101</v>
      </c>
      <c r="C126" s="73"/>
      <c r="D126" s="73"/>
      <c r="E126" s="73"/>
      <c r="F126" s="69">
        <v>3</v>
      </c>
      <c r="G126" s="72"/>
      <c r="H126" s="71">
        <f t="shared" si="5"/>
        <v>0.1111111111111111</v>
      </c>
      <c r="I126" s="8"/>
      <c r="J126" s="8"/>
      <c r="K126" s="76" t="s">
        <v>61</v>
      </c>
      <c r="L126" s="75">
        <f>SUM(F115:F124)</f>
        <v>1</v>
      </c>
      <c r="M126" s="74">
        <f t="shared" si="6"/>
        <v>3.7037037037037035E-2</v>
      </c>
      <c r="N126" s="67"/>
      <c r="O126" s="8"/>
      <c r="P126" s="8"/>
      <c r="Q126" s="8"/>
      <c r="R126" s="8"/>
      <c r="S126" s="8"/>
    </row>
    <row r="127" spans="2:19" x14ac:dyDescent="0.25">
      <c r="B127" s="70" t="s">
        <v>100</v>
      </c>
      <c r="C127" s="73"/>
      <c r="D127" s="73"/>
      <c r="E127" s="73"/>
      <c r="F127" s="69">
        <v>0</v>
      </c>
      <c r="G127" s="72"/>
      <c r="H127" s="71">
        <f t="shared" si="5"/>
        <v>0</v>
      </c>
      <c r="I127" s="8"/>
      <c r="J127" s="8"/>
      <c r="K127" s="70" t="s">
        <v>60</v>
      </c>
      <c r="L127" s="69">
        <f>SUM(F125:F127)</f>
        <v>3</v>
      </c>
      <c r="M127" s="68">
        <f t="shared" si="6"/>
        <v>0.1111111111111111</v>
      </c>
      <c r="N127" s="67"/>
      <c r="O127" s="8"/>
      <c r="P127" s="8"/>
      <c r="Q127" s="8"/>
      <c r="R127" s="8"/>
      <c r="S127" s="8"/>
    </row>
    <row r="128" spans="2:19" x14ac:dyDescent="0.25">
      <c r="B128" s="66" t="s">
        <v>6</v>
      </c>
      <c r="C128" s="65"/>
      <c r="D128" s="65"/>
      <c r="E128" s="65"/>
      <c r="F128" s="64">
        <v>1</v>
      </c>
      <c r="G128" s="64"/>
      <c r="H128" s="63">
        <f t="shared" si="5"/>
        <v>3.7037037037037035E-2</v>
      </c>
      <c r="I128" s="8"/>
      <c r="J128" s="8"/>
      <c r="K128" s="60" t="s">
        <v>63</v>
      </c>
      <c r="L128" s="57">
        <f>F129</f>
        <v>2</v>
      </c>
      <c r="M128" s="62">
        <f t="shared" si="6"/>
        <v>7.407407407407407E-2</v>
      </c>
      <c r="N128" s="61"/>
      <c r="O128" s="8"/>
      <c r="P128" s="8"/>
      <c r="Q128" s="8"/>
      <c r="R128" s="8"/>
      <c r="S128" s="8"/>
    </row>
    <row r="129" spans="2:19" ht="15.75" thickBot="1" x14ac:dyDescent="0.3">
      <c r="B129" s="60" t="s">
        <v>63</v>
      </c>
      <c r="C129" s="59"/>
      <c r="D129" s="59"/>
      <c r="E129" s="59"/>
      <c r="F129" s="58">
        <v>2</v>
      </c>
      <c r="G129" s="57"/>
      <c r="H129" s="56">
        <f t="shared" si="5"/>
        <v>7.407407407407407E-2</v>
      </c>
      <c r="I129" s="8"/>
      <c r="J129" s="8"/>
      <c r="K129" s="51" t="s">
        <v>6</v>
      </c>
      <c r="L129" s="191">
        <f>F128</f>
        <v>1</v>
      </c>
      <c r="M129" s="49">
        <f t="shared" si="6"/>
        <v>3.7037037037037035E-2</v>
      </c>
      <c r="N129" s="8"/>
      <c r="O129" s="8"/>
      <c r="P129" s="8"/>
      <c r="Q129" s="8"/>
      <c r="R129" s="8"/>
      <c r="S129" s="8"/>
    </row>
    <row r="130" spans="2:19" x14ac:dyDescent="0.25">
      <c r="B130" s="194" t="s">
        <v>0</v>
      </c>
      <c r="C130" s="194"/>
      <c r="D130" s="194"/>
      <c r="E130" s="181"/>
      <c r="F130" s="181">
        <f>SUM(F107:F129)</f>
        <v>27</v>
      </c>
      <c r="G130" s="55"/>
      <c r="H130" s="185">
        <f>SUM(H107:H129)</f>
        <v>0.99999999999999989</v>
      </c>
      <c r="I130" s="8"/>
      <c r="J130" s="8"/>
      <c r="K130" s="182" t="s">
        <v>0</v>
      </c>
      <c r="L130" s="181">
        <f>SUM(L124:L129)</f>
        <v>27</v>
      </c>
      <c r="M130" s="30">
        <f>SUM(M124:M129)</f>
        <v>1</v>
      </c>
      <c r="N130" s="8"/>
      <c r="O130" s="8"/>
      <c r="P130" s="8"/>
      <c r="Q130" s="8"/>
      <c r="R130" s="8"/>
      <c r="S130" s="8"/>
    </row>
    <row r="131" spans="2:19" ht="22.5" customHeight="1" x14ac:dyDescent="0.25"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</row>
    <row r="132" spans="2:19" x14ac:dyDescent="0.25">
      <c r="B132" s="207" t="s">
        <v>99</v>
      </c>
      <c r="C132" s="207"/>
      <c r="D132" s="207"/>
      <c r="E132" s="207"/>
      <c r="F132" s="207"/>
      <c r="G132" s="207"/>
      <c r="H132" s="207"/>
      <c r="I132" s="54"/>
      <c r="J132" s="54"/>
      <c r="K132" s="208" t="s">
        <v>98</v>
      </c>
      <c r="L132" s="208"/>
      <c r="M132" s="208"/>
      <c r="N132" s="208"/>
      <c r="O132" s="208"/>
      <c r="P132" s="53"/>
      <c r="Q132" s="53"/>
      <c r="R132" s="8"/>
      <c r="S132" s="8"/>
    </row>
    <row r="133" spans="2:19" x14ac:dyDescent="0.25">
      <c r="B133" s="207"/>
      <c r="C133" s="207"/>
      <c r="D133" s="207"/>
      <c r="E133" s="207"/>
      <c r="F133" s="207"/>
      <c r="G133" s="207"/>
      <c r="H133" s="207"/>
      <c r="I133" s="54"/>
      <c r="J133" s="54"/>
      <c r="K133" s="208"/>
      <c r="L133" s="208"/>
      <c r="M133" s="208"/>
      <c r="N133" s="208"/>
      <c r="O133" s="208"/>
      <c r="P133" s="53"/>
      <c r="Q133" s="53"/>
      <c r="R133" s="8"/>
      <c r="S133" s="8"/>
    </row>
    <row r="134" spans="2:19" ht="15.75" thickBot="1" x14ac:dyDescent="0.3">
      <c r="B134" s="204" t="s">
        <v>97</v>
      </c>
      <c r="C134" s="205" t="s">
        <v>96</v>
      </c>
      <c r="D134" s="205"/>
      <c r="E134" s="177"/>
      <c r="F134" s="205">
        <v>2018</v>
      </c>
      <c r="G134" s="205"/>
      <c r="H134" s="205"/>
      <c r="I134" s="8"/>
      <c r="J134" s="8"/>
      <c r="K134" s="204" t="s">
        <v>95</v>
      </c>
      <c r="L134" s="204"/>
      <c r="M134" s="179" t="s">
        <v>29</v>
      </c>
      <c r="N134" s="179"/>
      <c r="O134" s="179" t="s">
        <v>1</v>
      </c>
      <c r="P134" s="24"/>
      <c r="Q134" s="24"/>
      <c r="R134" s="8"/>
      <c r="S134" s="8"/>
    </row>
    <row r="135" spans="2:19" x14ac:dyDescent="0.25">
      <c r="B135" s="204"/>
      <c r="C135" s="177" t="s">
        <v>29</v>
      </c>
      <c r="D135" s="177" t="s">
        <v>1</v>
      </c>
      <c r="E135" s="177"/>
      <c r="F135" s="177" t="s">
        <v>29</v>
      </c>
      <c r="G135" s="204" t="s">
        <v>1</v>
      </c>
      <c r="H135" s="204"/>
      <c r="I135" s="8"/>
      <c r="J135" s="8"/>
      <c r="K135" s="51" t="s">
        <v>94</v>
      </c>
      <c r="L135" s="34"/>
      <c r="M135" s="50">
        <v>18</v>
      </c>
      <c r="N135" s="191"/>
      <c r="O135" s="22">
        <f t="shared" ref="O135:O140" si="7">M135/$M$141</f>
        <v>0.66666666666666663</v>
      </c>
      <c r="P135" s="24"/>
      <c r="Q135" s="24"/>
      <c r="R135" s="8"/>
      <c r="S135" s="8"/>
    </row>
    <row r="136" spans="2:19" x14ac:dyDescent="0.25">
      <c r="B136" s="51" t="s">
        <v>93</v>
      </c>
      <c r="C136" s="189">
        <f>L124+L125</f>
        <v>20</v>
      </c>
      <c r="D136" s="29">
        <f>C136/$L$130</f>
        <v>0.7407407407407407</v>
      </c>
      <c r="E136" s="29"/>
      <c r="F136" s="189">
        <v>107</v>
      </c>
      <c r="G136" s="201">
        <f>F136/$F$139</f>
        <v>0.71812080536912748</v>
      </c>
      <c r="H136" s="201"/>
      <c r="I136" s="8"/>
      <c r="J136" s="8"/>
      <c r="K136" s="51" t="s">
        <v>92</v>
      </c>
      <c r="L136" s="189"/>
      <c r="M136" s="52">
        <v>4</v>
      </c>
      <c r="N136" s="29"/>
      <c r="O136" s="22">
        <f t="shared" si="7"/>
        <v>0.14814814814814814</v>
      </c>
      <c r="P136" s="48"/>
      <c r="Q136" s="48"/>
      <c r="R136" s="8"/>
      <c r="S136" s="8"/>
    </row>
    <row r="137" spans="2:19" x14ac:dyDescent="0.25">
      <c r="B137" s="51" t="s">
        <v>91</v>
      </c>
      <c r="C137" s="189">
        <f>L127+L128+L129</f>
        <v>6</v>
      </c>
      <c r="D137" s="29">
        <f>C137/$L$130</f>
        <v>0.22222222222222221</v>
      </c>
      <c r="E137" s="29"/>
      <c r="F137" s="189">
        <v>35</v>
      </c>
      <c r="G137" s="201">
        <f>F137/$F$139</f>
        <v>0.2348993288590604</v>
      </c>
      <c r="H137" s="201"/>
      <c r="I137" s="8"/>
      <c r="J137" s="8"/>
      <c r="K137" s="51" t="s">
        <v>90</v>
      </c>
      <c r="L137" s="189"/>
      <c r="M137" s="52">
        <v>1</v>
      </c>
      <c r="N137" s="29"/>
      <c r="O137" s="22">
        <f t="shared" si="7"/>
        <v>3.7037037037037035E-2</v>
      </c>
      <c r="P137" s="48"/>
      <c r="Q137" s="48"/>
      <c r="R137" s="8"/>
      <c r="S137" s="8"/>
    </row>
    <row r="138" spans="2:19" ht="15.75" thickBot="1" x14ac:dyDescent="0.3">
      <c r="B138" s="51" t="s">
        <v>61</v>
      </c>
      <c r="C138" s="189">
        <f>L126</f>
        <v>1</v>
      </c>
      <c r="D138" s="29">
        <f>C138/$L$130</f>
        <v>3.7037037037037035E-2</v>
      </c>
      <c r="E138" s="29"/>
      <c r="F138" s="189">
        <v>7</v>
      </c>
      <c r="G138" s="201">
        <f>F138/$F$139</f>
        <v>4.6979865771812082E-2</v>
      </c>
      <c r="H138" s="201"/>
      <c r="I138" s="8"/>
      <c r="J138" s="8"/>
      <c r="K138" s="51" t="s">
        <v>89</v>
      </c>
      <c r="L138" s="189"/>
      <c r="M138" s="52">
        <v>0</v>
      </c>
      <c r="N138" s="29"/>
      <c r="O138" s="22">
        <f t="shared" si="7"/>
        <v>0</v>
      </c>
      <c r="P138" s="48"/>
      <c r="Q138" s="48"/>
      <c r="R138" s="8"/>
      <c r="S138" s="8"/>
    </row>
    <row r="139" spans="2:19" x14ac:dyDescent="0.25">
      <c r="B139" s="182" t="s">
        <v>0</v>
      </c>
      <c r="C139" s="181">
        <f>SUM(C136:C138)</f>
        <v>27</v>
      </c>
      <c r="D139" s="30">
        <f>SUM(D136:D138)</f>
        <v>1</v>
      </c>
      <c r="E139" s="30"/>
      <c r="F139" s="181">
        <f>SUM(F136:F138)</f>
        <v>149</v>
      </c>
      <c r="G139" s="181"/>
      <c r="H139" s="185">
        <f>SUM(G136:H138)</f>
        <v>1</v>
      </c>
      <c r="I139" s="8"/>
      <c r="J139" s="8"/>
      <c r="K139" s="51" t="s">
        <v>88</v>
      </c>
      <c r="L139" s="189"/>
      <c r="M139" s="52">
        <v>1</v>
      </c>
      <c r="N139" s="29"/>
      <c r="O139" s="22">
        <f t="shared" si="7"/>
        <v>3.7037037037037035E-2</v>
      </c>
      <c r="P139" s="48"/>
      <c r="Q139" s="48"/>
      <c r="R139" s="8"/>
      <c r="S139" s="8"/>
    </row>
    <row r="140" spans="2:19" ht="15.75" thickBot="1" x14ac:dyDescent="0.3">
      <c r="B140" s="176" t="s">
        <v>178</v>
      </c>
      <c r="I140" s="8"/>
      <c r="J140" s="8"/>
      <c r="K140" s="51" t="s">
        <v>5</v>
      </c>
      <c r="L140" s="191"/>
      <c r="M140" s="50">
        <v>3</v>
      </c>
      <c r="N140" s="49"/>
      <c r="O140" s="22">
        <f t="shared" si="7"/>
        <v>0.1111111111111111</v>
      </c>
      <c r="P140" s="48"/>
      <c r="Q140" s="48"/>
      <c r="R140" s="8"/>
      <c r="S140" s="8"/>
    </row>
    <row r="141" spans="2:19" x14ac:dyDescent="0.25">
      <c r="C141" s="8"/>
      <c r="D141" s="8"/>
      <c r="E141" s="8"/>
      <c r="F141" s="191"/>
      <c r="G141" s="191"/>
      <c r="H141" s="191"/>
      <c r="I141" s="8"/>
      <c r="J141" s="8"/>
      <c r="K141" s="202" t="s">
        <v>0</v>
      </c>
      <c r="L141" s="202"/>
      <c r="M141" s="47">
        <f>SUM(M135:M140)</f>
        <v>27</v>
      </c>
      <c r="N141" s="30"/>
      <c r="O141" s="185">
        <f>SUM(O135:O140)</f>
        <v>1</v>
      </c>
      <c r="P141" s="8"/>
      <c r="Q141" s="8"/>
      <c r="R141" s="8"/>
      <c r="S141" s="8"/>
    </row>
    <row r="142" spans="2:19" x14ac:dyDescent="0.25">
      <c r="B142" s="8"/>
      <c r="C142" s="8"/>
      <c r="D142" s="8"/>
      <c r="E142" s="8"/>
      <c r="F142" s="191"/>
      <c r="G142" s="191"/>
      <c r="H142" s="191"/>
      <c r="I142" s="8"/>
      <c r="J142" s="8"/>
      <c r="K142" s="46"/>
      <c r="L142" s="8"/>
      <c r="M142" s="8"/>
      <c r="N142" s="8"/>
      <c r="O142" s="191"/>
      <c r="P142" s="191"/>
      <c r="Q142" s="191"/>
      <c r="R142" s="8"/>
      <c r="S142" s="8"/>
    </row>
    <row r="143" spans="2:19" x14ac:dyDescent="0.25">
      <c r="B143" s="3" t="s">
        <v>87</v>
      </c>
      <c r="C143" s="44"/>
      <c r="D143" s="44"/>
      <c r="E143" s="44"/>
      <c r="F143" s="45"/>
      <c r="G143" s="45"/>
      <c r="H143" s="45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</row>
    <row r="144" spans="2:19" x14ac:dyDescent="0.25">
      <c r="B144" s="203" t="s">
        <v>86</v>
      </c>
      <c r="C144" s="203"/>
      <c r="D144" s="203"/>
      <c r="E144" s="26"/>
      <c r="F144" s="26"/>
      <c r="G144" s="191"/>
      <c r="H144" s="191"/>
      <c r="I144" s="8"/>
      <c r="J144" s="8"/>
      <c r="K144" s="203" t="s">
        <v>85</v>
      </c>
      <c r="L144" s="203"/>
      <c r="M144" s="203"/>
      <c r="N144" s="26"/>
      <c r="O144" s="26"/>
      <c r="P144" s="8"/>
      <c r="Q144" s="8"/>
      <c r="R144" s="8"/>
      <c r="S144" s="8"/>
    </row>
    <row r="145" spans="2:19" x14ac:dyDescent="0.25">
      <c r="B145" s="203"/>
      <c r="C145" s="203"/>
      <c r="D145" s="203"/>
      <c r="E145" s="26"/>
      <c r="F145" s="26"/>
      <c r="G145" s="191"/>
      <c r="H145" s="191"/>
      <c r="I145" s="8"/>
      <c r="J145" s="8"/>
      <c r="K145" s="203"/>
      <c r="L145" s="203"/>
      <c r="M145" s="203"/>
      <c r="N145" s="26"/>
      <c r="O145" s="26"/>
      <c r="P145" s="8"/>
      <c r="Q145" s="8"/>
      <c r="R145" s="8"/>
      <c r="S145" s="8"/>
    </row>
    <row r="146" spans="2:19" x14ac:dyDescent="0.25">
      <c r="B146" s="20" t="s">
        <v>7</v>
      </c>
      <c r="C146" s="179" t="s">
        <v>29</v>
      </c>
      <c r="D146" s="179" t="s">
        <v>1</v>
      </c>
      <c r="E146" s="8"/>
      <c r="F146" s="191"/>
      <c r="G146" s="191"/>
      <c r="H146" s="191"/>
      <c r="I146" s="8"/>
      <c r="J146" s="8"/>
      <c r="K146" s="20" t="s">
        <v>84</v>
      </c>
      <c r="L146" s="179" t="s">
        <v>29</v>
      </c>
      <c r="M146" s="179" t="s">
        <v>1</v>
      </c>
      <c r="N146" s="8"/>
      <c r="O146" s="191"/>
      <c r="P146" s="8"/>
      <c r="Q146" s="8"/>
      <c r="R146" s="8"/>
      <c r="S146" s="8"/>
    </row>
    <row r="147" spans="2:19" x14ac:dyDescent="0.25">
      <c r="B147" s="183" t="s">
        <v>83</v>
      </c>
      <c r="C147" s="190">
        <v>1</v>
      </c>
      <c r="D147" s="184">
        <f>C147/$C$152</f>
        <v>3.7037037037037035E-2</v>
      </c>
      <c r="E147" s="8"/>
      <c r="F147" s="191"/>
      <c r="G147" s="191"/>
      <c r="H147" s="191"/>
      <c r="I147" s="8"/>
      <c r="J147" s="8"/>
      <c r="K147" s="183" t="s">
        <v>23</v>
      </c>
      <c r="L147" s="190">
        <v>8</v>
      </c>
      <c r="M147" s="184">
        <f>L147/$C$101</f>
        <v>0.29629629629629628</v>
      </c>
      <c r="N147" s="8"/>
      <c r="O147" s="191"/>
      <c r="P147" s="8"/>
      <c r="Q147" s="8"/>
      <c r="R147" s="8"/>
      <c r="S147" s="8"/>
    </row>
    <row r="148" spans="2:19" x14ac:dyDescent="0.25">
      <c r="B148" s="183" t="s">
        <v>82</v>
      </c>
      <c r="C148" s="190">
        <v>5</v>
      </c>
      <c r="D148" s="184">
        <f>C148/$C$152</f>
        <v>0.18518518518518517</v>
      </c>
      <c r="E148" s="8"/>
      <c r="F148" s="191"/>
      <c r="G148" s="191"/>
      <c r="H148" s="191"/>
      <c r="I148" s="8"/>
      <c r="J148" s="8"/>
      <c r="K148" s="183" t="s">
        <v>24</v>
      </c>
      <c r="L148" s="190">
        <v>11</v>
      </c>
      <c r="M148" s="184">
        <f>L148/$C$101</f>
        <v>0.40740740740740738</v>
      </c>
      <c r="N148" s="8"/>
      <c r="O148" s="191"/>
      <c r="P148" s="8"/>
      <c r="Q148" s="8"/>
      <c r="R148" s="8"/>
      <c r="S148" s="8"/>
    </row>
    <row r="149" spans="2:19" ht="15.75" thickBot="1" x14ac:dyDescent="0.3">
      <c r="B149" s="183" t="s">
        <v>81</v>
      </c>
      <c r="C149" s="190">
        <v>16</v>
      </c>
      <c r="D149" s="184">
        <f>C149/$C$152</f>
        <v>0.59259259259259256</v>
      </c>
      <c r="E149" s="8"/>
      <c r="F149" s="191"/>
      <c r="G149" s="191"/>
      <c r="H149" s="43" t="s">
        <v>80</v>
      </c>
      <c r="I149" s="8"/>
      <c r="J149" s="8"/>
      <c r="K149" s="183" t="s">
        <v>25</v>
      </c>
      <c r="L149" s="190">
        <v>8</v>
      </c>
      <c r="M149" s="184">
        <f>L149/$C$101</f>
        <v>0.29629629629629628</v>
      </c>
      <c r="N149" s="8"/>
      <c r="O149" s="191"/>
      <c r="P149" s="8"/>
      <c r="Q149" s="8"/>
      <c r="R149" s="8"/>
      <c r="S149" s="8"/>
    </row>
    <row r="150" spans="2:19" x14ac:dyDescent="0.25">
      <c r="B150" s="183" t="s">
        <v>79</v>
      </c>
      <c r="C150" s="190">
        <v>1</v>
      </c>
      <c r="D150" s="184">
        <f>C150/$C$152</f>
        <v>3.7037037037037035E-2</v>
      </c>
      <c r="E150" s="8"/>
      <c r="F150" s="191"/>
      <c r="G150" s="191"/>
      <c r="H150" s="42">
        <f>D148+D149</f>
        <v>0.77777777777777768</v>
      </c>
      <c r="I150" s="8"/>
      <c r="J150" s="8"/>
      <c r="K150" s="181" t="s">
        <v>0</v>
      </c>
      <c r="L150" s="181">
        <f>SUM(L147:L149)</f>
        <v>27</v>
      </c>
      <c r="M150" s="185">
        <f>SUM(M147:M149)</f>
        <v>1</v>
      </c>
      <c r="N150" s="8"/>
      <c r="O150" s="191"/>
      <c r="P150" s="8"/>
      <c r="Q150" s="8"/>
      <c r="R150" s="8"/>
      <c r="S150" s="8"/>
    </row>
    <row r="151" spans="2:19" ht="15.75" thickBot="1" x14ac:dyDescent="0.3">
      <c r="B151" s="183" t="s">
        <v>25</v>
      </c>
      <c r="C151" s="190">
        <v>4</v>
      </c>
      <c r="D151" s="184">
        <f>C151/$C$152</f>
        <v>0.14814814814814814</v>
      </c>
      <c r="E151" s="8"/>
      <c r="F151" s="191"/>
      <c r="G151" s="191"/>
      <c r="H151" s="191"/>
      <c r="I151" s="8"/>
      <c r="J151" s="8"/>
      <c r="K151" s="21"/>
      <c r="L151" s="191"/>
      <c r="M151" s="22"/>
      <c r="N151" s="8"/>
      <c r="O151" s="191"/>
      <c r="P151" s="8"/>
      <c r="Q151" s="8"/>
      <c r="R151" s="8"/>
      <c r="S151" s="8"/>
    </row>
    <row r="152" spans="2:19" x14ac:dyDescent="0.25">
      <c r="B152" s="181" t="s">
        <v>0</v>
      </c>
      <c r="C152" s="181">
        <f>SUM(C147:C151)</f>
        <v>27</v>
      </c>
      <c r="D152" s="185">
        <f>SUM(D147:D151)</f>
        <v>1</v>
      </c>
      <c r="E152" s="8"/>
      <c r="F152" s="191"/>
      <c r="G152" s="191"/>
      <c r="H152" s="191"/>
      <c r="I152" s="8"/>
      <c r="J152" s="8"/>
      <c r="N152" s="8"/>
      <c r="O152" s="191"/>
      <c r="P152" s="8"/>
      <c r="Q152" s="8"/>
      <c r="R152" s="8"/>
      <c r="S152" s="8"/>
    </row>
    <row r="153" spans="2:19" x14ac:dyDescent="0.25">
      <c r="C153" s="11"/>
      <c r="D153" s="11"/>
      <c r="K153" s="200" t="s">
        <v>78</v>
      </c>
      <c r="L153" s="200"/>
      <c r="M153" s="200"/>
      <c r="N153" s="200"/>
      <c r="O153" s="200"/>
    </row>
    <row r="154" spans="2:19" x14ac:dyDescent="0.25">
      <c r="K154" s="199" t="s">
        <v>77</v>
      </c>
      <c r="L154" s="199"/>
      <c r="M154" s="179" t="s">
        <v>29</v>
      </c>
      <c r="N154" s="179"/>
      <c r="O154" s="179" t="s">
        <v>1</v>
      </c>
    </row>
    <row r="155" spans="2:19" x14ac:dyDescent="0.25">
      <c r="B155" s="200" t="s">
        <v>76</v>
      </c>
      <c r="C155" s="200"/>
      <c r="D155" s="200"/>
      <c r="E155" s="200"/>
      <c r="F155" s="200"/>
      <c r="K155" s="196" t="s">
        <v>75</v>
      </c>
      <c r="L155" s="196"/>
      <c r="M155" s="190">
        <v>12</v>
      </c>
      <c r="N155" s="184"/>
      <c r="O155" s="184">
        <f t="shared" ref="O155:O161" si="8">M155/$M$162</f>
        <v>0.44444444444444442</v>
      </c>
    </row>
    <row r="156" spans="2:19" x14ac:dyDescent="0.25">
      <c r="B156" s="199" t="s">
        <v>74</v>
      </c>
      <c r="C156" s="199"/>
      <c r="D156" s="179" t="s">
        <v>29</v>
      </c>
      <c r="E156" s="199" t="s">
        <v>1</v>
      </c>
      <c r="F156" s="199"/>
      <c r="K156" s="196" t="s">
        <v>73</v>
      </c>
      <c r="L156" s="196"/>
      <c r="M156" s="190">
        <v>0</v>
      </c>
      <c r="N156" s="184"/>
      <c r="O156" s="184">
        <f t="shared" si="8"/>
        <v>0</v>
      </c>
    </row>
    <row r="157" spans="2:19" x14ac:dyDescent="0.25">
      <c r="B157" s="196" t="s">
        <v>72</v>
      </c>
      <c r="C157" s="196"/>
      <c r="D157" s="41">
        <v>19</v>
      </c>
      <c r="E157" s="198">
        <f>D157/$D$159</f>
        <v>0.70370370370370372</v>
      </c>
      <c r="F157" s="198"/>
      <c r="K157" s="196" t="s">
        <v>71</v>
      </c>
      <c r="L157" s="196"/>
      <c r="M157" s="190">
        <v>0</v>
      </c>
      <c r="N157" s="184"/>
      <c r="O157" s="184">
        <f t="shared" si="8"/>
        <v>0</v>
      </c>
    </row>
    <row r="158" spans="2:19" ht="15.75" thickBot="1" x14ac:dyDescent="0.3">
      <c r="B158" s="196" t="s">
        <v>70</v>
      </c>
      <c r="C158" s="196"/>
      <c r="D158" s="41">
        <v>8</v>
      </c>
      <c r="E158" s="198">
        <f>D158/$D$159</f>
        <v>0.29629629629629628</v>
      </c>
      <c r="F158" s="198"/>
      <c r="K158" s="196" t="s">
        <v>69</v>
      </c>
      <c r="L158" s="196"/>
      <c r="M158" s="190">
        <v>7</v>
      </c>
      <c r="N158" s="184"/>
      <c r="O158" s="184">
        <f t="shared" si="8"/>
        <v>0.25925925925925924</v>
      </c>
    </row>
    <row r="159" spans="2:19" x14ac:dyDescent="0.25">
      <c r="B159" s="194" t="s">
        <v>0</v>
      </c>
      <c r="C159" s="194"/>
      <c r="D159" s="40">
        <f>SUM(D157:D158)</f>
        <v>27</v>
      </c>
      <c r="E159" s="195">
        <f>SUM(E157:F158)</f>
        <v>1</v>
      </c>
      <c r="F159" s="195"/>
      <c r="K159" s="196" t="s">
        <v>68</v>
      </c>
      <c r="L159" s="196"/>
      <c r="M159" s="190">
        <v>1</v>
      </c>
      <c r="N159" s="184"/>
      <c r="O159" s="184">
        <f t="shared" si="8"/>
        <v>3.7037037037037035E-2</v>
      </c>
    </row>
    <row r="160" spans="2:19" x14ac:dyDescent="0.25">
      <c r="K160" s="196" t="s">
        <v>67</v>
      </c>
      <c r="L160" s="196"/>
      <c r="M160" s="190">
        <v>0</v>
      </c>
      <c r="N160" s="184"/>
      <c r="O160" s="184">
        <f t="shared" si="8"/>
        <v>0</v>
      </c>
    </row>
    <row r="161" spans="2:15" ht="15.75" thickBot="1" x14ac:dyDescent="0.3">
      <c r="K161" s="196" t="s">
        <v>5</v>
      </c>
      <c r="L161" s="196"/>
      <c r="M161" s="190">
        <v>7</v>
      </c>
      <c r="N161" s="184"/>
      <c r="O161" s="184">
        <f t="shared" si="8"/>
        <v>0.25925925925925924</v>
      </c>
    </row>
    <row r="162" spans="2:15" x14ac:dyDescent="0.25">
      <c r="B162" s="197" t="s">
        <v>179</v>
      </c>
      <c r="C162" s="197"/>
      <c r="D162" s="197"/>
      <c r="E162" s="197"/>
      <c r="F162" s="197"/>
      <c r="G162" s="197"/>
      <c r="H162" s="197"/>
      <c r="I162" s="39"/>
      <c r="K162" s="194" t="s">
        <v>0</v>
      </c>
      <c r="L162" s="194"/>
      <c r="M162" s="40">
        <f>SUM(M155:M161)</f>
        <v>27</v>
      </c>
      <c r="N162" s="185"/>
      <c r="O162" s="185">
        <f>SUM(O155:O161)</f>
        <v>1</v>
      </c>
    </row>
    <row r="163" spans="2:15" ht="52.5" customHeight="1" x14ac:dyDescent="0.25">
      <c r="B163" s="197"/>
      <c r="C163" s="197"/>
      <c r="D163" s="197"/>
      <c r="E163" s="197"/>
      <c r="F163" s="197"/>
      <c r="G163" s="197"/>
      <c r="H163" s="197"/>
      <c r="I163" s="39"/>
    </row>
    <row r="164" spans="2:15" x14ac:dyDescent="0.25">
      <c r="B164" s="193" t="s">
        <v>66</v>
      </c>
      <c r="C164" s="193"/>
      <c r="D164" s="193"/>
      <c r="E164" s="193"/>
      <c r="F164" s="193"/>
      <c r="G164" s="193"/>
      <c r="H164" s="193"/>
    </row>
    <row r="165" spans="2:15" ht="52.5" customHeight="1" x14ac:dyDescent="0.25"/>
    <row r="166" spans="2:15" x14ac:dyDescent="0.25">
      <c r="B166" s="38" t="s">
        <v>65</v>
      </c>
      <c r="K166" s="38"/>
    </row>
    <row r="167" spans="2:15" x14ac:dyDescent="0.25">
      <c r="B167" s="38" t="s">
        <v>64</v>
      </c>
      <c r="K167" s="38"/>
    </row>
  </sheetData>
  <mergeCells count="90">
    <mergeCell ref="B57:H58"/>
    <mergeCell ref="B5:S6"/>
    <mergeCell ref="B8:S8"/>
    <mergeCell ref="B10:S11"/>
    <mergeCell ref="I15:M16"/>
    <mergeCell ref="I32:K33"/>
    <mergeCell ref="B46:G48"/>
    <mergeCell ref="I47:K48"/>
    <mergeCell ref="K61:O61"/>
    <mergeCell ref="L49:R49"/>
    <mergeCell ref="K51:Q51"/>
    <mergeCell ref="K52:K53"/>
    <mergeCell ref="L52:M52"/>
    <mergeCell ref="O52:Q52"/>
    <mergeCell ref="B59:C60"/>
    <mergeCell ref="D59:D60"/>
    <mergeCell ref="F59:F60"/>
    <mergeCell ref="H59:H60"/>
    <mergeCell ref="K59:Q59"/>
    <mergeCell ref="O94:P94"/>
    <mergeCell ref="Q94:R94"/>
    <mergeCell ref="K62:L63"/>
    <mergeCell ref="M62:O62"/>
    <mergeCell ref="K75:O75"/>
    <mergeCell ref="K76:L77"/>
    <mergeCell ref="M76:O76"/>
    <mergeCell ref="M77:N77"/>
    <mergeCell ref="B88:H88"/>
    <mergeCell ref="B91:D92"/>
    <mergeCell ref="M91:R92"/>
    <mergeCell ref="O93:P93"/>
    <mergeCell ref="Q93:R93"/>
    <mergeCell ref="O95:P95"/>
    <mergeCell ref="Q95:R95"/>
    <mergeCell ref="O96:P96"/>
    <mergeCell ref="Q96:R96"/>
    <mergeCell ref="O97:P97"/>
    <mergeCell ref="Q97:R97"/>
    <mergeCell ref="O100:P100"/>
    <mergeCell ref="Q100:R100"/>
    <mergeCell ref="O101:P101"/>
    <mergeCell ref="Q101:R101"/>
    <mergeCell ref="O102:P102"/>
    <mergeCell ref="Q102:R102"/>
    <mergeCell ref="B132:H133"/>
    <mergeCell ref="K132:O133"/>
    <mergeCell ref="O103:P103"/>
    <mergeCell ref="Q103:R103"/>
    <mergeCell ref="O104:P104"/>
    <mergeCell ref="Q104:R104"/>
    <mergeCell ref="B105:H105"/>
    <mergeCell ref="O105:P105"/>
    <mergeCell ref="Q105:R105"/>
    <mergeCell ref="B106:D106"/>
    <mergeCell ref="G106:H106"/>
    <mergeCell ref="I106:K106"/>
    <mergeCell ref="K121:M122"/>
    <mergeCell ref="B130:D130"/>
    <mergeCell ref="K153:O153"/>
    <mergeCell ref="B134:B135"/>
    <mergeCell ref="C134:D134"/>
    <mergeCell ref="F134:H134"/>
    <mergeCell ref="K134:L134"/>
    <mergeCell ref="G135:H135"/>
    <mergeCell ref="G136:H136"/>
    <mergeCell ref="G137:H137"/>
    <mergeCell ref="G138:H138"/>
    <mergeCell ref="K141:L141"/>
    <mergeCell ref="B144:D145"/>
    <mergeCell ref="K144:M145"/>
    <mergeCell ref="K154:L154"/>
    <mergeCell ref="B155:F155"/>
    <mergeCell ref="K155:L155"/>
    <mergeCell ref="B156:C156"/>
    <mergeCell ref="E156:F156"/>
    <mergeCell ref="K156:L156"/>
    <mergeCell ref="B157:C157"/>
    <mergeCell ref="E157:F157"/>
    <mergeCell ref="K157:L157"/>
    <mergeCell ref="B158:C158"/>
    <mergeCell ref="E158:F158"/>
    <mergeCell ref="K158:L158"/>
    <mergeCell ref="B164:H164"/>
    <mergeCell ref="B159:C159"/>
    <mergeCell ref="E159:F159"/>
    <mergeCell ref="K159:L159"/>
    <mergeCell ref="K160:L160"/>
    <mergeCell ref="K161:L161"/>
    <mergeCell ref="B162:H163"/>
    <mergeCell ref="K162:L162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6" orientation="portrait" r:id="rId1"/>
  <rowBreaks count="1" manualBreakCount="1">
    <brk id="88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S157"/>
  <sheetViews>
    <sheetView showGridLines="0" tabSelected="1" view="pageBreakPreview" zoomScale="180" zoomScaleNormal="100" zoomScaleSheetLayoutView="180" workbookViewId="0">
      <selection activeCell="B8" sqref="B8:S8"/>
    </sheetView>
  </sheetViews>
  <sheetFormatPr baseColWidth="10" defaultRowHeight="15" x14ac:dyDescent="0.25"/>
  <cols>
    <col min="1" max="1" width="0.5703125" style="101" customWidth="1"/>
    <col min="2" max="2" width="14.140625" style="101" customWidth="1"/>
    <col min="3" max="3" width="11.7109375" style="101" customWidth="1"/>
    <col min="4" max="4" width="11.42578125" style="101"/>
    <col min="5" max="5" width="1.140625" style="101" customWidth="1"/>
    <col min="6" max="6" width="9.5703125" style="122" customWidth="1"/>
    <col min="7" max="7" width="1.7109375" style="122" customWidth="1"/>
    <col min="8" max="8" width="7.140625" style="122" customWidth="1"/>
    <col min="9" max="9" width="9.5703125" style="101" customWidth="1"/>
    <col min="10" max="10" width="2.85546875" style="101" customWidth="1"/>
    <col min="11" max="11" width="16.140625" style="101" customWidth="1"/>
    <col min="12" max="12" width="11.7109375" style="101" customWidth="1"/>
    <col min="13" max="13" width="15.42578125" style="101" customWidth="1"/>
    <col min="14" max="14" width="1.140625" style="101" customWidth="1"/>
    <col min="15" max="15" width="10.42578125" style="101" customWidth="1"/>
    <col min="16" max="16" width="1.5703125" style="101" customWidth="1"/>
    <col min="17" max="17" width="7.7109375" style="101" customWidth="1"/>
    <col min="18" max="18" width="7" style="101" customWidth="1"/>
    <col min="19" max="19" width="2.85546875" style="101" customWidth="1"/>
    <col min="20" max="20" width="0.5703125" style="101" customWidth="1"/>
    <col min="21" max="16384" width="11.42578125" style="101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220" t="s">
        <v>254</v>
      </c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</row>
    <row r="6" spans="2:19" ht="21" customHeight="1" x14ac:dyDescent="0.25"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</row>
    <row r="7" spans="2:19" ht="6" customHeight="1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2:19" ht="16.5" customHeight="1" x14ac:dyDescent="0.25">
      <c r="B8" s="225" t="s">
        <v>253</v>
      </c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</row>
    <row r="9" spans="2:19" ht="6.75" customHeight="1" x14ac:dyDescent="0.25"/>
    <row r="10" spans="2:19" x14ac:dyDescent="0.25">
      <c r="B10" s="226" t="s">
        <v>252</v>
      </c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</row>
    <row r="11" spans="2:19" ht="30.75" customHeight="1" x14ac:dyDescent="0.25"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</row>
    <row r="12" spans="2:19" ht="8.25" customHeight="1" x14ac:dyDescent="0.25"/>
    <row r="13" spans="2:19" s="172" customFormat="1" ht="17.25" customHeight="1" x14ac:dyDescent="0.25">
      <c r="B13" s="227" t="s">
        <v>251</v>
      </c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</row>
    <row r="14" spans="2:19" ht="3" customHeight="1" x14ac:dyDescent="0.25"/>
    <row r="15" spans="2:19" ht="15" customHeight="1" x14ac:dyDescent="0.2">
      <c r="B15" s="31" t="s">
        <v>250</v>
      </c>
      <c r="C15" s="19"/>
      <c r="D15" s="19"/>
      <c r="E15" s="19"/>
      <c r="F15" s="12"/>
      <c r="G15" s="12"/>
      <c r="H15" s="12"/>
      <c r="I15" s="200" t="s">
        <v>249</v>
      </c>
      <c r="J15" s="200"/>
      <c r="K15" s="200"/>
      <c r="L15" s="200"/>
      <c r="M15" s="200"/>
      <c r="N15" s="37"/>
      <c r="O15" s="19"/>
      <c r="P15" s="209"/>
      <c r="Q15" s="209"/>
      <c r="R15" s="209"/>
      <c r="S15" s="209"/>
    </row>
    <row r="16" spans="2:19" x14ac:dyDescent="0.25">
      <c r="B16" s="171" t="s">
        <v>248</v>
      </c>
      <c r="C16" s="19"/>
      <c r="D16" s="19"/>
      <c r="E16" s="19"/>
      <c r="F16" s="12"/>
      <c r="G16" s="12"/>
      <c r="H16" s="12"/>
      <c r="I16" s="200"/>
      <c r="J16" s="200"/>
      <c r="K16" s="200"/>
      <c r="L16" s="200"/>
      <c r="M16" s="200"/>
      <c r="N16" s="37"/>
      <c r="O16" s="19"/>
      <c r="P16" s="209"/>
      <c r="Q16" s="209"/>
      <c r="R16" s="209"/>
      <c r="S16" s="209"/>
    </row>
    <row r="17" spans="2:19" x14ac:dyDescent="0.25">
      <c r="C17" s="19"/>
      <c r="D17" s="19"/>
      <c r="E17" s="19"/>
      <c r="F17" s="12"/>
      <c r="G17" s="12"/>
      <c r="H17" s="12"/>
      <c r="I17" s="2" t="s">
        <v>171</v>
      </c>
      <c r="J17" s="2"/>
      <c r="K17" s="2">
        <v>2019</v>
      </c>
      <c r="L17" s="2">
        <v>2018</v>
      </c>
      <c r="M17" s="2" t="s">
        <v>27</v>
      </c>
      <c r="N17" s="37"/>
      <c r="O17" s="23"/>
      <c r="P17" s="23"/>
      <c r="Q17" s="23"/>
      <c r="R17" s="23"/>
      <c r="S17" s="19"/>
    </row>
    <row r="18" spans="2:19" ht="15" customHeight="1" x14ac:dyDescent="0.25">
      <c r="C18" s="19"/>
      <c r="D18" s="19"/>
      <c r="E18" s="19"/>
      <c r="F18" s="12"/>
      <c r="G18" s="12"/>
      <c r="H18" s="12"/>
      <c r="I18" s="36" t="s">
        <v>12</v>
      </c>
      <c r="J18" s="12"/>
      <c r="K18" s="12">
        <v>42</v>
      </c>
      <c r="L18" s="12">
        <v>44</v>
      </c>
      <c r="M18" s="33">
        <f t="shared" ref="M18:M30" si="0">K18/L18-1</f>
        <v>-4.5454545454545414E-2</v>
      </c>
      <c r="N18" s="23"/>
      <c r="O18" s="33"/>
      <c r="P18" s="33"/>
      <c r="Q18" s="12"/>
      <c r="R18" s="12"/>
      <c r="S18" s="23"/>
    </row>
    <row r="19" spans="2:19" ht="15" customHeight="1" thickBot="1" x14ac:dyDescent="0.3">
      <c r="B19" s="19"/>
      <c r="C19" s="19"/>
      <c r="D19" s="19"/>
      <c r="E19" s="19"/>
      <c r="F19" s="12"/>
      <c r="G19" s="12"/>
      <c r="H19" s="12"/>
      <c r="I19" s="36" t="s">
        <v>13</v>
      </c>
      <c r="J19" s="12"/>
      <c r="K19" s="12">
        <v>28</v>
      </c>
      <c r="L19" s="12">
        <v>22</v>
      </c>
      <c r="M19" s="33">
        <f t="shared" si="0"/>
        <v>0.27272727272727271</v>
      </c>
      <c r="N19" s="23"/>
      <c r="O19" s="33"/>
      <c r="P19" s="33"/>
      <c r="Q19" s="12"/>
      <c r="R19" s="12"/>
      <c r="S19" s="23"/>
    </row>
    <row r="20" spans="2:19" ht="15" hidden="1" customHeight="1" x14ac:dyDescent="0.25">
      <c r="B20" s="19"/>
      <c r="C20" s="19"/>
      <c r="D20" s="19"/>
      <c r="E20" s="19"/>
      <c r="F20" s="12"/>
      <c r="G20" s="12"/>
      <c r="H20" s="12"/>
      <c r="I20" s="36" t="s">
        <v>14</v>
      </c>
      <c r="J20" s="12"/>
      <c r="K20" s="12"/>
      <c r="L20" s="12">
        <v>16</v>
      </c>
      <c r="M20" s="33">
        <f t="shared" si="0"/>
        <v>-1</v>
      </c>
      <c r="N20" s="23"/>
      <c r="O20" s="33"/>
      <c r="P20" s="33"/>
      <c r="Q20" s="12"/>
      <c r="R20" s="12"/>
      <c r="S20" s="23"/>
    </row>
    <row r="21" spans="2:19" ht="15" hidden="1" customHeight="1" x14ac:dyDescent="0.25">
      <c r="B21" s="19"/>
      <c r="C21" s="19"/>
      <c r="D21" s="19"/>
      <c r="E21" s="19"/>
      <c r="F21" s="12"/>
      <c r="G21" s="12"/>
      <c r="H21" s="12"/>
      <c r="I21" s="36" t="s">
        <v>15</v>
      </c>
      <c r="J21" s="12"/>
      <c r="K21" s="12"/>
      <c r="L21" s="12">
        <v>21</v>
      </c>
      <c r="M21" s="33">
        <f t="shared" si="0"/>
        <v>-1</v>
      </c>
      <c r="N21" s="23"/>
      <c r="O21" s="33"/>
      <c r="P21" s="33"/>
      <c r="Q21" s="12"/>
      <c r="R21" s="12"/>
      <c r="S21" s="23"/>
    </row>
    <row r="22" spans="2:19" ht="15" hidden="1" customHeight="1" x14ac:dyDescent="0.25">
      <c r="B22" s="19"/>
      <c r="C22" s="19"/>
      <c r="D22" s="19"/>
      <c r="E22" s="19"/>
      <c r="F22" s="12"/>
      <c r="G22" s="12"/>
      <c r="H22" s="12"/>
      <c r="I22" s="36" t="s">
        <v>16</v>
      </c>
      <c r="J22" s="12"/>
      <c r="K22" s="12"/>
      <c r="L22" s="12">
        <v>31</v>
      </c>
      <c r="M22" s="33">
        <f t="shared" si="0"/>
        <v>-1</v>
      </c>
      <c r="N22" s="23"/>
      <c r="O22" s="33"/>
      <c r="P22" s="33"/>
      <c r="Q22" s="12"/>
      <c r="R22" s="12"/>
      <c r="S22" s="23"/>
    </row>
    <row r="23" spans="2:19" ht="15" hidden="1" customHeight="1" x14ac:dyDescent="0.25">
      <c r="B23" s="19"/>
      <c r="C23" s="19"/>
      <c r="D23" s="19"/>
      <c r="E23" s="19"/>
      <c r="F23" s="12"/>
      <c r="G23" s="12"/>
      <c r="H23" s="12"/>
      <c r="I23" s="36" t="s">
        <v>17</v>
      </c>
      <c r="J23" s="12"/>
      <c r="K23" s="12"/>
      <c r="L23" s="12">
        <v>29</v>
      </c>
      <c r="M23" s="33">
        <f t="shared" si="0"/>
        <v>-1</v>
      </c>
      <c r="N23" s="23"/>
      <c r="O23" s="33"/>
      <c r="P23" s="33"/>
      <c r="Q23" s="12"/>
      <c r="R23" s="12"/>
      <c r="S23" s="23"/>
    </row>
    <row r="24" spans="2:19" ht="15" hidden="1" customHeight="1" x14ac:dyDescent="0.25">
      <c r="B24" s="19"/>
      <c r="C24" s="19"/>
      <c r="D24" s="19"/>
      <c r="E24" s="19"/>
      <c r="F24" s="12"/>
      <c r="G24" s="12"/>
      <c r="H24" s="12"/>
      <c r="I24" s="36" t="s">
        <v>18</v>
      </c>
      <c r="J24" s="12"/>
      <c r="K24" s="12"/>
      <c r="L24" s="12">
        <v>21</v>
      </c>
      <c r="M24" s="33">
        <f t="shared" si="0"/>
        <v>-1</v>
      </c>
      <c r="N24" s="23"/>
      <c r="O24" s="33"/>
      <c r="P24" s="33"/>
      <c r="Q24" s="12"/>
      <c r="R24" s="12"/>
      <c r="S24" s="23"/>
    </row>
    <row r="25" spans="2:19" ht="15" hidden="1" customHeight="1" x14ac:dyDescent="0.25">
      <c r="B25" s="19"/>
      <c r="C25" s="19"/>
      <c r="D25" s="19"/>
      <c r="E25" s="19"/>
      <c r="F25" s="12"/>
      <c r="G25" s="12"/>
      <c r="H25" s="12"/>
      <c r="I25" s="36" t="s">
        <v>19</v>
      </c>
      <c r="J25" s="12"/>
      <c r="K25" s="12"/>
      <c r="L25" s="12">
        <v>24</v>
      </c>
      <c r="M25" s="33">
        <f t="shared" si="0"/>
        <v>-1</v>
      </c>
      <c r="N25" s="23"/>
      <c r="O25" s="33"/>
      <c r="P25" s="33"/>
      <c r="Q25" s="12"/>
      <c r="R25" s="12"/>
      <c r="S25" s="23"/>
    </row>
    <row r="26" spans="2:19" ht="15" hidden="1" customHeight="1" x14ac:dyDescent="0.25">
      <c r="B26" s="19"/>
      <c r="C26" s="19"/>
      <c r="D26" s="19"/>
      <c r="E26" s="19"/>
      <c r="F26" s="12"/>
      <c r="G26" s="12"/>
      <c r="H26" s="12"/>
      <c r="I26" s="36" t="s">
        <v>26</v>
      </c>
      <c r="J26" s="12"/>
      <c r="K26" s="12"/>
      <c r="L26" s="12">
        <v>11</v>
      </c>
      <c r="M26" s="33">
        <f t="shared" si="0"/>
        <v>-1</v>
      </c>
      <c r="N26" s="23"/>
      <c r="O26" s="33"/>
      <c r="P26" s="33"/>
      <c r="Q26" s="12"/>
      <c r="R26" s="12"/>
      <c r="S26" s="23"/>
    </row>
    <row r="27" spans="2:19" ht="15" hidden="1" customHeight="1" x14ac:dyDescent="0.25">
      <c r="B27" s="19"/>
      <c r="C27" s="19"/>
      <c r="D27" s="19"/>
      <c r="E27" s="19"/>
      <c r="F27" s="12"/>
      <c r="G27" s="12"/>
      <c r="H27" s="12"/>
      <c r="I27" s="36" t="s">
        <v>20</v>
      </c>
      <c r="J27" s="12"/>
      <c r="K27" s="12"/>
      <c r="L27" s="12">
        <v>24</v>
      </c>
      <c r="M27" s="33">
        <f t="shared" si="0"/>
        <v>-1</v>
      </c>
      <c r="N27" s="23"/>
      <c r="O27" s="33"/>
      <c r="P27" s="33"/>
      <c r="Q27" s="12"/>
      <c r="R27" s="12"/>
      <c r="S27" s="23"/>
    </row>
    <row r="28" spans="2:19" ht="15" hidden="1" customHeight="1" x14ac:dyDescent="0.25">
      <c r="B28" s="19"/>
      <c r="C28" s="19"/>
      <c r="D28" s="19"/>
      <c r="E28" s="19"/>
      <c r="F28" s="12"/>
      <c r="G28" s="12"/>
      <c r="H28" s="12"/>
      <c r="I28" s="36" t="s">
        <v>21</v>
      </c>
      <c r="J28" s="12"/>
      <c r="K28" s="12"/>
      <c r="L28" s="12">
        <v>37</v>
      </c>
      <c r="M28" s="33">
        <f t="shared" si="0"/>
        <v>-1</v>
      </c>
      <c r="N28" s="23"/>
      <c r="O28" s="33"/>
      <c r="P28" s="33"/>
      <c r="Q28" s="12"/>
      <c r="R28" s="12"/>
      <c r="S28" s="23"/>
    </row>
    <row r="29" spans="2:19" ht="15" hidden="1" customHeight="1" thickBot="1" x14ac:dyDescent="0.3">
      <c r="B29" s="19"/>
      <c r="C29" s="19"/>
      <c r="D29" s="19"/>
      <c r="E29" s="19"/>
      <c r="F29" s="12"/>
      <c r="G29" s="12"/>
      <c r="H29" s="12"/>
      <c r="I29" s="36" t="s">
        <v>22</v>
      </c>
      <c r="J29" s="12"/>
      <c r="K29" s="12"/>
      <c r="L29" s="12">
        <v>24</v>
      </c>
      <c r="M29" s="33">
        <f t="shared" si="0"/>
        <v>-1</v>
      </c>
      <c r="N29" s="23"/>
      <c r="O29" s="33"/>
      <c r="P29" s="33"/>
      <c r="Q29" s="12"/>
      <c r="R29" s="12"/>
      <c r="S29" s="23"/>
    </row>
    <row r="30" spans="2:19" x14ac:dyDescent="0.25">
      <c r="B30" s="19"/>
      <c r="C30" s="19"/>
      <c r="D30" s="19"/>
      <c r="E30" s="19"/>
      <c r="F30" s="12"/>
      <c r="G30" s="12"/>
      <c r="H30" s="12"/>
      <c r="I30" s="14" t="s">
        <v>0</v>
      </c>
      <c r="J30" s="14"/>
      <c r="K30" s="14">
        <f>SUM(K18:K19)</f>
        <v>70</v>
      </c>
      <c r="L30" s="14">
        <f>SUM(L18:L19)</f>
        <v>66</v>
      </c>
      <c r="M30" s="16">
        <f t="shared" si="0"/>
        <v>6.0606060606060552E-2</v>
      </c>
      <c r="N30" s="23"/>
      <c r="O30" s="33"/>
      <c r="P30" s="33"/>
      <c r="Q30" s="12"/>
      <c r="R30" s="12"/>
      <c r="S30" s="23"/>
    </row>
    <row r="31" spans="2:19" x14ac:dyDescent="0.25">
      <c r="B31" s="19"/>
      <c r="C31" s="19"/>
      <c r="D31" s="19"/>
      <c r="E31" s="19"/>
      <c r="F31" s="12"/>
      <c r="G31" s="12"/>
      <c r="H31" s="12"/>
      <c r="N31" s="19"/>
      <c r="O31" s="19"/>
      <c r="P31" s="19"/>
      <c r="Q31" s="19"/>
      <c r="R31" s="19"/>
      <c r="S31" s="19"/>
    </row>
    <row r="32" spans="2:19" ht="26.25" customHeight="1" x14ac:dyDescent="0.25">
      <c r="B32" s="19"/>
      <c r="C32" s="19"/>
      <c r="D32" s="19"/>
      <c r="E32" s="19"/>
      <c r="F32" s="12"/>
      <c r="G32" s="12"/>
      <c r="H32" s="12"/>
      <c r="I32" s="229" t="s">
        <v>247</v>
      </c>
      <c r="J32" s="229"/>
      <c r="K32" s="229"/>
      <c r="L32" s="19"/>
      <c r="M32" s="19"/>
      <c r="N32" s="19"/>
      <c r="O32" s="19"/>
      <c r="P32" s="19"/>
      <c r="Q32" s="19"/>
      <c r="R32" s="19"/>
      <c r="S32" s="19"/>
    </row>
    <row r="33" spans="2:19" x14ac:dyDescent="0.25">
      <c r="B33" s="19"/>
      <c r="C33" s="19"/>
      <c r="D33" s="19"/>
      <c r="E33" s="19"/>
      <c r="F33" s="12"/>
      <c r="G33" s="12"/>
      <c r="H33" s="12"/>
      <c r="I33" s="2" t="s">
        <v>53</v>
      </c>
      <c r="J33" s="230" t="s">
        <v>246</v>
      </c>
      <c r="K33" s="230"/>
      <c r="L33" s="12"/>
      <c r="M33" s="12"/>
      <c r="N33" s="12"/>
      <c r="O33" s="12"/>
      <c r="P33" s="12"/>
      <c r="Q33" s="12"/>
      <c r="R33" s="12"/>
      <c r="S33" s="12"/>
    </row>
    <row r="34" spans="2:19" x14ac:dyDescent="0.25">
      <c r="B34" s="19"/>
      <c r="C34" s="19"/>
      <c r="D34" s="19"/>
      <c r="E34" s="19"/>
      <c r="F34" s="12"/>
      <c r="G34" s="12"/>
      <c r="H34" s="12"/>
      <c r="I34" s="13">
        <v>2009</v>
      </c>
      <c r="J34" s="12"/>
      <c r="K34" s="170">
        <v>64</v>
      </c>
      <c r="L34" s="12"/>
      <c r="M34" s="12"/>
      <c r="N34" s="12"/>
      <c r="O34" s="12"/>
      <c r="P34" s="12"/>
      <c r="Q34" s="12"/>
      <c r="R34" s="12"/>
      <c r="S34" s="12"/>
    </row>
    <row r="35" spans="2:19" x14ac:dyDescent="0.25">
      <c r="B35" s="19"/>
      <c r="C35" s="19"/>
      <c r="D35" s="19"/>
      <c r="E35" s="19"/>
      <c r="F35" s="12"/>
      <c r="G35" s="12"/>
      <c r="H35" s="12"/>
      <c r="I35" s="13">
        <v>2010</v>
      </c>
      <c r="J35" s="12"/>
      <c r="K35" s="170">
        <v>47</v>
      </c>
      <c r="L35" s="12"/>
      <c r="M35" s="12"/>
      <c r="N35" s="12"/>
      <c r="O35" s="12"/>
      <c r="P35" s="12"/>
      <c r="Q35" s="12"/>
      <c r="R35" s="12"/>
      <c r="S35" s="12"/>
    </row>
    <row r="36" spans="2:19" x14ac:dyDescent="0.25">
      <c r="B36" s="19"/>
      <c r="C36" s="19"/>
      <c r="D36" s="19"/>
      <c r="E36" s="19"/>
      <c r="F36" s="12"/>
      <c r="G36" s="12"/>
      <c r="H36" s="12"/>
      <c r="I36" s="13">
        <v>2011</v>
      </c>
      <c r="J36" s="12"/>
      <c r="K36" s="170">
        <v>66</v>
      </c>
      <c r="L36" s="12"/>
      <c r="M36" s="12"/>
      <c r="N36" s="12"/>
      <c r="O36" s="12"/>
      <c r="P36" s="12"/>
      <c r="Q36" s="12"/>
      <c r="R36" s="12"/>
      <c r="S36" s="12"/>
    </row>
    <row r="37" spans="2:19" x14ac:dyDescent="0.25">
      <c r="B37" s="19"/>
      <c r="C37" s="19"/>
      <c r="D37" s="19"/>
      <c r="E37" s="19"/>
      <c r="F37" s="12"/>
      <c r="G37" s="12"/>
      <c r="H37" s="12"/>
      <c r="I37" s="13">
        <v>2012</v>
      </c>
      <c r="J37" s="12"/>
      <c r="K37" s="170">
        <v>91</v>
      </c>
      <c r="L37" s="12"/>
      <c r="M37" s="12"/>
      <c r="N37" s="12"/>
      <c r="O37" s="12"/>
      <c r="P37" s="12"/>
      <c r="Q37" s="12"/>
      <c r="R37" s="12"/>
      <c r="S37" s="12"/>
    </row>
    <row r="38" spans="2:19" x14ac:dyDescent="0.25">
      <c r="B38" s="19"/>
      <c r="C38" s="19"/>
      <c r="D38" s="19"/>
      <c r="E38" s="19"/>
      <c r="F38" s="12"/>
      <c r="G38" s="12"/>
      <c r="H38" s="12"/>
      <c r="I38" s="13">
        <v>2013</v>
      </c>
      <c r="J38" s="12"/>
      <c r="K38" s="170">
        <v>151</v>
      </c>
      <c r="L38" s="19"/>
      <c r="M38" s="19"/>
      <c r="N38" s="19"/>
      <c r="O38" s="19"/>
      <c r="P38" s="19"/>
      <c r="Q38" s="19"/>
      <c r="R38" s="19"/>
      <c r="S38" s="19"/>
    </row>
    <row r="39" spans="2:19" x14ac:dyDescent="0.25">
      <c r="B39" s="19"/>
      <c r="C39" s="19"/>
      <c r="D39" s="19"/>
      <c r="E39" s="19"/>
      <c r="F39" s="12"/>
      <c r="G39" s="12"/>
      <c r="H39" s="12"/>
      <c r="I39" s="13">
        <v>2014</v>
      </c>
      <c r="J39" s="12"/>
      <c r="K39" s="170">
        <v>186</v>
      </c>
      <c r="L39" s="19"/>
      <c r="M39" s="19"/>
      <c r="N39" s="19"/>
      <c r="O39" s="19"/>
      <c r="P39" s="19"/>
      <c r="Q39" s="19"/>
      <c r="R39" s="19"/>
      <c r="S39" s="19"/>
    </row>
    <row r="40" spans="2:19" x14ac:dyDescent="0.25">
      <c r="B40" s="19"/>
      <c r="C40" s="19"/>
      <c r="D40" s="19"/>
      <c r="E40" s="19"/>
      <c r="F40" s="12"/>
      <c r="G40" s="12"/>
      <c r="H40" s="12"/>
      <c r="I40" s="13">
        <v>2015</v>
      </c>
      <c r="J40" s="12"/>
      <c r="K40" s="170">
        <v>198</v>
      </c>
      <c r="L40" s="19"/>
      <c r="M40" s="19"/>
      <c r="N40" s="19"/>
      <c r="O40" s="19"/>
      <c r="P40" s="19"/>
      <c r="Q40" s="19"/>
      <c r="R40" s="19"/>
      <c r="S40" s="19"/>
    </row>
    <row r="41" spans="2:19" x14ac:dyDescent="0.25">
      <c r="B41" s="19"/>
      <c r="C41" s="19"/>
      <c r="D41" s="19"/>
      <c r="E41" s="19"/>
      <c r="F41" s="12"/>
      <c r="G41" s="12"/>
      <c r="H41" s="12"/>
      <c r="I41" s="13">
        <v>2016</v>
      </c>
      <c r="J41" s="12"/>
      <c r="K41" s="170">
        <v>258</v>
      </c>
      <c r="L41" s="19"/>
      <c r="M41" s="19"/>
      <c r="N41" s="19"/>
      <c r="O41" s="19"/>
      <c r="P41" s="19"/>
      <c r="Q41" s="19"/>
      <c r="R41" s="19"/>
      <c r="S41" s="19"/>
    </row>
    <row r="42" spans="2:19" x14ac:dyDescent="0.25">
      <c r="B42" s="19"/>
      <c r="C42" s="19"/>
      <c r="D42" s="19"/>
      <c r="E42" s="19"/>
      <c r="F42" s="12"/>
      <c r="G42" s="12"/>
      <c r="H42" s="12"/>
      <c r="I42" s="13">
        <v>2017</v>
      </c>
      <c r="J42" s="12"/>
      <c r="K42" s="170">
        <v>247</v>
      </c>
      <c r="L42" s="19"/>
      <c r="M42" s="19"/>
      <c r="N42" s="19"/>
      <c r="O42" s="19"/>
      <c r="P42" s="19"/>
      <c r="Q42" s="19"/>
      <c r="R42" s="19"/>
      <c r="S42" s="19"/>
    </row>
    <row r="43" spans="2:19" x14ac:dyDescent="0.25">
      <c r="B43" s="19"/>
      <c r="C43" s="19"/>
      <c r="D43" s="19"/>
      <c r="E43" s="19"/>
      <c r="F43" s="12"/>
      <c r="G43" s="12"/>
      <c r="H43" s="12"/>
      <c r="I43" s="13">
        <v>2018</v>
      </c>
      <c r="J43" s="12"/>
      <c r="K43" s="170">
        <v>304</v>
      </c>
      <c r="L43" s="19"/>
      <c r="M43" s="19"/>
      <c r="N43" s="19"/>
      <c r="O43" s="19"/>
      <c r="P43" s="19"/>
      <c r="Q43" s="19"/>
      <c r="R43" s="19"/>
      <c r="S43" s="19"/>
    </row>
    <row r="44" spans="2:19" ht="15.75" thickBot="1" x14ac:dyDescent="0.3">
      <c r="B44" s="19"/>
      <c r="C44" s="19"/>
      <c r="D44" s="19"/>
      <c r="E44" s="19"/>
      <c r="F44" s="12"/>
      <c r="G44" s="12"/>
      <c r="H44" s="12"/>
      <c r="I44" s="13" t="s">
        <v>169</v>
      </c>
      <c r="J44" s="12"/>
      <c r="K44" s="170">
        <f>K30</f>
        <v>70</v>
      </c>
      <c r="L44" s="19"/>
      <c r="M44" s="19"/>
      <c r="N44" s="19"/>
      <c r="O44" s="19"/>
      <c r="P44" s="19"/>
      <c r="Q44" s="19"/>
      <c r="R44" s="19"/>
      <c r="S44" s="19"/>
    </row>
    <row r="45" spans="2:19" x14ac:dyDescent="0.25">
      <c r="B45" s="19"/>
      <c r="C45" s="19"/>
      <c r="D45" s="19"/>
      <c r="E45" s="19"/>
      <c r="F45" s="12"/>
      <c r="G45" s="12"/>
      <c r="H45" s="12"/>
      <c r="I45" s="14" t="s">
        <v>0</v>
      </c>
      <c r="J45" s="14"/>
      <c r="K45" s="17">
        <f>SUM(K34:K44)</f>
        <v>1682</v>
      </c>
      <c r="L45" s="19"/>
      <c r="M45" s="19"/>
      <c r="N45" s="19"/>
      <c r="O45" s="19"/>
      <c r="P45" s="19"/>
      <c r="Q45" s="19"/>
      <c r="R45" s="19"/>
      <c r="S45" s="19"/>
    </row>
    <row r="46" spans="2:19" x14ac:dyDescent="0.25">
      <c r="B46" s="19"/>
      <c r="C46" s="19"/>
      <c r="D46" s="19"/>
      <c r="E46" s="19"/>
      <c r="F46" s="12"/>
      <c r="G46" s="12"/>
      <c r="H46" s="12"/>
      <c r="I46" s="165" t="s">
        <v>233</v>
      </c>
      <c r="J46" s="169"/>
      <c r="K46" s="19"/>
      <c r="L46" s="19"/>
      <c r="M46" s="165" t="s">
        <v>233</v>
      </c>
      <c r="N46" s="19"/>
      <c r="O46" s="19"/>
      <c r="P46" s="19"/>
      <c r="Q46" s="19"/>
      <c r="R46" s="19"/>
      <c r="S46" s="19"/>
    </row>
    <row r="47" spans="2:19" ht="41.25" customHeight="1" x14ac:dyDescent="0.25">
      <c r="B47" s="200" t="s">
        <v>245</v>
      </c>
      <c r="C47" s="200"/>
      <c r="D47" s="200"/>
      <c r="E47" s="200"/>
      <c r="F47" s="200"/>
      <c r="G47" s="200"/>
      <c r="H47" s="200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</row>
    <row r="48" spans="2:19" ht="24.75" customHeight="1" x14ac:dyDescent="0.25">
      <c r="B48" s="204" t="s">
        <v>31</v>
      </c>
      <c r="C48" s="204"/>
      <c r="D48" s="105" t="s">
        <v>161</v>
      </c>
      <c r="E48" s="105"/>
      <c r="F48" s="2" t="s">
        <v>96</v>
      </c>
      <c r="G48" s="2"/>
      <c r="H48" s="2" t="s">
        <v>0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</row>
    <row r="49" spans="2:19" x14ac:dyDescent="0.25">
      <c r="B49" s="104" t="s">
        <v>160</v>
      </c>
      <c r="C49" s="168"/>
      <c r="D49" s="103">
        <v>454</v>
      </c>
      <c r="E49" s="168"/>
      <c r="F49" s="103">
        <v>26</v>
      </c>
      <c r="G49" s="103"/>
      <c r="H49" s="102">
        <f t="shared" ref="H49:H74" si="1">D49+F49</f>
        <v>480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</row>
    <row r="50" spans="2:19" x14ac:dyDescent="0.25">
      <c r="B50" s="104" t="s">
        <v>10</v>
      </c>
      <c r="C50" s="168"/>
      <c r="D50" s="103">
        <v>116</v>
      </c>
      <c r="E50" s="168"/>
      <c r="F50" s="103">
        <v>7</v>
      </c>
      <c r="G50" s="103"/>
      <c r="H50" s="102">
        <f t="shared" si="1"/>
        <v>123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</row>
    <row r="51" spans="2:19" x14ac:dyDescent="0.25">
      <c r="B51" s="104" t="s">
        <v>58</v>
      </c>
      <c r="C51" s="168"/>
      <c r="D51" s="103">
        <v>85</v>
      </c>
      <c r="E51" s="168"/>
      <c r="F51" s="103">
        <v>1</v>
      </c>
      <c r="G51" s="103"/>
      <c r="H51" s="102">
        <f t="shared" si="1"/>
        <v>86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</row>
    <row r="52" spans="2:19" x14ac:dyDescent="0.25">
      <c r="B52" s="104" t="s">
        <v>37</v>
      </c>
      <c r="C52" s="168"/>
      <c r="D52" s="103">
        <v>77</v>
      </c>
      <c r="E52" s="168"/>
      <c r="F52" s="103">
        <v>5</v>
      </c>
      <c r="G52" s="103"/>
      <c r="H52" s="102">
        <f t="shared" si="1"/>
        <v>82</v>
      </c>
      <c r="I52" s="19"/>
      <c r="J52" s="19"/>
      <c r="L52" s="26"/>
      <c r="M52" s="26"/>
      <c r="N52" s="26"/>
      <c r="O52" s="26"/>
      <c r="P52" s="26"/>
      <c r="Q52" s="26"/>
      <c r="R52" s="19"/>
      <c r="S52" s="19"/>
    </row>
    <row r="53" spans="2:19" x14ac:dyDescent="0.25">
      <c r="B53" s="104" t="s">
        <v>43</v>
      </c>
      <c r="C53" s="168"/>
      <c r="D53" s="103">
        <v>73</v>
      </c>
      <c r="E53" s="168"/>
      <c r="F53" s="103">
        <v>1</v>
      </c>
      <c r="G53" s="103"/>
      <c r="H53" s="102">
        <f t="shared" si="1"/>
        <v>74</v>
      </c>
      <c r="I53" s="19"/>
      <c r="J53" s="19"/>
      <c r="R53" s="19"/>
      <c r="S53" s="19"/>
    </row>
    <row r="54" spans="2:19" x14ac:dyDescent="0.25">
      <c r="B54" s="104" t="s">
        <v>57</v>
      </c>
      <c r="C54" s="168"/>
      <c r="D54" s="103">
        <v>69</v>
      </c>
      <c r="E54" s="168"/>
      <c r="F54" s="103">
        <v>2</v>
      </c>
      <c r="G54" s="103"/>
      <c r="H54" s="102">
        <f t="shared" si="1"/>
        <v>71</v>
      </c>
      <c r="I54" s="19"/>
      <c r="J54" s="19"/>
      <c r="K54" s="200" t="s">
        <v>244</v>
      </c>
      <c r="L54" s="200"/>
      <c r="M54" s="200"/>
      <c r="N54" s="200"/>
      <c r="O54" s="200"/>
      <c r="P54" s="200"/>
      <c r="Q54" s="200"/>
      <c r="R54" s="19"/>
      <c r="S54" s="19"/>
    </row>
    <row r="55" spans="2:19" x14ac:dyDescent="0.25">
      <c r="B55" s="104" t="s">
        <v>33</v>
      </c>
      <c r="C55" s="168"/>
      <c r="D55" s="103">
        <v>66</v>
      </c>
      <c r="E55" s="168"/>
      <c r="F55" s="103">
        <v>1</v>
      </c>
      <c r="G55" s="103"/>
      <c r="H55" s="102">
        <f t="shared" si="1"/>
        <v>67</v>
      </c>
      <c r="I55" s="19"/>
      <c r="J55" s="19"/>
      <c r="K55" s="200"/>
      <c r="L55" s="200"/>
      <c r="M55" s="200"/>
      <c r="N55" s="200"/>
      <c r="O55" s="200"/>
      <c r="P55" s="200"/>
      <c r="Q55" s="200"/>
      <c r="R55" s="19"/>
      <c r="S55" s="19"/>
    </row>
    <row r="56" spans="2:19" ht="15.75" thickBot="1" x14ac:dyDescent="0.3">
      <c r="B56" s="104" t="s">
        <v>38</v>
      </c>
      <c r="C56" s="168"/>
      <c r="D56" s="103">
        <v>63</v>
      </c>
      <c r="E56" s="168"/>
      <c r="F56" s="103">
        <v>2</v>
      </c>
      <c r="G56" s="103"/>
      <c r="H56" s="102">
        <f t="shared" si="1"/>
        <v>65</v>
      </c>
      <c r="I56" s="19"/>
      <c r="J56" s="19"/>
      <c r="K56" s="215" t="s">
        <v>167</v>
      </c>
      <c r="L56" s="205" t="s">
        <v>243</v>
      </c>
      <c r="M56" s="205"/>
      <c r="N56" s="2"/>
      <c r="O56" s="205">
        <v>2018</v>
      </c>
      <c r="P56" s="205"/>
      <c r="Q56" s="205"/>
      <c r="R56" s="19"/>
      <c r="S56" s="19"/>
    </row>
    <row r="57" spans="2:19" x14ac:dyDescent="0.25">
      <c r="B57" s="104" t="s">
        <v>36</v>
      </c>
      <c r="C57" s="168"/>
      <c r="D57" s="103">
        <v>60</v>
      </c>
      <c r="E57" s="168"/>
      <c r="F57" s="103">
        <v>1</v>
      </c>
      <c r="G57" s="103"/>
      <c r="H57" s="102">
        <f t="shared" si="1"/>
        <v>61</v>
      </c>
      <c r="I57" s="19"/>
      <c r="J57" s="19"/>
      <c r="K57" s="215"/>
      <c r="L57" s="2" t="s">
        <v>29</v>
      </c>
      <c r="M57" s="2" t="s">
        <v>1</v>
      </c>
      <c r="N57" s="2"/>
      <c r="O57" s="2" t="s">
        <v>29</v>
      </c>
      <c r="P57" s="2"/>
      <c r="Q57" s="2" t="s">
        <v>1</v>
      </c>
      <c r="R57" s="19"/>
      <c r="S57" s="19"/>
    </row>
    <row r="58" spans="2:19" x14ac:dyDescent="0.25">
      <c r="B58" s="96" t="s">
        <v>44</v>
      </c>
      <c r="C58" s="19"/>
      <c r="D58" s="12">
        <v>59</v>
      </c>
      <c r="E58" s="19"/>
      <c r="F58" s="12">
        <v>1</v>
      </c>
      <c r="G58" s="12"/>
      <c r="H58" s="13">
        <f t="shared" si="1"/>
        <v>60</v>
      </c>
      <c r="I58" s="19"/>
      <c r="J58" s="19"/>
      <c r="K58" s="96" t="s">
        <v>166</v>
      </c>
      <c r="L58" s="12">
        <v>62</v>
      </c>
      <c r="M58" s="15">
        <f>L58/$L$60</f>
        <v>0.88571428571428568</v>
      </c>
      <c r="N58" s="15"/>
      <c r="O58" s="12">
        <v>252</v>
      </c>
      <c r="P58" s="12"/>
      <c r="Q58" s="15">
        <f>O58/$O$60</f>
        <v>0.82894736842105265</v>
      </c>
      <c r="R58" s="19"/>
      <c r="S58" s="19"/>
    </row>
    <row r="59" spans="2:19" ht="15.75" thickBot="1" x14ac:dyDescent="0.3">
      <c r="B59" s="96" t="s">
        <v>40</v>
      </c>
      <c r="C59" s="19"/>
      <c r="D59" s="12">
        <v>51</v>
      </c>
      <c r="E59" s="19"/>
      <c r="F59" s="12">
        <v>0</v>
      </c>
      <c r="G59" s="12"/>
      <c r="H59" s="13">
        <f t="shared" si="1"/>
        <v>51</v>
      </c>
      <c r="I59" s="19"/>
      <c r="J59" s="19"/>
      <c r="K59" s="96" t="s">
        <v>165</v>
      </c>
      <c r="L59" s="12">
        <v>8</v>
      </c>
      <c r="M59" s="15">
        <f>L59/$L$60</f>
        <v>0.11428571428571428</v>
      </c>
      <c r="N59" s="15"/>
      <c r="O59" s="12">
        <v>52</v>
      </c>
      <c r="P59" s="12"/>
      <c r="Q59" s="15">
        <f>O59/O60</f>
        <v>0.17105263157894737</v>
      </c>
      <c r="R59" s="19"/>
      <c r="S59" s="19"/>
    </row>
    <row r="60" spans="2:19" x14ac:dyDescent="0.25">
      <c r="B60" s="96" t="s">
        <v>34</v>
      </c>
      <c r="C60" s="19"/>
      <c r="D60" s="12">
        <v>46</v>
      </c>
      <c r="E60" s="19"/>
      <c r="F60" s="12">
        <v>3</v>
      </c>
      <c r="G60" s="12"/>
      <c r="H60" s="13">
        <f t="shared" si="1"/>
        <v>49</v>
      </c>
      <c r="I60" s="19"/>
      <c r="J60" s="19"/>
      <c r="K60" s="14" t="s">
        <v>0</v>
      </c>
      <c r="L60" s="14">
        <f>SUM(L58:L59)</f>
        <v>70</v>
      </c>
      <c r="M60" s="16">
        <f>SUM(M58:M59)</f>
        <v>1</v>
      </c>
      <c r="N60" s="16"/>
      <c r="O60" s="14">
        <f>SUM(O58:O59)</f>
        <v>304</v>
      </c>
      <c r="P60" s="14"/>
      <c r="Q60" s="16">
        <f>SUM(Q58:Q59)</f>
        <v>1</v>
      </c>
      <c r="R60" s="19"/>
      <c r="S60" s="19"/>
    </row>
    <row r="61" spans="2:19" x14ac:dyDescent="0.25">
      <c r="B61" s="96" t="s">
        <v>153</v>
      </c>
      <c r="C61" s="19"/>
      <c r="D61" s="12">
        <v>43</v>
      </c>
      <c r="E61" s="19"/>
      <c r="F61" s="12">
        <v>5</v>
      </c>
      <c r="G61" s="12"/>
      <c r="H61" s="13">
        <f t="shared" si="1"/>
        <v>48</v>
      </c>
      <c r="I61" s="19"/>
      <c r="J61" s="19"/>
      <c r="K61" s="165" t="s">
        <v>233</v>
      </c>
      <c r="L61" s="12"/>
      <c r="M61" s="15"/>
      <c r="N61" s="15"/>
      <c r="O61" s="12"/>
      <c r="P61" s="12"/>
      <c r="Q61" s="15"/>
      <c r="R61" s="19"/>
      <c r="S61" s="19"/>
    </row>
    <row r="62" spans="2:19" x14ac:dyDescent="0.25">
      <c r="B62" s="96" t="s">
        <v>45</v>
      </c>
      <c r="C62" s="19"/>
      <c r="D62" s="12">
        <v>43</v>
      </c>
      <c r="E62" s="19"/>
      <c r="F62" s="12">
        <v>2</v>
      </c>
      <c r="G62" s="12"/>
      <c r="H62" s="13">
        <f t="shared" si="1"/>
        <v>45</v>
      </c>
      <c r="I62" s="19"/>
      <c r="J62" s="19"/>
      <c r="P62" s="19"/>
      <c r="Q62" s="19"/>
      <c r="R62" s="19"/>
      <c r="S62" s="19"/>
    </row>
    <row r="63" spans="2:19" x14ac:dyDescent="0.25">
      <c r="B63" s="96" t="s">
        <v>32</v>
      </c>
      <c r="C63" s="19"/>
      <c r="D63" s="12">
        <v>39</v>
      </c>
      <c r="E63" s="19"/>
      <c r="F63" s="12">
        <v>2</v>
      </c>
      <c r="G63" s="12"/>
      <c r="H63" s="13">
        <f t="shared" si="1"/>
        <v>41</v>
      </c>
      <c r="I63" s="19"/>
      <c r="J63" s="19"/>
      <c r="K63" s="19" t="s">
        <v>242</v>
      </c>
      <c r="L63" s="19"/>
      <c r="M63" s="19"/>
      <c r="N63" s="19"/>
      <c r="O63" s="19"/>
      <c r="P63" s="19"/>
      <c r="Q63" s="19"/>
      <c r="R63" s="19"/>
      <c r="S63" s="19"/>
    </row>
    <row r="64" spans="2:19" x14ac:dyDescent="0.25">
      <c r="B64" s="96" t="s">
        <v>41</v>
      </c>
      <c r="C64" s="19"/>
      <c r="D64" s="12">
        <v>37</v>
      </c>
      <c r="E64" s="19"/>
      <c r="F64" s="12">
        <v>2</v>
      </c>
      <c r="G64" s="12"/>
      <c r="H64" s="13">
        <f t="shared" si="1"/>
        <v>39</v>
      </c>
      <c r="I64" s="19"/>
      <c r="J64" s="19"/>
      <c r="K64" s="215" t="s">
        <v>147</v>
      </c>
      <c r="L64" s="215"/>
      <c r="M64" s="204" t="s">
        <v>29</v>
      </c>
      <c r="N64" s="204"/>
      <c r="O64" s="2" t="s">
        <v>1</v>
      </c>
      <c r="P64" s="26"/>
      <c r="Q64" s="26"/>
      <c r="R64" s="26"/>
      <c r="S64" s="19"/>
    </row>
    <row r="65" spans="2:19" x14ac:dyDescent="0.25">
      <c r="B65" s="96" t="s">
        <v>48</v>
      </c>
      <c r="C65" s="19"/>
      <c r="D65" s="12">
        <v>36</v>
      </c>
      <c r="E65" s="19"/>
      <c r="F65" s="12">
        <v>2</v>
      </c>
      <c r="G65" s="12"/>
      <c r="H65" s="13">
        <f t="shared" si="1"/>
        <v>38</v>
      </c>
      <c r="I65" s="19"/>
      <c r="J65" s="19"/>
      <c r="K65" s="96" t="s">
        <v>241</v>
      </c>
      <c r="L65" s="12"/>
      <c r="M65" s="100">
        <v>22</v>
      </c>
      <c r="N65" s="100"/>
      <c r="O65" s="15">
        <f t="shared" ref="O65:O75" si="2">M65/$M$76</f>
        <v>0.31428571428571428</v>
      </c>
      <c r="P65" s="26"/>
      <c r="Q65" s="26"/>
      <c r="R65" s="26"/>
      <c r="S65" s="19"/>
    </row>
    <row r="66" spans="2:19" x14ac:dyDescent="0.25">
      <c r="B66" s="96" t="s">
        <v>52</v>
      </c>
      <c r="C66" s="19"/>
      <c r="D66" s="12">
        <v>36</v>
      </c>
      <c r="E66" s="19"/>
      <c r="F66" s="12">
        <v>1</v>
      </c>
      <c r="G66" s="12"/>
      <c r="H66" s="13">
        <f t="shared" si="1"/>
        <v>37</v>
      </c>
      <c r="I66" s="19"/>
      <c r="J66" s="19"/>
      <c r="K66" s="96" t="s">
        <v>240</v>
      </c>
      <c r="L66" s="12"/>
      <c r="M66" s="100">
        <v>7</v>
      </c>
      <c r="N66" s="100"/>
      <c r="O66" s="15">
        <f t="shared" si="2"/>
        <v>0.1</v>
      </c>
      <c r="P66" s="23"/>
      <c r="Q66" s="228"/>
      <c r="R66" s="228"/>
      <c r="S66" s="19"/>
    </row>
    <row r="67" spans="2:19" x14ac:dyDescent="0.25">
      <c r="B67" s="96" t="s">
        <v>49</v>
      </c>
      <c r="C67" s="19"/>
      <c r="D67" s="12">
        <v>35</v>
      </c>
      <c r="E67" s="19"/>
      <c r="F67" s="12">
        <v>1</v>
      </c>
      <c r="G67" s="12"/>
      <c r="H67" s="13">
        <f t="shared" si="1"/>
        <v>36</v>
      </c>
      <c r="I67" s="19"/>
      <c r="J67" s="19"/>
      <c r="K67" s="96" t="s">
        <v>145</v>
      </c>
      <c r="L67" s="12"/>
      <c r="M67" s="100">
        <v>13</v>
      </c>
      <c r="N67" s="100"/>
      <c r="O67" s="15">
        <f t="shared" si="2"/>
        <v>0.18571428571428572</v>
      </c>
      <c r="P67" s="23"/>
      <c r="Q67" s="23"/>
      <c r="R67" s="23"/>
      <c r="S67" s="19"/>
    </row>
    <row r="68" spans="2:19" x14ac:dyDescent="0.25">
      <c r="B68" s="96" t="s">
        <v>46</v>
      </c>
      <c r="C68" s="19"/>
      <c r="D68" s="12">
        <v>25</v>
      </c>
      <c r="E68" s="19"/>
      <c r="F68" s="12">
        <v>0</v>
      </c>
      <c r="G68" s="12"/>
      <c r="H68" s="13">
        <f t="shared" si="1"/>
        <v>25</v>
      </c>
      <c r="I68" s="19"/>
      <c r="J68" s="19"/>
      <c r="K68" s="96" t="s">
        <v>144</v>
      </c>
      <c r="L68" s="12"/>
      <c r="M68" s="100">
        <v>6</v>
      </c>
      <c r="N68" s="100"/>
      <c r="O68" s="15">
        <f t="shared" si="2"/>
        <v>8.5714285714285715E-2</v>
      </c>
      <c r="P68" s="15"/>
      <c r="Q68" s="100"/>
      <c r="R68" s="15"/>
      <c r="S68" s="19"/>
    </row>
    <row r="69" spans="2:19" x14ac:dyDescent="0.25">
      <c r="B69" s="96" t="s">
        <v>51</v>
      </c>
      <c r="C69" s="19"/>
      <c r="D69" s="12">
        <v>24</v>
      </c>
      <c r="E69" s="19"/>
      <c r="F69" s="12">
        <v>0</v>
      </c>
      <c r="G69" s="12"/>
      <c r="H69" s="13">
        <f t="shared" si="1"/>
        <v>24</v>
      </c>
      <c r="I69" s="19"/>
      <c r="J69" s="19"/>
      <c r="K69" s="96" t="s">
        <v>239</v>
      </c>
      <c r="L69" s="12"/>
      <c r="M69" s="100">
        <v>2</v>
      </c>
      <c r="N69" s="100"/>
      <c r="O69" s="15">
        <f t="shared" si="2"/>
        <v>2.8571428571428571E-2</v>
      </c>
      <c r="P69" s="15"/>
      <c r="Q69" s="100"/>
      <c r="R69" s="15"/>
      <c r="S69" s="19"/>
    </row>
    <row r="70" spans="2:19" x14ac:dyDescent="0.25">
      <c r="B70" s="96" t="s">
        <v>47</v>
      </c>
      <c r="C70" s="19"/>
      <c r="D70" s="12">
        <v>23</v>
      </c>
      <c r="E70" s="19"/>
      <c r="F70" s="12">
        <v>0</v>
      </c>
      <c r="G70" s="12"/>
      <c r="H70" s="13">
        <f t="shared" si="1"/>
        <v>23</v>
      </c>
      <c r="I70" s="19"/>
      <c r="J70" s="19"/>
      <c r="K70" s="96" t="s">
        <v>238</v>
      </c>
      <c r="L70" s="12"/>
      <c r="M70" s="100">
        <v>5</v>
      </c>
      <c r="N70" s="100"/>
      <c r="O70" s="15">
        <f t="shared" si="2"/>
        <v>7.1428571428571425E-2</v>
      </c>
      <c r="P70" s="15"/>
      <c r="Q70" s="100"/>
      <c r="R70" s="15"/>
      <c r="S70" s="19"/>
    </row>
    <row r="71" spans="2:19" x14ac:dyDescent="0.25">
      <c r="B71" s="96" t="s">
        <v>56</v>
      </c>
      <c r="C71" s="19"/>
      <c r="D71" s="12">
        <v>16</v>
      </c>
      <c r="E71" s="19"/>
      <c r="F71" s="12">
        <v>3</v>
      </c>
      <c r="G71" s="12"/>
      <c r="H71" s="13">
        <f t="shared" si="1"/>
        <v>19</v>
      </c>
      <c r="I71" s="19"/>
      <c r="J71" s="19"/>
      <c r="K71" s="96" t="s">
        <v>237</v>
      </c>
      <c r="L71" s="12"/>
      <c r="M71" s="100">
        <v>3</v>
      </c>
      <c r="N71" s="100"/>
      <c r="O71" s="15">
        <f t="shared" si="2"/>
        <v>4.2857142857142858E-2</v>
      </c>
      <c r="P71" s="15"/>
      <c r="Q71" s="100"/>
      <c r="R71" s="15"/>
      <c r="S71" s="19"/>
    </row>
    <row r="72" spans="2:19" x14ac:dyDescent="0.25">
      <c r="B72" s="96" t="s">
        <v>11</v>
      </c>
      <c r="C72" s="19"/>
      <c r="D72" s="12">
        <v>18</v>
      </c>
      <c r="E72" s="19"/>
      <c r="F72" s="12">
        <v>1</v>
      </c>
      <c r="G72" s="12"/>
      <c r="H72" s="13">
        <f t="shared" si="1"/>
        <v>19</v>
      </c>
      <c r="I72" s="19"/>
      <c r="J72" s="19"/>
      <c r="K72" s="96" t="s">
        <v>236</v>
      </c>
      <c r="L72" s="12"/>
      <c r="M72" s="100">
        <v>1</v>
      </c>
      <c r="N72" s="100"/>
      <c r="O72" s="15">
        <f t="shared" si="2"/>
        <v>1.4285714285714285E-2</v>
      </c>
      <c r="P72" s="15"/>
      <c r="Q72" s="100"/>
      <c r="R72" s="15"/>
      <c r="S72" s="19"/>
    </row>
    <row r="73" spans="2:19" x14ac:dyDescent="0.25">
      <c r="B73" s="96" t="s">
        <v>39</v>
      </c>
      <c r="C73" s="19"/>
      <c r="D73" s="12">
        <v>11</v>
      </c>
      <c r="E73" s="19"/>
      <c r="F73" s="12">
        <v>1</v>
      </c>
      <c r="G73" s="12"/>
      <c r="H73" s="13">
        <f t="shared" si="1"/>
        <v>12</v>
      </c>
      <c r="I73" s="19"/>
      <c r="J73" s="19"/>
      <c r="K73" s="96" t="s">
        <v>235</v>
      </c>
      <c r="L73" s="12"/>
      <c r="M73" s="100">
        <v>4</v>
      </c>
      <c r="N73" s="100"/>
      <c r="O73" s="15">
        <f t="shared" si="2"/>
        <v>5.7142857142857141E-2</v>
      </c>
      <c r="P73" s="15"/>
      <c r="Q73" s="100"/>
      <c r="R73" s="15"/>
      <c r="S73" s="19"/>
    </row>
    <row r="74" spans="2:19" ht="15.75" thickBot="1" x14ac:dyDescent="0.3">
      <c r="B74" s="96" t="s">
        <v>50</v>
      </c>
      <c r="C74" s="19"/>
      <c r="D74" s="12">
        <v>7</v>
      </c>
      <c r="E74" s="19"/>
      <c r="F74" s="12">
        <v>0</v>
      </c>
      <c r="G74" s="12"/>
      <c r="H74" s="13">
        <f t="shared" si="1"/>
        <v>7</v>
      </c>
      <c r="I74" s="167"/>
      <c r="J74" s="19"/>
      <c r="K74" s="96" t="s">
        <v>234</v>
      </c>
      <c r="L74" s="12"/>
      <c r="M74" s="100">
        <v>6</v>
      </c>
      <c r="N74" s="100"/>
      <c r="O74" s="15">
        <f t="shared" si="2"/>
        <v>8.5714285714285715E-2</v>
      </c>
      <c r="S74" s="19"/>
    </row>
    <row r="75" spans="2:19" ht="15.75" thickBot="1" x14ac:dyDescent="0.3">
      <c r="B75" s="14" t="s">
        <v>0</v>
      </c>
      <c r="C75" s="14"/>
      <c r="D75" s="164">
        <f>SUM(D49:D74)</f>
        <v>1612</v>
      </c>
      <c r="E75" s="166">
        <f>SUM(E49:E74)</f>
        <v>0</v>
      </c>
      <c r="F75" s="164">
        <f>SUM(F49:F74)</f>
        <v>70</v>
      </c>
      <c r="G75" s="164"/>
      <c r="H75" s="164">
        <f>SUM(H49:H74)</f>
        <v>1682</v>
      </c>
      <c r="I75" s="19"/>
      <c r="J75" s="19"/>
      <c r="K75" s="96" t="s">
        <v>28</v>
      </c>
      <c r="L75" s="12"/>
      <c r="M75" s="100">
        <v>1</v>
      </c>
      <c r="N75" s="100"/>
      <c r="O75" s="15">
        <f t="shared" si="2"/>
        <v>1.4285714285714285E-2</v>
      </c>
      <c r="S75" s="19"/>
    </row>
    <row r="76" spans="2:19" x14ac:dyDescent="0.25">
      <c r="B76" s="165" t="s">
        <v>233</v>
      </c>
      <c r="C76" s="19"/>
      <c r="D76" s="19"/>
      <c r="E76" s="19"/>
      <c r="F76" s="12"/>
      <c r="G76" s="12"/>
      <c r="H76" s="12"/>
      <c r="I76" s="26"/>
      <c r="J76" s="37"/>
      <c r="K76" s="14" t="s">
        <v>0</v>
      </c>
      <c r="L76" s="14"/>
      <c r="M76" s="164">
        <f>SUM(M65:M75)</f>
        <v>70</v>
      </c>
      <c r="N76" s="164"/>
      <c r="O76" s="16">
        <f>SUM(O65:O75)</f>
        <v>0.99999999999999989</v>
      </c>
      <c r="S76" s="19"/>
    </row>
    <row r="77" spans="2:19" ht="13.5" customHeight="1" x14ac:dyDescent="0.25">
      <c r="G77" s="32"/>
      <c r="H77" s="163"/>
      <c r="I77" s="32"/>
      <c r="J77" s="15"/>
      <c r="S77" s="19"/>
    </row>
    <row r="78" spans="2:19" ht="6" customHeight="1" x14ac:dyDescent="0.25">
      <c r="B78" s="19"/>
      <c r="C78" s="19"/>
      <c r="D78" s="19"/>
      <c r="E78" s="19"/>
      <c r="F78" s="12"/>
      <c r="G78" s="12"/>
      <c r="H78" s="12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</row>
    <row r="79" spans="2:19" x14ac:dyDescent="0.25">
      <c r="B79" s="129" t="s">
        <v>232</v>
      </c>
      <c r="C79" s="129"/>
      <c r="D79" s="129"/>
      <c r="E79" s="129"/>
      <c r="F79" s="130"/>
      <c r="G79" s="130"/>
      <c r="H79" s="130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</row>
    <row r="80" spans="2:19" ht="21" customHeight="1" x14ac:dyDescent="0.25">
      <c r="B80" s="200" t="s">
        <v>231</v>
      </c>
      <c r="C80" s="200"/>
      <c r="D80" s="200"/>
      <c r="E80" s="37"/>
      <c r="F80" s="95"/>
      <c r="G80" s="95"/>
      <c r="H80" s="95"/>
      <c r="I80" s="26"/>
      <c r="J80" s="26"/>
      <c r="K80" s="19"/>
      <c r="L80" s="19"/>
      <c r="M80" s="200" t="s">
        <v>230</v>
      </c>
      <c r="N80" s="200"/>
      <c r="O80" s="200"/>
      <c r="P80" s="200"/>
      <c r="Q80" s="200"/>
      <c r="R80" s="200"/>
      <c r="S80" s="19"/>
    </row>
    <row r="81" spans="2:19" ht="15" customHeight="1" x14ac:dyDescent="0.25">
      <c r="B81" s="200"/>
      <c r="C81" s="200"/>
      <c r="D81" s="200"/>
      <c r="E81" s="37"/>
      <c r="F81" s="95"/>
      <c r="G81" s="95"/>
      <c r="H81" s="95"/>
      <c r="I81" s="26"/>
      <c r="J81" s="26"/>
      <c r="K81" s="19"/>
      <c r="L81" s="19"/>
      <c r="M81" s="200"/>
      <c r="N81" s="200"/>
      <c r="O81" s="200"/>
      <c r="P81" s="200"/>
      <c r="Q81" s="200"/>
      <c r="R81" s="200"/>
      <c r="S81" s="19"/>
    </row>
    <row r="82" spans="2:19" ht="15" customHeight="1" x14ac:dyDescent="0.25">
      <c r="B82" s="128" t="s">
        <v>7</v>
      </c>
      <c r="C82" s="2" t="s">
        <v>29</v>
      </c>
      <c r="D82" s="2" t="s">
        <v>1</v>
      </c>
      <c r="E82" s="23"/>
      <c r="F82" s="12"/>
      <c r="G82" s="12"/>
      <c r="H82" s="36" t="s">
        <v>135</v>
      </c>
      <c r="I82" s="19"/>
      <c r="J82" s="19"/>
      <c r="K82" s="19"/>
      <c r="L82" s="19"/>
      <c r="M82" s="128" t="s">
        <v>134</v>
      </c>
      <c r="N82" s="162"/>
      <c r="O82" s="215" t="s">
        <v>29</v>
      </c>
      <c r="P82" s="215"/>
      <c r="Q82" s="215" t="s">
        <v>1</v>
      </c>
      <c r="R82" s="215"/>
      <c r="S82" s="19"/>
    </row>
    <row r="83" spans="2:19" x14ac:dyDescent="0.25">
      <c r="B83" s="36" t="s">
        <v>8</v>
      </c>
      <c r="C83" s="12">
        <v>0</v>
      </c>
      <c r="D83" s="161">
        <f t="shared" ref="D83:D89" si="3">C83/$C$90</f>
        <v>0</v>
      </c>
      <c r="E83" s="15"/>
      <c r="F83" s="12"/>
      <c r="G83" s="12"/>
      <c r="H83" s="159">
        <f>SUM(D83:D86)</f>
        <v>0</v>
      </c>
      <c r="I83" s="19"/>
      <c r="J83" s="19"/>
      <c r="K83" s="19"/>
      <c r="L83" s="19"/>
      <c r="M83" s="96" t="s">
        <v>23</v>
      </c>
      <c r="N83" s="19"/>
      <c r="O83" s="209">
        <v>1</v>
      </c>
      <c r="P83" s="209"/>
      <c r="Q83" s="210">
        <f>O83/$O$85</f>
        <v>1.4285714285714285E-2</v>
      </c>
      <c r="R83" s="210"/>
      <c r="S83" s="19"/>
    </row>
    <row r="84" spans="2:19" ht="15.75" thickBot="1" x14ac:dyDescent="0.3">
      <c r="B84" s="36" t="s">
        <v>9</v>
      </c>
      <c r="C84" s="12">
        <v>0</v>
      </c>
      <c r="D84" s="161">
        <f t="shared" si="3"/>
        <v>0</v>
      </c>
      <c r="E84" s="15"/>
      <c r="F84" s="12"/>
      <c r="G84" s="12"/>
      <c r="H84" s="36"/>
      <c r="I84" s="19"/>
      <c r="J84" s="19"/>
      <c r="K84" s="19"/>
      <c r="L84" s="19"/>
      <c r="M84" s="96" t="s">
        <v>24</v>
      </c>
      <c r="N84" s="19"/>
      <c r="O84" s="209">
        <v>69</v>
      </c>
      <c r="P84" s="209"/>
      <c r="Q84" s="210">
        <f>O84/$O$85</f>
        <v>0.98571428571428577</v>
      </c>
      <c r="R84" s="210"/>
      <c r="S84" s="19"/>
    </row>
    <row r="85" spans="2:19" x14ac:dyDescent="0.25">
      <c r="B85" s="36" t="s">
        <v>229</v>
      </c>
      <c r="C85" s="12">
        <v>0</v>
      </c>
      <c r="D85" s="161">
        <f t="shared" si="3"/>
        <v>0</v>
      </c>
      <c r="E85" s="15"/>
      <c r="F85" s="12"/>
      <c r="G85" s="12"/>
      <c r="H85" s="36" t="s">
        <v>130</v>
      </c>
      <c r="I85" s="19"/>
      <c r="J85" s="19"/>
      <c r="K85" s="19"/>
      <c r="L85" s="19"/>
      <c r="M85" s="14" t="s">
        <v>0</v>
      </c>
      <c r="N85" s="158"/>
      <c r="O85" s="232">
        <f>SUM(O83:P84)</f>
        <v>70</v>
      </c>
      <c r="P85" s="232"/>
      <c r="Q85" s="233">
        <f>SUM(Q83:R84)</f>
        <v>1</v>
      </c>
      <c r="R85" s="233"/>
      <c r="S85" s="19"/>
    </row>
    <row r="86" spans="2:19" x14ac:dyDescent="0.25">
      <c r="B86" s="36" t="s">
        <v>83</v>
      </c>
      <c r="C86" s="12">
        <v>0</v>
      </c>
      <c r="D86" s="161">
        <f t="shared" si="3"/>
        <v>0</v>
      </c>
      <c r="E86" s="15"/>
      <c r="F86" s="12"/>
      <c r="G86" s="12"/>
      <c r="H86" s="159">
        <f>SUM(D87:D88)</f>
        <v>1</v>
      </c>
      <c r="I86" s="19"/>
      <c r="J86" s="19"/>
      <c r="K86" s="19"/>
      <c r="L86" s="19"/>
      <c r="S86" s="19"/>
    </row>
    <row r="87" spans="2:19" x14ac:dyDescent="0.25">
      <c r="B87" s="36" t="s">
        <v>82</v>
      </c>
      <c r="C87" s="12">
        <v>32</v>
      </c>
      <c r="D87" s="161">
        <f t="shared" si="3"/>
        <v>0.45714285714285713</v>
      </c>
      <c r="E87" s="15"/>
      <c r="F87" s="12"/>
      <c r="G87" s="12"/>
      <c r="H87" s="36"/>
      <c r="I87" s="19"/>
      <c r="J87" s="19"/>
      <c r="K87" s="19"/>
      <c r="L87" s="19"/>
      <c r="M87" s="19" t="s">
        <v>228</v>
      </c>
      <c r="N87" s="26"/>
      <c r="O87" s="26"/>
      <c r="P87" s="19"/>
      <c r="Q87" s="19"/>
      <c r="R87" s="19"/>
      <c r="S87" s="19"/>
    </row>
    <row r="88" spans="2:19" x14ac:dyDescent="0.25">
      <c r="B88" s="36" t="s">
        <v>81</v>
      </c>
      <c r="C88" s="12">
        <v>38</v>
      </c>
      <c r="D88" s="161">
        <f t="shared" si="3"/>
        <v>0.54285714285714282</v>
      </c>
      <c r="E88" s="15"/>
      <c r="F88" s="12"/>
      <c r="G88" s="12"/>
      <c r="H88" s="36"/>
      <c r="I88" s="19"/>
      <c r="J88" s="19"/>
      <c r="K88" s="19"/>
      <c r="L88" s="19"/>
      <c r="M88" s="128" t="s">
        <v>124</v>
      </c>
      <c r="N88" s="162"/>
      <c r="O88" s="215" t="s">
        <v>29</v>
      </c>
      <c r="P88" s="215"/>
      <c r="Q88" s="215" t="s">
        <v>1</v>
      </c>
      <c r="R88" s="215"/>
      <c r="S88" s="19"/>
    </row>
    <row r="89" spans="2:19" ht="15.75" thickBot="1" x14ac:dyDescent="0.3">
      <c r="B89" s="36" t="s">
        <v>79</v>
      </c>
      <c r="C89" s="12">
        <v>0</v>
      </c>
      <c r="D89" s="161">
        <f t="shared" si="3"/>
        <v>0</v>
      </c>
      <c r="E89" s="15"/>
      <c r="F89" s="12"/>
      <c r="G89" s="12"/>
      <c r="H89" s="36" t="s">
        <v>125</v>
      </c>
      <c r="I89" s="19"/>
      <c r="J89" s="19"/>
      <c r="K89" s="19"/>
      <c r="L89" s="19"/>
      <c r="M89" s="96" t="s">
        <v>94</v>
      </c>
      <c r="N89" s="19"/>
      <c r="O89" s="209">
        <v>12</v>
      </c>
      <c r="P89" s="209"/>
      <c r="Q89" s="210">
        <f>O89/$O$92</f>
        <v>0.17142857142857143</v>
      </c>
      <c r="R89" s="210"/>
      <c r="S89" s="19"/>
    </row>
    <row r="90" spans="2:19" x14ac:dyDescent="0.25">
      <c r="B90" s="14" t="s">
        <v>0</v>
      </c>
      <c r="C90" s="14">
        <f>SUM(C83:C89)</f>
        <v>70</v>
      </c>
      <c r="D90" s="160">
        <f>SUM(D83:D89)</f>
        <v>1</v>
      </c>
      <c r="E90" s="32"/>
      <c r="F90" s="12"/>
      <c r="G90" s="12"/>
      <c r="H90" s="159">
        <f>SUM(D89)</f>
        <v>0</v>
      </c>
      <c r="I90" s="19"/>
      <c r="J90" s="19"/>
      <c r="K90" s="19"/>
      <c r="L90" s="19"/>
      <c r="M90" s="96" t="s">
        <v>123</v>
      </c>
      <c r="N90" s="19"/>
      <c r="O90" s="209">
        <v>48</v>
      </c>
      <c r="P90" s="209"/>
      <c r="Q90" s="210">
        <f>O90/$O$92</f>
        <v>0.68571428571428572</v>
      </c>
      <c r="R90" s="210"/>
      <c r="S90" s="19"/>
    </row>
    <row r="91" spans="2:19" ht="15.75" thickBot="1" x14ac:dyDescent="0.3">
      <c r="B91" s="19"/>
      <c r="C91" s="19"/>
      <c r="D91" s="19"/>
      <c r="E91" s="19"/>
      <c r="F91" s="12"/>
      <c r="G91" s="12"/>
      <c r="H91" s="12"/>
      <c r="I91" s="19"/>
      <c r="J91" s="19"/>
      <c r="K91" s="19"/>
      <c r="L91" s="19"/>
      <c r="M91" s="96" t="s">
        <v>122</v>
      </c>
      <c r="N91" s="19"/>
      <c r="O91" s="234">
        <v>10</v>
      </c>
      <c r="P91" s="234"/>
      <c r="Q91" s="231">
        <f>O91/$O$92</f>
        <v>0.14285714285714285</v>
      </c>
      <c r="R91" s="231"/>
      <c r="S91" s="19"/>
    </row>
    <row r="92" spans="2:19" ht="18.75" customHeight="1" x14ac:dyDescent="0.25">
      <c r="B92" s="200" t="s">
        <v>227</v>
      </c>
      <c r="C92" s="200"/>
      <c r="D92" s="200"/>
      <c r="E92" s="200"/>
      <c r="F92" s="200"/>
      <c r="G92" s="200"/>
      <c r="H92" s="200"/>
      <c r="I92" s="19"/>
      <c r="J92" s="19"/>
      <c r="K92" s="19"/>
      <c r="L92" s="19"/>
      <c r="M92" s="14" t="s">
        <v>0</v>
      </c>
      <c r="N92" s="158"/>
      <c r="O92" s="232">
        <f>SUM(O89:P91)</f>
        <v>70</v>
      </c>
      <c r="P92" s="232"/>
      <c r="Q92" s="233">
        <f>SUM(Q89:R91)</f>
        <v>1</v>
      </c>
      <c r="R92" s="233"/>
      <c r="S92" s="19"/>
    </row>
    <row r="93" spans="2:19" x14ac:dyDescent="0.25">
      <c r="B93" s="204" t="s">
        <v>120</v>
      </c>
      <c r="C93" s="204"/>
      <c r="D93" s="204"/>
      <c r="E93" s="2"/>
      <c r="F93" s="2" t="s">
        <v>29</v>
      </c>
      <c r="G93" s="204" t="s">
        <v>1</v>
      </c>
      <c r="H93" s="204"/>
      <c r="I93" s="228"/>
      <c r="J93" s="228"/>
      <c r="K93" s="228"/>
      <c r="L93" s="19"/>
      <c r="M93" s="157"/>
      <c r="N93" s="19"/>
      <c r="O93" s="19"/>
      <c r="P93" s="19"/>
      <c r="Q93" s="19"/>
      <c r="R93" s="19"/>
      <c r="S93" s="19"/>
    </row>
    <row r="94" spans="2:19" ht="15" customHeight="1" x14ac:dyDescent="0.25">
      <c r="B94" s="79" t="s">
        <v>226</v>
      </c>
      <c r="C94" s="88"/>
      <c r="D94" s="88"/>
      <c r="E94" s="88"/>
      <c r="F94" s="78">
        <v>8</v>
      </c>
      <c r="G94" s="156"/>
      <c r="H94" s="155">
        <f t="shared" ref="H94:H131" si="4">F94/$F$132</f>
        <v>0.11428571428571428</v>
      </c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</row>
    <row r="95" spans="2:19" ht="15" customHeight="1" x14ac:dyDescent="0.25">
      <c r="B95" s="79" t="s">
        <v>3</v>
      </c>
      <c r="C95" s="88"/>
      <c r="D95" s="88"/>
      <c r="E95" s="88"/>
      <c r="F95" s="78">
        <v>29</v>
      </c>
      <c r="G95" s="156"/>
      <c r="H95" s="155">
        <f t="shared" si="4"/>
        <v>0.41428571428571431</v>
      </c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</row>
    <row r="96" spans="2:19" ht="15" customHeight="1" x14ac:dyDescent="0.25">
      <c r="B96" s="79" t="s">
        <v>225</v>
      </c>
      <c r="C96" s="88"/>
      <c r="D96" s="88"/>
      <c r="E96" s="88"/>
      <c r="F96" s="78">
        <v>2</v>
      </c>
      <c r="G96" s="156"/>
      <c r="H96" s="155">
        <f t="shared" si="4"/>
        <v>2.8571428571428571E-2</v>
      </c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</row>
    <row r="97" spans="2:19" ht="15" customHeight="1" x14ac:dyDescent="0.25">
      <c r="B97" s="79" t="s">
        <v>224</v>
      </c>
      <c r="C97" s="88"/>
      <c r="D97" s="88"/>
      <c r="E97" s="88"/>
      <c r="F97" s="78">
        <v>0</v>
      </c>
      <c r="G97" s="156"/>
      <c r="H97" s="155">
        <f t="shared" si="4"/>
        <v>0</v>
      </c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</row>
    <row r="98" spans="2:19" ht="15" customHeight="1" x14ac:dyDescent="0.25">
      <c r="B98" s="82" t="s">
        <v>223</v>
      </c>
      <c r="C98" s="93"/>
      <c r="D98" s="93"/>
      <c r="E98" s="93"/>
      <c r="F98" s="81">
        <v>2</v>
      </c>
      <c r="G98" s="152"/>
      <c r="H98" s="151">
        <f t="shared" si="4"/>
        <v>2.8571428571428571E-2</v>
      </c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</row>
    <row r="99" spans="2:19" ht="15" customHeight="1" x14ac:dyDescent="0.25">
      <c r="B99" s="82" t="s">
        <v>4</v>
      </c>
      <c r="C99" s="93"/>
      <c r="D99" s="93"/>
      <c r="E99" s="93"/>
      <c r="F99" s="81">
        <v>23</v>
      </c>
      <c r="G99" s="152"/>
      <c r="H99" s="151">
        <f t="shared" si="4"/>
        <v>0.32857142857142857</v>
      </c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</row>
    <row r="100" spans="2:19" ht="15" customHeight="1" x14ac:dyDescent="0.25">
      <c r="B100" s="82" t="s">
        <v>115</v>
      </c>
      <c r="C100" s="93"/>
      <c r="D100" s="93"/>
      <c r="E100" s="93"/>
      <c r="F100" s="81">
        <v>0</v>
      </c>
      <c r="G100" s="152"/>
      <c r="H100" s="151">
        <f t="shared" si="4"/>
        <v>0</v>
      </c>
      <c r="I100" s="19"/>
      <c r="J100" s="19"/>
      <c r="L100" s="19"/>
      <c r="M100" s="19"/>
      <c r="N100" s="19"/>
      <c r="O100" s="19"/>
      <c r="P100" s="19"/>
      <c r="Q100" s="19"/>
      <c r="R100" s="19"/>
      <c r="S100" s="19"/>
    </row>
    <row r="101" spans="2:19" ht="15" customHeight="1" x14ac:dyDescent="0.25">
      <c r="B101" s="154" t="s">
        <v>222</v>
      </c>
      <c r="C101" s="153"/>
      <c r="D101" s="153"/>
      <c r="E101" s="153"/>
      <c r="F101" s="81">
        <v>1</v>
      </c>
      <c r="G101" s="152"/>
      <c r="H101" s="151">
        <f t="shared" si="4"/>
        <v>1.4285714285714285E-2</v>
      </c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</row>
    <row r="102" spans="2:19" ht="15" customHeight="1" x14ac:dyDescent="0.25">
      <c r="B102" s="82" t="s">
        <v>221</v>
      </c>
      <c r="C102" s="93"/>
      <c r="D102" s="93"/>
      <c r="E102" s="93"/>
      <c r="F102" s="81">
        <v>0</v>
      </c>
      <c r="G102" s="152"/>
      <c r="H102" s="151">
        <f t="shared" si="4"/>
        <v>0</v>
      </c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</row>
    <row r="103" spans="2:19" ht="15" customHeight="1" x14ac:dyDescent="0.25">
      <c r="B103" s="146" t="s">
        <v>113</v>
      </c>
      <c r="C103" s="145"/>
      <c r="D103" s="145"/>
      <c r="E103" s="145"/>
      <c r="F103" s="144">
        <v>0</v>
      </c>
      <c r="G103" s="143"/>
      <c r="H103" s="142">
        <f t="shared" si="4"/>
        <v>0</v>
      </c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</row>
    <row r="104" spans="2:19" ht="15" customHeight="1" x14ac:dyDescent="0.25">
      <c r="B104" s="146" t="s">
        <v>112</v>
      </c>
      <c r="C104" s="145"/>
      <c r="D104" s="145"/>
      <c r="E104" s="145"/>
      <c r="F104" s="144">
        <v>0</v>
      </c>
      <c r="G104" s="143"/>
      <c r="H104" s="142">
        <f t="shared" si="4"/>
        <v>0</v>
      </c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</row>
    <row r="105" spans="2:19" ht="15" customHeight="1" x14ac:dyDescent="0.25">
      <c r="B105" s="146" t="s">
        <v>109</v>
      </c>
      <c r="C105" s="145"/>
      <c r="D105" s="145"/>
      <c r="E105" s="145"/>
      <c r="F105" s="144">
        <v>0</v>
      </c>
      <c r="G105" s="143"/>
      <c r="H105" s="142">
        <f t="shared" si="4"/>
        <v>0</v>
      </c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</row>
    <row r="106" spans="2:19" ht="15" customHeight="1" x14ac:dyDescent="0.25">
      <c r="B106" s="146" t="s">
        <v>110</v>
      </c>
      <c r="C106" s="145"/>
      <c r="D106" s="145"/>
      <c r="E106" s="145"/>
      <c r="F106" s="144">
        <v>0</v>
      </c>
      <c r="G106" s="143"/>
      <c r="H106" s="142">
        <f t="shared" si="4"/>
        <v>0</v>
      </c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</row>
    <row r="107" spans="2:19" ht="15" customHeight="1" x14ac:dyDescent="0.25">
      <c r="B107" s="146" t="s">
        <v>108</v>
      </c>
      <c r="C107" s="145"/>
      <c r="D107" s="145"/>
      <c r="E107" s="145"/>
      <c r="F107" s="144">
        <v>0</v>
      </c>
      <c r="G107" s="143"/>
      <c r="H107" s="142">
        <f t="shared" si="4"/>
        <v>0</v>
      </c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</row>
    <row r="108" spans="2:19" ht="15" customHeight="1" x14ac:dyDescent="0.25">
      <c r="B108" s="146" t="s">
        <v>111</v>
      </c>
      <c r="C108" s="145"/>
      <c r="D108" s="145"/>
      <c r="E108" s="145"/>
      <c r="F108" s="144">
        <v>1</v>
      </c>
      <c r="G108" s="143"/>
      <c r="H108" s="142">
        <f t="shared" si="4"/>
        <v>1.4285714285714285E-2</v>
      </c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</row>
    <row r="109" spans="2:19" ht="15" customHeight="1" x14ac:dyDescent="0.25">
      <c r="B109" s="146" t="s">
        <v>220</v>
      </c>
      <c r="C109" s="145"/>
      <c r="D109" s="145"/>
      <c r="E109" s="145"/>
      <c r="F109" s="144">
        <v>0</v>
      </c>
      <c r="G109" s="143"/>
      <c r="H109" s="142">
        <f t="shared" si="4"/>
        <v>0</v>
      </c>
      <c r="I109" s="19"/>
      <c r="J109" s="19"/>
      <c r="O109" s="19"/>
      <c r="P109" s="19"/>
      <c r="Q109" s="19"/>
      <c r="R109" s="19"/>
      <c r="S109" s="19"/>
    </row>
    <row r="110" spans="2:19" ht="15" customHeight="1" x14ac:dyDescent="0.25">
      <c r="B110" s="146" t="s">
        <v>219</v>
      </c>
      <c r="C110" s="145"/>
      <c r="D110" s="145"/>
      <c r="E110" s="145"/>
      <c r="F110" s="144">
        <v>0</v>
      </c>
      <c r="G110" s="143"/>
      <c r="H110" s="142">
        <f t="shared" si="4"/>
        <v>0</v>
      </c>
      <c r="I110" s="19"/>
      <c r="J110" s="19"/>
      <c r="K110" s="200" t="s">
        <v>218</v>
      </c>
      <c r="L110" s="200"/>
      <c r="M110" s="200"/>
      <c r="N110" s="200"/>
      <c r="O110" s="19"/>
      <c r="P110" s="19"/>
      <c r="Q110" s="19"/>
      <c r="R110" s="19"/>
      <c r="S110" s="19"/>
    </row>
    <row r="111" spans="2:19" ht="15" customHeight="1" x14ac:dyDescent="0.25">
      <c r="B111" s="146" t="s">
        <v>217</v>
      </c>
      <c r="C111" s="145"/>
      <c r="D111" s="145"/>
      <c r="E111" s="145"/>
      <c r="F111" s="144">
        <v>0</v>
      </c>
      <c r="G111" s="143"/>
      <c r="H111" s="142">
        <f t="shared" si="4"/>
        <v>0</v>
      </c>
      <c r="I111" s="19"/>
      <c r="J111" s="19"/>
      <c r="K111" s="200"/>
      <c r="L111" s="200"/>
      <c r="M111" s="200"/>
      <c r="N111" s="200"/>
      <c r="O111" s="19"/>
      <c r="P111" s="19"/>
      <c r="Q111" s="19"/>
      <c r="R111" s="19"/>
      <c r="S111" s="19"/>
    </row>
    <row r="112" spans="2:19" ht="15" customHeight="1" x14ac:dyDescent="0.25">
      <c r="B112" s="146" t="s">
        <v>216</v>
      </c>
      <c r="C112" s="145"/>
      <c r="D112" s="145"/>
      <c r="E112" s="145"/>
      <c r="F112" s="144">
        <v>0</v>
      </c>
      <c r="G112" s="143"/>
      <c r="H112" s="142">
        <f t="shared" si="4"/>
        <v>0</v>
      </c>
      <c r="I112" s="19"/>
      <c r="J112" s="19"/>
      <c r="K112" s="2" t="s">
        <v>59</v>
      </c>
      <c r="L112" s="2" t="s">
        <v>29</v>
      </c>
      <c r="M112" s="2" t="s">
        <v>1</v>
      </c>
      <c r="N112" s="19"/>
      <c r="O112" s="19"/>
      <c r="P112" s="19"/>
      <c r="Q112" s="19"/>
      <c r="R112" s="19"/>
      <c r="S112" s="19"/>
    </row>
    <row r="113" spans="2:19" ht="15" customHeight="1" x14ac:dyDescent="0.25">
      <c r="B113" s="146" t="s">
        <v>215</v>
      </c>
      <c r="C113" s="145"/>
      <c r="D113" s="145"/>
      <c r="E113" s="145"/>
      <c r="F113" s="144">
        <v>0</v>
      </c>
      <c r="G113" s="143"/>
      <c r="H113" s="142">
        <f t="shared" si="4"/>
        <v>0</v>
      </c>
      <c r="I113" s="19"/>
      <c r="J113" s="19"/>
      <c r="K113" s="79" t="s">
        <v>62</v>
      </c>
      <c r="L113" s="78">
        <f>SUM(F94:F97)</f>
        <v>39</v>
      </c>
      <c r="M113" s="77">
        <f>L113/$L$118</f>
        <v>0.55714285714285716</v>
      </c>
      <c r="N113" s="19"/>
      <c r="O113" s="19"/>
      <c r="P113" s="19"/>
      <c r="Q113" s="19"/>
      <c r="R113" s="19"/>
      <c r="S113" s="19"/>
    </row>
    <row r="114" spans="2:19" ht="15" customHeight="1" x14ac:dyDescent="0.25">
      <c r="B114" s="146" t="s">
        <v>214</v>
      </c>
      <c r="C114" s="145"/>
      <c r="D114" s="145"/>
      <c r="E114" s="145"/>
      <c r="F114" s="144">
        <v>0</v>
      </c>
      <c r="G114" s="143"/>
      <c r="H114" s="142">
        <f t="shared" si="4"/>
        <v>0</v>
      </c>
      <c r="I114" s="19"/>
      <c r="J114" s="19"/>
      <c r="K114" s="82" t="s">
        <v>102</v>
      </c>
      <c r="L114" s="81">
        <f>SUM(F98:F102)</f>
        <v>26</v>
      </c>
      <c r="M114" s="80">
        <f>L114/$L$118</f>
        <v>0.37142857142857144</v>
      </c>
      <c r="N114" s="19"/>
      <c r="O114" s="19"/>
      <c r="P114" s="19"/>
      <c r="Q114" s="19"/>
      <c r="R114" s="19"/>
      <c r="S114" s="19"/>
    </row>
    <row r="115" spans="2:19" ht="15" customHeight="1" x14ac:dyDescent="0.25">
      <c r="B115" s="146" t="s">
        <v>213</v>
      </c>
      <c r="C115" s="145"/>
      <c r="D115" s="145"/>
      <c r="E115" s="145"/>
      <c r="F115" s="144">
        <v>0</v>
      </c>
      <c r="G115" s="143"/>
      <c r="H115" s="142">
        <f t="shared" si="4"/>
        <v>0</v>
      </c>
      <c r="I115" s="19"/>
      <c r="J115" s="19"/>
      <c r="K115" s="146" t="s">
        <v>61</v>
      </c>
      <c r="L115" s="144">
        <f>SUM(F103:F121)</f>
        <v>1</v>
      </c>
      <c r="M115" s="150">
        <f>L115/$L$118</f>
        <v>1.4285714285714285E-2</v>
      </c>
      <c r="N115" s="19"/>
      <c r="O115" s="19"/>
      <c r="P115" s="19"/>
      <c r="Q115" s="19"/>
      <c r="R115" s="19"/>
      <c r="S115" s="19"/>
    </row>
    <row r="116" spans="2:19" ht="15" customHeight="1" x14ac:dyDescent="0.25">
      <c r="B116" s="146" t="s">
        <v>212</v>
      </c>
      <c r="C116" s="145"/>
      <c r="D116" s="145"/>
      <c r="E116" s="145"/>
      <c r="F116" s="144">
        <v>0</v>
      </c>
      <c r="G116" s="143"/>
      <c r="H116" s="142">
        <f t="shared" si="4"/>
        <v>0</v>
      </c>
      <c r="I116" s="19"/>
      <c r="J116" s="19"/>
      <c r="K116" s="60" t="s">
        <v>60</v>
      </c>
      <c r="L116" s="58">
        <f>SUM(F122:F130)</f>
        <v>1</v>
      </c>
      <c r="M116" s="149">
        <f>L116/$L$118</f>
        <v>1.4285714285714285E-2</v>
      </c>
      <c r="N116" s="19"/>
      <c r="O116" s="19"/>
      <c r="P116" s="19"/>
      <c r="Q116" s="19"/>
      <c r="R116" s="19"/>
      <c r="S116" s="19"/>
    </row>
    <row r="117" spans="2:19" ht="15" customHeight="1" thickBot="1" x14ac:dyDescent="0.3">
      <c r="B117" s="146" t="s">
        <v>211</v>
      </c>
      <c r="C117" s="145"/>
      <c r="D117" s="145"/>
      <c r="E117" s="145"/>
      <c r="F117" s="144">
        <v>0</v>
      </c>
      <c r="G117" s="143"/>
      <c r="H117" s="142">
        <f t="shared" si="4"/>
        <v>0</v>
      </c>
      <c r="I117" s="19"/>
      <c r="J117" s="19"/>
      <c r="K117" s="137" t="s">
        <v>63</v>
      </c>
      <c r="L117" s="134">
        <f>F131</f>
        <v>3</v>
      </c>
      <c r="M117" s="148">
        <f>L117/$L$118</f>
        <v>4.2857142857142858E-2</v>
      </c>
      <c r="N117" s="19"/>
      <c r="O117" s="19"/>
      <c r="P117" s="19"/>
      <c r="Q117" s="19"/>
      <c r="R117" s="19"/>
      <c r="S117" s="19"/>
    </row>
    <row r="118" spans="2:19" ht="15" customHeight="1" x14ac:dyDescent="0.25">
      <c r="B118" s="146" t="s">
        <v>210</v>
      </c>
      <c r="C118" s="145"/>
      <c r="D118" s="145"/>
      <c r="E118" s="145"/>
      <c r="F118" s="144">
        <v>0</v>
      </c>
      <c r="G118" s="143"/>
      <c r="H118" s="142">
        <f t="shared" si="4"/>
        <v>0</v>
      </c>
      <c r="I118" s="19"/>
      <c r="J118" s="19"/>
      <c r="K118" s="14" t="s">
        <v>0</v>
      </c>
      <c r="L118" s="14">
        <f>SUM(L113:L117)</f>
        <v>70</v>
      </c>
      <c r="M118" s="147">
        <f>SUM(M113:M117)</f>
        <v>0.99999999999999989</v>
      </c>
      <c r="N118" s="19"/>
      <c r="O118" s="26"/>
      <c r="P118" s="26"/>
      <c r="Q118" s="19"/>
      <c r="R118" s="19"/>
      <c r="S118" s="19"/>
    </row>
    <row r="119" spans="2:19" ht="15" customHeight="1" x14ac:dyDescent="0.25">
      <c r="B119" s="146" t="s">
        <v>105</v>
      </c>
      <c r="C119" s="145"/>
      <c r="D119" s="145"/>
      <c r="E119" s="145"/>
      <c r="F119" s="144">
        <v>0</v>
      </c>
      <c r="G119" s="143"/>
      <c r="H119" s="142">
        <f t="shared" si="4"/>
        <v>0</v>
      </c>
      <c r="I119" s="19"/>
      <c r="J119" s="19"/>
      <c r="O119" s="26"/>
      <c r="P119" s="26"/>
      <c r="Q119" s="19"/>
      <c r="R119" s="19"/>
      <c r="S119" s="19"/>
    </row>
    <row r="120" spans="2:19" ht="15" customHeight="1" x14ac:dyDescent="0.25">
      <c r="B120" s="146" t="s">
        <v>104</v>
      </c>
      <c r="C120" s="145"/>
      <c r="D120" s="145"/>
      <c r="E120" s="145"/>
      <c r="F120" s="144">
        <v>0</v>
      </c>
      <c r="G120" s="143"/>
      <c r="H120" s="142">
        <f t="shared" si="4"/>
        <v>0</v>
      </c>
      <c r="I120" s="19"/>
      <c r="J120" s="19"/>
      <c r="N120" s="29"/>
      <c r="O120" s="12"/>
      <c r="P120" s="15"/>
      <c r="Q120" s="19"/>
      <c r="R120" s="19"/>
      <c r="S120" s="19"/>
    </row>
    <row r="121" spans="2:19" ht="15" customHeight="1" x14ac:dyDescent="0.25">
      <c r="B121" s="146" t="s">
        <v>107</v>
      </c>
      <c r="C121" s="145"/>
      <c r="D121" s="145"/>
      <c r="E121" s="145"/>
      <c r="F121" s="144">
        <v>0</v>
      </c>
      <c r="G121" s="143"/>
      <c r="H121" s="142">
        <f t="shared" si="4"/>
        <v>0</v>
      </c>
      <c r="I121" s="19"/>
      <c r="J121" s="19"/>
      <c r="N121" s="29"/>
      <c r="O121" s="12"/>
      <c r="P121" s="15"/>
      <c r="Q121" s="19"/>
      <c r="R121" s="19"/>
      <c r="S121" s="19"/>
    </row>
    <row r="122" spans="2:19" ht="15" customHeight="1" x14ac:dyDescent="0.25">
      <c r="B122" s="60" t="s">
        <v>209</v>
      </c>
      <c r="C122" s="59"/>
      <c r="D122" s="59"/>
      <c r="E122" s="59"/>
      <c r="F122" s="58">
        <v>0</v>
      </c>
      <c r="G122" s="140"/>
      <c r="H122" s="139">
        <f t="shared" si="4"/>
        <v>0</v>
      </c>
      <c r="I122" s="19"/>
      <c r="J122" s="19"/>
      <c r="N122" s="29"/>
      <c r="O122" s="12"/>
      <c r="P122" s="15"/>
      <c r="Q122" s="19"/>
      <c r="R122" s="19"/>
      <c r="S122" s="19"/>
    </row>
    <row r="123" spans="2:19" ht="15" customHeight="1" x14ac:dyDescent="0.25">
      <c r="B123" s="60" t="s">
        <v>208</v>
      </c>
      <c r="C123" s="59"/>
      <c r="D123" s="59"/>
      <c r="E123" s="59"/>
      <c r="F123" s="58">
        <v>0</v>
      </c>
      <c r="G123" s="140"/>
      <c r="H123" s="139">
        <f t="shared" si="4"/>
        <v>0</v>
      </c>
      <c r="I123" s="19"/>
      <c r="J123" s="19"/>
      <c r="N123" s="29"/>
      <c r="O123" s="12"/>
      <c r="P123" s="15"/>
      <c r="Q123" s="19"/>
      <c r="R123" s="19"/>
      <c r="S123" s="19"/>
    </row>
    <row r="124" spans="2:19" ht="15" customHeight="1" x14ac:dyDescent="0.25">
      <c r="B124" s="60" t="s">
        <v>207</v>
      </c>
      <c r="C124" s="59"/>
      <c r="D124" s="59"/>
      <c r="E124" s="59"/>
      <c r="F124" s="58">
        <v>0</v>
      </c>
      <c r="G124" s="140"/>
      <c r="H124" s="139">
        <f t="shared" si="4"/>
        <v>0</v>
      </c>
      <c r="I124" s="19"/>
      <c r="J124" s="19"/>
      <c r="N124" s="29"/>
      <c r="O124" s="12"/>
      <c r="P124" s="15"/>
      <c r="Q124" s="19"/>
      <c r="R124" s="19"/>
      <c r="S124" s="19"/>
    </row>
    <row r="125" spans="2:19" ht="15" customHeight="1" x14ac:dyDescent="0.25">
      <c r="B125" s="60" t="s">
        <v>206</v>
      </c>
      <c r="C125" s="59"/>
      <c r="D125" s="59"/>
      <c r="E125" s="59"/>
      <c r="F125" s="58">
        <v>0</v>
      </c>
      <c r="G125" s="140"/>
      <c r="H125" s="139">
        <f t="shared" si="4"/>
        <v>0</v>
      </c>
      <c r="I125" s="19"/>
      <c r="J125" s="19"/>
      <c r="N125" s="29"/>
      <c r="O125" s="12"/>
      <c r="P125" s="15"/>
      <c r="Q125" s="19"/>
      <c r="R125" s="19"/>
      <c r="S125" s="19"/>
    </row>
    <row r="126" spans="2:19" ht="15" customHeight="1" x14ac:dyDescent="0.25">
      <c r="B126" s="60" t="s">
        <v>205</v>
      </c>
      <c r="C126" s="59"/>
      <c r="D126" s="59"/>
      <c r="E126" s="59"/>
      <c r="F126" s="58">
        <v>0</v>
      </c>
      <c r="G126" s="140"/>
      <c r="H126" s="139">
        <f t="shared" si="4"/>
        <v>0</v>
      </c>
      <c r="I126" s="19"/>
      <c r="J126" s="19"/>
      <c r="N126" s="29"/>
      <c r="O126" s="12"/>
      <c r="P126" s="15"/>
      <c r="Q126" s="19"/>
      <c r="R126" s="19"/>
      <c r="S126" s="19"/>
    </row>
    <row r="127" spans="2:19" ht="15" customHeight="1" x14ac:dyDescent="0.25">
      <c r="B127" s="60" t="s">
        <v>103</v>
      </c>
      <c r="C127" s="59"/>
      <c r="D127" s="59"/>
      <c r="E127" s="59"/>
      <c r="F127" s="58">
        <v>0</v>
      </c>
      <c r="G127" s="140"/>
      <c r="H127" s="139">
        <f t="shared" si="4"/>
        <v>0</v>
      </c>
      <c r="I127" s="19"/>
      <c r="J127" s="19"/>
      <c r="N127" s="29"/>
      <c r="O127" s="12"/>
      <c r="P127" s="15"/>
      <c r="Q127" s="19"/>
      <c r="R127" s="19"/>
      <c r="S127" s="19"/>
    </row>
    <row r="128" spans="2:19" ht="15" customHeight="1" x14ac:dyDescent="0.25">
      <c r="B128" s="60" t="s">
        <v>204</v>
      </c>
      <c r="C128" s="59"/>
      <c r="D128" s="59"/>
      <c r="E128" s="59"/>
      <c r="F128" s="58">
        <v>0</v>
      </c>
      <c r="G128" s="140"/>
      <c r="H128" s="139">
        <f t="shared" si="4"/>
        <v>0</v>
      </c>
      <c r="I128" s="19"/>
      <c r="J128" s="19"/>
      <c r="N128" s="141"/>
      <c r="O128" s="19"/>
      <c r="P128" s="19"/>
      <c r="Q128" s="19"/>
      <c r="R128" s="19"/>
      <c r="S128" s="19"/>
    </row>
    <row r="129" spans="2:19" ht="15" customHeight="1" x14ac:dyDescent="0.25">
      <c r="B129" s="60" t="s">
        <v>6</v>
      </c>
      <c r="C129" s="59"/>
      <c r="D129" s="59"/>
      <c r="E129" s="59"/>
      <c r="F129" s="58">
        <v>1</v>
      </c>
      <c r="G129" s="140"/>
      <c r="H129" s="139">
        <f t="shared" si="4"/>
        <v>1.4285714285714285E-2</v>
      </c>
      <c r="I129" s="19"/>
      <c r="J129" s="19"/>
      <c r="N129" s="141"/>
      <c r="O129" s="19"/>
      <c r="P129" s="19"/>
      <c r="Q129" s="19"/>
      <c r="R129" s="19"/>
      <c r="S129" s="19"/>
    </row>
    <row r="130" spans="2:19" ht="15" customHeight="1" x14ac:dyDescent="0.25">
      <c r="B130" s="60" t="s">
        <v>203</v>
      </c>
      <c r="C130" s="59"/>
      <c r="D130" s="59"/>
      <c r="E130" s="59"/>
      <c r="F130" s="58">
        <v>0</v>
      </c>
      <c r="G130" s="140"/>
      <c r="H130" s="139">
        <f t="shared" si="4"/>
        <v>0</v>
      </c>
      <c r="I130" s="19"/>
      <c r="J130" s="19"/>
      <c r="N130" s="138"/>
      <c r="O130" s="19"/>
      <c r="P130" s="19"/>
      <c r="Q130" s="19"/>
      <c r="R130" s="19"/>
      <c r="S130" s="19"/>
    </row>
    <row r="131" spans="2:19" ht="15" customHeight="1" thickBot="1" x14ac:dyDescent="0.3">
      <c r="B131" s="137" t="s">
        <v>63</v>
      </c>
      <c r="C131" s="136"/>
      <c r="D131" s="136"/>
      <c r="E131" s="136"/>
      <c r="F131" s="135">
        <v>3</v>
      </c>
      <c r="G131" s="134"/>
      <c r="H131" s="133">
        <f t="shared" si="4"/>
        <v>4.2857142857142858E-2</v>
      </c>
      <c r="I131" s="19"/>
      <c r="J131" s="19"/>
      <c r="N131" s="19"/>
      <c r="O131" s="19"/>
      <c r="P131" s="19"/>
      <c r="Q131" s="19"/>
      <c r="R131" s="19"/>
      <c r="S131" s="19"/>
    </row>
    <row r="132" spans="2:19" ht="15" customHeight="1" x14ac:dyDescent="0.25">
      <c r="B132" s="202" t="s">
        <v>0</v>
      </c>
      <c r="C132" s="202"/>
      <c r="D132" s="202"/>
      <c r="E132" s="14"/>
      <c r="F132" s="14">
        <f>SUM(F94:F131)</f>
        <v>70</v>
      </c>
      <c r="G132" s="132"/>
      <c r="H132" s="16">
        <f>SUM(H94:H131)</f>
        <v>0.99999999999999989</v>
      </c>
      <c r="I132" s="19"/>
      <c r="J132" s="19"/>
      <c r="N132" s="19"/>
      <c r="O132" s="19"/>
      <c r="P132" s="19"/>
      <c r="Q132" s="19"/>
      <c r="R132" s="19"/>
      <c r="S132" s="19"/>
    </row>
    <row r="133" spans="2:19" x14ac:dyDescent="0.25">
      <c r="B133" s="131" t="s">
        <v>202</v>
      </c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</row>
    <row r="134" spans="2:19" x14ac:dyDescent="0.25">
      <c r="B134" s="19"/>
      <c r="C134" s="19"/>
      <c r="D134" s="19"/>
      <c r="E134" s="19"/>
      <c r="F134" s="12"/>
      <c r="G134" s="12"/>
      <c r="H134" s="12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</row>
    <row r="135" spans="2:19" x14ac:dyDescent="0.25">
      <c r="B135" s="129" t="s">
        <v>201</v>
      </c>
      <c r="C135" s="129"/>
      <c r="D135" s="129"/>
      <c r="E135" s="129"/>
      <c r="F135" s="130"/>
      <c r="G135" s="130"/>
      <c r="H135" s="130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</row>
    <row r="136" spans="2:19" ht="26.25" customHeight="1" x14ac:dyDescent="0.25">
      <c r="B136" s="200" t="s">
        <v>200</v>
      </c>
      <c r="C136" s="200"/>
      <c r="D136" s="200"/>
      <c r="E136" s="200"/>
      <c r="F136" s="200"/>
      <c r="G136" s="12"/>
      <c r="H136" s="12"/>
      <c r="I136" s="19"/>
      <c r="J136" s="19"/>
      <c r="K136" s="200" t="s">
        <v>199</v>
      </c>
      <c r="L136" s="200"/>
      <c r="M136" s="200"/>
      <c r="N136" s="26"/>
      <c r="O136" s="26"/>
      <c r="P136" s="19"/>
      <c r="Q136" s="19"/>
      <c r="R136" s="19"/>
      <c r="S136" s="19"/>
    </row>
    <row r="137" spans="2:19" ht="15" customHeight="1" x14ac:dyDescent="0.25">
      <c r="B137" s="200"/>
      <c r="C137" s="200"/>
      <c r="D137" s="200"/>
      <c r="E137" s="200"/>
      <c r="F137" s="200"/>
      <c r="G137" s="12"/>
      <c r="H137" s="12"/>
      <c r="I137" s="19"/>
      <c r="J137" s="19"/>
      <c r="K137" s="200"/>
      <c r="L137" s="200"/>
      <c r="M137" s="200"/>
      <c r="N137" s="26"/>
      <c r="O137" s="26"/>
      <c r="P137" s="19"/>
      <c r="Q137" s="19"/>
      <c r="R137" s="19"/>
      <c r="S137" s="19"/>
    </row>
    <row r="138" spans="2:19" x14ac:dyDescent="0.25">
      <c r="B138" s="128" t="s">
        <v>198</v>
      </c>
      <c r="C138" s="2" t="s">
        <v>29</v>
      </c>
      <c r="D138" s="2" t="s">
        <v>1</v>
      </c>
      <c r="E138" s="19"/>
      <c r="F138" s="12"/>
      <c r="G138" s="12"/>
      <c r="H138" s="12"/>
      <c r="I138" s="19"/>
      <c r="J138" s="19"/>
      <c r="K138" s="2" t="s">
        <v>197</v>
      </c>
      <c r="L138" s="2" t="s">
        <v>29</v>
      </c>
      <c r="M138" s="2" t="s">
        <v>1</v>
      </c>
      <c r="N138" s="19"/>
      <c r="O138" s="12"/>
      <c r="P138" s="19"/>
      <c r="Q138" s="19"/>
      <c r="R138" s="19"/>
      <c r="S138" s="19"/>
    </row>
    <row r="139" spans="2:19" x14ac:dyDescent="0.25">
      <c r="B139" s="36" t="s">
        <v>196</v>
      </c>
      <c r="C139" s="12">
        <v>1</v>
      </c>
      <c r="D139" s="15">
        <f>C139/$C$90</f>
        <v>1.4285714285714285E-2</v>
      </c>
      <c r="E139" s="19"/>
      <c r="F139" s="12"/>
      <c r="G139" s="12"/>
      <c r="H139" s="12"/>
      <c r="I139" s="19"/>
      <c r="J139" s="19"/>
      <c r="K139" s="36" t="s">
        <v>195</v>
      </c>
      <c r="L139" s="12">
        <v>40</v>
      </c>
      <c r="M139" s="15">
        <f>L139/$C$90</f>
        <v>0.5714285714285714</v>
      </c>
      <c r="N139" s="19"/>
      <c r="O139" s="12"/>
      <c r="P139" s="19"/>
      <c r="Q139" s="19"/>
      <c r="R139" s="19"/>
      <c r="S139" s="19"/>
    </row>
    <row r="140" spans="2:19" x14ac:dyDescent="0.25">
      <c r="B140" s="36" t="s">
        <v>82</v>
      </c>
      <c r="C140" s="12">
        <v>28</v>
      </c>
      <c r="D140" s="15">
        <f>C140/$C$90</f>
        <v>0.4</v>
      </c>
      <c r="E140" s="19"/>
      <c r="F140" s="12"/>
      <c r="G140" s="12"/>
      <c r="H140" s="12"/>
      <c r="I140" s="19"/>
      <c r="J140" s="19"/>
      <c r="K140" s="36" t="s">
        <v>194</v>
      </c>
      <c r="L140" s="12">
        <v>27</v>
      </c>
      <c r="M140" s="15">
        <f>L140/$C$90</f>
        <v>0.38571428571428573</v>
      </c>
      <c r="N140" s="19"/>
      <c r="O140" s="12"/>
      <c r="P140" s="19"/>
      <c r="Q140" s="19"/>
      <c r="R140" s="19"/>
      <c r="S140" s="19"/>
    </row>
    <row r="141" spans="2:19" x14ac:dyDescent="0.25">
      <c r="B141" s="36" t="s">
        <v>81</v>
      </c>
      <c r="C141" s="12">
        <v>40</v>
      </c>
      <c r="D141" s="15">
        <f>C141/$C$90</f>
        <v>0.5714285714285714</v>
      </c>
      <c r="E141" s="19"/>
      <c r="F141" s="12"/>
      <c r="G141" s="12"/>
      <c r="H141" s="7" t="s">
        <v>80</v>
      </c>
      <c r="I141" s="19"/>
      <c r="J141" s="19"/>
      <c r="K141" s="36" t="s">
        <v>193</v>
      </c>
      <c r="L141" s="12">
        <v>1</v>
      </c>
      <c r="M141" s="15">
        <f>L141/$C$90</f>
        <v>1.4285714285714285E-2</v>
      </c>
      <c r="N141" s="19"/>
      <c r="O141" s="12"/>
      <c r="P141" s="19"/>
      <c r="Q141" s="19"/>
      <c r="R141" s="19"/>
      <c r="S141" s="19"/>
    </row>
    <row r="142" spans="2:19" ht="15.75" thickBot="1" x14ac:dyDescent="0.3">
      <c r="B142" s="36" t="s">
        <v>79</v>
      </c>
      <c r="C142" s="12">
        <v>1</v>
      </c>
      <c r="D142" s="15">
        <f>C142/$C$90</f>
        <v>1.4285714285714285E-2</v>
      </c>
      <c r="E142" s="19"/>
      <c r="F142" s="12"/>
      <c r="G142" s="12"/>
      <c r="H142" s="127">
        <f>SUM(D140:D141)</f>
        <v>0.97142857142857142</v>
      </c>
      <c r="I142" s="19"/>
      <c r="J142" s="19"/>
      <c r="K142" s="36" t="s">
        <v>192</v>
      </c>
      <c r="L142" s="12">
        <v>2</v>
      </c>
      <c r="M142" s="15">
        <f>L142/$C$90</f>
        <v>2.8571428571428571E-2</v>
      </c>
      <c r="N142" s="19"/>
      <c r="O142" s="12"/>
      <c r="P142" s="19"/>
      <c r="Q142" s="19"/>
      <c r="R142" s="19"/>
      <c r="S142" s="19"/>
    </row>
    <row r="143" spans="2:19" ht="15.75" thickBot="1" x14ac:dyDescent="0.3">
      <c r="B143" s="36" t="s">
        <v>28</v>
      </c>
      <c r="C143" s="12">
        <v>0</v>
      </c>
      <c r="D143" s="15">
        <f>C143/$C$90</f>
        <v>0</v>
      </c>
      <c r="E143" s="19"/>
      <c r="F143" s="12"/>
      <c r="G143" s="12"/>
      <c r="H143" s="12"/>
      <c r="I143" s="19"/>
      <c r="J143" s="19"/>
      <c r="K143" s="14" t="s">
        <v>0</v>
      </c>
      <c r="L143" s="14">
        <f>SUM(L139:L142)</f>
        <v>70</v>
      </c>
      <c r="M143" s="16">
        <f>SUM(M139:M142)</f>
        <v>0.99999999999999989</v>
      </c>
      <c r="N143" s="19"/>
      <c r="O143" s="12"/>
      <c r="P143" s="19"/>
      <c r="Q143" s="19"/>
      <c r="R143" s="19"/>
      <c r="S143" s="19"/>
    </row>
    <row r="144" spans="2:19" x14ac:dyDescent="0.25">
      <c r="B144" s="14" t="s">
        <v>0</v>
      </c>
      <c r="C144" s="14">
        <f>SUM(C139:C143)</f>
        <v>70</v>
      </c>
      <c r="D144" s="16">
        <f>SUM(D139:D143)</f>
        <v>1</v>
      </c>
      <c r="E144" s="19"/>
      <c r="F144" s="12"/>
      <c r="G144" s="12"/>
      <c r="H144" s="12"/>
      <c r="I144" s="19"/>
      <c r="J144" s="19"/>
      <c r="N144" s="19"/>
      <c r="O144" s="12"/>
      <c r="P144" s="19"/>
      <c r="Q144" s="19"/>
      <c r="R144" s="19"/>
      <c r="S144" s="19"/>
    </row>
    <row r="145" spans="2:15" ht="15" customHeight="1" x14ac:dyDescent="0.25">
      <c r="K145" s="203" t="s">
        <v>191</v>
      </c>
      <c r="L145" s="203"/>
      <c r="M145" s="203"/>
      <c r="N145" s="203"/>
      <c r="O145" s="203"/>
    </row>
    <row r="146" spans="2:15" ht="15" customHeight="1" x14ac:dyDescent="0.25">
      <c r="B146" s="19" t="s">
        <v>190</v>
      </c>
      <c r="C146" s="19"/>
      <c r="D146" s="19"/>
      <c r="K146" s="203"/>
      <c r="L146" s="203"/>
      <c r="M146" s="203"/>
      <c r="N146" s="203"/>
      <c r="O146" s="203"/>
    </row>
    <row r="147" spans="2:15" ht="15.75" customHeight="1" x14ac:dyDescent="0.25">
      <c r="B147" s="126" t="s">
        <v>2</v>
      </c>
      <c r="C147" s="2" t="s">
        <v>29</v>
      </c>
      <c r="D147" s="204" t="s">
        <v>1</v>
      </c>
      <c r="E147" s="204"/>
      <c r="K147" s="204" t="s">
        <v>77</v>
      </c>
      <c r="L147" s="204"/>
      <c r="M147" s="2" t="s">
        <v>29</v>
      </c>
      <c r="N147" s="2"/>
      <c r="O147" s="2" t="s">
        <v>1</v>
      </c>
    </row>
    <row r="148" spans="2:15" x14ac:dyDescent="0.25">
      <c r="B148" s="96" t="s">
        <v>189</v>
      </c>
      <c r="C148" s="41">
        <v>52</v>
      </c>
      <c r="D148" s="198">
        <f>C148/$C$151</f>
        <v>0.74285714285714288</v>
      </c>
      <c r="E148" s="198"/>
      <c r="K148" s="36" t="s">
        <v>75</v>
      </c>
      <c r="L148" s="6"/>
      <c r="M148" s="12">
        <v>30</v>
      </c>
      <c r="N148" s="15"/>
      <c r="O148" s="15">
        <f t="shared" ref="O148:O153" si="5">M148/$M$154</f>
        <v>0.42857142857142855</v>
      </c>
    </row>
    <row r="149" spans="2:15" x14ac:dyDescent="0.25">
      <c r="B149" s="96" t="s">
        <v>188</v>
      </c>
      <c r="C149" s="41">
        <v>18</v>
      </c>
      <c r="D149" s="198">
        <f>C149/$C$151</f>
        <v>0.25714285714285712</v>
      </c>
      <c r="E149" s="198"/>
      <c r="K149" s="36" t="s">
        <v>187</v>
      </c>
      <c r="L149" s="6"/>
      <c r="M149" s="12">
        <v>10</v>
      </c>
      <c r="N149" s="15"/>
      <c r="O149" s="15">
        <f t="shared" si="5"/>
        <v>0.14285714285714285</v>
      </c>
    </row>
    <row r="150" spans="2:15" ht="15.75" thickBot="1" x14ac:dyDescent="0.3">
      <c r="B150" s="96" t="s">
        <v>28</v>
      </c>
      <c r="C150" s="41">
        <v>0</v>
      </c>
      <c r="D150" s="198">
        <f>C150/$C$151</f>
        <v>0</v>
      </c>
      <c r="E150" s="198"/>
      <c r="K150" s="36" t="s">
        <v>186</v>
      </c>
      <c r="L150" s="6"/>
      <c r="M150" s="12">
        <v>24</v>
      </c>
      <c r="N150" s="15"/>
      <c r="O150" s="15">
        <f t="shared" si="5"/>
        <v>0.34285714285714286</v>
      </c>
    </row>
    <row r="151" spans="2:15" x14ac:dyDescent="0.25">
      <c r="B151" s="125" t="s">
        <v>0</v>
      </c>
      <c r="C151" s="124">
        <f>SUM(C148:C150)</f>
        <v>70</v>
      </c>
      <c r="D151" s="237">
        <f>SUM(D148:E150)</f>
        <v>1</v>
      </c>
      <c r="E151" s="237"/>
      <c r="K151" s="36" t="s">
        <v>185</v>
      </c>
      <c r="L151" s="6"/>
      <c r="M151" s="12">
        <v>0</v>
      </c>
      <c r="N151" s="15"/>
      <c r="O151" s="15">
        <f t="shared" si="5"/>
        <v>0</v>
      </c>
    </row>
    <row r="152" spans="2:15" x14ac:dyDescent="0.25">
      <c r="B152" s="19"/>
      <c r="C152" s="41"/>
      <c r="D152" s="238"/>
      <c r="E152" s="238"/>
      <c r="K152" s="36" t="s">
        <v>184</v>
      </c>
      <c r="L152" s="6"/>
      <c r="M152" s="12">
        <v>2</v>
      </c>
      <c r="N152" s="15"/>
      <c r="O152" s="15">
        <f t="shared" si="5"/>
        <v>2.8571428571428571E-2</v>
      </c>
    </row>
    <row r="153" spans="2:15" ht="15.75" thickBot="1" x14ac:dyDescent="0.3">
      <c r="B153" s="235" t="s">
        <v>183</v>
      </c>
      <c r="C153" s="235"/>
      <c r="D153" s="235"/>
      <c r="E153" s="235"/>
      <c r="F153" s="235"/>
      <c r="G153" s="235"/>
      <c r="H153" s="235"/>
      <c r="I153" s="235"/>
      <c r="K153" s="36" t="s">
        <v>28</v>
      </c>
      <c r="L153" s="6"/>
      <c r="M153" s="12">
        <v>4</v>
      </c>
      <c r="N153" s="15"/>
      <c r="O153" s="15">
        <f t="shared" si="5"/>
        <v>5.7142857142857141E-2</v>
      </c>
    </row>
    <row r="154" spans="2:15" x14ac:dyDescent="0.25">
      <c r="B154" s="236" t="s">
        <v>182</v>
      </c>
      <c r="C154" s="236"/>
      <c r="D154" s="236"/>
      <c r="E154" s="236"/>
      <c r="F154" s="236"/>
      <c r="G154" s="236"/>
      <c r="H154" s="236"/>
      <c r="I154" s="236"/>
      <c r="K154" s="202" t="s">
        <v>0</v>
      </c>
      <c r="L154" s="202"/>
      <c r="M154" s="124">
        <f>SUM(M148:M153)</f>
        <v>70</v>
      </c>
      <c r="N154" s="16"/>
      <c r="O154" s="16">
        <f>SUM(O148:O153)</f>
        <v>1</v>
      </c>
    </row>
    <row r="155" spans="2:15" ht="56.25" customHeight="1" x14ac:dyDescent="0.25">
      <c r="B155" s="236"/>
      <c r="C155" s="236"/>
      <c r="D155" s="236"/>
      <c r="E155" s="236"/>
      <c r="F155" s="236"/>
      <c r="G155" s="236"/>
      <c r="H155" s="236"/>
      <c r="I155" s="236"/>
    </row>
    <row r="156" spans="2:15" x14ac:dyDescent="0.25">
      <c r="B156" s="123" t="s">
        <v>181</v>
      </c>
    </row>
    <row r="157" spans="2:15" ht="15" customHeight="1" x14ac:dyDescent="0.25">
      <c r="B157" s="123" t="s">
        <v>180</v>
      </c>
    </row>
  </sheetData>
  <mergeCells count="56">
    <mergeCell ref="K145:O146"/>
    <mergeCell ref="B153:I153"/>
    <mergeCell ref="B154:I155"/>
    <mergeCell ref="D147:E147"/>
    <mergeCell ref="K147:L147"/>
    <mergeCell ref="K154:L154"/>
    <mergeCell ref="D148:E148"/>
    <mergeCell ref="D149:E149"/>
    <mergeCell ref="D150:E150"/>
    <mergeCell ref="D151:E151"/>
    <mergeCell ref="D152:E152"/>
    <mergeCell ref="Q92:R92"/>
    <mergeCell ref="B93:D93"/>
    <mergeCell ref="G93:H93"/>
    <mergeCell ref="I93:K93"/>
    <mergeCell ref="B136:F137"/>
    <mergeCell ref="K136:M137"/>
    <mergeCell ref="B132:D132"/>
    <mergeCell ref="O92:P92"/>
    <mergeCell ref="K110:N111"/>
    <mergeCell ref="B92:H92"/>
    <mergeCell ref="Q89:R89"/>
    <mergeCell ref="Q90:R90"/>
    <mergeCell ref="Q91:R91"/>
    <mergeCell ref="O84:P84"/>
    <mergeCell ref="Q84:R84"/>
    <mergeCell ref="O85:P85"/>
    <mergeCell ref="Q85:R85"/>
    <mergeCell ref="Q88:R88"/>
    <mergeCell ref="O89:P89"/>
    <mergeCell ref="O90:P90"/>
    <mergeCell ref="O91:P91"/>
    <mergeCell ref="O88:P88"/>
    <mergeCell ref="B47:H47"/>
    <mergeCell ref="B48:C48"/>
    <mergeCell ref="K56:K57"/>
    <mergeCell ref="L56:M56"/>
    <mergeCell ref="K54:Q55"/>
    <mergeCell ref="O56:Q56"/>
    <mergeCell ref="K64:L64"/>
    <mergeCell ref="M64:N64"/>
    <mergeCell ref="Q66:R66"/>
    <mergeCell ref="I32:K32"/>
    <mergeCell ref="J33:K33"/>
    <mergeCell ref="B5:S6"/>
    <mergeCell ref="B8:S8"/>
    <mergeCell ref="B10:S11"/>
    <mergeCell ref="I15:M16"/>
    <mergeCell ref="P15:S16"/>
    <mergeCell ref="B13:S13"/>
    <mergeCell ref="B80:D81"/>
    <mergeCell ref="O82:P82"/>
    <mergeCell ref="Q82:R82"/>
    <mergeCell ref="Q83:R83"/>
    <mergeCell ref="O83:P83"/>
    <mergeCell ref="M80:R81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7" orientation="portrait" r:id="rId1"/>
  <rowBreaks count="1" manualBreakCount="1">
    <brk id="7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Feminicidio</vt:lpstr>
      <vt:lpstr>Tentativa</vt:lpstr>
      <vt:lpstr>Feminicidio!Área_de_impresión</vt:lpstr>
      <vt:lpstr>Tentativa!Área_de_impresión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2018-03-02T20:04:07Z</cp:lastPrinted>
  <dcterms:created xsi:type="dcterms:W3CDTF">2014-04-07T17:49:13Z</dcterms:created>
  <dcterms:modified xsi:type="dcterms:W3CDTF">2019-03-15T18:03:24Z</dcterms:modified>
</cp:coreProperties>
</file>