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 activeTab="1"/>
  </bookViews>
  <sheets>
    <sheet name="Feminicidio" sheetId="32" r:id="rId1"/>
    <sheet name="Tentativa" sheetId="33" r:id="rId2"/>
  </sheets>
  <externalReferences>
    <externalReference r:id="rId3"/>
    <externalReference r:id="rId4"/>
    <externalReference r:id="rId5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33" l="1"/>
  <c r="M19" i="33"/>
  <c r="M20" i="33"/>
  <c r="M21" i="33"/>
  <c r="M22" i="33"/>
  <c r="M23" i="33"/>
  <c r="M24" i="33"/>
  <c r="M25" i="33"/>
  <c r="M26" i="33"/>
  <c r="M27" i="33"/>
  <c r="M28" i="33"/>
  <c r="M29" i="33"/>
  <c r="K30" i="33"/>
  <c r="M30" i="33" s="1"/>
  <c r="L30" i="33"/>
  <c r="K44" i="33"/>
  <c r="K45" i="33" s="1"/>
  <c r="H50" i="33"/>
  <c r="H51" i="33"/>
  <c r="H52" i="33"/>
  <c r="H53" i="33"/>
  <c r="H54" i="33"/>
  <c r="H76" i="33" s="1"/>
  <c r="H55" i="33"/>
  <c r="H56" i="33"/>
  <c r="H57" i="33"/>
  <c r="H58" i="33"/>
  <c r="H59" i="33"/>
  <c r="H60" i="33"/>
  <c r="M60" i="33"/>
  <c r="M62" i="33" s="1"/>
  <c r="Q60" i="33"/>
  <c r="H61" i="33"/>
  <c r="M61" i="33"/>
  <c r="H62" i="33"/>
  <c r="L62" i="33"/>
  <c r="O62" i="33"/>
  <c r="Q61" i="33" s="1"/>
  <c r="Q62" i="33" s="1"/>
  <c r="H63" i="33"/>
  <c r="H64" i="33"/>
  <c r="H65" i="33"/>
  <c r="H66" i="33"/>
  <c r="H67" i="33"/>
  <c r="H68" i="33"/>
  <c r="O68" i="33"/>
  <c r="H69" i="33"/>
  <c r="O69" i="33"/>
  <c r="H70" i="33"/>
  <c r="H71" i="33"/>
  <c r="H72" i="33"/>
  <c r="O72" i="33"/>
  <c r="H73" i="33"/>
  <c r="O73" i="33"/>
  <c r="H74" i="33"/>
  <c r="H75" i="33"/>
  <c r="D76" i="33"/>
  <c r="E76" i="33"/>
  <c r="F76" i="33"/>
  <c r="O76" i="33"/>
  <c r="M78" i="33"/>
  <c r="O70" i="33" s="1"/>
  <c r="D85" i="33"/>
  <c r="Q85" i="33"/>
  <c r="D86" i="33"/>
  <c r="O87" i="33"/>
  <c r="Q86" i="33" s="1"/>
  <c r="D88" i="33"/>
  <c r="H88" i="33"/>
  <c r="D89" i="33"/>
  <c r="D90" i="33"/>
  <c r="C92" i="33"/>
  <c r="D91" i="33" s="1"/>
  <c r="H92" i="33" s="1"/>
  <c r="Q92" i="33"/>
  <c r="O94" i="33"/>
  <c r="Q91" i="33" s="1"/>
  <c r="H99" i="33"/>
  <c r="H100" i="33"/>
  <c r="H102" i="33"/>
  <c r="H107" i="33"/>
  <c r="H108" i="33"/>
  <c r="H110" i="33"/>
  <c r="H115" i="33"/>
  <c r="L115" i="33"/>
  <c r="L120" i="33" s="1"/>
  <c r="H116" i="33"/>
  <c r="L116" i="33"/>
  <c r="M116" i="33" s="1"/>
  <c r="L117" i="33"/>
  <c r="H118" i="33"/>
  <c r="L118" i="33"/>
  <c r="L119" i="33"/>
  <c r="M119" i="33" s="1"/>
  <c r="H122" i="33"/>
  <c r="H127" i="33"/>
  <c r="H128" i="33"/>
  <c r="H130" i="33"/>
  <c r="F134" i="33"/>
  <c r="H103" i="33" s="1"/>
  <c r="D141" i="33"/>
  <c r="D142" i="33"/>
  <c r="H144" i="33" s="1"/>
  <c r="M144" i="33"/>
  <c r="L145" i="33"/>
  <c r="M142" i="33" s="1"/>
  <c r="C146" i="33"/>
  <c r="D143" i="33" s="1"/>
  <c r="O150" i="33"/>
  <c r="D151" i="33"/>
  <c r="D152" i="33"/>
  <c r="C153" i="33"/>
  <c r="D150" i="33" s="1"/>
  <c r="D153" i="33" s="1"/>
  <c r="O154" i="33"/>
  <c r="O155" i="33"/>
  <c r="M156" i="33"/>
  <c r="O152" i="33" s="1"/>
  <c r="M117" i="33" l="1"/>
  <c r="M118" i="33"/>
  <c r="Q87" i="33"/>
  <c r="O151" i="33"/>
  <c r="D145" i="33"/>
  <c r="M141" i="33"/>
  <c r="H129" i="33"/>
  <c r="H121" i="33"/>
  <c r="M115" i="33"/>
  <c r="M120" i="33" s="1"/>
  <c r="H109" i="33"/>
  <c r="H101" i="33"/>
  <c r="Q93" i="33"/>
  <c r="Q94" i="33" s="1"/>
  <c r="O153" i="33"/>
  <c r="D144" i="33"/>
  <c r="D146" i="33" s="1"/>
  <c r="H126" i="33"/>
  <c r="H120" i="33"/>
  <c r="H114" i="33"/>
  <c r="H106" i="33"/>
  <c r="H98" i="33"/>
  <c r="O75" i="33"/>
  <c r="O71" i="33"/>
  <c r="O67" i="33"/>
  <c r="M143" i="33"/>
  <c r="H133" i="33"/>
  <c r="H125" i="33"/>
  <c r="H117" i="33"/>
  <c r="H113" i="33"/>
  <c r="H105" i="33"/>
  <c r="H97" i="33"/>
  <c r="H132" i="33"/>
  <c r="H124" i="33"/>
  <c r="H112" i="33"/>
  <c r="H104" i="33"/>
  <c r="H96" i="33"/>
  <c r="D87" i="33"/>
  <c r="H85" i="33" s="1"/>
  <c r="O77" i="33"/>
  <c r="O74" i="33"/>
  <c r="H131" i="33"/>
  <c r="H123" i="33"/>
  <c r="H119" i="33"/>
  <c r="H111" i="33"/>
  <c r="M18" i="32"/>
  <c r="M19" i="32"/>
  <c r="M20" i="32"/>
  <c r="M21" i="32"/>
  <c r="M22" i="32"/>
  <c r="M23" i="32"/>
  <c r="M24" i="32"/>
  <c r="M25" i="32"/>
  <c r="M26" i="32"/>
  <c r="M27" i="32"/>
  <c r="M28" i="32"/>
  <c r="M29" i="32"/>
  <c r="K30" i="32"/>
  <c r="L30" i="32"/>
  <c r="M30" i="32" s="1"/>
  <c r="K45" i="32"/>
  <c r="K46" i="32" s="1"/>
  <c r="M56" i="32"/>
  <c r="L58" i="32"/>
  <c r="M54" i="32" s="1"/>
  <c r="O58" i="32"/>
  <c r="Q57" i="32" s="1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M73" i="32"/>
  <c r="O65" i="32" s="1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D87" i="32"/>
  <c r="E87" i="32"/>
  <c r="F87" i="32"/>
  <c r="M87" i="32"/>
  <c r="O81" i="32" s="1"/>
  <c r="O97" i="32"/>
  <c r="Q94" i="32" s="1"/>
  <c r="C101" i="32"/>
  <c r="D97" i="32" s="1"/>
  <c r="E101" i="32"/>
  <c r="F101" i="32"/>
  <c r="Q102" i="32"/>
  <c r="O105" i="32"/>
  <c r="Q101" i="32" s="1"/>
  <c r="L124" i="32"/>
  <c r="C139" i="32" s="1"/>
  <c r="L125" i="32"/>
  <c r="L126" i="32"/>
  <c r="C141" i="32" s="1"/>
  <c r="L127" i="32"/>
  <c r="L128" i="32"/>
  <c r="L129" i="32"/>
  <c r="C140" i="32" s="1"/>
  <c r="F132" i="32"/>
  <c r="H112" i="32" s="1"/>
  <c r="F142" i="32"/>
  <c r="G139" i="32" s="1"/>
  <c r="M142" i="32"/>
  <c r="O139" i="32" s="1"/>
  <c r="D151" i="32"/>
  <c r="D152" i="32"/>
  <c r="L152" i="32"/>
  <c r="C154" i="32"/>
  <c r="D149" i="32" s="1"/>
  <c r="D162" i="32"/>
  <c r="E159" i="32" s="1"/>
  <c r="M163" i="32"/>
  <c r="O162" i="32" s="1"/>
  <c r="O156" i="33" l="1"/>
  <c r="H134" i="33"/>
  <c r="O78" i="33"/>
  <c r="M145" i="33"/>
  <c r="D92" i="33"/>
  <c r="O64" i="32"/>
  <c r="L130" i="32"/>
  <c r="M125" i="32" s="1"/>
  <c r="O68" i="32"/>
  <c r="O72" i="32"/>
  <c r="M128" i="32"/>
  <c r="H117" i="32"/>
  <c r="O67" i="32"/>
  <c r="H125" i="32"/>
  <c r="H111" i="32"/>
  <c r="O71" i="32"/>
  <c r="H87" i="32"/>
  <c r="O161" i="32"/>
  <c r="H127" i="32"/>
  <c r="H109" i="32"/>
  <c r="Q96" i="32"/>
  <c r="O66" i="32"/>
  <c r="O158" i="32"/>
  <c r="M126" i="32"/>
  <c r="Q95" i="32"/>
  <c r="Q97" i="32" s="1"/>
  <c r="O70" i="32"/>
  <c r="H119" i="32"/>
  <c r="Q104" i="32"/>
  <c r="M57" i="32"/>
  <c r="O157" i="32"/>
  <c r="M151" i="32"/>
  <c r="O140" i="32"/>
  <c r="O138" i="32"/>
  <c r="H130" i="32"/>
  <c r="M124" i="32"/>
  <c r="H118" i="32"/>
  <c r="H110" i="32"/>
  <c r="Q103" i="32"/>
  <c r="Q105" i="32" s="1"/>
  <c r="D100" i="32"/>
  <c r="I101" i="32" s="1"/>
  <c r="D96" i="32"/>
  <c r="O84" i="32"/>
  <c r="O80" i="32"/>
  <c r="Q56" i="32"/>
  <c r="M129" i="32"/>
  <c r="D99" i="32"/>
  <c r="O137" i="32"/>
  <c r="E161" i="32"/>
  <c r="M150" i="32"/>
  <c r="O136" i="32"/>
  <c r="H124" i="32"/>
  <c r="H116" i="32"/>
  <c r="D98" i="32"/>
  <c r="D95" i="32"/>
  <c r="O83" i="32"/>
  <c r="O79" i="32"/>
  <c r="Q55" i="32"/>
  <c r="G140" i="32"/>
  <c r="H142" i="32" s="1"/>
  <c r="O160" i="32"/>
  <c r="D153" i="32"/>
  <c r="D150" i="32"/>
  <c r="H152" i="32" s="1"/>
  <c r="C142" i="32"/>
  <c r="H129" i="32"/>
  <c r="H123" i="32"/>
  <c r="H115" i="32"/>
  <c r="H108" i="32"/>
  <c r="O69" i="32"/>
  <c r="M55" i="32"/>
  <c r="E160" i="32"/>
  <c r="M149" i="32"/>
  <c r="O141" i="32"/>
  <c r="H126" i="32"/>
  <c r="H122" i="32"/>
  <c r="H114" i="32"/>
  <c r="H107" i="32"/>
  <c r="O86" i="32"/>
  <c r="O82" i="32"/>
  <c r="O78" i="32"/>
  <c r="Q54" i="32"/>
  <c r="Q58" i="32" s="1"/>
  <c r="O159" i="32"/>
  <c r="G141" i="32"/>
  <c r="H131" i="32"/>
  <c r="H121" i="32"/>
  <c r="H113" i="32"/>
  <c r="D94" i="32"/>
  <c r="H128" i="32"/>
  <c r="H120" i="32"/>
  <c r="O85" i="32"/>
  <c r="O87" i="32" l="1"/>
  <c r="M152" i="32"/>
  <c r="O163" i="32"/>
  <c r="E162" i="32"/>
  <c r="D139" i="32"/>
  <c r="M58" i="32"/>
  <c r="M127" i="32"/>
  <c r="M130" i="32" s="1"/>
  <c r="D141" i="32"/>
  <c r="O73" i="32"/>
  <c r="D140" i="32"/>
  <c r="H132" i="32"/>
  <c r="D101" i="32"/>
  <c r="I94" i="32"/>
  <c r="D154" i="32"/>
  <c r="O142" i="32"/>
  <c r="I97" i="32"/>
  <c r="K108" i="32"/>
  <c r="D142" i="32" l="1"/>
</calcChain>
</file>

<file path=xl/sharedStrings.xml><?xml version="1.0" encoding="utf-8"?>
<sst xmlns="http://schemas.openxmlformats.org/spreadsheetml/2006/main" count="467" uniqueCount="261">
  <si>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</si>
  <si>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</si>
  <si>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</si>
  <si>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</si>
  <si>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</si>
  <si>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</si>
  <si>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</si>
  <si>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</si>
  <si>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</si>
  <si>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</si>
  <si>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</si>
  <si>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</si>
  <si>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</si>
  <si>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</si>
  <si>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</si>
  <si>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</si>
  <si>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</si>
  <si>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</si>
  <si>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</si>
  <si>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</si>
  <si>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</si>
  <si>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</si>
  <si>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</si>
  <si>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</si>
  <si>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</si>
  <si>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</si>
  <si>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</si>
  <si>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</si>
  <si>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</si>
  <si>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</si>
  <si>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</si>
  <si>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</si>
  <si>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</si>
  <si>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</si>
  <si>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</si>
  <si>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</si>
  <si>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</si>
  <si>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</si>
  <si>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</si>
  <si>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</si>
  <si>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0 - 5 años</t>
  </si>
  <si>
    <t>6 - 11 años</t>
  </si>
  <si>
    <t>Otros</t>
  </si>
  <si>
    <t>N°</t>
  </si>
  <si>
    <t>Sin información</t>
  </si>
  <si>
    <t>Grupo de edad</t>
  </si>
  <si>
    <t>Madre de Dios</t>
  </si>
  <si>
    <t>Situación Laboral</t>
  </si>
  <si>
    <t>Conviviente</t>
  </si>
  <si>
    <t>Ex conviviente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</si>
  <si>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</si>
  <si>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</si>
  <si>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</si>
  <si>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</si>
  <si>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</si>
  <si>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</si>
  <si>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t>Var. %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</si>
  <si>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</si>
  <si>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Años</t>
  </si>
  <si>
    <t>Feminicidio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</si>
  <si>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</si>
  <si>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</si>
  <si>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</si>
  <si>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</si>
  <si>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</si>
  <si>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</si>
  <si>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</si>
  <si>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</si>
  <si>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</si>
  <si>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</si>
  <si>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</si>
  <si>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</si>
  <si>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</si>
  <si>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</si>
  <si>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Junín</t>
  </si>
  <si>
    <t>Acuchillamiento</t>
  </si>
  <si>
    <t>Golpes diversos</t>
  </si>
  <si>
    <t>Disparo de bala</t>
  </si>
  <si>
    <t>Envenenamiento</t>
  </si>
  <si>
    <t>Lima Provincia</t>
  </si>
  <si>
    <t>Desbarrancamiento</t>
  </si>
  <si>
    <t>Asfixia / estrangulamiento</t>
  </si>
  <si>
    <t>Huánuco</t>
  </si>
  <si>
    <t>Atropellamiento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</si>
  <si>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</si>
  <si>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</si>
  <si>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</si>
  <si>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Casa de víctima</t>
  </si>
  <si>
    <t>Casa de agresor</t>
  </si>
  <si>
    <t>Casa de ambos</t>
  </si>
  <si>
    <t>Casa de familiar</t>
  </si>
  <si>
    <t>Calle-vía pública</t>
  </si>
  <si>
    <t>Lugar desolado</t>
  </si>
  <si>
    <t>Centro de labores de víctima</t>
  </si>
  <si>
    <t>Hotel/hostal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</si>
  <si>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</si>
  <si>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</si>
  <si>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</si>
  <si>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N° Victimas</t>
  </si>
  <si>
    <t xml:space="preserve">Número total de Hijos/as </t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</si>
  <si>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</si>
  <si>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</si>
  <si>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</si>
  <si>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</si>
  <si>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</si>
  <si>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</si>
  <si>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</si>
  <si>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</si>
  <si>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</si>
  <si>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</si>
  <si>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</si>
  <si>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</si>
  <si>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</si>
  <si>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</si>
  <si>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</si>
  <si>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</si>
  <si>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</si>
  <si>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</si>
  <si>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</si>
  <si>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</si>
  <si>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</si>
  <si>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</si>
  <si>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</si>
  <si>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</si>
  <si>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</si>
  <si>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</si>
  <si>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</si>
  <si>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</si>
  <si>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</si>
  <si>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</si>
  <si>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</si>
  <si>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</si>
  <si>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</si>
  <si>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</si>
  <si>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t>Pareja</t>
  </si>
  <si>
    <t>Compañero de trabajo</t>
  </si>
  <si>
    <t>Ex pareja</t>
  </si>
  <si>
    <t>Familiar</t>
  </si>
  <si>
    <t>Pretendiente</t>
  </si>
  <si>
    <t>Conocido</t>
  </si>
  <si>
    <t>Desconocido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</si>
  <si>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</si>
  <si>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Escenario</t>
  </si>
  <si>
    <t>Medidas</t>
  </si>
  <si>
    <t>Intimo</t>
  </si>
  <si>
    <t>Denuncia (policial o fiscal)</t>
  </si>
  <si>
    <t>No intimo</t>
  </si>
  <si>
    <t>Logro medidas de protección</t>
  </si>
  <si>
    <t>Separación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</si>
  <si>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</si>
  <si>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</si>
  <si>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</si>
  <si>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</si>
  <si>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</si>
  <si>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</si>
  <si>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</si>
  <si>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</si>
  <si>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</si>
  <si>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</si>
  <si>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</si>
  <si>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</si>
  <si>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</si>
  <si>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</si>
  <si>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</si>
  <si>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</si>
  <si>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Prófugo</t>
  </si>
  <si>
    <t>No cuenta con ocupación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</si>
  <si>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</si>
  <si>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</si>
  <si>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</si>
  <si>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</si>
  <si>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</si>
  <si>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</si>
  <si>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t>Sin datos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</si>
  <si>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</si>
  <si>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</si>
  <si>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</si>
  <si>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</si>
  <si>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</si>
  <si>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</si>
  <si>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</si>
  <si>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</si>
  <si>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</si>
  <si>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</si>
  <si>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</si>
  <si>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</si>
  <si>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</si>
  <si>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</si>
  <si>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</si>
  <si>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</si>
  <si>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</si>
  <si>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</si>
  <si>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</si>
  <si>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</si>
  <si>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</si>
  <si>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</si>
  <si>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</si>
  <si>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</si>
  <si>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</si>
  <si>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</si>
  <si>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</si>
  <si>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</si>
  <si>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</si>
  <si>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</si>
  <si>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</si>
  <si>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</si>
  <si>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</si>
  <si>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</si>
  <si>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</si>
  <si>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</si>
  <si>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</si>
  <si>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</si>
  <si>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</si>
  <si>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</si>
  <si>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</si>
  <si>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</si>
  <si>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</si>
  <si>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</si>
  <si>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</si>
  <si>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</si>
  <si>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</si>
  <si>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</si>
  <si>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</si>
  <si>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</si>
  <si>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</si>
  <si>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</si>
  <si>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</si>
  <si>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</si>
  <si>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</si>
  <si>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</si>
  <si>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</si>
  <si>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</si>
  <si>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</si>
  <si>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</si>
  <si>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</si>
  <si>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</si>
  <si>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</si>
  <si>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</si>
  <si>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</si>
  <si>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</si>
  <si>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</si>
  <si>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</si>
  <si>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</si>
  <si>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</si>
  <si>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</si>
  <si>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</si>
  <si>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</si>
  <si>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</si>
  <si>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</si>
  <si>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</si>
  <si>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Inquilino</t>
  </si>
  <si>
    <t>Amigo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</si>
  <si>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</si>
  <si>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Progenitor de su hijo-no han vivido juntos</t>
  </si>
  <si>
    <t>a/ Casos con características de feminicidio ocurridos al 30 de setiembre de 2019</t>
  </si>
  <si>
    <t>Periodo: Enero - Setiembre 2019</t>
  </si>
  <si>
    <t>a/ Información al 30 de setiembre de 2019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</si>
  <si>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30 de setiembre de 2019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</si>
  <si>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Setiembre 2019</t>
    </r>
  </si>
  <si>
    <t>Periodo: Enero - Setiembre, 2019</t>
  </si>
  <si>
    <r>
      <t xml:space="preserve">Periodo: Enero a Setiembre,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</si>
</sst>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7" formatCode="#,##0_ ;\-#,##0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7.5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6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7.5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4">
    <xf numFmtId="0" fontId="0" fillId="0" borderId="0" xfId="0"/>
    <xf numFmtId="0" fontId="15" fillId="3" borderId="0" xfId="0" applyFont="1" applyFill="1"/>
    <xf numFmtId="0" fontId="15" fillId="3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/>
    <xf numFmtId="0" fontId="15" fillId="0" borderId="0" xfId="0" applyFont="1"/>
    <xf numFmtId="0" fontId="15" fillId="3" borderId="0" xfId="0" applyFont="1" applyFill="1" applyAlignment="1">
      <alignment vertical="center" wrapText="1"/>
    </xf>
    <xf numFmtId="0" fontId="14" fillId="0" borderId="0" xfId="0" applyFont="1"/>
    <xf numFmtId="0" fontId="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9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3" fontId="4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9" fontId="15" fillId="0" borderId="3" xfId="1" applyFont="1" applyBorder="1" applyAlignment="1">
      <alignment horizontal="center" vertical="center"/>
    </xf>
    <xf numFmtId="9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5" fillId="0" borderId="0" xfId="0" applyFont="1" applyAlignment="1">
      <alignment wrapText="1"/>
    </xf>
    <xf numFmtId="3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2" borderId="1" xfId="1" applyNumberFormat="1" applyFont="1" applyFill="1" applyBorder="1" applyAlignment="1">
      <alignment horizontal="center"/>
    </xf>
    <xf numFmtId="9" fontId="4" fillId="0" borderId="0" xfId="1" applyFont="1" applyAlignment="1">
      <alignment horizontal="right"/>
    </xf>
    <xf numFmtId="0" fontId="15" fillId="0" borderId="0" xfId="0" applyFont="1" applyAlignment="1">
      <alignment vertic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9" fontId="15" fillId="0" borderId="0" xfId="1" applyFont="1" applyAlignment="1">
      <alignment horizontal="center"/>
    </xf>
    <xf numFmtId="9" fontId="30" fillId="0" borderId="0" xfId="0" applyNumberFormat="1" applyFont="1" applyAlignment="1">
      <alignment horizontal="left"/>
    </xf>
    <xf numFmtId="0" fontId="17" fillId="2" borderId="1" xfId="0" applyFont="1" applyFill="1" applyBorder="1"/>
    <xf numFmtId="0" fontId="24" fillId="0" borderId="0" xfId="0" applyFont="1" applyAlignment="1">
      <alignment vertical="top"/>
    </xf>
    <xf numFmtId="0" fontId="4" fillId="2" borderId="1" xfId="0" applyFont="1" applyFill="1" applyBorder="1"/>
    <xf numFmtId="0" fontId="14" fillId="8" borderId="0" xfId="5" applyFont="1" applyFill="1" applyAlignment="1">
      <alignment vertical="center"/>
    </xf>
    <xf numFmtId="0" fontId="15" fillId="8" borderId="0" xfId="5" applyFont="1" applyFill="1" applyAlignment="1">
      <alignment vertical="center"/>
    </xf>
    <xf numFmtId="0" fontId="15" fillId="8" borderId="0" xfId="5" applyFont="1" applyFill="1" applyAlignment="1">
      <alignment horizontal="center" vertical="center"/>
    </xf>
    <xf numFmtId="0" fontId="15" fillId="8" borderId="0" xfId="0" applyFont="1" applyFill="1" applyAlignment="1">
      <alignment horizontal="center"/>
    </xf>
    <xf numFmtId="9" fontId="15" fillId="8" borderId="0" xfId="1" applyFont="1" applyFill="1" applyAlignment="1">
      <alignment horizontal="center"/>
    </xf>
    <xf numFmtId="0" fontId="31" fillId="0" borderId="0" xfId="0" applyFont="1"/>
    <xf numFmtId="9" fontId="15" fillId="0" borderId="0" xfId="0" applyNumberFormat="1" applyFont="1"/>
    <xf numFmtId="0" fontId="14" fillId="9" borderId="0" xfId="5" applyFont="1" applyFill="1" applyAlignment="1">
      <alignment vertical="center"/>
    </xf>
    <xf numFmtId="0" fontId="15" fillId="9" borderId="0" xfId="5" applyFont="1" applyFill="1" applyAlignment="1">
      <alignment vertical="center"/>
    </xf>
    <xf numFmtId="0" fontId="15" fillId="9" borderId="0" xfId="5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9" fontId="15" fillId="9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/>
    <xf numFmtId="0" fontId="14" fillId="9" borderId="0" xfId="5" applyFont="1" applyFill="1" applyAlignment="1">
      <alignment horizontal="left" vertical="center"/>
    </xf>
    <xf numFmtId="0" fontId="15" fillId="9" borderId="0" xfId="5" applyFont="1" applyFill="1" applyAlignment="1">
      <alignment horizontal="left" vertical="center"/>
    </xf>
    <xf numFmtId="0" fontId="15" fillId="9" borderId="0" xfId="5" applyFont="1" applyFill="1" applyAlignment="1">
      <alignment horizontal="right" vertical="center"/>
    </xf>
    <xf numFmtId="0" fontId="14" fillId="6" borderId="0" xfId="5" applyFont="1" applyFill="1" applyAlignment="1">
      <alignment vertical="center"/>
    </xf>
    <xf numFmtId="0" fontId="15" fillId="6" borderId="0" xfId="5" applyFont="1" applyFill="1" applyAlignment="1">
      <alignment vertical="center"/>
    </xf>
    <xf numFmtId="0" fontId="15" fillId="6" borderId="0" xfId="5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9" fontId="15" fillId="6" borderId="0" xfId="1" applyFont="1" applyFill="1" applyAlignment="1">
      <alignment horizontal="center"/>
    </xf>
    <xf numFmtId="9" fontId="15" fillId="0" borderId="0" xfId="5" applyNumberFormat="1" applyFont="1" applyAlignment="1">
      <alignment horizontal="center" vertical="center"/>
    </xf>
    <xf numFmtId="9" fontId="15" fillId="8" borderId="0" xfId="5" applyNumberFormat="1" applyFont="1" applyFill="1" applyAlignment="1">
      <alignment horizontal="center" vertical="center"/>
    </xf>
    <xf numFmtId="0" fontId="14" fillId="10" borderId="0" xfId="5" applyFont="1" applyFill="1" applyAlignment="1">
      <alignment vertical="center"/>
    </xf>
    <xf numFmtId="0" fontId="15" fillId="10" borderId="0" xfId="5" applyFont="1" applyFill="1" applyAlignment="1">
      <alignment vertical="center"/>
    </xf>
    <xf numFmtId="0" fontId="15" fillId="10" borderId="0" xfId="5" applyFont="1" applyFill="1" applyAlignment="1">
      <alignment horizontal="center" vertical="center"/>
    </xf>
    <xf numFmtId="0" fontId="15" fillId="10" borderId="0" xfId="0" applyFont="1" applyFill="1" applyAlignment="1">
      <alignment horizontal="center"/>
    </xf>
    <xf numFmtId="9" fontId="15" fillId="10" borderId="0" xfId="1" applyFont="1" applyFill="1" applyAlignment="1">
      <alignment horizontal="center"/>
    </xf>
    <xf numFmtId="9" fontId="15" fillId="9" borderId="0" xfId="5" applyNumberFormat="1" applyFont="1" applyFill="1" applyAlignment="1">
      <alignment horizontal="center" vertical="center"/>
    </xf>
    <xf numFmtId="0" fontId="14" fillId="3" borderId="0" xfId="5" applyFont="1" applyFill="1" applyAlignment="1">
      <alignment vertical="center"/>
    </xf>
    <xf numFmtId="0" fontId="15" fillId="3" borderId="0" xfId="5" applyFont="1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9" fontId="15" fillId="3" borderId="0" xfId="1" applyFont="1" applyFill="1" applyAlignment="1">
      <alignment horizontal="center" vertical="center"/>
    </xf>
    <xf numFmtId="0" fontId="14" fillId="11" borderId="0" xfId="5" applyFont="1" applyFill="1" applyAlignment="1">
      <alignment vertical="center"/>
    </xf>
    <xf numFmtId="0" fontId="15" fillId="11" borderId="0" xfId="0" applyFont="1" applyFill="1" applyAlignment="1">
      <alignment horizontal="center"/>
    </xf>
    <xf numFmtId="9" fontId="4" fillId="0" borderId="0" xfId="0" applyNumberFormat="1" applyFont="1"/>
    <xf numFmtId="0" fontId="15" fillId="11" borderId="0" xfId="5" applyFont="1" applyFill="1" applyAlignment="1">
      <alignment vertical="center"/>
    </xf>
    <xf numFmtId="0" fontId="15" fillId="11" borderId="0" xfId="5" applyFont="1" applyFill="1" applyAlignment="1">
      <alignment horizontal="center" vertical="center"/>
    </xf>
    <xf numFmtId="9" fontId="15" fillId="11" borderId="0" xfId="1" applyFont="1" applyFill="1" applyAlignment="1">
      <alignment horizontal="center"/>
    </xf>
    <xf numFmtId="0" fontId="14" fillId="0" borderId="0" xfId="5" applyFont="1" applyAlignment="1">
      <alignment vertical="center"/>
    </xf>
    <xf numFmtId="9" fontId="15" fillId="0" borderId="0" xfId="0" applyNumberFormat="1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14" fillId="3" borderId="0" xfId="5" applyFont="1" applyFill="1" applyAlignment="1">
      <alignment wrapText="1"/>
    </xf>
    <xf numFmtId="0" fontId="14" fillId="3" borderId="0" xfId="5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15" fillId="0" borderId="0" xfId="0" applyNumberFormat="1" applyFont="1" applyAlignment="1">
      <alignment horizontal="center"/>
    </xf>
    <xf numFmtId="1" fontId="15" fillId="0" borderId="0" xfId="5" applyNumberFormat="1" applyFont="1" applyAlignment="1">
      <alignment horizontal="center" vertical="center"/>
    </xf>
    <xf numFmtId="9" fontId="14" fillId="0" borderId="0" xfId="1" applyFont="1"/>
    <xf numFmtId="1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2" fillId="0" borderId="0" xfId="0" applyFont="1" applyAlignment="1">
      <alignment horizontal="right"/>
    </xf>
    <xf numFmtId="9" fontId="32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/>
    </xf>
    <xf numFmtId="1" fontId="15" fillId="0" borderId="0" xfId="1" applyNumberFormat="1" applyFont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2" fillId="0" borderId="0" xfId="0" applyFont="1"/>
    <xf numFmtId="9" fontId="0" fillId="0" borderId="0" xfId="1" applyFont="1"/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9" fontId="3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9" fontId="15" fillId="12" borderId="0" xfId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12" borderId="0" xfId="5" applyFont="1" applyFill="1" applyAlignment="1">
      <alignment horizontal="center" vertical="center"/>
    </xf>
    <xf numFmtId="0" fontId="15" fillId="12" borderId="0" xfId="5" applyFont="1" applyFill="1" applyAlignment="1">
      <alignment vertical="center"/>
    </xf>
    <xf numFmtId="0" fontId="14" fillId="12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15" fillId="11" borderId="0" xfId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9" fontId="15" fillId="0" borderId="0" xfId="0" applyNumberFormat="1" applyFont="1" applyAlignment="1">
      <alignment vertical="center"/>
    </xf>
    <xf numFmtId="9" fontId="15" fillId="13" borderId="0" xfId="1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15" fillId="13" borderId="0" xfId="5" applyFont="1" applyFill="1" applyAlignment="1">
      <alignment horizontal="center" vertical="center"/>
    </xf>
    <xf numFmtId="0" fontId="15" fillId="13" borderId="0" xfId="5" applyFont="1" applyFill="1" applyAlignment="1">
      <alignment vertical="center"/>
    </xf>
    <xf numFmtId="0" fontId="14" fillId="13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15" fillId="12" borderId="0" xfId="0" applyNumberFormat="1" applyFont="1" applyFill="1" applyAlignment="1">
      <alignment horizontal="center" vertical="center"/>
    </xf>
    <xf numFmtId="9" fontId="15" fillId="11" borderId="0" xfId="5" applyNumberFormat="1" applyFont="1" applyFill="1" applyAlignment="1">
      <alignment horizontal="center" vertical="center"/>
    </xf>
    <xf numFmtId="9" fontId="15" fillId="13" borderId="0" xfId="5" applyNumberFormat="1" applyFont="1" applyFill="1" applyAlignment="1">
      <alignment horizontal="center" vertical="center"/>
    </xf>
    <xf numFmtId="9" fontId="15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5" applyFont="1" applyFill="1" applyAlignment="1">
      <alignment horizontal="left" vertical="center"/>
    </xf>
    <xf numFmtId="0" fontId="14" fillId="8" borderId="0" xfId="5" applyFont="1" applyFill="1" applyAlignment="1">
      <alignment horizontal="left" vertical="center"/>
    </xf>
    <xf numFmtId="9" fontId="15" fillId="9" borderId="0" xfId="1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/>
    </xf>
    <xf numFmtId="9" fontId="42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9" fontId="4" fillId="0" borderId="0" xfId="1" applyFont="1" applyAlignment="1">
      <alignment horizontal="right" vertical="center"/>
    </xf>
    <xf numFmtId="0" fontId="15" fillId="7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28" fillId="0" borderId="0" xfId="0" applyFont="1" applyAlignment="1">
      <alignment horizontal="left" vertical="top"/>
    </xf>
    <xf numFmtId="9" fontId="4" fillId="3" borderId="0" xfId="1" applyFont="1" applyFill="1" applyAlignment="1">
      <alignment horizontal="center"/>
    </xf>
    <xf numFmtId="9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 vertical="center"/>
    </xf>
    <xf numFmtId="9" fontId="15" fillId="0" borderId="0" xfId="1" applyFont="1"/>
    <xf numFmtId="167" fontId="4" fillId="2" borderId="1" xfId="14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9" fontId="15" fillId="0" borderId="0" xfId="1" applyFont="1" applyAlignment="1">
      <alignment horizontal="center" vertical="center"/>
    </xf>
    <xf numFmtId="9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14" fillId="0" borderId="0" xfId="1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9" fontId="14" fillId="0" borderId="0" xfId="0" applyNumberFormat="1" applyFont="1" applyAlignment="1">
      <alignment horizontal="center"/>
    </xf>
    <xf numFmtId="9" fontId="14" fillId="11" borderId="0" xfId="0" applyNumberFormat="1" applyFont="1" applyFill="1" applyAlignment="1">
      <alignment horizontal="center"/>
    </xf>
    <xf numFmtId="9" fontId="14" fillId="10" borderId="0" xfId="5" applyNumberFormat="1" applyFont="1" applyFill="1" applyAlignment="1">
      <alignment horizontal="center" vertical="center"/>
    </xf>
    <xf numFmtId="9" fontId="14" fillId="6" borderId="0" xfId="5" applyNumberFormat="1" applyFont="1" applyFill="1" applyAlignment="1">
      <alignment horizontal="center" vertical="center"/>
    </xf>
    <xf numFmtId="9" fontId="14" fillId="9" borderId="0" xfId="5" applyNumberFormat="1" applyFont="1" applyFill="1" applyAlignment="1">
      <alignment horizontal="center" vertical="center"/>
    </xf>
    <xf numFmtId="9" fontId="14" fillId="8" borderId="0" xfId="5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9" fontId="15" fillId="3" borderId="0" xfId="1" applyFont="1" applyFill="1" applyAlignment="1">
      <alignment vertical="center"/>
    </xf>
    <xf numFmtId="2" fontId="15" fillId="0" borderId="0" xfId="0" applyNumberFormat="1" applyFont="1" applyAlignment="1">
      <alignment vertical="center"/>
    </xf>
    <xf numFmtId="0" fontId="48" fillId="0" borderId="0" xfId="0" applyFont="1" applyAlignment="1">
      <alignment horizontal="left" vertical="center"/>
    </xf>
    <xf numFmtId="0" fontId="27" fillId="3" borderId="0" xfId="0" applyFont="1" applyFill="1" applyAlignment="1">
      <alignment horizontal="left" vertical="top" wrapText="1"/>
    </xf>
    <xf numFmtId="0" fontId="4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3" fillId="6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1" fillId="0" borderId="0" xfId="0" applyFont="1" applyAlignment="1">
      <alignment horizontal="right" vertical="top"/>
    </xf>
    <xf numFmtId="0" fontId="41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9" fontId="15" fillId="0" borderId="0" xfId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14" fillId="3" borderId="0" xfId="5" applyFont="1" applyFill="1" applyAlignment="1">
      <alignment horizontal="left" wrapText="1"/>
    </xf>
    <xf numFmtId="0" fontId="14" fillId="3" borderId="0" xfId="5" applyFont="1" applyFill="1" applyAlignment="1">
      <alignment horizontal="center" vertical="center" wrapText="1"/>
    </xf>
    <xf numFmtId="9" fontId="1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9" fontId="15" fillId="0" borderId="0" xfId="1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34" fillId="0" borderId="0" xfId="0" applyFont="1" applyAlignment="1">
      <alignment horizontal="left" vertical="center"/>
    </xf>
    <xf numFmtId="9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14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shrinkToFit="1"/>
    </xf>
    <xf numFmtId="0" fontId="18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6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left" vertical="center"/>
    </xf>
  </cellXfs>
  <cellStyles count="15">
    <cellStyle name="Millares" xfId="14" builtinId="3"/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1D3-436F-9E81-7CB445EFF9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1D3-436F-9E81-7CB445EFF9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1D3-436F-9E81-7CB445EFF9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1D3-436F-9E81-7CB445EFF973}"/>
              </c:ext>
            </c:extLst>
          </c:dPt>
          <c:dLbls>
            <c:dLbl>
              <c:idx val="0"/>
              <c:layout>
                <c:manualLayout>
                  <c:x val="-0.15147118304827961"/>
                  <c:y val="0.2357926620637278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 sz="105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05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  <a:fld id="{388E3406-C9FE-4440-ACE3-96E79B6E4DAA}" type="PERCENTAG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sz="105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1D3-436F-9E81-7CB445EFF973}"/>
                </c:ext>
              </c:extLst>
            </c:dLbl>
            <c:dLbl>
              <c:idx val="1"/>
              <c:layout>
                <c:manualLayout>
                  <c:x val="-1.490670021057606E-2"/>
                  <c:y val="-0.156137328700068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2921447484551"/>
                      <c:h val="0.23547869047642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D3-436F-9E81-7CB445EFF973}"/>
                </c:ext>
              </c:extLst>
            </c:dLbl>
            <c:dLbl>
              <c:idx val="2"/>
              <c:layout>
                <c:manualLayout>
                  <c:x val="-8.4641568965397415E-2"/>
                  <c:y val="0.1297879430954928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BD080EBB-6BD0-4AF2-8F47-818C6B08778A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1C24EFC-7D24-4468-BC7B-035D9E729D4F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16299838071873"/>
                      <c:h val="0.231215104653899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D3-436F-9E81-7CB445EFF973}"/>
                </c:ext>
              </c:extLst>
            </c:dLbl>
            <c:dLbl>
              <c:idx val="3"/>
              <c:layout>
                <c:manualLayout>
                  <c:x val="-8.4907047695825313E-2"/>
                  <c:y val="-4.08163063492471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57357305182394"/>
                      <c:h val="0.216878222535149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D3-436F-9E81-7CB445EFF9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11</c:v>
                </c:pt>
                <c:pt idx="1">
                  <c:v>38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D3-436F-9E81-7CB445EFF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7-4EC0-B6A1-84499ABBAF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7-4EC0-B6A1-84499ABBAF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7-4EC0-B6A1-84499ABBAF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87-4EC0-B6A1-84499ABBAF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87-4EC0-B6A1-84499ABBAF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87-4EC0-B6A1-84499ABBAF14}"/>
              </c:ext>
            </c:extLst>
          </c:dPt>
          <c:dLbls>
            <c:dLbl>
              <c:idx val="0"/>
              <c:layout>
                <c:manualLayout>
                  <c:x val="-7.6689192704622072E-2"/>
                  <c:y val="-0.12132030150763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 sz="120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fld id="{6A88E9D5-0F5E-4106-ABC7-6CF89F98493B}" type="VALU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  <a:fld id="{E6A869C0-E480-41E9-8D97-9100BCEE05BF}" type="PERCENTAG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2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187-4EC0-B6A1-84499ABBAF14}"/>
                </c:ext>
              </c:extLst>
            </c:dLbl>
            <c:dLbl>
              <c:idx val="1"/>
              <c:layout>
                <c:manualLayout>
                  <c:x val="0.25307092014725396"/>
                  <c:y val="-6.10925328127114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24777194003969"/>
                      <c:h val="0.225344303290071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87-4EC0-B6A1-84499ABBAF14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87-4EC0-B6A1-84499ABBAF14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87-4EC0-B6A1-84499ABBAF14}"/>
                </c:ext>
              </c:extLst>
            </c:dLbl>
            <c:dLbl>
              <c:idx val="4"/>
              <c:layout>
                <c:manualLayout>
                  <c:x val="-5.7459719833816746E-3"/>
                  <c:y val="-0.13813055293017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87-4EC0-B6A1-84499ABBAF14}"/>
                </c:ext>
              </c:extLst>
            </c:dLbl>
            <c:dLbl>
              <c:idx val="5"/>
              <c:layout>
                <c:manualLayout>
                  <c:x val="-3.0633420967266893E-3"/>
                  <c:y val="-4.063450286745607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47394847198"/>
                      <c:h val="0.172591657366213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187-4EC0-B6A1-84499ABBA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61</c:v>
                </c:pt>
                <c:pt idx="1">
                  <c:v>25</c:v>
                </c:pt>
                <c:pt idx="2">
                  <c:v>7</c:v>
                </c:pt>
                <c:pt idx="3">
                  <c:v>16</c:v>
                </c:pt>
                <c:pt idx="4">
                  <c:v>15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87-4EC0-B6A1-84499ABBA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5-4DF7-B3A1-BB749AAEAD7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D5-4DF7-B3A1-BB749AAEAD75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D5-4DF7-B3A1-BB749AAEAD75}"/>
              </c:ext>
            </c:extLst>
          </c:dPt>
          <c:dLbls>
            <c:dLbl>
              <c:idx val="0"/>
              <c:layout>
                <c:manualLayout>
                  <c:x val="-0.14766186125844061"/>
                  <c:y val="0.148160805451942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 sz="120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fld id="{EABAC365-2420-48BF-B36C-924D7147DA7F}" type="VALU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200" baseline="0">
                        <a:solidFill>
                          <a:schemeClr val="bg1"/>
                        </a:solidFill>
                      </a:rPr>
                      <a:t>, </a:t>
                    </a:r>
                    <a:fld id="{D9F3B9C5-CDCA-4AF4-866B-D2618CDC0877}" type="PERCENTAGE">
                      <a:rPr lang="en-US" sz="1200" baseline="0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2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8726138461179"/>
                      <c:h val="0.275568342375946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5D5-4DF7-B3A1-BB749AAEAD75}"/>
                </c:ext>
              </c:extLst>
            </c:dLbl>
            <c:dLbl>
              <c:idx val="1"/>
              <c:layout>
                <c:manualLayout>
                  <c:x val="2.7236617677983129E-2"/>
                  <c:y val="-0.138300177084510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 sz="1200"/>
                      <a:pPr>
                        <a:defRPr sz="1200"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sz="1200" baseline="0"/>
                      <a:t>, </a:t>
                    </a:r>
                  </a:p>
                  <a:p>
                    <a:pPr>
                      <a:defRPr sz="1200"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sz="1200" baseline="0"/>
                      <a:pPr>
                        <a:defRPr sz="12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sz="1200" baseline="0"/>
                      <a:t>, </a:t>
                    </a:r>
                    <a:fld id="{90D30A31-49C1-4BE4-A340-F9C9CB03FB06}" type="PERCENTAGE">
                      <a:rPr lang="en-US" sz="1200" baseline="0"/>
                      <a:pPr>
                        <a:defRPr sz="1200"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204701044416929"/>
                      <c:h val="0.271993095587958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5D5-4DF7-B3A1-BB749AAEAD75}"/>
                </c:ext>
              </c:extLst>
            </c:dLbl>
            <c:dLbl>
              <c:idx val="2"/>
              <c:layout>
                <c:manualLayout>
                  <c:x val="0.13055024650108649"/>
                  <c:y val="0.142717576108662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 sz="105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1050" b="1">
                        <a:solidFill>
                          <a:schemeClr val="bg1"/>
                        </a:solidFill>
                      </a:defRPr>
                    </a:pPr>
                    <a:fld id="{A7567BB3-CDEF-46F1-89B3-D92FEA2E3906}" type="VALU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050" baseline="0">
                        <a:solidFill>
                          <a:schemeClr val="bg1"/>
                        </a:solidFill>
                      </a:rPr>
                      <a:t>, </a:t>
                    </a:r>
                    <a:fld id="{284AF525-6900-4056-AE71-A74864D7C15A}" type="PERCENTAGE">
                      <a:rPr lang="en-US" sz="1050" baseline="0">
                        <a:solidFill>
                          <a:schemeClr val="bg1"/>
                        </a:solidFill>
                      </a:rPr>
                      <a:pPr>
                        <a:defRPr sz="1050"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05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20400009346012"/>
                      <c:h val="0.355502453750800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5D5-4DF7-B3A1-BB749AAEA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32</c:v>
                </c:pt>
                <c:pt idx="1">
                  <c:v>64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D5-4DF7-B3A1-BB749AAEA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4-4EB5-9D4D-6C1239C23CA4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F4-4EB5-9D4D-6C1239C23CA4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4-4EB5-9D4D-6C1239C23CA4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4-4EB5-9D4D-6C1239C23CA4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4-4EB5-9D4D-6C1239C23CA4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4-4EB5-9D4D-6C1239C23CA4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F4-4EB5-9D4D-6C1239C23CA4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F4-4EB5-9D4D-6C1239C23CA4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F4-4EB5-9D4D-6C1239C23CA4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F4-4EB5-9D4D-6C1239C23CA4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F4-4EB5-9D4D-6C1239C23CA4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0F4-4EB5-9D4D-6C1239C23CA4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0F4-4EB5-9D4D-6C1239C23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F4-4EB5-9D4D-6C1239C23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3B-4E87-B6E5-FA541DB60634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3B-4E87-B6E5-FA541DB60634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3B-4E87-B6E5-FA541DB6063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3B-4E87-B6E5-FA541DB60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B-4E87-B6E5-FA541DB60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BA-45B2-95AB-614197AB8F9F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BA-45B2-95AB-614197AB8F9F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BA-45B2-95AB-614197AB8F9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BA-45B2-95AB-614197AB8F9F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BA-45B2-95AB-614197AB8F9F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EBA-45B2-95AB-614197AB8F9F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EBA-45B2-95AB-614197AB8F9F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BA-45B2-95AB-614197AB8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31</c:v>
                </c:pt>
                <c:pt idx="1">
                  <c:v>124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A-45B2-95AB-614197AB8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9B-420C-9A81-3D9FE7B42825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9B-420C-9A81-3D9FE7B42825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9B-420C-9A81-3D9FE7B42825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9B-420C-9A81-3D9FE7B42825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49B-420C-9A81-3D9FE7B428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49B-420C-9A81-3D9FE7B42825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49B-420C-9A81-3D9FE7B42825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49B-420C-9A81-3D9FE7B42825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9B-420C-9A81-3D9FE7B42825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49B-420C-9A81-3D9FE7B42825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49B-420C-9A81-3D9FE7B42825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49B-420C-9A81-3D9FE7B42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168</c:v>
                </c:pt>
                <c:pt idx="1">
                  <c:v>117</c:v>
                </c:pt>
                <c:pt idx="2">
                  <c:v>18</c:v>
                </c:pt>
                <c:pt idx="3">
                  <c:v>11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9B-420C-9A81-3D9FE7B42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1D-42F6-B5AB-90284ED0A0CC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1D-42F6-B5AB-90284ED0A0CC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1D-42F6-B5AB-90284ED0A0CC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1D-42F6-B5AB-90284ED0A0CC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E1D-42F6-B5AB-90284ED0A0CC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E1D-42F6-B5AB-90284ED0A0CC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E1D-42F6-B5AB-90284ED0A0CC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E1D-42F6-B5AB-90284ED0A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178</c:v>
                </c:pt>
                <c:pt idx="1">
                  <c:v>121</c:v>
                </c:pt>
                <c:pt idx="2">
                  <c:v>11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D-42F6-B5AB-90284ED0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7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6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5" Type="http://schemas.microsoft.com/office/2007/relationships/hdphoto" Target="../media/hdphoto8.wdp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7389B398-FE36-4256-B77C-9C25D67456CB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3ABE06A-CED2-4537-BD4D-F2A0C2421635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B83B137F-5D82-4F74-84F8-9D98DF232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4CDD98D-3BC3-4CA3-A4CD-3F8F339C8B8E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40211</xdr:colOff>
      <xdr:row>47</xdr:row>
      <xdr:rowOff>182562</xdr:rowOff>
    </xdr:from>
    <xdr:to>
      <xdr:col>8</xdr:col>
      <xdr:colOff>127000</xdr:colOff>
      <xdr:row>55</xdr:row>
      <xdr:rowOff>158749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FF5614EB-D7B8-4535-BFDE-2751EBF46C8B}"/>
            </a:ext>
          </a:extLst>
        </xdr:cNvPr>
        <xdr:cNvSpPr/>
      </xdr:nvSpPr>
      <xdr:spPr bwMode="auto">
        <a:xfrm>
          <a:off x="802211" y="9136062"/>
          <a:ext cx="5420789" cy="1500187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Setiembre, 2019</a:t>
          </a:r>
          <a:r>
            <a:rPr lang="es-PE" sz="1050" b="0" baseline="0">
              <a:latin typeface="+mn-lt"/>
            </a:rPr>
            <a:t>: Lima Metropolitana, Puno, La Libertad,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Callao, Lima Provincia, Huánuco, Piura e Ica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Setiembre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E0D26A1-6F42-4959-8C3A-38BB2CAE6305}"/>
            </a:ext>
          </a:extLst>
        </xdr:cNvPr>
        <xdr:cNvGrpSpPr/>
      </xdr:nvGrpSpPr>
      <xdr:grpSpPr>
        <a:xfrm>
          <a:off x="3703027" y="16362812"/>
          <a:ext cx="1762858" cy="2262730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4EEF6BB0-7BA2-4A42-BEB0-41F4960F0C7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9A3F50CF-097E-448B-81D4-5D429F139457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98E9606E-93D2-49E4-BB26-F359223DE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B31DE352-3901-4211-AD77-C08671F77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A8C11447-8729-4A25-B3E7-1D7EB8CD5918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4E56FFE-4529-46E5-AE8A-BB17BEDEC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121613F-1503-4080-8EF2-9D8C6AE9C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7C095F3F-B0EE-4CC8-8615-0952D533B15C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971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145</xdr:row>
      <xdr:rowOff>57151</xdr:rowOff>
    </xdr:from>
    <xdr:to>
      <xdr:col>19</xdr:col>
      <xdr:colOff>0</xdr:colOff>
      <xdr:row>154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8C3C971-10E6-4C41-BC8B-B63B3DF59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E96181F-CA7F-42BE-8128-CA3EB1FEA732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3841369-7902-4D54-8DD6-552CCB715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23813</xdr:colOff>
      <xdr:row>16</xdr:row>
      <xdr:rowOff>31750</xdr:rowOff>
    </xdr:from>
    <xdr:ext cx="3784600" cy="5387975"/>
    <xdr:pic>
      <xdr:nvPicPr>
        <xdr:cNvPr id="19" name="Imagen 18">
          <a:extLst>
            <a:ext uri="{FF2B5EF4-FFF2-40B4-BE49-F238E27FC236}">
              <a16:creationId xmlns:a16="http://schemas.microsoft.com/office/drawing/2014/main" id="{6AA1AA0F-04B3-4DA5-8F97-FB448D9E4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7417"/>
        <a:stretch/>
      </xdr:blipFill>
      <xdr:spPr>
        <a:xfrm>
          <a:off x="23813" y="3079750"/>
          <a:ext cx="3784600" cy="5387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35BA45-8C10-4514-B9B9-DE3E0C94B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9DCBD95-9E92-4CFE-8AD7-86ECB6B014C5}"/>
            </a:ext>
          </a:extLst>
        </xdr:cNvPr>
        <xdr:cNvSpPr/>
      </xdr:nvSpPr>
      <xdr:spPr>
        <a:xfrm>
          <a:off x="6521451" y="208227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63E92332-22BD-4370-8FF2-55D57A18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17FC655-3B4C-4C87-8A34-2F27A724F82F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375396</xdr:colOff>
      <xdr:row>47</xdr:row>
      <xdr:rowOff>85725</xdr:rowOff>
    </xdr:from>
    <xdr:to>
      <xdr:col>17</xdr:col>
      <xdr:colOff>450199</xdr:colOff>
      <xdr:row>54</xdr:row>
      <xdr:rowOff>28575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B88B77C6-6572-451E-8C3C-9EC615628612}"/>
            </a:ext>
          </a:extLst>
        </xdr:cNvPr>
        <xdr:cNvSpPr/>
      </xdr:nvSpPr>
      <xdr:spPr bwMode="auto">
        <a:xfrm>
          <a:off x="6471396" y="8848725"/>
          <a:ext cx="6932803" cy="127635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08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setiembre 2019</a:t>
          </a:r>
          <a:r>
            <a:rPr lang="es-PE" sz="1050" b="0" baseline="0">
              <a:latin typeface="+mn-lt"/>
            </a:rPr>
            <a:t>: Lima Metropolitana (127), Arequipa (18),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Callao (16),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Cusco(15),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Huánuco (14),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 Martín (14), Piura (11), La Libertad(11)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Apurimac (11),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 (10)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Junín (10), Puno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 .</a:t>
          </a:r>
          <a:endParaRPr lang="es-PE" sz="1050">
            <a:effectLst/>
            <a:latin typeface="+mn-lt"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setiembre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Setiembre 2019): </a:t>
          </a:r>
          <a:r>
            <a:rPr lang="es-PE" sz="1050" b="0" baseline="0">
              <a:latin typeface="+mn-lt"/>
            </a:rPr>
            <a:t>Lima Metropolitana (581), Arequipa (134), Junín (95), Cusco (92)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(83)</a:t>
          </a:r>
          <a:r>
            <a:rPr lang="es-PE" sz="1050" b="0" baseline="0">
              <a:latin typeface="+mn-lt"/>
            </a:rPr>
            <a:t>, Ancash (78), La libertad (77), Puno (72), Ica (66) y Ayacucho (65).</a:t>
          </a:r>
        </a:p>
      </xdr:txBody>
    </xdr:sp>
    <xdr:clientData/>
  </xdr:two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92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86AA7FF-8D9C-4584-BE43-B3AA79492DB2}"/>
            </a:ext>
          </a:extLst>
        </xdr:cNvPr>
        <xdr:cNvGrpSpPr/>
      </xdr:nvGrpSpPr>
      <xdr:grpSpPr>
        <a:xfrm>
          <a:off x="2798234" y="15719968"/>
          <a:ext cx="1933575" cy="213147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CC870127-1245-4B4F-9469-92703279F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9597FA1F-BEB7-4F2A-BAF3-5313AC8F9D59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27E685F3-6F29-41A4-AFEE-33A9E3A8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3976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75ED5A3B-3BFB-4E50-921F-612C80BE6BBA}"/>
            </a:ext>
          </a:extLst>
        </xdr:cNvPr>
        <xdr:cNvSpPr/>
      </xdr:nvSpPr>
      <xdr:spPr bwMode="auto">
        <a:xfrm>
          <a:off x="6637868" y="179969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168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D9AC95BE-DE54-4D58-A564-B01926AF9C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8487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FF34DC16-FF33-496B-9606-A502698C2E7F}"/>
            </a:ext>
          </a:extLst>
        </xdr:cNvPr>
        <xdr:cNvSpPr txBox="1"/>
      </xdr:nvSpPr>
      <xdr:spPr>
        <a:xfrm>
          <a:off x="8671982" y="180453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0BFA9B2-D8A2-4D80-BC99-30407F770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83D56D1-11FA-4851-81A1-3ACD8E471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1BA5AFB2-2987-40BC-9C88-3E71D18FD5D8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3937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137</xdr:row>
      <xdr:rowOff>17502</xdr:rowOff>
    </xdr:from>
    <xdr:to>
      <xdr:col>19</xdr:col>
      <xdr:colOff>3</xdr:colOff>
      <xdr:row>146</xdr:row>
      <xdr:rowOff>79374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39C1F85-9EBE-42F0-92A5-49B7DBE9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19050</xdr:colOff>
      <xdr:row>15</xdr:row>
      <xdr:rowOff>177800</xdr:rowOff>
    </xdr:from>
    <xdr:ext cx="3816350" cy="5295900"/>
    <xdr:pic>
      <xdr:nvPicPr>
        <xdr:cNvPr id="18" name="Imagen 17">
          <a:extLst>
            <a:ext uri="{FF2B5EF4-FFF2-40B4-BE49-F238E27FC236}">
              <a16:creationId xmlns:a16="http://schemas.microsoft.com/office/drawing/2014/main" id="{864B0F4D-B5FC-4142-AE84-B4B0FDF34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8458"/>
        <a:stretch/>
      </xdr:blipFill>
      <xdr:spPr>
        <a:xfrm>
          <a:off x="19050" y="3035300"/>
          <a:ext cx="3816350" cy="5295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9"/>
  <sheetViews>
    <sheetView showGridLines="0" view="pageBreakPreview" zoomScale="130" zoomScaleNormal="100" zoomScaleSheetLayoutView="130" workbookViewId="0">
      <selection activeCell="V94" sqref="V94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6" customWidth="1"/>
    <col min="7" max="7" width="1.7109375" style="6" customWidth="1"/>
    <col min="8" max="8" width="7.140625" style="6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10" t="s">
        <v>50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</row>
    <row r="6" spans="2:19" ht="22.5" customHeight="1" x14ac:dyDescent="0.25"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</row>
    <row r="7" spans="2:19" ht="7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t="18" customHeight="1" x14ac:dyDescent="0.3">
      <c r="B8" s="211" t="s">
        <v>255</v>
      </c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</row>
    <row r="9" spans="2:19" ht="5.25" customHeight="1" x14ac:dyDescent="0.25"/>
    <row r="10" spans="2:19" x14ac:dyDescent="0.25">
      <c r="B10" s="212" t="s">
        <v>51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</row>
    <row r="11" spans="2:19" ht="27" customHeight="1" x14ac:dyDescent="0.25"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</row>
    <row r="12" spans="2:19" ht="6" customHeight="1" x14ac:dyDescent="0.25"/>
    <row r="13" spans="2:19" s="8" customFormat="1" ht="17.25" customHeight="1" x14ac:dyDescent="0.25">
      <c r="B13" s="3" t="s">
        <v>52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ht="7.5" customHeight="1" x14ac:dyDescent="0.25"/>
    <row r="15" spans="2:19" ht="12.75" customHeight="1" x14ac:dyDescent="0.25">
      <c r="B15" s="186" t="s">
        <v>53</v>
      </c>
      <c r="C15" s="9"/>
      <c r="D15" s="9"/>
      <c r="E15" s="9"/>
      <c r="F15" s="194"/>
      <c r="G15" s="194"/>
      <c r="H15" s="194"/>
      <c r="I15" s="213" t="s">
        <v>54</v>
      </c>
      <c r="J15" s="213"/>
      <c r="K15" s="213"/>
      <c r="L15" s="213"/>
      <c r="M15" s="213"/>
      <c r="N15" s="177"/>
      <c r="O15" s="9"/>
      <c r="P15" s="9"/>
      <c r="Q15" s="10"/>
      <c r="R15" s="10"/>
      <c r="S15" s="9"/>
    </row>
    <row r="16" spans="2:19" ht="11.25" customHeight="1" x14ac:dyDescent="0.25">
      <c r="B16" s="11" t="s">
        <v>255</v>
      </c>
      <c r="C16" s="9"/>
      <c r="D16" s="9"/>
      <c r="E16" s="9"/>
      <c r="F16" s="194"/>
      <c r="G16" s="194"/>
      <c r="H16" s="194"/>
      <c r="I16" s="213"/>
      <c r="J16" s="213"/>
      <c r="K16" s="213"/>
      <c r="L16" s="213"/>
      <c r="M16" s="213"/>
      <c r="N16" s="177"/>
      <c r="O16" s="189"/>
      <c r="P16" s="189"/>
      <c r="Q16" s="10"/>
      <c r="R16" s="10"/>
      <c r="S16" s="9"/>
    </row>
    <row r="17" spans="2:19" x14ac:dyDescent="0.25">
      <c r="C17" s="9"/>
      <c r="D17" s="9"/>
      <c r="E17" s="9"/>
      <c r="F17" s="194"/>
      <c r="G17" s="194"/>
      <c r="H17" s="194"/>
      <c r="I17" s="179" t="s">
        <v>55</v>
      </c>
      <c r="J17" s="179"/>
      <c r="K17" s="179">
        <v>2019</v>
      </c>
      <c r="L17" s="179">
        <v>2018</v>
      </c>
      <c r="M17" s="179" t="s">
        <v>56</v>
      </c>
      <c r="N17" s="189"/>
      <c r="O17" s="191"/>
      <c r="P17" s="191"/>
      <c r="Q17" s="12"/>
      <c r="R17" s="12"/>
      <c r="S17" s="189"/>
    </row>
    <row r="18" spans="2:19" ht="14.25" customHeight="1" x14ac:dyDescent="0.25">
      <c r="B18" s="9"/>
      <c r="C18" s="9"/>
      <c r="D18" s="9"/>
      <c r="E18" s="9"/>
      <c r="F18" s="194"/>
      <c r="G18" s="194"/>
      <c r="H18" s="194"/>
      <c r="I18" s="186" t="s">
        <v>5</v>
      </c>
      <c r="J18" s="193"/>
      <c r="K18" s="193">
        <v>15</v>
      </c>
      <c r="L18" s="193">
        <v>10</v>
      </c>
      <c r="M18" s="191">
        <f t="shared" ref="M18:M30" si="0">K18/L18-1</f>
        <v>0.5</v>
      </c>
      <c r="N18" s="191"/>
      <c r="O18" s="13"/>
      <c r="P18" s="194"/>
      <c r="Q18" s="13"/>
      <c r="R18" s="14"/>
      <c r="S18" s="191"/>
    </row>
    <row r="19" spans="2:19" ht="14.25" customHeight="1" x14ac:dyDescent="0.25">
      <c r="B19" s="9"/>
      <c r="C19" s="9"/>
      <c r="D19" s="9"/>
      <c r="E19" s="9"/>
      <c r="F19" s="194"/>
      <c r="G19" s="194"/>
      <c r="H19" s="194"/>
      <c r="I19" s="186" t="s">
        <v>6</v>
      </c>
      <c r="J19" s="193"/>
      <c r="K19" s="193">
        <v>15</v>
      </c>
      <c r="L19" s="193">
        <v>12</v>
      </c>
      <c r="M19" s="191">
        <f t="shared" si="0"/>
        <v>0.25</v>
      </c>
      <c r="N19" s="9"/>
      <c r="O19" s="9"/>
      <c r="P19" s="9"/>
      <c r="Q19" s="15"/>
      <c r="R19" s="1"/>
      <c r="S19" s="9"/>
    </row>
    <row r="20" spans="2:19" ht="14.25" customHeight="1" x14ac:dyDescent="0.25">
      <c r="B20" s="9"/>
      <c r="C20" s="9"/>
      <c r="D20" s="9"/>
      <c r="E20" s="9"/>
      <c r="F20" s="194"/>
      <c r="G20" s="194"/>
      <c r="H20" s="194"/>
      <c r="I20" s="186" t="s">
        <v>7</v>
      </c>
      <c r="J20" s="193"/>
      <c r="K20" s="193">
        <v>13</v>
      </c>
      <c r="L20" s="193">
        <v>11</v>
      </c>
      <c r="M20" s="191">
        <f t="shared" si="0"/>
        <v>0.18181818181818188</v>
      </c>
      <c r="N20" s="9"/>
      <c r="O20" s="9"/>
      <c r="P20" s="9"/>
      <c r="Q20" s="9"/>
      <c r="R20" s="9"/>
      <c r="S20" s="9"/>
    </row>
    <row r="21" spans="2:19" ht="14.25" customHeight="1" x14ac:dyDescent="0.25">
      <c r="B21" s="9"/>
      <c r="C21" s="9"/>
      <c r="D21" s="9"/>
      <c r="E21" s="9"/>
      <c r="F21" s="194"/>
      <c r="G21" s="194"/>
      <c r="H21" s="194"/>
      <c r="I21" s="186" t="s">
        <v>8</v>
      </c>
      <c r="J21" s="193"/>
      <c r="K21" s="193">
        <v>13</v>
      </c>
      <c r="L21" s="193">
        <v>10</v>
      </c>
      <c r="M21" s="191">
        <f t="shared" si="0"/>
        <v>0.30000000000000004</v>
      </c>
      <c r="N21" s="9"/>
      <c r="O21" s="9"/>
      <c r="P21" s="9"/>
      <c r="Q21" s="9"/>
      <c r="R21" s="9"/>
      <c r="S21" s="9"/>
    </row>
    <row r="22" spans="2:19" ht="14.25" customHeight="1" x14ac:dyDescent="0.25">
      <c r="B22" s="9"/>
      <c r="C22" s="9"/>
      <c r="D22" s="9"/>
      <c r="E22" s="9"/>
      <c r="F22" s="194"/>
      <c r="G22" s="194"/>
      <c r="H22" s="194"/>
      <c r="I22" s="186" t="s">
        <v>9</v>
      </c>
      <c r="J22" s="193"/>
      <c r="K22" s="193">
        <v>11</v>
      </c>
      <c r="L22" s="193">
        <v>19</v>
      </c>
      <c r="M22" s="191">
        <f t="shared" si="0"/>
        <v>-0.42105263157894735</v>
      </c>
      <c r="N22" s="9"/>
      <c r="O22" s="9"/>
      <c r="P22" s="9"/>
      <c r="Q22" s="9"/>
      <c r="R22" s="9"/>
      <c r="S22" s="9"/>
    </row>
    <row r="23" spans="2:19" ht="14.25" customHeight="1" x14ac:dyDescent="0.25">
      <c r="B23" s="9"/>
      <c r="C23" s="9"/>
      <c r="D23" s="9"/>
      <c r="E23" s="9"/>
      <c r="F23" s="194"/>
      <c r="G23" s="194"/>
      <c r="H23" s="194"/>
      <c r="I23" s="186" t="s">
        <v>10</v>
      </c>
      <c r="J23" s="193"/>
      <c r="K23" s="193">
        <v>19</v>
      </c>
      <c r="L23" s="193">
        <v>8</v>
      </c>
      <c r="M23" s="191">
        <f t="shared" si="0"/>
        <v>1.375</v>
      </c>
      <c r="N23" s="9"/>
      <c r="O23" s="9"/>
      <c r="P23" s="9"/>
      <c r="Q23" s="9"/>
      <c r="R23" s="9"/>
      <c r="S23" s="9"/>
    </row>
    <row r="24" spans="2:19" ht="14.25" customHeight="1" x14ac:dyDescent="0.25">
      <c r="B24" s="9"/>
      <c r="C24" s="9"/>
      <c r="D24" s="9"/>
      <c r="E24" s="9"/>
      <c r="F24" s="194"/>
      <c r="G24" s="194"/>
      <c r="H24" s="194"/>
      <c r="I24" s="186" t="s">
        <v>11</v>
      </c>
      <c r="J24" s="193"/>
      <c r="K24" s="193">
        <v>15</v>
      </c>
      <c r="L24" s="193">
        <v>12</v>
      </c>
      <c r="M24" s="191">
        <f t="shared" si="0"/>
        <v>0.25</v>
      </c>
      <c r="N24" s="9"/>
      <c r="O24" s="9"/>
      <c r="P24" s="9"/>
      <c r="Q24" s="9"/>
      <c r="R24" s="9"/>
      <c r="S24" s="9"/>
    </row>
    <row r="25" spans="2:19" ht="14.25" customHeight="1" x14ac:dyDescent="0.25">
      <c r="B25" s="9"/>
      <c r="C25" s="9"/>
      <c r="D25" s="9"/>
      <c r="E25" s="9"/>
      <c r="F25" s="194"/>
      <c r="G25" s="194"/>
      <c r="H25" s="194"/>
      <c r="I25" s="186" t="s">
        <v>12</v>
      </c>
      <c r="J25" s="193"/>
      <c r="K25" s="193">
        <v>18</v>
      </c>
      <c r="L25" s="193">
        <v>11</v>
      </c>
      <c r="M25" s="191">
        <f t="shared" si="0"/>
        <v>0.63636363636363646</v>
      </c>
      <c r="N25" s="9"/>
      <c r="O25" s="9"/>
      <c r="P25" s="9"/>
      <c r="Q25" s="9"/>
      <c r="R25" s="9"/>
      <c r="S25" s="9"/>
    </row>
    <row r="26" spans="2:19" ht="14.25" customHeight="1" thickBot="1" x14ac:dyDescent="0.3">
      <c r="B26" s="9"/>
      <c r="C26" s="9"/>
      <c r="D26" s="9"/>
      <c r="E26" s="9"/>
      <c r="F26" s="194"/>
      <c r="G26" s="194"/>
      <c r="H26" s="194"/>
      <c r="I26" s="186" t="s">
        <v>13</v>
      </c>
      <c r="J26" s="193"/>
      <c r="K26" s="193">
        <v>8</v>
      </c>
      <c r="L26" s="193">
        <v>10</v>
      </c>
      <c r="M26" s="191">
        <f t="shared" si="0"/>
        <v>-0.19999999999999996</v>
      </c>
      <c r="N26" s="9"/>
      <c r="O26" s="9"/>
      <c r="P26" s="9"/>
      <c r="Q26" s="9"/>
      <c r="R26" s="9"/>
      <c r="S26" s="9"/>
    </row>
    <row r="27" spans="2:19" ht="14.25" hidden="1" customHeight="1" x14ac:dyDescent="0.3">
      <c r="B27" s="9"/>
      <c r="C27" s="9"/>
      <c r="D27" s="9"/>
      <c r="E27" s="9"/>
      <c r="F27" s="194"/>
      <c r="G27" s="194"/>
      <c r="H27" s="194"/>
      <c r="I27" s="186" t="s">
        <v>14</v>
      </c>
      <c r="J27" s="193"/>
      <c r="K27" s="193">
        <v>0</v>
      </c>
      <c r="L27" s="193"/>
      <c r="M27" s="191" t="e">
        <f t="shared" si="0"/>
        <v>#DIV/0!</v>
      </c>
      <c r="N27" s="9"/>
      <c r="O27" s="9"/>
      <c r="P27" s="9"/>
      <c r="Q27" s="9"/>
      <c r="R27" s="9"/>
      <c r="S27" s="9"/>
    </row>
    <row r="28" spans="2:19" ht="14.25" hidden="1" customHeight="1" x14ac:dyDescent="0.3">
      <c r="B28" s="9"/>
      <c r="C28" s="9"/>
      <c r="D28" s="9"/>
      <c r="E28" s="9"/>
      <c r="F28" s="194"/>
      <c r="G28" s="194"/>
      <c r="H28" s="194"/>
      <c r="I28" s="186" t="s">
        <v>15</v>
      </c>
      <c r="J28" s="193"/>
      <c r="K28" s="193">
        <v>0</v>
      </c>
      <c r="L28" s="193"/>
      <c r="M28" s="191" t="e">
        <f t="shared" si="0"/>
        <v>#DIV/0!</v>
      </c>
      <c r="N28" s="9"/>
      <c r="O28" s="9"/>
      <c r="P28" s="9"/>
      <c r="Q28" s="9"/>
      <c r="R28" s="9"/>
      <c r="S28" s="9"/>
    </row>
    <row r="29" spans="2:19" ht="14.25" hidden="1" customHeight="1" thickBot="1" x14ac:dyDescent="0.3">
      <c r="B29" s="9"/>
      <c r="C29" s="9"/>
      <c r="D29" s="9"/>
      <c r="E29" s="9"/>
      <c r="F29" s="194"/>
      <c r="G29" s="194"/>
      <c r="H29" s="194"/>
      <c r="I29" s="186" t="s">
        <v>16</v>
      </c>
      <c r="J29" s="193"/>
      <c r="K29" s="193">
        <v>0</v>
      </c>
      <c r="L29" s="193"/>
      <c r="M29" s="191" t="e">
        <f t="shared" si="0"/>
        <v>#DIV/0!</v>
      </c>
      <c r="N29" s="9"/>
      <c r="O29" s="9"/>
      <c r="P29" s="9"/>
      <c r="Q29" s="9"/>
      <c r="R29" s="9"/>
      <c r="S29" s="9"/>
    </row>
    <row r="30" spans="2:19" x14ac:dyDescent="0.25">
      <c r="B30" s="9"/>
      <c r="C30" s="9"/>
      <c r="D30" s="9"/>
      <c r="E30" s="9"/>
      <c r="F30" s="194"/>
      <c r="G30" s="194"/>
      <c r="H30" s="194"/>
      <c r="I30" s="16" t="s">
        <v>0</v>
      </c>
      <c r="J30" s="17"/>
      <c r="K30" s="185">
        <f>SUM(K18:K29)</f>
        <v>127</v>
      </c>
      <c r="L30" s="185">
        <f>SUM(L18:L29)</f>
        <v>103</v>
      </c>
      <c r="M30" s="190">
        <f t="shared" si="0"/>
        <v>0.23300970873786397</v>
      </c>
      <c r="N30" s="9"/>
      <c r="O30" s="189"/>
      <c r="P30" s="189"/>
      <c r="Q30" s="189"/>
      <c r="R30" s="189"/>
      <c r="S30" s="189"/>
    </row>
    <row r="31" spans="2:19" ht="13.5" customHeight="1" x14ac:dyDescent="0.25">
      <c r="B31" s="9"/>
      <c r="C31" s="9"/>
      <c r="D31" s="9"/>
      <c r="E31" s="9"/>
      <c r="F31" s="194"/>
      <c r="G31" s="194"/>
      <c r="H31" s="194"/>
      <c r="L31" s="9"/>
      <c r="M31" s="9"/>
      <c r="N31" s="9"/>
      <c r="O31" s="9"/>
      <c r="P31" s="9"/>
      <c r="Q31" s="9"/>
      <c r="R31" s="9"/>
      <c r="S31" s="9"/>
    </row>
    <row r="32" spans="2:19" ht="18.75" customHeight="1" x14ac:dyDescent="0.25">
      <c r="B32" s="9"/>
      <c r="C32" s="9"/>
      <c r="D32" s="9"/>
      <c r="E32" s="9"/>
      <c r="F32" s="194"/>
      <c r="G32" s="194"/>
      <c r="H32" s="194"/>
      <c r="I32" s="208" t="s">
        <v>57</v>
      </c>
      <c r="J32" s="208"/>
      <c r="K32" s="208"/>
      <c r="L32" s="194"/>
      <c r="M32" s="194"/>
      <c r="N32" s="194"/>
      <c r="O32" s="194"/>
      <c r="P32" s="194"/>
      <c r="Q32" s="194"/>
      <c r="R32" s="194"/>
      <c r="S32" s="194"/>
    </row>
    <row r="33" spans="2:19" ht="18.75" customHeight="1" x14ac:dyDescent="0.25">
      <c r="B33" s="9"/>
      <c r="C33" s="9"/>
      <c r="D33" s="9"/>
      <c r="E33" s="9"/>
      <c r="F33" s="194"/>
      <c r="G33" s="194"/>
      <c r="H33" s="194"/>
      <c r="I33" s="208"/>
      <c r="J33" s="208"/>
      <c r="K33" s="208"/>
      <c r="L33" s="194"/>
      <c r="M33" s="194"/>
      <c r="N33" s="194"/>
      <c r="O33" s="194"/>
      <c r="P33" s="194"/>
      <c r="Q33" s="194"/>
      <c r="R33" s="194"/>
      <c r="S33" s="194"/>
    </row>
    <row r="34" spans="2:19" x14ac:dyDescent="0.25">
      <c r="B34" s="9"/>
      <c r="C34" s="9"/>
      <c r="D34" s="9"/>
      <c r="E34" s="9"/>
      <c r="F34" s="194"/>
      <c r="G34" s="194"/>
      <c r="H34" s="194"/>
      <c r="I34" s="182" t="s">
        <v>58</v>
      </c>
      <c r="J34" s="182"/>
      <c r="K34" s="18" t="s">
        <v>59</v>
      </c>
      <c r="L34" s="194"/>
      <c r="M34" s="194"/>
      <c r="N34" s="194"/>
      <c r="O34" s="194"/>
      <c r="P34" s="194"/>
      <c r="Q34" s="194"/>
      <c r="R34" s="194"/>
      <c r="S34" s="194"/>
    </row>
    <row r="35" spans="2:19" x14ac:dyDescent="0.25">
      <c r="B35" s="9"/>
      <c r="C35" s="9"/>
      <c r="D35" s="9"/>
      <c r="E35" s="9"/>
      <c r="F35" s="194"/>
      <c r="G35" s="194"/>
      <c r="H35" s="194"/>
      <c r="I35" s="19">
        <v>2009</v>
      </c>
      <c r="J35" s="193"/>
      <c r="K35" s="20">
        <v>139</v>
      </c>
      <c r="L35" s="194"/>
      <c r="M35" s="194"/>
      <c r="N35" s="194"/>
      <c r="O35" s="194"/>
      <c r="P35" s="194"/>
      <c r="Q35" s="194"/>
      <c r="R35" s="194"/>
      <c r="S35" s="194"/>
    </row>
    <row r="36" spans="2:19" x14ac:dyDescent="0.25">
      <c r="B36" s="9"/>
      <c r="C36" s="9"/>
      <c r="D36" s="9"/>
      <c r="E36" s="9"/>
      <c r="F36" s="194"/>
      <c r="G36" s="194"/>
      <c r="H36" s="194"/>
      <c r="I36" s="19">
        <v>2010</v>
      </c>
      <c r="J36" s="193"/>
      <c r="K36" s="20">
        <v>121</v>
      </c>
      <c r="L36" s="194"/>
      <c r="M36" s="194"/>
      <c r="N36" s="194"/>
      <c r="O36" s="194"/>
      <c r="P36" s="194"/>
      <c r="Q36" s="194"/>
      <c r="R36" s="194"/>
      <c r="S36" s="194"/>
    </row>
    <row r="37" spans="2:19" x14ac:dyDescent="0.25">
      <c r="B37" s="9"/>
      <c r="C37" s="9"/>
      <c r="D37" s="9"/>
      <c r="E37" s="9"/>
      <c r="F37" s="194"/>
      <c r="G37" s="194"/>
      <c r="H37" s="194"/>
      <c r="I37" s="19">
        <v>2011</v>
      </c>
      <c r="J37" s="193"/>
      <c r="K37" s="20">
        <v>93</v>
      </c>
      <c r="L37" s="194"/>
      <c r="M37" s="194"/>
      <c r="N37" s="194"/>
      <c r="O37" s="194"/>
      <c r="P37" s="194"/>
      <c r="Q37" s="194"/>
      <c r="R37" s="194"/>
      <c r="S37" s="194"/>
    </row>
    <row r="38" spans="2:19" x14ac:dyDescent="0.25">
      <c r="B38" s="9"/>
      <c r="C38" s="9"/>
      <c r="D38" s="9"/>
      <c r="E38" s="9"/>
      <c r="F38" s="194"/>
      <c r="G38" s="194"/>
      <c r="H38" s="194"/>
      <c r="I38" s="19">
        <v>2012</v>
      </c>
      <c r="J38" s="193"/>
      <c r="K38" s="20">
        <v>83</v>
      </c>
      <c r="L38" s="9"/>
      <c r="M38" s="9"/>
      <c r="N38" s="9"/>
      <c r="O38" s="9"/>
      <c r="P38" s="9"/>
      <c r="Q38" s="9"/>
      <c r="R38" s="9"/>
      <c r="S38" s="9"/>
    </row>
    <row r="39" spans="2:19" x14ac:dyDescent="0.25">
      <c r="B39" s="9"/>
      <c r="C39" s="9"/>
      <c r="D39" s="9"/>
      <c r="E39" s="9"/>
      <c r="F39" s="194"/>
      <c r="G39" s="194"/>
      <c r="H39" s="194"/>
      <c r="I39" s="19">
        <v>2013</v>
      </c>
      <c r="J39" s="193"/>
      <c r="K39" s="20">
        <v>131</v>
      </c>
      <c r="L39" s="9"/>
      <c r="M39" s="9"/>
      <c r="N39" s="9"/>
      <c r="O39" s="9"/>
      <c r="P39" s="9"/>
      <c r="Q39" s="9"/>
      <c r="R39" s="9"/>
      <c r="S39" s="9"/>
    </row>
    <row r="40" spans="2:19" x14ac:dyDescent="0.25">
      <c r="B40" s="9"/>
      <c r="C40" s="9"/>
      <c r="D40" s="9"/>
      <c r="E40" s="9"/>
      <c r="F40" s="194"/>
      <c r="G40" s="194"/>
      <c r="H40" s="194"/>
      <c r="I40" s="19">
        <v>2014</v>
      </c>
      <c r="J40" s="193"/>
      <c r="K40" s="20">
        <v>96</v>
      </c>
      <c r="L40" s="9"/>
      <c r="M40" s="9"/>
      <c r="N40" s="9"/>
      <c r="O40" s="9"/>
      <c r="P40" s="9"/>
      <c r="Q40" s="9"/>
      <c r="R40" s="9"/>
      <c r="S40" s="9"/>
    </row>
    <row r="41" spans="2:19" x14ac:dyDescent="0.25">
      <c r="B41" s="9"/>
      <c r="C41" s="9"/>
      <c r="D41" s="9"/>
      <c r="E41" s="9"/>
      <c r="F41" s="194"/>
      <c r="G41" s="194"/>
      <c r="H41" s="194"/>
      <c r="I41" s="19">
        <v>2015</v>
      </c>
      <c r="J41" s="193"/>
      <c r="K41" s="20">
        <v>95</v>
      </c>
      <c r="L41" s="9"/>
      <c r="M41" s="9"/>
      <c r="N41" s="9"/>
      <c r="O41" s="9"/>
      <c r="P41" s="9"/>
      <c r="Q41" s="9"/>
      <c r="R41" s="9"/>
      <c r="S41" s="9"/>
    </row>
    <row r="42" spans="2:19" x14ac:dyDescent="0.25">
      <c r="B42" s="9"/>
      <c r="C42" s="9"/>
      <c r="D42" s="9"/>
      <c r="E42" s="9"/>
      <c r="F42" s="194"/>
      <c r="G42" s="194"/>
      <c r="H42" s="194"/>
      <c r="I42" s="19">
        <v>2016</v>
      </c>
      <c r="J42" s="193"/>
      <c r="K42" s="20">
        <v>124</v>
      </c>
      <c r="L42" s="9"/>
      <c r="M42" s="9"/>
      <c r="N42" s="9"/>
      <c r="O42" s="9"/>
      <c r="P42" s="9"/>
      <c r="Q42" s="9"/>
      <c r="R42" s="9"/>
      <c r="S42" s="9"/>
    </row>
    <row r="43" spans="2:19" x14ac:dyDescent="0.25">
      <c r="B43" s="9"/>
      <c r="C43" s="9"/>
      <c r="D43" s="9"/>
      <c r="E43" s="9"/>
      <c r="F43" s="194"/>
      <c r="G43" s="194"/>
      <c r="H43" s="194"/>
      <c r="I43" s="19">
        <v>2017</v>
      </c>
      <c r="J43" s="193"/>
      <c r="K43" s="20">
        <v>121</v>
      </c>
      <c r="L43" s="9"/>
      <c r="M43" s="9"/>
      <c r="N43" s="9"/>
      <c r="O43" s="9"/>
      <c r="P43" s="9"/>
      <c r="Q43" s="9"/>
      <c r="R43" s="9"/>
      <c r="S43" s="9"/>
    </row>
    <row r="44" spans="2:19" x14ac:dyDescent="0.25">
      <c r="B44" s="9"/>
      <c r="C44" s="9"/>
      <c r="D44" s="9"/>
      <c r="E44" s="9"/>
      <c r="F44" s="194"/>
      <c r="G44" s="194"/>
      <c r="H44" s="194"/>
      <c r="I44" s="19">
        <v>2018</v>
      </c>
      <c r="J44" s="193"/>
      <c r="K44" s="20">
        <v>149</v>
      </c>
      <c r="L44" s="9"/>
      <c r="M44" s="9"/>
      <c r="N44" s="9"/>
      <c r="O44" s="9"/>
      <c r="P44" s="9"/>
      <c r="Q44" s="9"/>
      <c r="R44" s="9"/>
      <c r="S44" s="9"/>
    </row>
    <row r="45" spans="2:19" ht="15.75" customHeight="1" thickBot="1" x14ac:dyDescent="0.3">
      <c r="C45" s="21"/>
      <c r="D45" s="21"/>
      <c r="E45" s="21"/>
      <c r="F45" s="21"/>
      <c r="G45" s="21"/>
      <c r="H45" s="22"/>
      <c r="I45" s="19" t="s">
        <v>60</v>
      </c>
      <c r="J45" s="193"/>
      <c r="K45" s="20">
        <f>K30</f>
        <v>127</v>
      </c>
      <c r="L45" s="9"/>
      <c r="M45" s="9"/>
      <c r="N45" s="9"/>
      <c r="O45" s="9"/>
      <c r="P45" s="9"/>
      <c r="Q45" s="9"/>
      <c r="R45" s="9"/>
      <c r="S45" s="9"/>
    </row>
    <row r="46" spans="2:19" x14ac:dyDescent="0.25">
      <c r="B46" s="206"/>
      <c r="C46" s="206"/>
      <c r="D46" s="206"/>
      <c r="E46" s="206"/>
      <c r="F46" s="206"/>
      <c r="G46" s="206"/>
      <c r="H46" s="22"/>
      <c r="I46" s="185" t="s">
        <v>0</v>
      </c>
      <c r="J46" s="185"/>
      <c r="K46" s="23">
        <f>SUM(K35:K45)</f>
        <v>1279</v>
      </c>
      <c r="L46" s="9"/>
      <c r="M46" s="9"/>
      <c r="N46" s="9"/>
      <c r="O46" s="9"/>
      <c r="P46" s="9"/>
      <c r="Q46" s="9"/>
      <c r="R46" s="9"/>
      <c r="S46" s="9"/>
    </row>
    <row r="47" spans="2:19" x14ac:dyDescent="0.25">
      <c r="B47" s="206"/>
      <c r="C47" s="206"/>
      <c r="D47" s="206"/>
      <c r="E47" s="206"/>
      <c r="F47" s="206"/>
      <c r="G47" s="206"/>
      <c r="H47" s="194"/>
      <c r="I47" s="207" t="s">
        <v>254</v>
      </c>
      <c r="J47" s="207"/>
      <c r="K47" s="207"/>
      <c r="L47" s="9"/>
      <c r="M47" s="9"/>
      <c r="N47" s="9"/>
      <c r="O47" s="9"/>
      <c r="P47" s="9"/>
      <c r="Q47" s="9"/>
      <c r="R47" s="9"/>
      <c r="S47" s="9"/>
    </row>
    <row r="48" spans="2:19" x14ac:dyDescent="0.25">
      <c r="B48" s="206"/>
      <c r="C48" s="206"/>
      <c r="D48" s="206"/>
      <c r="E48" s="206"/>
      <c r="F48" s="206"/>
      <c r="G48" s="206"/>
      <c r="I48" s="207"/>
      <c r="J48" s="207"/>
      <c r="K48" s="207"/>
      <c r="L48" s="9"/>
      <c r="M48" s="9"/>
      <c r="N48" s="9"/>
      <c r="O48" s="9"/>
      <c r="P48" s="9"/>
      <c r="Q48" s="9"/>
      <c r="R48" s="9"/>
      <c r="S48" s="9"/>
    </row>
    <row r="49" spans="2:19" x14ac:dyDescent="0.25">
      <c r="I49" s="9"/>
      <c r="J49" s="9"/>
      <c r="K49" s="9"/>
      <c r="L49" s="215" t="s">
        <v>254</v>
      </c>
      <c r="M49" s="215"/>
      <c r="N49" s="215"/>
      <c r="O49" s="215"/>
      <c r="P49" s="215"/>
      <c r="Q49" s="215"/>
      <c r="R49" s="215"/>
      <c r="S49" s="215"/>
    </row>
    <row r="50" spans="2:19" x14ac:dyDescent="0.25">
      <c r="I50" s="9"/>
      <c r="J50" s="9"/>
      <c r="K50" s="9"/>
      <c r="L50" s="9"/>
      <c r="M50" s="166"/>
      <c r="N50" s="9"/>
      <c r="O50" s="9"/>
      <c r="P50" s="9"/>
      <c r="Q50" s="9"/>
      <c r="R50" s="9"/>
      <c r="S50" s="9"/>
    </row>
    <row r="51" spans="2:19" x14ac:dyDescent="0.25">
      <c r="I51" s="9"/>
      <c r="J51" s="9"/>
      <c r="K51" s="208" t="s">
        <v>61</v>
      </c>
      <c r="L51" s="208"/>
      <c r="M51" s="208"/>
      <c r="N51" s="208"/>
      <c r="O51" s="208"/>
      <c r="P51" s="208"/>
      <c r="Q51" s="208"/>
      <c r="R51" s="9"/>
      <c r="S51" s="9"/>
    </row>
    <row r="52" spans="2:19" ht="15" customHeight="1" thickBot="1" x14ac:dyDescent="0.3">
      <c r="I52" s="9"/>
      <c r="J52" s="9"/>
      <c r="K52" s="209" t="s">
        <v>62</v>
      </c>
      <c r="L52" s="214" t="s">
        <v>63</v>
      </c>
      <c r="M52" s="214"/>
      <c r="N52" s="182"/>
      <c r="O52" s="214">
        <v>2018</v>
      </c>
      <c r="P52" s="214"/>
      <c r="Q52" s="214"/>
      <c r="R52" s="9"/>
      <c r="S52" s="9"/>
    </row>
    <row r="53" spans="2:19" ht="15" customHeight="1" x14ac:dyDescent="0.25">
      <c r="I53" s="9"/>
      <c r="J53" s="9"/>
      <c r="K53" s="209"/>
      <c r="L53" s="182" t="s">
        <v>43</v>
      </c>
      <c r="M53" s="182" t="s">
        <v>1</v>
      </c>
      <c r="N53" s="182"/>
      <c r="O53" s="182" t="s">
        <v>43</v>
      </c>
      <c r="P53" s="182"/>
      <c r="Q53" s="182" t="s">
        <v>1</v>
      </c>
      <c r="R53" s="9"/>
      <c r="S53" s="9"/>
    </row>
    <row r="54" spans="2:19" x14ac:dyDescent="0.25">
      <c r="I54" s="9"/>
      <c r="J54" s="9"/>
      <c r="K54" s="24" t="s">
        <v>64</v>
      </c>
      <c r="L54" s="193">
        <v>82</v>
      </c>
      <c r="M54" s="187">
        <f>L54/$L$58</f>
        <v>0.64566929133858264</v>
      </c>
      <c r="N54" s="187"/>
      <c r="O54" s="193">
        <v>76</v>
      </c>
      <c r="P54" s="193"/>
      <c r="Q54" s="187">
        <f>O54/$O$58</f>
        <v>0.51006711409395977</v>
      </c>
      <c r="R54" s="9"/>
      <c r="S54" s="9"/>
    </row>
    <row r="55" spans="2:19" x14ac:dyDescent="0.25">
      <c r="I55" s="9"/>
      <c r="J55" s="9"/>
      <c r="K55" s="24" t="s">
        <v>65</v>
      </c>
      <c r="L55" s="193">
        <v>40</v>
      </c>
      <c r="M55" s="187">
        <f>L55/$L$58</f>
        <v>0.31496062992125984</v>
      </c>
      <c r="N55" s="187"/>
      <c r="O55" s="193">
        <v>31</v>
      </c>
      <c r="P55" s="193"/>
      <c r="Q55" s="187">
        <f>O55/$O$58</f>
        <v>0.20805369127516779</v>
      </c>
      <c r="R55" s="9"/>
      <c r="S55" s="9"/>
    </row>
    <row r="56" spans="2:19" x14ac:dyDescent="0.25">
      <c r="I56" s="9"/>
      <c r="J56" s="9"/>
      <c r="K56" s="24" t="s">
        <v>66</v>
      </c>
      <c r="L56" s="193">
        <v>5</v>
      </c>
      <c r="M56" s="187">
        <f>L56/$L$58</f>
        <v>3.937007874015748E-2</v>
      </c>
      <c r="N56" s="187"/>
      <c r="O56" s="193">
        <v>19</v>
      </c>
      <c r="P56" s="193"/>
      <c r="Q56" s="187">
        <f>O56/$O$58</f>
        <v>0.12751677852348994</v>
      </c>
      <c r="R56" s="9"/>
      <c r="S56" s="9"/>
    </row>
    <row r="57" spans="2:19" ht="19.5" customHeight="1" thickBot="1" x14ac:dyDescent="0.3">
      <c r="B57" s="219" t="s">
        <v>67</v>
      </c>
      <c r="C57" s="219"/>
      <c r="D57" s="219"/>
      <c r="E57" s="219"/>
      <c r="F57" s="219"/>
      <c r="G57" s="219"/>
      <c r="H57" s="219"/>
      <c r="I57" s="9"/>
      <c r="J57" s="9"/>
      <c r="K57" s="25" t="s">
        <v>68</v>
      </c>
      <c r="L57" s="26">
        <v>0</v>
      </c>
      <c r="M57" s="27">
        <f>L57/$L$58</f>
        <v>0</v>
      </c>
      <c r="N57" s="27"/>
      <c r="O57" s="26">
        <v>23</v>
      </c>
      <c r="P57" s="26"/>
      <c r="Q57" s="27">
        <f>O57/$O$58</f>
        <v>0.15436241610738255</v>
      </c>
      <c r="R57" s="9"/>
      <c r="S57" s="9"/>
    </row>
    <row r="58" spans="2:19" x14ac:dyDescent="0.25">
      <c r="B58" s="219"/>
      <c r="C58" s="219"/>
      <c r="D58" s="219"/>
      <c r="E58" s="219"/>
      <c r="F58" s="219"/>
      <c r="G58" s="219"/>
      <c r="H58" s="219"/>
      <c r="I58" s="9"/>
      <c r="J58" s="9"/>
      <c r="K58" s="179" t="s">
        <v>0</v>
      </c>
      <c r="L58" s="179">
        <f>SUM(L54:L57)</f>
        <v>127</v>
      </c>
      <c r="M58" s="28">
        <f>SUM(M54:M57)</f>
        <v>1</v>
      </c>
      <c r="N58" s="28"/>
      <c r="O58" s="179">
        <f>SUM(O54:O57)</f>
        <v>149</v>
      </c>
      <c r="P58" s="179"/>
      <c r="Q58" s="28">
        <f>SUM(Q54:Q57)</f>
        <v>1</v>
      </c>
      <c r="R58" s="9"/>
      <c r="S58" s="9"/>
    </row>
    <row r="59" spans="2:19" ht="15" customHeight="1" x14ac:dyDescent="0.25">
      <c r="B59" s="218" t="s">
        <v>69</v>
      </c>
      <c r="C59" s="218"/>
      <c r="D59" s="209" t="s">
        <v>70</v>
      </c>
      <c r="E59" s="29"/>
      <c r="F59" s="218" t="s">
        <v>63</v>
      </c>
      <c r="G59" s="179"/>
      <c r="H59" s="218" t="s">
        <v>0</v>
      </c>
      <c r="I59" s="9"/>
      <c r="J59" s="9"/>
      <c r="K59" s="175" t="s">
        <v>254</v>
      </c>
      <c r="L59" s="30"/>
      <c r="M59" s="30"/>
      <c r="N59" s="30"/>
      <c r="O59" s="30"/>
      <c r="P59" s="30"/>
      <c r="Q59" s="30"/>
      <c r="R59" s="30"/>
      <c r="S59" s="9"/>
    </row>
    <row r="60" spans="2:19" ht="15" customHeight="1" x14ac:dyDescent="0.25">
      <c r="B60" s="218"/>
      <c r="C60" s="218"/>
      <c r="D60" s="209"/>
      <c r="E60" s="29"/>
      <c r="F60" s="218"/>
      <c r="G60" s="179"/>
      <c r="H60" s="218"/>
      <c r="I60" s="9"/>
      <c r="J60" s="9"/>
      <c r="R60" s="9"/>
      <c r="S60" s="9"/>
    </row>
    <row r="61" spans="2:19" x14ac:dyDescent="0.25">
      <c r="B61" s="31" t="s">
        <v>71</v>
      </c>
      <c r="C61" s="31"/>
      <c r="D61" s="32">
        <v>356</v>
      </c>
      <c r="E61" s="32"/>
      <c r="F61" s="32">
        <v>33</v>
      </c>
      <c r="G61" s="33"/>
      <c r="H61" s="33">
        <f t="shared" ref="H61:H86" si="1">D61+F61</f>
        <v>389</v>
      </c>
      <c r="I61" s="9"/>
      <c r="J61" s="9"/>
      <c r="K61" s="219" t="s">
        <v>72</v>
      </c>
      <c r="L61" s="219"/>
      <c r="M61" s="219"/>
      <c r="N61" s="219"/>
      <c r="O61" s="219"/>
      <c r="R61" s="9"/>
      <c r="S61" s="9"/>
    </row>
    <row r="62" spans="2:19" ht="15.75" thickBot="1" x14ac:dyDescent="0.3">
      <c r="B62" s="31" t="s">
        <v>20</v>
      </c>
      <c r="C62" s="31"/>
      <c r="D62" s="32">
        <v>86</v>
      </c>
      <c r="E62" s="32"/>
      <c r="F62" s="32">
        <v>4</v>
      </c>
      <c r="G62" s="33"/>
      <c r="H62" s="33">
        <f t="shared" si="1"/>
        <v>90</v>
      </c>
      <c r="I62" s="9"/>
      <c r="J62" s="9"/>
      <c r="K62" s="209" t="s">
        <v>73</v>
      </c>
      <c r="L62" s="209"/>
      <c r="M62" s="214" t="s">
        <v>59</v>
      </c>
      <c r="N62" s="214"/>
      <c r="O62" s="214"/>
      <c r="P62" s="9"/>
      <c r="Q62" s="9"/>
      <c r="R62" s="9"/>
      <c r="S62" s="9"/>
    </row>
    <row r="63" spans="2:19" x14ac:dyDescent="0.25">
      <c r="B63" s="31" t="s">
        <v>74</v>
      </c>
      <c r="C63" s="31"/>
      <c r="D63" s="32">
        <v>64</v>
      </c>
      <c r="E63" s="32"/>
      <c r="F63" s="32">
        <v>7</v>
      </c>
      <c r="G63" s="33"/>
      <c r="H63" s="33">
        <f t="shared" si="1"/>
        <v>71</v>
      </c>
      <c r="I63" s="9"/>
      <c r="J63" s="9"/>
      <c r="K63" s="209"/>
      <c r="L63" s="209"/>
      <c r="M63" s="179" t="s">
        <v>43</v>
      </c>
      <c r="N63" s="179"/>
      <c r="O63" s="179" t="s">
        <v>1</v>
      </c>
      <c r="P63" s="34"/>
      <c r="Q63" s="34"/>
      <c r="R63" s="9"/>
      <c r="S63" s="9"/>
    </row>
    <row r="64" spans="2:19" ht="15" customHeight="1" x14ac:dyDescent="0.25">
      <c r="B64" s="31" t="s">
        <v>35</v>
      </c>
      <c r="C64" s="31"/>
      <c r="D64" s="32">
        <v>57</v>
      </c>
      <c r="E64" s="32"/>
      <c r="F64" s="32">
        <v>10</v>
      </c>
      <c r="G64" s="33"/>
      <c r="H64" s="33">
        <f t="shared" si="1"/>
        <v>67</v>
      </c>
      <c r="I64" s="9"/>
      <c r="J64" s="9"/>
      <c r="K64" s="24" t="s">
        <v>75</v>
      </c>
      <c r="L64" s="193"/>
      <c r="M64" s="35">
        <v>31</v>
      </c>
      <c r="N64" s="35"/>
      <c r="O64" s="187">
        <f t="shared" ref="O64:O72" si="2">M64/$M$73</f>
        <v>0.24409448818897639</v>
      </c>
      <c r="P64" s="34"/>
      <c r="Q64" s="34"/>
      <c r="R64" s="34"/>
      <c r="S64" s="9"/>
    </row>
    <row r="65" spans="2:16" ht="15" customHeight="1" x14ac:dyDescent="0.25">
      <c r="B65" s="31" t="s">
        <v>24</v>
      </c>
      <c r="C65" s="31"/>
      <c r="D65" s="32">
        <v>58</v>
      </c>
      <c r="E65" s="32"/>
      <c r="F65" s="32">
        <v>7</v>
      </c>
      <c r="G65" s="33"/>
      <c r="H65" s="33">
        <f t="shared" si="1"/>
        <v>65</v>
      </c>
      <c r="I65" s="9"/>
      <c r="J65" s="9"/>
      <c r="K65" s="24" t="s">
        <v>76</v>
      </c>
      <c r="L65" s="193"/>
      <c r="M65" s="35">
        <v>15</v>
      </c>
      <c r="N65" s="35"/>
      <c r="O65" s="187">
        <f t="shared" si="2"/>
        <v>0.11811023622047244</v>
      </c>
      <c r="P65" s="9"/>
    </row>
    <row r="66" spans="2:16" x14ac:dyDescent="0.25">
      <c r="B66" s="31" t="s">
        <v>29</v>
      </c>
      <c r="C66" s="31"/>
      <c r="D66" s="32">
        <v>50</v>
      </c>
      <c r="E66" s="32"/>
      <c r="F66" s="32">
        <v>8</v>
      </c>
      <c r="G66" s="33"/>
      <c r="H66" s="33">
        <f t="shared" si="1"/>
        <v>58</v>
      </c>
      <c r="I66" s="24"/>
      <c r="J66" s="9"/>
      <c r="K66" s="24" t="s">
        <v>77</v>
      </c>
      <c r="L66" s="193"/>
      <c r="M66" s="35">
        <v>20</v>
      </c>
      <c r="N66" s="35"/>
      <c r="O66" s="187">
        <f t="shared" si="2"/>
        <v>0.15748031496062992</v>
      </c>
      <c r="P66" s="9"/>
    </row>
    <row r="67" spans="2:16" x14ac:dyDescent="0.25">
      <c r="B67" s="31" t="s">
        <v>21</v>
      </c>
      <c r="C67" s="31"/>
      <c r="D67" s="32">
        <v>55</v>
      </c>
      <c r="E67" s="32"/>
      <c r="F67" s="32">
        <v>2</v>
      </c>
      <c r="G67" s="33"/>
      <c r="H67" s="33">
        <f t="shared" si="1"/>
        <v>57</v>
      </c>
      <c r="I67" s="9"/>
      <c r="J67" s="9"/>
      <c r="K67" s="24" t="s">
        <v>78</v>
      </c>
      <c r="L67" s="193"/>
      <c r="M67" s="35">
        <v>5</v>
      </c>
      <c r="N67" s="35"/>
      <c r="O67" s="187">
        <f t="shared" si="2"/>
        <v>3.937007874015748E-2</v>
      </c>
      <c r="P67" s="9"/>
    </row>
    <row r="68" spans="2:16" x14ac:dyDescent="0.25">
      <c r="B68" s="31" t="s">
        <v>79</v>
      </c>
      <c r="C68" s="31"/>
      <c r="D68" s="32">
        <v>45</v>
      </c>
      <c r="E68" s="32"/>
      <c r="F68" s="32">
        <v>6</v>
      </c>
      <c r="G68" s="33"/>
      <c r="H68" s="33">
        <f t="shared" si="1"/>
        <v>51</v>
      </c>
      <c r="I68" s="9"/>
      <c r="J68" s="9"/>
      <c r="K68" s="24" t="s">
        <v>80</v>
      </c>
      <c r="L68" s="193"/>
      <c r="M68" s="35">
        <v>0</v>
      </c>
      <c r="N68" s="35"/>
      <c r="O68" s="187">
        <f t="shared" si="2"/>
        <v>0</v>
      </c>
      <c r="P68" s="9"/>
    </row>
    <row r="69" spans="2:16" ht="15.75" customHeight="1" x14ac:dyDescent="0.25">
      <c r="B69" s="36" t="s">
        <v>82</v>
      </c>
      <c r="C69" s="36"/>
      <c r="D69" s="193">
        <v>41</v>
      </c>
      <c r="E69" s="193"/>
      <c r="F69" s="14">
        <v>6</v>
      </c>
      <c r="G69" s="193"/>
      <c r="H69" s="174">
        <f t="shared" si="1"/>
        <v>47</v>
      </c>
      <c r="I69" s="9"/>
      <c r="J69" s="9"/>
      <c r="K69" s="24" t="s">
        <v>81</v>
      </c>
      <c r="L69" s="37"/>
      <c r="M69" s="35">
        <v>36</v>
      </c>
      <c r="N69" s="37"/>
      <c r="O69" s="187">
        <f t="shared" si="2"/>
        <v>0.28346456692913385</v>
      </c>
      <c r="P69" s="9"/>
    </row>
    <row r="70" spans="2:16" x14ac:dyDescent="0.25">
      <c r="B70" s="36" t="s">
        <v>18</v>
      </c>
      <c r="C70" s="36"/>
      <c r="D70" s="193">
        <v>42</v>
      </c>
      <c r="E70" s="193"/>
      <c r="F70" s="14">
        <v>1</v>
      </c>
      <c r="G70" s="193"/>
      <c r="H70" s="174">
        <f t="shared" si="1"/>
        <v>43</v>
      </c>
      <c r="I70" s="9"/>
      <c r="J70" s="9"/>
      <c r="K70" s="24" t="s">
        <v>83</v>
      </c>
      <c r="L70" s="193"/>
      <c r="M70" s="35">
        <v>1</v>
      </c>
      <c r="N70" s="35"/>
      <c r="O70" s="187">
        <f t="shared" si="2"/>
        <v>7.874015748031496E-3</v>
      </c>
      <c r="P70" s="9"/>
    </row>
    <row r="71" spans="2:16" ht="15" customHeight="1" x14ac:dyDescent="0.25">
      <c r="B71" s="36" t="s">
        <v>34</v>
      </c>
      <c r="C71" s="36"/>
      <c r="D71" s="193">
        <v>31</v>
      </c>
      <c r="E71" s="193"/>
      <c r="F71" s="193">
        <v>5</v>
      </c>
      <c r="G71" s="193"/>
      <c r="H71" s="174">
        <f t="shared" si="1"/>
        <v>36</v>
      </c>
      <c r="I71" s="9"/>
      <c r="J71" s="9"/>
      <c r="K71" s="24" t="s">
        <v>84</v>
      </c>
      <c r="L71" s="193"/>
      <c r="M71" s="35">
        <v>4</v>
      </c>
      <c r="N71" s="35"/>
      <c r="O71" s="187">
        <f t="shared" si="2"/>
        <v>3.1496062992125984E-2</v>
      </c>
      <c r="P71" s="9"/>
    </row>
    <row r="72" spans="2:16" ht="15" customHeight="1" thickBot="1" x14ac:dyDescent="0.3">
      <c r="B72" s="36" t="s">
        <v>23</v>
      </c>
      <c r="C72" s="36"/>
      <c r="D72" s="193">
        <v>28</v>
      </c>
      <c r="E72" s="193"/>
      <c r="F72" s="193">
        <v>7</v>
      </c>
      <c r="G72" s="193"/>
      <c r="H72" s="174">
        <f t="shared" si="1"/>
        <v>35</v>
      </c>
      <c r="I72" s="9"/>
      <c r="J72" s="9"/>
      <c r="K72" s="24" t="s">
        <v>4</v>
      </c>
      <c r="L72" s="193"/>
      <c r="M72" s="35">
        <v>15</v>
      </c>
      <c r="N72" s="35"/>
      <c r="O72" s="187">
        <f t="shared" si="2"/>
        <v>0.11811023622047244</v>
      </c>
      <c r="P72" s="9"/>
    </row>
    <row r="73" spans="2:16" ht="15" customHeight="1" x14ac:dyDescent="0.25">
      <c r="B73" s="36" t="s">
        <v>30</v>
      </c>
      <c r="C73" s="36"/>
      <c r="D73" s="193">
        <v>32</v>
      </c>
      <c r="E73" s="193"/>
      <c r="F73" s="193">
        <v>3</v>
      </c>
      <c r="G73" s="193"/>
      <c r="H73" s="174">
        <f t="shared" si="1"/>
        <v>35</v>
      </c>
      <c r="I73" s="9"/>
      <c r="J73" s="9"/>
      <c r="K73" s="184" t="s">
        <v>0</v>
      </c>
      <c r="L73" s="184"/>
      <c r="M73" s="38">
        <f>SUM(M64:M72)</f>
        <v>127</v>
      </c>
      <c r="N73" s="38"/>
      <c r="O73" s="188">
        <f>SUM(O64:O72)</f>
        <v>1</v>
      </c>
      <c r="P73" s="9"/>
    </row>
    <row r="74" spans="2:16" ht="15" customHeight="1" x14ac:dyDescent="0.25">
      <c r="B74" s="36" t="s">
        <v>37</v>
      </c>
      <c r="C74" s="36"/>
      <c r="D74" s="193">
        <v>29</v>
      </c>
      <c r="E74" s="193"/>
      <c r="F74" s="193">
        <v>2</v>
      </c>
      <c r="G74" s="193"/>
      <c r="H74" s="174">
        <f t="shared" si="1"/>
        <v>31</v>
      </c>
      <c r="I74" s="39"/>
      <c r="J74" s="9"/>
    </row>
    <row r="75" spans="2:16" ht="14.25" customHeight="1" x14ac:dyDescent="0.25">
      <c r="B75" s="36" t="s">
        <v>22</v>
      </c>
      <c r="C75" s="36"/>
      <c r="D75" s="193">
        <v>27</v>
      </c>
      <c r="E75" s="193"/>
      <c r="F75" s="193">
        <v>4</v>
      </c>
      <c r="G75" s="193"/>
      <c r="H75" s="174">
        <f t="shared" si="1"/>
        <v>31</v>
      </c>
      <c r="I75" s="9"/>
      <c r="J75" s="9"/>
      <c r="K75" s="219" t="s">
        <v>85</v>
      </c>
      <c r="L75" s="219"/>
      <c r="M75" s="219"/>
      <c r="N75" s="219"/>
      <c r="O75" s="219"/>
      <c r="P75" s="9"/>
    </row>
    <row r="76" spans="2:16" ht="15.75" thickBot="1" x14ac:dyDescent="0.3">
      <c r="B76" s="36" t="s">
        <v>27</v>
      </c>
      <c r="C76" s="36"/>
      <c r="D76" s="193">
        <v>22</v>
      </c>
      <c r="E76" s="193"/>
      <c r="F76" s="193">
        <v>5</v>
      </c>
      <c r="G76" s="193"/>
      <c r="H76" s="174">
        <f t="shared" si="1"/>
        <v>27</v>
      </c>
      <c r="J76" s="176"/>
      <c r="K76" s="209" t="s">
        <v>86</v>
      </c>
      <c r="L76" s="209"/>
      <c r="M76" s="222" t="s">
        <v>59</v>
      </c>
      <c r="N76" s="222"/>
      <c r="O76" s="222"/>
      <c r="P76" s="9"/>
    </row>
    <row r="77" spans="2:16" ht="15" customHeight="1" x14ac:dyDescent="0.25">
      <c r="B77" s="36" t="s">
        <v>36</v>
      </c>
      <c r="C77" s="36"/>
      <c r="D77" s="193">
        <v>18</v>
      </c>
      <c r="E77" s="193"/>
      <c r="F77" s="193">
        <v>4</v>
      </c>
      <c r="G77" s="193"/>
      <c r="H77" s="174">
        <f t="shared" si="1"/>
        <v>22</v>
      </c>
      <c r="I77" s="40"/>
      <c r="J77" s="183"/>
      <c r="K77" s="209"/>
      <c r="L77" s="209"/>
      <c r="M77" s="223" t="s">
        <v>43</v>
      </c>
      <c r="N77" s="223"/>
      <c r="O77" s="182" t="s">
        <v>1</v>
      </c>
    </row>
    <row r="78" spans="2:16" ht="14.25" customHeight="1" x14ac:dyDescent="0.25">
      <c r="B78" s="36" t="s">
        <v>25</v>
      </c>
      <c r="C78" s="36"/>
      <c r="D78" s="193">
        <v>15</v>
      </c>
      <c r="E78" s="193"/>
      <c r="F78" s="193">
        <v>3</v>
      </c>
      <c r="G78" s="193"/>
      <c r="H78" s="174">
        <f t="shared" si="1"/>
        <v>18</v>
      </c>
      <c r="K78" s="24" t="s">
        <v>87</v>
      </c>
      <c r="L78" s="193"/>
      <c r="M78" s="35">
        <v>30</v>
      </c>
      <c r="N78" s="35"/>
      <c r="O78" s="187">
        <f t="shared" ref="O78:O86" si="3">M78/$M$87</f>
        <v>0.23622047244094488</v>
      </c>
      <c r="P78" s="9"/>
    </row>
    <row r="79" spans="2:16" ht="14.25" customHeight="1" x14ac:dyDescent="0.25">
      <c r="B79" s="36" t="s">
        <v>31</v>
      </c>
      <c r="C79" s="36"/>
      <c r="D79" s="193">
        <v>14</v>
      </c>
      <c r="E79" s="193"/>
      <c r="F79" s="193">
        <v>2</v>
      </c>
      <c r="G79" s="193"/>
      <c r="H79" s="174">
        <f t="shared" si="1"/>
        <v>16</v>
      </c>
      <c r="K79" s="24" t="s">
        <v>88</v>
      </c>
      <c r="L79" s="193"/>
      <c r="M79" s="35">
        <v>9</v>
      </c>
      <c r="N79" s="35"/>
      <c r="O79" s="187">
        <f t="shared" si="3"/>
        <v>7.0866141732283464E-2</v>
      </c>
      <c r="P79" s="9"/>
    </row>
    <row r="80" spans="2:16" ht="14.25" customHeight="1" x14ac:dyDescent="0.25">
      <c r="B80" s="36" t="s">
        <v>33</v>
      </c>
      <c r="C80" s="36"/>
      <c r="D80" s="193">
        <v>15</v>
      </c>
      <c r="E80" s="193"/>
      <c r="F80" s="14">
        <v>0</v>
      </c>
      <c r="G80" s="193"/>
      <c r="H80" s="174">
        <f t="shared" si="1"/>
        <v>15</v>
      </c>
      <c r="K80" s="24" t="s">
        <v>89</v>
      </c>
      <c r="L80" s="193"/>
      <c r="M80" s="35">
        <v>10</v>
      </c>
      <c r="N80" s="35"/>
      <c r="O80" s="187">
        <f t="shared" si="3"/>
        <v>7.874015748031496E-2</v>
      </c>
      <c r="P80" s="9"/>
    </row>
    <row r="81" spans="2:19" ht="14.25" customHeight="1" x14ac:dyDescent="0.25">
      <c r="B81" s="36" t="s">
        <v>19</v>
      </c>
      <c r="C81" s="36"/>
      <c r="D81" s="193">
        <v>12</v>
      </c>
      <c r="E81" s="193"/>
      <c r="F81" s="14">
        <v>3</v>
      </c>
      <c r="G81" s="193"/>
      <c r="H81" s="174">
        <f t="shared" si="1"/>
        <v>15</v>
      </c>
      <c r="K81" s="24" t="s">
        <v>90</v>
      </c>
      <c r="L81" s="193"/>
      <c r="M81" s="35">
        <v>4</v>
      </c>
      <c r="N81" s="35"/>
      <c r="O81" s="187">
        <f t="shared" si="3"/>
        <v>3.1496062992125984E-2</v>
      </c>
      <c r="P81" s="9"/>
    </row>
    <row r="82" spans="2:19" ht="14.25" customHeight="1" x14ac:dyDescent="0.25">
      <c r="B82" s="36" t="s">
        <v>46</v>
      </c>
      <c r="C82" s="36"/>
      <c r="D82" s="193">
        <v>14</v>
      </c>
      <c r="E82" s="193"/>
      <c r="F82" s="14">
        <v>0</v>
      </c>
      <c r="G82" s="193"/>
      <c r="H82" s="174">
        <f t="shared" si="1"/>
        <v>14</v>
      </c>
      <c r="K82" s="24" t="s">
        <v>91</v>
      </c>
      <c r="L82" s="193"/>
      <c r="M82" s="35">
        <v>15</v>
      </c>
      <c r="N82" s="35"/>
      <c r="O82" s="187">
        <f t="shared" si="3"/>
        <v>0.11811023622047244</v>
      </c>
      <c r="P82" s="9"/>
    </row>
    <row r="83" spans="2:19" ht="14.25" customHeight="1" x14ac:dyDescent="0.25">
      <c r="B83" s="36" t="s">
        <v>17</v>
      </c>
      <c r="C83" s="36"/>
      <c r="D83" s="193">
        <v>12</v>
      </c>
      <c r="E83" s="193"/>
      <c r="F83" s="14">
        <v>2</v>
      </c>
      <c r="G83" s="193"/>
      <c r="H83" s="174">
        <f t="shared" si="1"/>
        <v>14</v>
      </c>
      <c r="K83" s="24" t="s">
        <v>92</v>
      </c>
      <c r="L83" s="37"/>
      <c r="M83" s="35">
        <v>13</v>
      </c>
      <c r="N83" s="37"/>
      <c r="O83" s="187">
        <f t="shared" si="3"/>
        <v>0.10236220472440945</v>
      </c>
      <c r="P83" s="9"/>
    </row>
    <row r="84" spans="2:19" ht="14.25" customHeight="1" x14ac:dyDescent="0.25">
      <c r="B84" s="36" t="s">
        <v>39</v>
      </c>
      <c r="C84" s="36"/>
      <c r="D84" s="193">
        <v>12</v>
      </c>
      <c r="E84" s="193"/>
      <c r="F84" s="193">
        <v>1</v>
      </c>
      <c r="G84" s="193"/>
      <c r="H84" s="174">
        <f t="shared" si="1"/>
        <v>13</v>
      </c>
      <c r="K84" s="24" t="s">
        <v>93</v>
      </c>
      <c r="L84" s="193"/>
      <c r="M84" s="35">
        <v>2</v>
      </c>
      <c r="N84" s="35"/>
      <c r="O84" s="187">
        <f t="shared" si="3"/>
        <v>1.5748031496062992E-2</v>
      </c>
      <c r="P84" s="9"/>
    </row>
    <row r="85" spans="2:19" ht="14.25" customHeight="1" x14ac:dyDescent="0.25">
      <c r="B85" s="36" t="s">
        <v>32</v>
      </c>
      <c r="C85" s="36"/>
      <c r="D85" s="193">
        <v>9</v>
      </c>
      <c r="E85" s="193"/>
      <c r="F85" s="193">
        <v>1</v>
      </c>
      <c r="G85" s="193"/>
      <c r="H85" s="174">
        <f t="shared" si="1"/>
        <v>10</v>
      </c>
      <c r="K85" s="24" t="s">
        <v>94</v>
      </c>
      <c r="L85" s="193"/>
      <c r="M85" s="35">
        <v>8</v>
      </c>
      <c r="N85" s="35"/>
      <c r="O85" s="187">
        <f t="shared" si="3"/>
        <v>6.2992125984251968E-2</v>
      </c>
      <c r="P85" s="9"/>
    </row>
    <row r="86" spans="2:19" ht="14.25" customHeight="1" thickBot="1" x14ac:dyDescent="0.3">
      <c r="B86" s="36" t="s">
        <v>38</v>
      </c>
      <c r="C86" s="36"/>
      <c r="D86" s="193">
        <v>8</v>
      </c>
      <c r="E86" s="193"/>
      <c r="F86" s="193">
        <v>1</v>
      </c>
      <c r="G86" s="193"/>
      <c r="H86" s="174">
        <f t="shared" si="1"/>
        <v>9</v>
      </c>
      <c r="K86" s="24" t="s">
        <v>42</v>
      </c>
      <c r="L86" s="193"/>
      <c r="M86" s="35">
        <v>36</v>
      </c>
      <c r="N86" s="35"/>
      <c r="O86" s="187">
        <f t="shared" si="3"/>
        <v>0.28346456692913385</v>
      </c>
      <c r="P86" s="9"/>
    </row>
    <row r="87" spans="2:19" ht="14.25" customHeight="1" x14ac:dyDescent="0.25">
      <c r="B87" s="184" t="s">
        <v>0</v>
      </c>
      <c r="C87" s="184"/>
      <c r="D87" s="38">
        <f>SUM(D61:D86)</f>
        <v>1152</v>
      </c>
      <c r="E87" s="38">
        <f>SUM(E61:E86)</f>
        <v>0</v>
      </c>
      <c r="F87" s="38">
        <f>SUM(F61:F86)</f>
        <v>127</v>
      </c>
      <c r="G87" s="38"/>
      <c r="H87" s="38">
        <f>SUM(H61:H86)</f>
        <v>1279</v>
      </c>
      <c r="K87" s="184" t="s">
        <v>0</v>
      </c>
      <c r="L87" s="184"/>
      <c r="M87" s="38">
        <f>SUM(M78:M86)</f>
        <v>127</v>
      </c>
      <c r="N87" s="38"/>
      <c r="O87" s="188">
        <f>SUM(O78:O86)</f>
        <v>1</v>
      </c>
      <c r="P87" s="9"/>
    </row>
    <row r="88" spans="2:19" ht="12.75" customHeight="1" x14ac:dyDescent="0.25">
      <c r="B88" s="216" t="s">
        <v>254</v>
      </c>
      <c r="C88" s="216"/>
      <c r="D88" s="216"/>
      <c r="E88" s="216"/>
      <c r="F88" s="216"/>
      <c r="G88" s="216"/>
      <c r="H88" s="216"/>
      <c r="P88" s="9"/>
    </row>
    <row r="89" spans="2:19" ht="7.5" customHeight="1" x14ac:dyDescent="0.25">
      <c r="B89" s="9"/>
      <c r="C89" s="9"/>
      <c r="D89" s="9"/>
      <c r="E89" s="9"/>
      <c r="F89" s="194"/>
      <c r="G89" s="194"/>
      <c r="H89" s="19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2:19" x14ac:dyDescent="0.25">
      <c r="B90" s="3" t="s">
        <v>95</v>
      </c>
      <c r="C90" s="41"/>
      <c r="D90" s="41"/>
      <c r="E90" s="41"/>
      <c r="F90" s="42"/>
      <c r="G90" s="42"/>
      <c r="H90" s="42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2:19" ht="15" customHeight="1" x14ac:dyDescent="0.25">
      <c r="B91" s="217" t="s">
        <v>96</v>
      </c>
      <c r="C91" s="217"/>
      <c r="D91" s="217"/>
      <c r="E91" s="217"/>
      <c r="F91" s="217"/>
      <c r="G91" s="180"/>
      <c r="H91" s="180"/>
      <c r="I91" s="40"/>
      <c r="J91" s="40"/>
      <c r="K91" s="9"/>
      <c r="L91" s="9"/>
      <c r="M91" s="213" t="s">
        <v>97</v>
      </c>
      <c r="N91" s="213"/>
      <c r="O91" s="213"/>
      <c r="P91" s="213"/>
      <c r="Q91" s="213"/>
      <c r="R91" s="213"/>
      <c r="S91" s="9"/>
    </row>
    <row r="92" spans="2:19" ht="21" customHeight="1" x14ac:dyDescent="0.25">
      <c r="B92" s="217"/>
      <c r="C92" s="217"/>
      <c r="D92" s="217"/>
      <c r="E92" s="217"/>
      <c r="F92" s="217"/>
      <c r="G92" s="180"/>
      <c r="H92" s="180"/>
      <c r="I92" s="40"/>
      <c r="J92" s="40"/>
      <c r="K92" s="9"/>
      <c r="L92" s="9"/>
      <c r="M92" s="213"/>
      <c r="N92" s="213"/>
      <c r="O92" s="213"/>
      <c r="P92" s="213"/>
      <c r="Q92" s="213"/>
      <c r="R92" s="213"/>
      <c r="S92" s="9"/>
    </row>
    <row r="93" spans="2:19" ht="24" customHeight="1" x14ac:dyDescent="0.25">
      <c r="B93" s="179" t="s">
        <v>45</v>
      </c>
      <c r="C93" s="179" t="s">
        <v>98</v>
      </c>
      <c r="D93" s="179" t="s">
        <v>1</v>
      </c>
      <c r="E93" s="224" t="s">
        <v>99</v>
      </c>
      <c r="F93" s="224"/>
      <c r="G93" s="224"/>
      <c r="I93" s="43" t="s">
        <v>100</v>
      </c>
      <c r="J93" s="9"/>
      <c r="K93" s="9"/>
      <c r="L93" s="9"/>
      <c r="M93" s="195" t="s">
        <v>101</v>
      </c>
      <c r="N93" s="44"/>
      <c r="O93" s="209" t="s">
        <v>43</v>
      </c>
      <c r="P93" s="209"/>
      <c r="Q93" s="209" t="s">
        <v>1</v>
      </c>
      <c r="R93" s="209"/>
      <c r="S93" s="9"/>
    </row>
    <row r="94" spans="2:19" x14ac:dyDescent="0.25">
      <c r="B94" s="186" t="s">
        <v>102</v>
      </c>
      <c r="C94" s="194">
        <v>2</v>
      </c>
      <c r="D94" s="45">
        <f t="shared" ref="D94:D100" si="4">C94/$C$101</f>
        <v>1.5748031496062992E-2</v>
      </c>
      <c r="E94" s="45"/>
      <c r="F94" s="194">
        <v>0</v>
      </c>
      <c r="G94" s="194"/>
      <c r="I94" s="46">
        <f>SUM(D94:D97)</f>
        <v>9.4488188976377951E-2</v>
      </c>
      <c r="J94" s="9"/>
      <c r="K94" s="9"/>
      <c r="L94" s="9"/>
      <c r="M94" s="24" t="s">
        <v>2</v>
      </c>
      <c r="N94" s="36"/>
      <c r="O94" s="220">
        <v>119</v>
      </c>
      <c r="P94" s="220"/>
      <c r="Q94" s="221">
        <f>O94/$O$97</f>
        <v>0.93700787401574803</v>
      </c>
      <c r="R94" s="221"/>
      <c r="S94" s="9"/>
    </row>
    <row r="95" spans="2:19" x14ac:dyDescent="0.25">
      <c r="B95" s="186" t="s">
        <v>103</v>
      </c>
      <c r="C95" s="194">
        <v>2</v>
      </c>
      <c r="D95" s="45">
        <f t="shared" si="4"/>
        <v>1.5748031496062992E-2</v>
      </c>
      <c r="E95" s="45"/>
      <c r="F95" s="194">
        <v>0</v>
      </c>
      <c r="G95" s="194"/>
      <c r="I95" s="43"/>
      <c r="J95" s="9"/>
      <c r="K95" s="9"/>
      <c r="L95" s="9"/>
      <c r="M95" s="24" t="s">
        <v>3</v>
      </c>
      <c r="N95" s="36"/>
      <c r="O95" s="220">
        <v>8</v>
      </c>
      <c r="P95" s="220"/>
      <c r="Q95" s="221">
        <f>O95/$O$97</f>
        <v>6.2992125984251968E-2</v>
      </c>
      <c r="R95" s="221"/>
      <c r="S95" s="9"/>
    </row>
    <row r="96" spans="2:19" ht="15.75" thickBot="1" x14ac:dyDescent="0.3">
      <c r="B96" s="186" t="s">
        <v>104</v>
      </c>
      <c r="C96" s="194">
        <v>1</v>
      </c>
      <c r="D96" s="45">
        <f t="shared" si="4"/>
        <v>7.874015748031496E-3</v>
      </c>
      <c r="E96" s="45"/>
      <c r="F96" s="194">
        <v>0</v>
      </c>
      <c r="G96" s="194"/>
      <c r="I96" s="43" t="s">
        <v>105</v>
      </c>
      <c r="J96" s="9"/>
      <c r="K96" s="9"/>
      <c r="L96" s="9"/>
      <c r="M96" s="24" t="s">
        <v>44</v>
      </c>
      <c r="N96" s="36"/>
      <c r="O96" s="220">
        <v>0</v>
      </c>
      <c r="P96" s="220"/>
      <c r="Q96" s="221">
        <f>O96/$O$97</f>
        <v>0</v>
      </c>
      <c r="R96" s="221"/>
      <c r="S96" s="9"/>
    </row>
    <row r="97" spans="2:19" x14ac:dyDescent="0.25">
      <c r="B97" s="186" t="s">
        <v>106</v>
      </c>
      <c r="C97" s="194">
        <v>7</v>
      </c>
      <c r="D97" s="45">
        <f t="shared" si="4"/>
        <v>5.5118110236220472E-2</v>
      </c>
      <c r="E97" s="45"/>
      <c r="F97" s="194">
        <v>1</v>
      </c>
      <c r="G97" s="194"/>
      <c r="I97" s="46">
        <f>SUM(D98:D99)</f>
        <v>0.86614173228346458</v>
      </c>
      <c r="J97" s="9"/>
      <c r="K97" s="9"/>
      <c r="L97" s="9"/>
      <c r="M97" s="184" t="s">
        <v>0</v>
      </c>
      <c r="N97" s="47"/>
      <c r="O97" s="229">
        <f>SUM(O94:P96)</f>
        <v>127</v>
      </c>
      <c r="P97" s="229"/>
      <c r="Q97" s="230">
        <f>SUM(Q94:R96)</f>
        <v>1</v>
      </c>
      <c r="R97" s="230"/>
      <c r="S97" s="9"/>
    </row>
    <row r="98" spans="2:19" x14ac:dyDescent="0.25">
      <c r="B98" s="186" t="s">
        <v>107</v>
      </c>
      <c r="C98" s="194">
        <v>57</v>
      </c>
      <c r="D98" s="45">
        <f t="shared" si="4"/>
        <v>0.44881889763779526</v>
      </c>
      <c r="E98" s="45"/>
      <c r="F98" s="194">
        <v>66</v>
      </c>
      <c r="G98" s="194"/>
      <c r="I98" s="43"/>
      <c r="J98" s="9"/>
      <c r="K98" s="9"/>
      <c r="L98" s="9"/>
      <c r="M98" s="48"/>
      <c r="N98" s="9"/>
      <c r="O98" s="9"/>
      <c r="P98" s="9"/>
      <c r="Q98" s="9"/>
      <c r="R98" s="9"/>
      <c r="S98" s="9"/>
    </row>
    <row r="99" spans="2:19" x14ac:dyDescent="0.25">
      <c r="B99" s="186" t="s">
        <v>108</v>
      </c>
      <c r="C99" s="194">
        <v>53</v>
      </c>
      <c r="D99" s="45">
        <f t="shared" si="4"/>
        <v>0.41732283464566927</v>
      </c>
      <c r="E99" s="45"/>
      <c r="F99" s="194">
        <v>91</v>
      </c>
      <c r="G99" s="194"/>
      <c r="I99" s="43"/>
      <c r="J99" s="9"/>
      <c r="K99" s="9"/>
      <c r="L99" s="9"/>
      <c r="M99" s="1" t="s">
        <v>109</v>
      </c>
      <c r="N99" s="34"/>
      <c r="O99" s="34"/>
      <c r="P99" s="9"/>
      <c r="Q99" s="9"/>
      <c r="R99" s="9"/>
      <c r="S99" s="9"/>
    </row>
    <row r="100" spans="2:19" ht="15.75" thickBot="1" x14ac:dyDescent="0.3">
      <c r="B100" s="186" t="s">
        <v>110</v>
      </c>
      <c r="C100" s="194">
        <v>5</v>
      </c>
      <c r="D100" s="45">
        <f t="shared" si="4"/>
        <v>3.937007874015748E-2</v>
      </c>
      <c r="E100" s="45"/>
      <c r="F100" s="194">
        <v>2</v>
      </c>
      <c r="G100" s="194"/>
      <c r="I100" s="43" t="s">
        <v>111</v>
      </c>
      <c r="J100" s="9"/>
      <c r="K100" s="9"/>
      <c r="L100" s="9"/>
      <c r="M100" s="195" t="s">
        <v>112</v>
      </c>
      <c r="N100" s="44"/>
      <c r="O100" s="231" t="s">
        <v>43</v>
      </c>
      <c r="P100" s="231"/>
      <c r="Q100" s="231" t="s">
        <v>1</v>
      </c>
      <c r="R100" s="231"/>
      <c r="S100" s="9"/>
    </row>
    <row r="101" spans="2:19" x14ac:dyDescent="0.25">
      <c r="B101" s="184" t="s">
        <v>0</v>
      </c>
      <c r="C101" s="184">
        <f>SUM(C94:C100)</f>
        <v>127</v>
      </c>
      <c r="D101" s="188">
        <f>SUM(D94:D100)</f>
        <v>0.99999999999999989</v>
      </c>
      <c r="E101" s="188">
        <f>SUM(E94:E100)</f>
        <v>0</v>
      </c>
      <c r="F101" s="173">
        <f>SUM(F94:F100)</f>
        <v>160</v>
      </c>
      <c r="G101" s="188"/>
      <c r="I101" s="46">
        <f>D100</f>
        <v>3.937007874015748E-2</v>
      </c>
      <c r="J101" s="9"/>
      <c r="K101" s="9"/>
      <c r="L101" s="9"/>
      <c r="M101" s="24" t="s">
        <v>113</v>
      </c>
      <c r="N101" s="36"/>
      <c r="O101" s="220">
        <v>48</v>
      </c>
      <c r="P101" s="220"/>
      <c r="Q101" s="221">
        <f>O101/$O$105</f>
        <v>0.37795275590551181</v>
      </c>
      <c r="R101" s="221"/>
      <c r="S101" s="9"/>
    </row>
    <row r="102" spans="2:19" x14ac:dyDescent="0.25">
      <c r="B102" s="9"/>
      <c r="C102" s="9"/>
      <c r="D102" s="9"/>
      <c r="E102" s="9"/>
      <c r="F102" s="194"/>
      <c r="G102" s="194"/>
      <c r="H102" s="194"/>
      <c r="I102" s="9"/>
      <c r="J102" s="9"/>
      <c r="K102" s="9"/>
      <c r="L102" s="9"/>
      <c r="M102" s="24" t="s">
        <v>114</v>
      </c>
      <c r="N102" s="36"/>
      <c r="O102" s="220">
        <v>71</v>
      </c>
      <c r="P102" s="220"/>
      <c r="Q102" s="221">
        <f>O102/$O$105</f>
        <v>0.55905511811023623</v>
      </c>
      <c r="R102" s="221"/>
      <c r="S102" s="9"/>
    </row>
    <row r="103" spans="2:19" x14ac:dyDescent="0.25">
      <c r="B103" s="9"/>
      <c r="C103" s="9"/>
      <c r="D103" s="9"/>
      <c r="E103" s="9"/>
      <c r="F103" s="194"/>
      <c r="G103" s="194"/>
      <c r="H103" s="194"/>
      <c r="I103" s="9"/>
      <c r="J103" s="9"/>
      <c r="K103" s="9"/>
      <c r="L103" s="9"/>
      <c r="M103" s="24" t="s">
        <v>115</v>
      </c>
      <c r="N103" s="36"/>
      <c r="O103" s="220">
        <v>6</v>
      </c>
      <c r="P103" s="220"/>
      <c r="Q103" s="221">
        <f>O103/$O$105</f>
        <v>4.7244094488188976E-2</v>
      </c>
      <c r="R103" s="221"/>
      <c r="S103" s="9"/>
    </row>
    <row r="104" spans="2:19" ht="15.75" thickBot="1" x14ac:dyDescent="0.3">
      <c r="C104" s="34"/>
      <c r="D104" s="34"/>
      <c r="E104" s="34"/>
      <c r="F104" s="34"/>
      <c r="G104" s="34"/>
      <c r="H104" s="34"/>
      <c r="I104" s="9"/>
      <c r="J104" s="9"/>
      <c r="K104" s="9"/>
      <c r="L104" s="9"/>
      <c r="M104" s="24" t="s">
        <v>44</v>
      </c>
      <c r="N104" s="36"/>
      <c r="O104" s="220">
        <v>2</v>
      </c>
      <c r="P104" s="220"/>
      <c r="Q104" s="221">
        <f>O104/$O$105</f>
        <v>1.5748031496062992E-2</v>
      </c>
      <c r="R104" s="221"/>
      <c r="S104" s="9"/>
    </row>
    <row r="105" spans="2:19" ht="24" customHeight="1" x14ac:dyDescent="0.25">
      <c r="B105" s="219" t="s">
        <v>116</v>
      </c>
      <c r="C105" s="219"/>
      <c r="D105" s="219"/>
      <c r="E105" s="219"/>
      <c r="F105" s="219"/>
      <c r="G105" s="219"/>
      <c r="H105" s="219"/>
      <c r="I105" s="9"/>
      <c r="J105" s="9"/>
      <c r="K105" s="9"/>
      <c r="L105" s="9"/>
      <c r="M105" s="185" t="s">
        <v>0</v>
      </c>
      <c r="N105" s="49"/>
      <c r="O105" s="227">
        <f>SUM(O101:P104)</f>
        <v>127</v>
      </c>
      <c r="P105" s="227"/>
      <c r="Q105" s="228">
        <f>SUM(Q101:R104)</f>
        <v>1</v>
      </c>
      <c r="R105" s="228"/>
      <c r="S105" s="9"/>
    </row>
    <row r="106" spans="2:19" x14ac:dyDescent="0.25">
      <c r="B106" s="218" t="s">
        <v>117</v>
      </c>
      <c r="C106" s="218"/>
      <c r="D106" s="218"/>
      <c r="E106" s="179"/>
      <c r="F106" s="182" t="s">
        <v>43</v>
      </c>
      <c r="G106" s="225" t="s">
        <v>1</v>
      </c>
      <c r="H106" s="225"/>
      <c r="I106" s="226"/>
      <c r="J106" s="226"/>
      <c r="K106" s="226"/>
      <c r="L106" s="9"/>
      <c r="M106" s="48"/>
      <c r="N106" s="9"/>
      <c r="O106" s="9"/>
      <c r="P106" s="9"/>
      <c r="Q106" s="9"/>
      <c r="R106" s="9"/>
      <c r="S106" s="9"/>
    </row>
    <row r="107" spans="2:19" x14ac:dyDescent="0.25">
      <c r="B107" s="50" t="s">
        <v>118</v>
      </c>
      <c r="C107" s="51"/>
      <c r="D107" s="51"/>
      <c r="E107" s="51"/>
      <c r="F107" s="52">
        <v>11</v>
      </c>
      <c r="G107" s="53"/>
      <c r="H107" s="54">
        <f t="shared" ref="H107:H131" si="5">F107/$F$132</f>
        <v>8.6614173228346455E-2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2:19" ht="18.75" x14ac:dyDescent="0.25">
      <c r="B108" s="50" t="s">
        <v>48</v>
      </c>
      <c r="C108" s="51"/>
      <c r="D108" s="51"/>
      <c r="E108" s="51"/>
      <c r="F108" s="52">
        <v>38</v>
      </c>
      <c r="G108" s="53"/>
      <c r="H108" s="54">
        <f t="shared" si="5"/>
        <v>0.29921259842519687</v>
      </c>
      <c r="I108" s="9"/>
      <c r="J108" s="9"/>
      <c r="K108" s="202" t="str">
        <f>CONCATENATE(L124,"     (",ROUND(M124*100,0),"%)")</f>
        <v>61     (48%)</v>
      </c>
      <c r="L108" s="9"/>
      <c r="M108" s="9"/>
      <c r="N108" s="9"/>
      <c r="O108" s="9"/>
      <c r="P108" s="9"/>
      <c r="Q108" s="9"/>
      <c r="R108" s="9"/>
      <c r="S108" s="9"/>
    </row>
    <row r="109" spans="2:19" ht="18.75" x14ac:dyDescent="0.3">
      <c r="B109" s="50" t="s">
        <v>119</v>
      </c>
      <c r="C109" s="51"/>
      <c r="D109" s="51"/>
      <c r="E109" s="51"/>
      <c r="F109" s="52">
        <v>4</v>
      </c>
      <c r="G109" s="53"/>
      <c r="H109" s="54">
        <f t="shared" si="5"/>
        <v>3.1496062992125984E-2</v>
      </c>
      <c r="I109" s="9"/>
      <c r="J109" s="9"/>
      <c r="K109" s="55"/>
      <c r="L109" s="9"/>
      <c r="M109" s="9"/>
      <c r="N109" s="9"/>
      <c r="O109" s="9"/>
      <c r="P109" s="9"/>
      <c r="Q109" s="9"/>
      <c r="R109" s="9"/>
      <c r="S109" s="9"/>
    </row>
    <row r="110" spans="2:19" x14ac:dyDescent="0.25">
      <c r="B110" s="50" t="s">
        <v>120</v>
      </c>
      <c r="C110" s="51"/>
      <c r="D110" s="51"/>
      <c r="E110" s="51"/>
      <c r="F110" s="52">
        <v>8</v>
      </c>
      <c r="G110" s="53"/>
      <c r="H110" s="54">
        <f t="shared" si="5"/>
        <v>6.2992125984251968E-2</v>
      </c>
      <c r="I110" s="9"/>
      <c r="J110" s="9"/>
      <c r="K110" s="56"/>
      <c r="L110" s="9"/>
      <c r="M110" s="9"/>
      <c r="N110" s="9"/>
      <c r="O110" s="9"/>
      <c r="P110" s="9"/>
      <c r="Q110" s="9"/>
      <c r="R110" s="9"/>
      <c r="S110" s="9"/>
    </row>
    <row r="111" spans="2:19" ht="15.75" x14ac:dyDescent="0.25">
      <c r="B111" s="57" t="s">
        <v>121</v>
      </c>
      <c r="C111" s="58"/>
      <c r="D111" s="58"/>
      <c r="E111" s="58"/>
      <c r="F111" s="59">
        <v>1</v>
      </c>
      <c r="G111" s="60"/>
      <c r="H111" s="61">
        <f t="shared" si="5"/>
        <v>7.874015748031496E-3</v>
      </c>
      <c r="I111" s="172"/>
      <c r="J111" s="9"/>
      <c r="K111" s="62"/>
      <c r="L111" s="9"/>
      <c r="M111" s="9"/>
      <c r="N111" s="9"/>
      <c r="O111" s="9"/>
      <c r="P111" s="9"/>
      <c r="Q111" s="9"/>
      <c r="R111" s="9"/>
      <c r="S111" s="9"/>
    </row>
    <row r="112" spans="2:19" x14ac:dyDescent="0.25">
      <c r="B112" s="57" t="s">
        <v>49</v>
      </c>
      <c r="C112" s="58"/>
      <c r="D112" s="58"/>
      <c r="E112" s="58"/>
      <c r="F112" s="59">
        <v>14</v>
      </c>
      <c r="G112" s="60"/>
      <c r="H112" s="61">
        <f t="shared" si="5"/>
        <v>0.11023622047244094</v>
      </c>
      <c r="I112" s="172"/>
      <c r="J112" s="9"/>
      <c r="K112" s="63"/>
      <c r="L112" s="9"/>
      <c r="M112" s="9"/>
      <c r="N112" s="9"/>
      <c r="O112" s="9"/>
      <c r="P112" s="9"/>
      <c r="Q112" s="9"/>
      <c r="R112" s="9"/>
      <c r="S112" s="9"/>
    </row>
    <row r="113" spans="2:19" x14ac:dyDescent="0.25">
      <c r="B113" s="64" t="s">
        <v>122</v>
      </c>
      <c r="C113" s="65"/>
      <c r="D113" s="66"/>
      <c r="E113" s="65"/>
      <c r="F113" s="59">
        <v>7</v>
      </c>
      <c r="G113" s="60"/>
      <c r="H113" s="61">
        <f t="shared" si="5"/>
        <v>5.5118110236220472E-2</v>
      </c>
      <c r="I113" s="172"/>
      <c r="J113" s="9"/>
      <c r="K113" s="110"/>
      <c r="L113" s="9"/>
      <c r="M113" s="9"/>
      <c r="N113" s="9"/>
      <c r="O113" s="9"/>
      <c r="P113" s="9"/>
      <c r="Q113" s="9"/>
      <c r="R113" s="9"/>
      <c r="S113" s="9"/>
    </row>
    <row r="114" spans="2:19" x14ac:dyDescent="0.25">
      <c r="B114" s="64" t="s">
        <v>253</v>
      </c>
      <c r="C114" s="58"/>
      <c r="D114" s="58"/>
      <c r="E114" s="58"/>
      <c r="F114" s="59">
        <v>3</v>
      </c>
      <c r="G114" s="60"/>
      <c r="H114" s="61">
        <f t="shared" si="5"/>
        <v>2.3622047244094488E-2</v>
      </c>
      <c r="I114" s="172"/>
      <c r="J114" s="9"/>
      <c r="K114" s="63"/>
      <c r="L114" s="9"/>
      <c r="M114" s="9"/>
      <c r="N114" s="9"/>
      <c r="O114" s="9"/>
      <c r="P114" s="9"/>
      <c r="Q114" s="9"/>
      <c r="R114" s="9"/>
      <c r="S114" s="9"/>
    </row>
    <row r="115" spans="2:19" x14ac:dyDescent="0.25">
      <c r="B115" s="67" t="s">
        <v>123</v>
      </c>
      <c r="C115" s="68"/>
      <c r="D115" s="68"/>
      <c r="E115" s="68"/>
      <c r="F115" s="69">
        <v>0</v>
      </c>
      <c r="G115" s="70"/>
      <c r="H115" s="71">
        <f t="shared" si="5"/>
        <v>0</v>
      </c>
      <c r="I115" s="9"/>
      <c r="J115" s="9"/>
      <c r="K115" s="63"/>
      <c r="L115" s="9"/>
      <c r="M115" s="9"/>
      <c r="N115" s="9"/>
      <c r="O115" s="9"/>
      <c r="P115" s="9"/>
      <c r="Q115" s="9"/>
      <c r="R115" s="9"/>
      <c r="S115" s="9"/>
    </row>
    <row r="116" spans="2:19" x14ac:dyDescent="0.25">
      <c r="B116" s="67" t="s">
        <v>124</v>
      </c>
      <c r="C116" s="68"/>
      <c r="D116" s="68"/>
      <c r="E116" s="68"/>
      <c r="F116" s="69">
        <v>0</v>
      </c>
      <c r="G116" s="70"/>
      <c r="H116" s="71">
        <f t="shared" si="5"/>
        <v>0</v>
      </c>
      <c r="I116" s="9"/>
      <c r="J116" s="9"/>
      <c r="K116" s="63"/>
      <c r="L116" s="9"/>
      <c r="M116" s="9"/>
      <c r="N116" s="9"/>
      <c r="O116" s="9"/>
      <c r="P116" s="9"/>
      <c r="Q116" s="9"/>
      <c r="R116" s="9"/>
      <c r="S116" s="9"/>
    </row>
    <row r="117" spans="2:19" x14ac:dyDescent="0.25">
      <c r="B117" s="67" t="s">
        <v>125</v>
      </c>
      <c r="C117" s="68"/>
      <c r="D117" s="68"/>
      <c r="E117" s="68"/>
      <c r="F117" s="69">
        <v>1</v>
      </c>
      <c r="G117" s="70"/>
      <c r="H117" s="71">
        <f t="shared" si="5"/>
        <v>7.874015748031496E-3</v>
      </c>
      <c r="I117" s="9"/>
      <c r="J117" s="9"/>
      <c r="K117" s="63"/>
      <c r="L117" s="9"/>
      <c r="M117" s="9"/>
      <c r="N117" s="9"/>
      <c r="O117" s="9"/>
      <c r="P117" s="9"/>
      <c r="Q117" s="9"/>
      <c r="R117" s="9"/>
      <c r="S117" s="9"/>
    </row>
    <row r="118" spans="2:19" x14ac:dyDescent="0.25">
      <c r="B118" s="67" t="s">
        <v>126</v>
      </c>
      <c r="C118" s="68"/>
      <c r="D118" s="68"/>
      <c r="E118" s="68"/>
      <c r="F118" s="69">
        <v>0</v>
      </c>
      <c r="G118" s="70"/>
      <c r="H118" s="71">
        <f t="shared" si="5"/>
        <v>0</v>
      </c>
      <c r="I118" s="9"/>
      <c r="J118" s="9"/>
      <c r="K118" s="63"/>
      <c r="L118" s="9"/>
      <c r="M118" s="9"/>
      <c r="N118" s="9"/>
      <c r="O118" s="9"/>
      <c r="P118" s="9"/>
      <c r="Q118" s="9"/>
      <c r="R118" s="9"/>
      <c r="S118" s="9"/>
    </row>
    <row r="119" spans="2:19" x14ac:dyDescent="0.25">
      <c r="B119" s="67" t="s">
        <v>127</v>
      </c>
      <c r="C119" s="68"/>
      <c r="D119" s="68"/>
      <c r="E119" s="68"/>
      <c r="F119" s="69">
        <v>0</v>
      </c>
      <c r="G119" s="70"/>
      <c r="H119" s="71">
        <f t="shared" si="5"/>
        <v>0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2:19" x14ac:dyDescent="0.25">
      <c r="B120" s="67" t="s">
        <v>128</v>
      </c>
      <c r="C120" s="68"/>
      <c r="D120" s="68"/>
      <c r="E120" s="68"/>
      <c r="F120" s="69">
        <v>0</v>
      </c>
      <c r="G120" s="70"/>
      <c r="H120" s="71">
        <f t="shared" si="5"/>
        <v>0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2:19" x14ac:dyDescent="0.25">
      <c r="B121" s="67" t="s">
        <v>129</v>
      </c>
      <c r="C121" s="68"/>
      <c r="D121" s="68"/>
      <c r="E121" s="68"/>
      <c r="F121" s="69">
        <v>0</v>
      </c>
      <c r="G121" s="70"/>
      <c r="H121" s="71">
        <f t="shared" si="5"/>
        <v>0</v>
      </c>
      <c r="I121" s="9"/>
      <c r="J121" s="9"/>
      <c r="K121" s="219" t="s">
        <v>130</v>
      </c>
      <c r="L121" s="219"/>
      <c r="M121" s="219"/>
      <c r="N121" s="40"/>
      <c r="O121" s="34"/>
      <c r="P121" s="34"/>
      <c r="Q121" s="9"/>
      <c r="R121" s="9"/>
      <c r="S121" s="9"/>
    </row>
    <row r="122" spans="2:19" x14ac:dyDescent="0.25">
      <c r="B122" s="67" t="s">
        <v>131</v>
      </c>
      <c r="C122" s="68"/>
      <c r="D122" s="68"/>
      <c r="E122" s="68"/>
      <c r="F122" s="69">
        <v>0</v>
      </c>
      <c r="G122" s="70"/>
      <c r="H122" s="71">
        <f t="shared" si="5"/>
        <v>0</v>
      </c>
      <c r="I122" s="9"/>
      <c r="J122" s="9"/>
      <c r="K122" s="219"/>
      <c r="L122" s="219"/>
      <c r="M122" s="219"/>
      <c r="N122" s="40"/>
      <c r="O122" s="34"/>
      <c r="P122" s="34"/>
      <c r="Q122" s="9"/>
      <c r="R122" s="9"/>
      <c r="S122" s="9"/>
    </row>
    <row r="123" spans="2:19" x14ac:dyDescent="0.25">
      <c r="B123" s="67" t="s">
        <v>132</v>
      </c>
      <c r="C123" s="68"/>
      <c r="D123" s="68"/>
      <c r="E123" s="68"/>
      <c r="F123" s="69">
        <v>0</v>
      </c>
      <c r="G123" s="70"/>
      <c r="H123" s="71">
        <f t="shared" si="5"/>
        <v>0</v>
      </c>
      <c r="I123" s="9"/>
      <c r="J123" s="9"/>
      <c r="K123" s="179" t="s">
        <v>133</v>
      </c>
      <c r="L123" s="182" t="s">
        <v>43</v>
      </c>
      <c r="M123" s="182" t="s">
        <v>1</v>
      </c>
      <c r="N123" s="72"/>
      <c r="O123" s="194"/>
      <c r="P123" s="45"/>
      <c r="Q123" s="9"/>
      <c r="R123" s="9"/>
      <c r="S123" s="9"/>
    </row>
    <row r="124" spans="2:19" x14ac:dyDescent="0.25">
      <c r="B124" s="67" t="s">
        <v>252</v>
      </c>
      <c r="C124" s="68"/>
      <c r="D124" s="68"/>
      <c r="E124" s="68"/>
      <c r="F124" s="69">
        <v>6</v>
      </c>
      <c r="G124" s="70"/>
      <c r="H124" s="71">
        <f t="shared" si="5"/>
        <v>4.7244094488188976E-2</v>
      </c>
      <c r="I124" s="9"/>
      <c r="J124" s="9"/>
      <c r="K124" s="50" t="s">
        <v>134</v>
      </c>
      <c r="L124" s="52">
        <f>+F107+F108+F109+F110</f>
        <v>61</v>
      </c>
      <c r="M124" s="201">
        <f t="shared" ref="M124:M129" si="6">L124/$L$130</f>
        <v>0.48031496062992124</v>
      </c>
      <c r="N124" s="72"/>
      <c r="O124" s="194"/>
      <c r="P124" s="45"/>
      <c r="Q124" s="9"/>
      <c r="R124" s="9"/>
      <c r="S124" s="9"/>
    </row>
    <row r="125" spans="2:19" x14ac:dyDescent="0.25">
      <c r="B125" s="74" t="s">
        <v>135</v>
      </c>
      <c r="C125" s="75"/>
      <c r="D125" s="75"/>
      <c r="E125" s="75"/>
      <c r="F125" s="76">
        <v>0</v>
      </c>
      <c r="G125" s="77"/>
      <c r="H125" s="78">
        <f t="shared" si="5"/>
        <v>0</v>
      </c>
      <c r="I125" s="9"/>
      <c r="J125" s="9"/>
      <c r="K125" s="57" t="s">
        <v>136</v>
      </c>
      <c r="L125" s="59">
        <f>+F111+F112+F113+F114</f>
        <v>25</v>
      </c>
      <c r="M125" s="200">
        <f t="shared" si="6"/>
        <v>0.19685039370078741</v>
      </c>
      <c r="N125" s="72"/>
      <c r="O125" s="194"/>
      <c r="P125" s="45"/>
      <c r="Q125" s="9"/>
      <c r="R125" s="9"/>
      <c r="S125" s="9"/>
    </row>
    <row r="126" spans="2:19" x14ac:dyDescent="0.25">
      <c r="B126" s="74" t="s">
        <v>251</v>
      </c>
      <c r="C126" s="75"/>
      <c r="D126" s="75"/>
      <c r="E126" s="75"/>
      <c r="F126" s="76">
        <v>7</v>
      </c>
      <c r="G126" s="77"/>
      <c r="H126" s="78">
        <f t="shared" si="5"/>
        <v>5.5118110236220472E-2</v>
      </c>
      <c r="I126" s="9"/>
      <c r="J126" s="9"/>
      <c r="K126" s="67" t="s">
        <v>137</v>
      </c>
      <c r="L126" s="69">
        <f>SUM(F115:F124)</f>
        <v>7</v>
      </c>
      <c r="M126" s="199">
        <f t="shared" si="6"/>
        <v>5.5118110236220472E-2</v>
      </c>
      <c r="N126" s="56"/>
      <c r="O126" s="9"/>
      <c r="P126" s="9"/>
      <c r="Q126" s="9"/>
      <c r="R126" s="9"/>
      <c r="S126" s="9"/>
    </row>
    <row r="127" spans="2:19" x14ac:dyDescent="0.25">
      <c r="B127" s="74" t="s">
        <v>203</v>
      </c>
      <c r="C127" s="75"/>
      <c r="D127" s="75"/>
      <c r="E127" s="75"/>
      <c r="F127" s="76">
        <v>8</v>
      </c>
      <c r="G127" s="77"/>
      <c r="H127" s="78">
        <f t="shared" si="5"/>
        <v>6.2992125984251968E-2</v>
      </c>
      <c r="I127" s="9"/>
      <c r="J127" s="9"/>
      <c r="K127" s="74" t="s">
        <v>139</v>
      </c>
      <c r="L127" s="76">
        <f>SUM(F125:F129)</f>
        <v>16</v>
      </c>
      <c r="M127" s="198">
        <f t="shared" si="6"/>
        <v>0.12598425196850394</v>
      </c>
      <c r="N127" s="56"/>
      <c r="O127" s="9"/>
      <c r="P127" s="9"/>
      <c r="Q127" s="9"/>
      <c r="R127" s="9"/>
      <c r="S127" s="9"/>
    </row>
    <row r="128" spans="2:19" x14ac:dyDescent="0.25">
      <c r="B128" s="74" t="s">
        <v>250</v>
      </c>
      <c r="C128" s="75"/>
      <c r="D128" s="75"/>
      <c r="E128" s="75"/>
      <c r="F128" s="76">
        <v>1</v>
      </c>
      <c r="G128" s="77"/>
      <c r="H128" s="78">
        <f t="shared" si="5"/>
        <v>7.874015748031496E-3</v>
      </c>
      <c r="I128" s="9"/>
      <c r="J128" s="9"/>
      <c r="K128" s="84" t="s">
        <v>140</v>
      </c>
      <c r="L128" s="85">
        <f>F131</f>
        <v>15</v>
      </c>
      <c r="M128" s="197">
        <f t="shared" si="6"/>
        <v>0.11811023622047244</v>
      </c>
      <c r="N128" s="86"/>
      <c r="O128" s="9"/>
      <c r="P128" s="9"/>
      <c r="Q128" s="9"/>
      <c r="R128" s="9"/>
      <c r="S128" s="9"/>
    </row>
    <row r="129" spans="2:19" ht="15.75" thickBot="1" x14ac:dyDescent="0.3">
      <c r="B129" s="74" t="s">
        <v>138</v>
      </c>
      <c r="C129" s="75"/>
      <c r="D129" s="75"/>
      <c r="E129" s="75"/>
      <c r="F129" s="76">
        <v>0</v>
      </c>
      <c r="G129" s="77"/>
      <c r="H129" s="78">
        <f t="shared" si="5"/>
        <v>0</v>
      </c>
      <c r="I129" s="9"/>
      <c r="J129" s="9"/>
      <c r="K129" s="90" t="s">
        <v>4</v>
      </c>
      <c r="L129" s="194">
        <f>F130</f>
        <v>3</v>
      </c>
      <c r="M129" s="196">
        <f t="shared" si="6"/>
        <v>2.3622047244094488E-2</v>
      </c>
      <c r="N129" s="9"/>
      <c r="O129" s="9"/>
      <c r="P129" s="9"/>
      <c r="Q129" s="9"/>
      <c r="R129" s="9"/>
      <c r="S129" s="9"/>
    </row>
    <row r="130" spans="2:19" x14ac:dyDescent="0.25">
      <c r="B130" s="80" t="s">
        <v>249</v>
      </c>
      <c r="C130" s="81"/>
      <c r="D130" s="81"/>
      <c r="E130" s="81"/>
      <c r="F130" s="82">
        <v>3</v>
      </c>
      <c r="G130" s="82"/>
      <c r="H130" s="83">
        <f t="shared" si="5"/>
        <v>2.3622047244094488E-2</v>
      </c>
      <c r="I130" s="9"/>
      <c r="J130" s="9"/>
      <c r="K130" s="185" t="s">
        <v>0</v>
      </c>
      <c r="L130" s="184">
        <f>SUM(L124:L129)</f>
        <v>127</v>
      </c>
      <c r="M130" s="93">
        <f>SUM(M124:M129)</f>
        <v>1</v>
      </c>
      <c r="N130" s="9"/>
      <c r="O130" s="9"/>
      <c r="P130" s="9"/>
      <c r="Q130" s="9"/>
      <c r="R130" s="9"/>
      <c r="S130" s="9"/>
    </row>
    <row r="131" spans="2:19" ht="16.5" customHeight="1" thickBot="1" x14ac:dyDescent="0.3">
      <c r="B131" s="84" t="s">
        <v>140</v>
      </c>
      <c r="C131" s="87"/>
      <c r="D131" s="87"/>
      <c r="E131" s="87"/>
      <c r="F131" s="88">
        <v>15</v>
      </c>
      <c r="G131" s="85"/>
      <c r="H131" s="89">
        <f t="shared" si="5"/>
        <v>0.11811023622047244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2:19" ht="15" customHeight="1" x14ac:dyDescent="0.25">
      <c r="B132" s="232" t="s">
        <v>0</v>
      </c>
      <c r="C132" s="232"/>
      <c r="D132" s="232"/>
      <c r="E132" s="184"/>
      <c r="F132" s="184">
        <f>SUM(F107:F131)</f>
        <v>127</v>
      </c>
      <c r="G132" s="92"/>
      <c r="H132" s="188">
        <f>SUM(H107:H131)</f>
        <v>1</v>
      </c>
      <c r="I132" s="94"/>
      <c r="J132" s="94"/>
      <c r="K132" s="95"/>
      <c r="L132" s="95"/>
      <c r="M132" s="95"/>
      <c r="N132" s="95"/>
      <c r="O132" s="95"/>
      <c r="P132" s="95"/>
      <c r="Q132" s="95"/>
      <c r="R132" s="9"/>
      <c r="S132" s="9"/>
    </row>
    <row r="133" spans="2:19" ht="11.25" customHeight="1" x14ac:dyDescent="0.25">
      <c r="B133" s="171" t="s">
        <v>248</v>
      </c>
      <c r="I133" s="94"/>
      <c r="J133" s="94"/>
      <c r="K133" s="234" t="s">
        <v>247</v>
      </c>
      <c r="L133" s="234"/>
      <c r="M133" s="234"/>
      <c r="N133" s="234"/>
      <c r="O133" s="234"/>
      <c r="P133" s="95"/>
      <c r="Q133" s="95"/>
      <c r="R133" s="9"/>
      <c r="S133" s="9"/>
    </row>
    <row r="134" spans="2:19" ht="12.75" customHeight="1" x14ac:dyDescent="0.25">
      <c r="B134" s="171" t="s">
        <v>246</v>
      </c>
      <c r="I134" s="94"/>
      <c r="J134" s="94"/>
      <c r="K134" s="234"/>
      <c r="L134" s="234"/>
      <c r="M134" s="234"/>
      <c r="N134" s="234"/>
      <c r="O134" s="234"/>
      <c r="P134" s="95"/>
      <c r="Q134" s="95"/>
      <c r="R134" s="9"/>
      <c r="S134" s="9"/>
    </row>
    <row r="135" spans="2:19" x14ac:dyDescent="0.25">
      <c r="B135" s="233" t="s">
        <v>141</v>
      </c>
      <c r="C135" s="233"/>
      <c r="D135" s="233"/>
      <c r="E135" s="233"/>
      <c r="F135" s="233"/>
      <c r="G135" s="233"/>
      <c r="H135" s="233"/>
      <c r="I135" s="9"/>
      <c r="J135" s="9"/>
      <c r="K135" s="218" t="s">
        <v>143</v>
      </c>
      <c r="L135" s="218"/>
      <c r="M135" s="182" t="s">
        <v>43</v>
      </c>
      <c r="N135" s="182"/>
      <c r="O135" s="182" t="s">
        <v>1</v>
      </c>
      <c r="P135" s="96"/>
      <c r="Q135" s="96"/>
      <c r="R135" s="9"/>
      <c r="S135" s="9"/>
    </row>
    <row r="136" spans="2:19" x14ac:dyDescent="0.25">
      <c r="B136" s="233"/>
      <c r="C136" s="233"/>
      <c r="D136" s="233"/>
      <c r="E136" s="233"/>
      <c r="F136" s="233"/>
      <c r="G136" s="233"/>
      <c r="H136" s="233"/>
      <c r="I136" s="9"/>
      <c r="J136" s="9"/>
      <c r="K136" s="90" t="s">
        <v>113</v>
      </c>
      <c r="L136" s="97"/>
      <c r="M136" s="98">
        <v>88</v>
      </c>
      <c r="N136" s="194"/>
      <c r="O136" s="45">
        <f t="shared" ref="O136:O141" si="7">M136/$M$142</f>
        <v>0.69291338582677164</v>
      </c>
      <c r="P136" s="96"/>
      <c r="Q136" s="90"/>
      <c r="R136" s="9"/>
      <c r="S136" s="9"/>
    </row>
    <row r="137" spans="2:19" ht="15.75" thickBot="1" x14ac:dyDescent="0.3">
      <c r="B137" s="218" t="s">
        <v>142</v>
      </c>
      <c r="C137" s="214" t="s">
        <v>63</v>
      </c>
      <c r="D137" s="214"/>
      <c r="E137" s="179"/>
      <c r="F137" s="214">
        <v>2018</v>
      </c>
      <c r="G137" s="214"/>
      <c r="H137" s="214"/>
      <c r="I137" s="9"/>
      <c r="J137" s="9"/>
      <c r="K137" s="90" t="s">
        <v>145</v>
      </c>
      <c r="L137" s="192"/>
      <c r="M137" s="99">
        <v>11</v>
      </c>
      <c r="N137" s="72"/>
      <c r="O137" s="45">
        <f t="shared" si="7"/>
        <v>8.6614173228346455E-2</v>
      </c>
      <c r="P137" s="100"/>
      <c r="Q137" s="90"/>
      <c r="R137" s="9"/>
      <c r="S137" s="9"/>
    </row>
    <row r="138" spans="2:19" x14ac:dyDescent="0.25">
      <c r="B138" s="218"/>
      <c r="C138" s="179" t="s">
        <v>43</v>
      </c>
      <c r="D138" s="179" t="s">
        <v>1</v>
      </c>
      <c r="E138" s="179"/>
      <c r="F138" s="179" t="s">
        <v>43</v>
      </c>
      <c r="G138" s="218" t="s">
        <v>1</v>
      </c>
      <c r="H138" s="218"/>
      <c r="I138" s="9"/>
      <c r="J138" s="9"/>
      <c r="K138" s="90" t="s">
        <v>147</v>
      </c>
      <c r="L138" s="192"/>
      <c r="M138" s="99">
        <v>3</v>
      </c>
      <c r="N138" s="72"/>
      <c r="O138" s="45">
        <f t="shared" si="7"/>
        <v>2.3622047244094488E-2</v>
      </c>
      <c r="P138" s="100"/>
      <c r="Q138" s="90"/>
      <c r="R138" s="9"/>
      <c r="S138" s="9"/>
    </row>
    <row r="139" spans="2:19" x14ac:dyDescent="0.25">
      <c r="B139" s="90" t="s">
        <v>144</v>
      </c>
      <c r="C139" s="192">
        <f>L124+L125</f>
        <v>86</v>
      </c>
      <c r="D139" s="72">
        <f>C139/$L$130</f>
        <v>0.67716535433070868</v>
      </c>
      <c r="E139" s="72"/>
      <c r="F139" s="192">
        <v>107</v>
      </c>
      <c r="G139" s="235">
        <f>F139/$F$142</f>
        <v>0.71812080536912748</v>
      </c>
      <c r="H139" s="235"/>
      <c r="I139" s="9"/>
      <c r="J139" s="9"/>
      <c r="K139" s="90" t="s">
        <v>148</v>
      </c>
      <c r="L139" s="192"/>
      <c r="M139" s="99">
        <v>5</v>
      </c>
      <c r="N139" s="72"/>
      <c r="O139" s="45">
        <f t="shared" si="7"/>
        <v>3.937007874015748E-2</v>
      </c>
      <c r="P139" s="100"/>
      <c r="Q139" s="90"/>
      <c r="R139" s="9"/>
      <c r="S139" s="9"/>
    </row>
    <row r="140" spans="2:19" x14ac:dyDescent="0.25">
      <c r="B140" s="90" t="s">
        <v>146</v>
      </c>
      <c r="C140" s="192">
        <f>L127+L128+L129</f>
        <v>34</v>
      </c>
      <c r="D140" s="72">
        <f>C140/$L$130</f>
        <v>0.26771653543307089</v>
      </c>
      <c r="E140" s="72"/>
      <c r="F140" s="192">
        <v>35</v>
      </c>
      <c r="G140" s="235">
        <f>F140/$F$142</f>
        <v>0.2348993288590604</v>
      </c>
      <c r="H140" s="235"/>
      <c r="I140" s="9"/>
      <c r="J140" s="9"/>
      <c r="K140" s="90" t="s">
        <v>149</v>
      </c>
      <c r="L140" s="192"/>
      <c r="M140" s="99">
        <v>4</v>
      </c>
      <c r="N140" s="72"/>
      <c r="O140" s="45">
        <f t="shared" si="7"/>
        <v>3.1496062992125984E-2</v>
      </c>
      <c r="P140" s="100"/>
      <c r="Q140" s="90"/>
      <c r="R140" s="9"/>
      <c r="S140" s="9"/>
    </row>
    <row r="141" spans="2:19" ht="15.75" thickBot="1" x14ac:dyDescent="0.3">
      <c r="B141" s="90" t="s">
        <v>137</v>
      </c>
      <c r="C141" s="192">
        <f>L126</f>
        <v>7</v>
      </c>
      <c r="D141" s="72">
        <f>C141/$L$130</f>
        <v>5.5118110236220472E-2</v>
      </c>
      <c r="E141" s="72"/>
      <c r="F141" s="192">
        <v>7</v>
      </c>
      <c r="G141" s="235">
        <f>F141/$F$142</f>
        <v>4.6979865771812082E-2</v>
      </c>
      <c r="H141" s="235"/>
      <c r="I141" s="9"/>
      <c r="J141" s="9"/>
      <c r="K141" s="90" t="s">
        <v>42</v>
      </c>
      <c r="L141" s="194"/>
      <c r="M141" s="98">
        <v>16</v>
      </c>
      <c r="N141" s="91"/>
      <c r="O141" s="45">
        <f t="shared" si="7"/>
        <v>0.12598425196850394</v>
      </c>
      <c r="P141" s="100"/>
      <c r="Q141" s="90"/>
      <c r="R141" s="9"/>
      <c r="S141" s="9"/>
    </row>
    <row r="142" spans="2:19" x14ac:dyDescent="0.25">
      <c r="B142" s="185" t="s">
        <v>0</v>
      </c>
      <c r="C142" s="184">
        <f>SUM(C139:C141)</f>
        <v>127</v>
      </c>
      <c r="D142" s="93">
        <f>SUM(D139:D141)</f>
        <v>1</v>
      </c>
      <c r="E142" s="93"/>
      <c r="F142" s="184">
        <f>SUM(F139:F141)</f>
        <v>149</v>
      </c>
      <c r="G142" s="184"/>
      <c r="H142" s="188">
        <f>SUM(G139:H141)</f>
        <v>1</v>
      </c>
      <c r="I142" s="9"/>
      <c r="J142" s="9"/>
      <c r="K142" s="236" t="s">
        <v>0</v>
      </c>
      <c r="L142" s="236"/>
      <c r="M142" s="101">
        <f>SUM(M136:M141)</f>
        <v>127</v>
      </c>
      <c r="N142" s="93"/>
      <c r="O142" s="188">
        <f>SUM(O136:O141)</f>
        <v>1</v>
      </c>
      <c r="P142" s="9"/>
      <c r="Q142" s="9"/>
      <c r="R142" s="9"/>
      <c r="S142" s="9"/>
    </row>
    <row r="143" spans="2:19" ht="17.25" customHeight="1" x14ac:dyDescent="0.25">
      <c r="B143" s="170" t="s">
        <v>254</v>
      </c>
      <c r="I143" s="9"/>
      <c r="J143" s="9"/>
      <c r="K143" s="12"/>
      <c r="L143" s="12"/>
      <c r="M143" s="169"/>
      <c r="N143" s="168"/>
      <c r="O143" s="167"/>
      <c r="P143" s="9"/>
      <c r="Q143" s="9"/>
      <c r="R143" s="9"/>
      <c r="S143" s="9"/>
    </row>
    <row r="144" spans="2:19" x14ac:dyDescent="0.25">
      <c r="B144" s="9"/>
      <c r="C144" s="9"/>
      <c r="D144" s="9"/>
      <c r="E144" s="9"/>
      <c r="F144" s="194"/>
      <c r="G144" s="194"/>
      <c r="H144" s="194"/>
      <c r="I144" s="9"/>
      <c r="J144" s="9"/>
      <c r="K144" s="48"/>
      <c r="L144" s="9"/>
      <c r="M144" s="9"/>
      <c r="N144" s="9"/>
      <c r="O144" s="194"/>
      <c r="P144" s="194"/>
      <c r="Q144" s="194"/>
      <c r="R144" s="9"/>
      <c r="S144" s="9"/>
    </row>
    <row r="145" spans="2:19" x14ac:dyDescent="0.25">
      <c r="B145" s="3" t="s">
        <v>150</v>
      </c>
      <c r="C145" s="41"/>
      <c r="D145" s="41"/>
      <c r="E145" s="41"/>
      <c r="F145" s="42"/>
      <c r="G145" s="42"/>
      <c r="H145" s="42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2:19" x14ac:dyDescent="0.25">
      <c r="B146" s="213" t="s">
        <v>151</v>
      </c>
      <c r="C146" s="213"/>
      <c r="D146" s="213"/>
      <c r="E146" s="40"/>
      <c r="F146" s="40"/>
      <c r="G146" s="194"/>
      <c r="H146" s="194"/>
      <c r="I146" s="9"/>
      <c r="J146" s="9"/>
      <c r="K146" s="213" t="s">
        <v>152</v>
      </c>
      <c r="L146" s="213"/>
      <c r="M146" s="213"/>
      <c r="N146" s="40"/>
      <c r="O146" s="40"/>
      <c r="P146" s="9"/>
      <c r="Q146" s="9"/>
      <c r="R146" s="9"/>
      <c r="S146" s="9"/>
    </row>
    <row r="147" spans="2:19" x14ac:dyDescent="0.25">
      <c r="B147" s="213"/>
      <c r="C147" s="213"/>
      <c r="D147" s="213"/>
      <c r="E147" s="40"/>
      <c r="F147" s="40"/>
      <c r="G147" s="194"/>
      <c r="H147" s="194"/>
      <c r="I147" s="9"/>
      <c r="J147" s="9"/>
      <c r="K147" s="213"/>
      <c r="L147" s="213"/>
      <c r="M147" s="213"/>
      <c r="N147" s="40"/>
      <c r="O147" s="40"/>
      <c r="P147" s="9"/>
      <c r="Q147" s="9"/>
      <c r="R147" s="9"/>
      <c r="S147" s="9"/>
    </row>
    <row r="148" spans="2:19" x14ac:dyDescent="0.25">
      <c r="B148" s="102" t="s">
        <v>45</v>
      </c>
      <c r="C148" s="182" t="s">
        <v>43</v>
      </c>
      <c r="D148" s="182" t="s">
        <v>1</v>
      </c>
      <c r="E148" s="9"/>
      <c r="F148" s="194"/>
      <c r="G148" s="194"/>
      <c r="H148" s="194"/>
      <c r="I148" s="9"/>
      <c r="J148" s="9"/>
      <c r="K148" s="102" t="s">
        <v>153</v>
      </c>
      <c r="L148" s="182" t="s">
        <v>43</v>
      </c>
      <c r="M148" s="182" t="s">
        <v>1</v>
      </c>
      <c r="N148" s="9"/>
      <c r="O148" s="194"/>
      <c r="P148" s="9"/>
      <c r="Q148" s="9"/>
      <c r="R148" s="9"/>
      <c r="S148" s="9"/>
    </row>
    <row r="149" spans="2:19" x14ac:dyDescent="0.25">
      <c r="B149" s="186" t="s">
        <v>154</v>
      </c>
      <c r="C149" s="193">
        <v>2</v>
      </c>
      <c r="D149" s="187">
        <f>C149/$C$154</f>
        <v>1.5748031496062992E-2</v>
      </c>
      <c r="E149" s="9"/>
      <c r="F149" s="194"/>
      <c r="G149" s="194"/>
      <c r="H149" s="194"/>
      <c r="I149" s="9"/>
      <c r="J149" s="9"/>
      <c r="K149" s="186" t="s">
        <v>3</v>
      </c>
      <c r="L149" s="193">
        <v>32</v>
      </c>
      <c r="M149" s="187">
        <f>L149/$C$101</f>
        <v>0.25196850393700787</v>
      </c>
      <c r="N149" s="9"/>
      <c r="O149" s="194"/>
      <c r="P149" s="9"/>
      <c r="Q149" s="9"/>
      <c r="R149" s="9"/>
      <c r="S149" s="9"/>
    </row>
    <row r="150" spans="2:19" x14ac:dyDescent="0.25">
      <c r="B150" s="186" t="s">
        <v>155</v>
      </c>
      <c r="C150" s="193">
        <v>45</v>
      </c>
      <c r="D150" s="187">
        <f>C150/$C$154</f>
        <v>0.3543307086614173</v>
      </c>
      <c r="E150" s="9"/>
      <c r="F150" s="194"/>
      <c r="G150" s="194"/>
      <c r="H150" s="194"/>
      <c r="I150" s="9"/>
      <c r="J150" s="9"/>
      <c r="K150" s="186" t="s">
        <v>2</v>
      </c>
      <c r="L150" s="193">
        <v>64</v>
      </c>
      <c r="M150" s="187">
        <f>L150/$C$101</f>
        <v>0.50393700787401574</v>
      </c>
      <c r="N150" s="9"/>
      <c r="O150" s="194"/>
      <c r="P150" s="9"/>
      <c r="Q150" s="9"/>
      <c r="R150" s="9"/>
      <c r="S150" s="9"/>
    </row>
    <row r="151" spans="2:19" ht="15.75" thickBot="1" x14ac:dyDescent="0.3">
      <c r="B151" s="186" t="s">
        <v>156</v>
      </c>
      <c r="C151" s="193">
        <v>63</v>
      </c>
      <c r="D151" s="187">
        <f>C151/$C$154</f>
        <v>0.49606299212598426</v>
      </c>
      <c r="E151" s="9"/>
      <c r="F151" s="194"/>
      <c r="G151" s="194"/>
      <c r="H151" s="103" t="s">
        <v>157</v>
      </c>
      <c r="I151" s="9"/>
      <c r="J151" s="9"/>
      <c r="K151" s="186" t="s">
        <v>44</v>
      </c>
      <c r="L151" s="193">
        <v>31</v>
      </c>
      <c r="M151" s="187">
        <f>L151/$C$101</f>
        <v>0.24409448818897639</v>
      </c>
      <c r="N151" s="9"/>
      <c r="O151" s="194"/>
      <c r="P151" s="9"/>
      <c r="Q151" s="9"/>
      <c r="R151" s="9"/>
      <c r="S151" s="9"/>
    </row>
    <row r="152" spans="2:19" x14ac:dyDescent="0.25">
      <c r="B152" s="186" t="s">
        <v>110</v>
      </c>
      <c r="C152" s="193">
        <v>2</v>
      </c>
      <c r="D152" s="187">
        <f>C152/$C$154</f>
        <v>1.5748031496062992E-2</v>
      </c>
      <c r="E152" s="9"/>
      <c r="F152" s="194"/>
      <c r="G152" s="194"/>
      <c r="H152" s="104">
        <f>D150+D151</f>
        <v>0.85039370078740162</v>
      </c>
      <c r="I152" s="9"/>
      <c r="J152" s="9"/>
      <c r="K152" s="184" t="s">
        <v>0</v>
      </c>
      <c r="L152" s="184">
        <f>SUM(L149:L151)</f>
        <v>127</v>
      </c>
      <c r="M152" s="188">
        <f>SUM(M149:M151)</f>
        <v>1</v>
      </c>
      <c r="N152" s="9"/>
      <c r="O152" s="194"/>
      <c r="P152" s="9"/>
      <c r="Q152" s="9"/>
      <c r="R152" s="9"/>
      <c r="S152" s="9"/>
    </row>
    <row r="153" spans="2:19" ht="15.75" thickBot="1" x14ac:dyDescent="0.3">
      <c r="B153" s="186" t="s">
        <v>44</v>
      </c>
      <c r="C153" s="193">
        <v>15</v>
      </c>
      <c r="D153" s="187">
        <f>C153/$C$154</f>
        <v>0.11811023622047244</v>
      </c>
      <c r="E153" s="9"/>
      <c r="F153" s="194"/>
      <c r="G153" s="194"/>
      <c r="H153" s="194"/>
      <c r="I153" s="9"/>
      <c r="J153" s="9"/>
      <c r="K153" s="105"/>
      <c r="L153" s="194"/>
      <c r="M153" s="45"/>
      <c r="N153" s="9"/>
      <c r="O153" s="194"/>
      <c r="P153" s="9"/>
      <c r="Q153" s="9"/>
      <c r="R153" s="9"/>
      <c r="S153" s="9"/>
    </row>
    <row r="154" spans="2:19" x14ac:dyDescent="0.25">
      <c r="B154" s="184" t="s">
        <v>0</v>
      </c>
      <c r="C154" s="184">
        <f>SUM(C149:C153)</f>
        <v>127</v>
      </c>
      <c r="D154" s="188">
        <f>SUM(D149:D153)</f>
        <v>1</v>
      </c>
      <c r="E154" s="9"/>
      <c r="F154" s="194"/>
      <c r="G154" s="194"/>
      <c r="H154" s="194"/>
      <c r="I154" s="9"/>
      <c r="J154" s="9"/>
      <c r="N154" s="9"/>
      <c r="O154" s="194"/>
      <c r="P154" s="9"/>
      <c r="Q154" s="9"/>
      <c r="R154" s="9"/>
      <c r="S154" s="9"/>
    </row>
    <row r="155" spans="2:19" x14ac:dyDescent="0.25">
      <c r="C155" s="34"/>
      <c r="D155" s="34"/>
      <c r="K155" s="219" t="s">
        <v>158</v>
      </c>
      <c r="L155" s="219"/>
      <c r="M155" s="219"/>
      <c r="N155" s="219"/>
      <c r="O155" s="219"/>
    </row>
    <row r="156" spans="2:19" x14ac:dyDescent="0.25">
      <c r="K156" s="225" t="s">
        <v>159</v>
      </c>
      <c r="L156" s="225"/>
      <c r="M156" s="182" t="s">
        <v>43</v>
      </c>
      <c r="N156" s="182"/>
      <c r="O156" s="182" t="s">
        <v>1</v>
      </c>
    </row>
    <row r="157" spans="2:19" x14ac:dyDescent="0.25">
      <c r="B157" s="219" t="s">
        <v>160</v>
      </c>
      <c r="C157" s="219"/>
      <c r="D157" s="219"/>
      <c r="E157" s="219"/>
      <c r="F157" s="219"/>
      <c r="K157" s="237" t="s">
        <v>161</v>
      </c>
      <c r="L157" s="237"/>
      <c r="M157" s="193">
        <v>62</v>
      </c>
      <c r="N157" s="187"/>
      <c r="O157" s="187">
        <f t="shared" ref="O157:O162" si="8">M157/$M$163</f>
        <v>0.48818897637795278</v>
      </c>
      <c r="Q157" s="193"/>
    </row>
    <row r="158" spans="2:19" x14ac:dyDescent="0.25">
      <c r="B158" s="225" t="s">
        <v>162</v>
      </c>
      <c r="C158" s="225"/>
      <c r="D158" s="182" t="s">
        <v>43</v>
      </c>
      <c r="E158" s="225" t="s">
        <v>1</v>
      </c>
      <c r="F158" s="225"/>
      <c r="K158" s="237" t="s">
        <v>163</v>
      </c>
      <c r="L158" s="237"/>
      <c r="M158" s="193">
        <v>10</v>
      </c>
      <c r="N158" s="187"/>
      <c r="O158" s="187">
        <f t="shared" si="8"/>
        <v>7.874015748031496E-2</v>
      </c>
      <c r="Q158" s="193"/>
    </row>
    <row r="159" spans="2:19" x14ac:dyDescent="0.25">
      <c r="B159" s="237" t="s">
        <v>164</v>
      </c>
      <c r="C159" s="237"/>
      <c r="D159" s="106">
        <v>73</v>
      </c>
      <c r="E159" s="238">
        <f>D159/$D$162</f>
        <v>0.57480314960629919</v>
      </c>
      <c r="F159" s="238"/>
      <c r="K159" s="237" t="s">
        <v>165</v>
      </c>
      <c r="L159" s="237"/>
      <c r="M159" s="193">
        <v>23</v>
      </c>
      <c r="N159" s="187"/>
      <c r="O159" s="187">
        <f t="shared" si="8"/>
        <v>0.18110236220472442</v>
      </c>
      <c r="Q159" s="193"/>
    </row>
    <row r="160" spans="2:19" x14ac:dyDescent="0.25">
      <c r="B160" s="237" t="s">
        <v>166</v>
      </c>
      <c r="C160" s="237"/>
      <c r="D160" s="106">
        <v>33</v>
      </c>
      <c r="E160" s="238">
        <f>D160/$D$162</f>
        <v>0.25984251968503935</v>
      </c>
      <c r="F160" s="238"/>
      <c r="K160" s="237" t="s">
        <v>167</v>
      </c>
      <c r="L160" s="237"/>
      <c r="M160" s="193">
        <v>9</v>
      </c>
      <c r="N160" s="187"/>
      <c r="O160" s="187">
        <f t="shared" si="8"/>
        <v>7.0866141732283464E-2</v>
      </c>
      <c r="Q160" s="193"/>
    </row>
    <row r="161" spans="2:17" ht="15.75" thickBot="1" x14ac:dyDescent="0.3">
      <c r="B161" s="186" t="s">
        <v>44</v>
      </c>
      <c r="D161" s="106">
        <v>21</v>
      </c>
      <c r="E161" s="238">
        <f>D161/$D$162</f>
        <v>0.16535433070866143</v>
      </c>
      <c r="F161" s="238"/>
      <c r="K161" s="237" t="s">
        <v>168</v>
      </c>
      <c r="L161" s="237"/>
      <c r="M161" s="193">
        <v>0</v>
      </c>
      <c r="N161" s="187"/>
      <c r="O161" s="187">
        <f t="shared" si="8"/>
        <v>0</v>
      </c>
      <c r="Q161" s="193"/>
    </row>
    <row r="162" spans="2:17" ht="15.75" thickBot="1" x14ac:dyDescent="0.3">
      <c r="B162" s="232" t="s">
        <v>0</v>
      </c>
      <c r="C162" s="232"/>
      <c r="D162" s="107">
        <f>SUM(D159:D161)</f>
        <v>127</v>
      </c>
      <c r="E162" s="241">
        <f>SUM(E159:F161)</f>
        <v>1</v>
      </c>
      <c r="F162" s="241"/>
      <c r="K162" s="237" t="s">
        <v>42</v>
      </c>
      <c r="L162" s="237"/>
      <c r="M162" s="193">
        <v>23</v>
      </c>
      <c r="N162" s="187"/>
      <c r="O162" s="187">
        <f t="shared" si="8"/>
        <v>0.18110236220472442</v>
      </c>
      <c r="Q162" s="193"/>
    </row>
    <row r="163" spans="2:17" ht="14.25" customHeight="1" x14ac:dyDescent="0.25">
      <c r="K163" s="232" t="s">
        <v>0</v>
      </c>
      <c r="L163" s="232"/>
      <c r="M163" s="107">
        <f>SUM(M157:M162)</f>
        <v>127</v>
      </c>
      <c r="N163" s="188"/>
      <c r="O163" s="188">
        <f>SUM(O157:O162)</f>
        <v>1</v>
      </c>
    </row>
    <row r="164" spans="2:17" ht="15" customHeight="1" x14ac:dyDescent="0.25">
      <c r="B164" s="239" t="s">
        <v>169</v>
      </c>
      <c r="C164" s="239"/>
      <c r="D164" s="239"/>
      <c r="E164" s="239"/>
      <c r="F164" s="239"/>
      <c r="G164" s="239"/>
      <c r="H164" s="239"/>
      <c r="I164" s="108"/>
    </row>
    <row r="165" spans="2:17" ht="17.25" customHeight="1" x14ac:dyDescent="0.25">
      <c r="B165" s="239"/>
      <c r="C165" s="239"/>
      <c r="D165" s="239"/>
      <c r="E165" s="239"/>
      <c r="F165" s="239"/>
      <c r="G165" s="239"/>
      <c r="H165" s="239"/>
      <c r="I165" s="108"/>
    </row>
    <row r="166" spans="2:17" x14ac:dyDescent="0.25">
      <c r="B166" s="240" t="s">
        <v>170</v>
      </c>
      <c r="C166" s="240"/>
      <c r="D166" s="240"/>
      <c r="E166" s="240"/>
      <c r="F166" s="240"/>
      <c r="G166" s="240"/>
      <c r="H166" s="240"/>
    </row>
    <row r="168" spans="2:17" x14ac:dyDescent="0.25">
      <c r="B168" s="109" t="s">
        <v>171</v>
      </c>
      <c r="K168" s="109"/>
    </row>
    <row r="169" spans="2:17" x14ac:dyDescent="0.25">
      <c r="B169" s="109" t="s">
        <v>172</v>
      </c>
      <c r="K169" s="109"/>
    </row>
  </sheetData>
  <mergeCells count="90">
    <mergeCell ref="B160:C160"/>
    <mergeCell ref="E160:F160"/>
    <mergeCell ref="K160:L160"/>
    <mergeCell ref="B164:H165"/>
    <mergeCell ref="B166:H166"/>
    <mergeCell ref="E161:F161"/>
    <mergeCell ref="K161:L161"/>
    <mergeCell ref="B162:C162"/>
    <mergeCell ref="E162:F162"/>
    <mergeCell ref="K162:L162"/>
    <mergeCell ref="K163:L163"/>
    <mergeCell ref="B158:C158"/>
    <mergeCell ref="E158:F158"/>
    <mergeCell ref="K158:L158"/>
    <mergeCell ref="B159:C159"/>
    <mergeCell ref="E159:F159"/>
    <mergeCell ref="K159:L159"/>
    <mergeCell ref="B146:D147"/>
    <mergeCell ref="K146:M147"/>
    <mergeCell ref="K155:O155"/>
    <mergeCell ref="K156:L156"/>
    <mergeCell ref="B157:F157"/>
    <mergeCell ref="K157:L157"/>
    <mergeCell ref="K133:O134"/>
    <mergeCell ref="G139:H139"/>
    <mergeCell ref="G140:H140"/>
    <mergeCell ref="G141:H141"/>
    <mergeCell ref="K142:L142"/>
    <mergeCell ref="B135:H136"/>
    <mergeCell ref="B137:B138"/>
    <mergeCell ref="C137:D137"/>
    <mergeCell ref="F137:H137"/>
    <mergeCell ref="K135:L135"/>
    <mergeCell ref="G138:H138"/>
    <mergeCell ref="Q103:R103"/>
    <mergeCell ref="O104:P104"/>
    <mergeCell ref="Q104:R104"/>
    <mergeCell ref="K121:M122"/>
    <mergeCell ref="B132:D132"/>
    <mergeCell ref="Q94:R94"/>
    <mergeCell ref="B106:D106"/>
    <mergeCell ref="G106:H106"/>
    <mergeCell ref="I106:K106"/>
    <mergeCell ref="O101:P101"/>
    <mergeCell ref="Q101:R101"/>
    <mergeCell ref="O102:P102"/>
    <mergeCell ref="B105:H105"/>
    <mergeCell ref="O105:P105"/>
    <mergeCell ref="Q105:R105"/>
    <mergeCell ref="O97:P97"/>
    <mergeCell ref="Q97:R97"/>
    <mergeCell ref="O100:P100"/>
    <mergeCell ref="Q100:R100"/>
    <mergeCell ref="Q102:R102"/>
    <mergeCell ref="O103:P103"/>
    <mergeCell ref="B57:H58"/>
    <mergeCell ref="O96:P96"/>
    <mergeCell ref="Q96:R96"/>
    <mergeCell ref="K61:O61"/>
    <mergeCell ref="K62:L63"/>
    <mergeCell ref="M62:O62"/>
    <mergeCell ref="O95:P95"/>
    <mergeCell ref="Q95:R95"/>
    <mergeCell ref="K75:O75"/>
    <mergeCell ref="K76:L77"/>
    <mergeCell ref="M76:O76"/>
    <mergeCell ref="M77:N77"/>
    <mergeCell ref="E93:G93"/>
    <mergeCell ref="O93:P93"/>
    <mergeCell ref="Q93:R93"/>
    <mergeCell ref="O94:P94"/>
    <mergeCell ref="B88:H88"/>
    <mergeCell ref="B91:F92"/>
    <mergeCell ref="M91:R92"/>
    <mergeCell ref="B59:C60"/>
    <mergeCell ref="D59:D60"/>
    <mergeCell ref="F59:F60"/>
    <mergeCell ref="H59:H60"/>
    <mergeCell ref="B46:G48"/>
    <mergeCell ref="I47:K48"/>
    <mergeCell ref="K51:Q51"/>
    <mergeCell ref="K52:K53"/>
    <mergeCell ref="B5:S6"/>
    <mergeCell ref="B8:S8"/>
    <mergeCell ref="B10:S11"/>
    <mergeCell ref="I15:M16"/>
    <mergeCell ref="I32:K33"/>
    <mergeCell ref="L52:M52"/>
    <mergeCell ref="O52:Q52"/>
    <mergeCell ref="L49:S4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tabSelected="1" view="pageBreakPreview" zoomScale="120" zoomScaleNormal="100" zoomScaleSheetLayoutView="120" workbookViewId="0">
      <selection activeCell="B8" sqref="B8:S8"/>
    </sheetView>
  </sheetViews>
  <sheetFormatPr baseColWidth="10" defaultRowHeight="15" x14ac:dyDescent="0.25"/>
  <cols>
    <col min="1" max="1" width="0.5703125" style="37" customWidth="1"/>
    <col min="2" max="2" width="14.140625" style="37" customWidth="1"/>
    <col min="3" max="3" width="11.7109375" style="37" customWidth="1"/>
    <col min="4" max="4" width="11.42578125" style="37"/>
    <col min="5" max="5" width="1.140625" style="37" customWidth="1"/>
    <col min="6" max="6" width="9.5703125" style="112" customWidth="1"/>
    <col min="7" max="7" width="1.7109375" style="112" customWidth="1"/>
    <col min="8" max="8" width="7.140625" style="112" customWidth="1"/>
    <col min="9" max="9" width="9.5703125" style="37" customWidth="1"/>
    <col min="10" max="10" width="2.85546875" style="37" customWidth="1"/>
    <col min="11" max="11" width="16.140625" style="37" customWidth="1"/>
    <col min="12" max="12" width="11.7109375" style="37" customWidth="1"/>
    <col min="13" max="13" width="15.42578125" style="37" customWidth="1"/>
    <col min="14" max="14" width="1.140625" style="37" customWidth="1"/>
    <col min="15" max="15" width="10.42578125" style="37" customWidth="1"/>
    <col min="16" max="16" width="1.5703125" style="37" customWidth="1"/>
    <col min="17" max="17" width="7.7109375" style="37" customWidth="1"/>
    <col min="18" max="18" width="7" style="37" customWidth="1"/>
    <col min="19" max="19" width="2.85546875" style="37" customWidth="1"/>
    <col min="20" max="20" width="0.5703125" style="37" customWidth="1"/>
    <col min="21" max="16384" width="11.42578125" style="37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10" t="s">
        <v>245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</row>
    <row r="6" spans="2:19" ht="21" customHeight="1" x14ac:dyDescent="0.25"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</row>
    <row r="7" spans="2:19" ht="6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t="20.25" x14ac:dyDescent="0.25">
      <c r="B8" s="251" t="s">
        <v>260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</row>
    <row r="9" spans="2:19" ht="6.75" customHeight="1" x14ac:dyDescent="0.25"/>
    <row r="10" spans="2:19" x14ac:dyDescent="0.25">
      <c r="B10" s="252" t="s">
        <v>244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</row>
    <row r="11" spans="2:19" ht="30.75" customHeight="1" x14ac:dyDescent="0.25"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</row>
    <row r="12" spans="2:19" ht="8.25" customHeight="1" x14ac:dyDescent="0.25"/>
    <row r="13" spans="2:19" s="165" customFormat="1" ht="17.25" customHeight="1" x14ac:dyDescent="0.25">
      <c r="B13" s="253" t="s">
        <v>243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</row>
    <row r="14" spans="2:19" ht="3" customHeight="1" x14ac:dyDescent="0.25"/>
    <row r="15" spans="2:19" ht="15" customHeight="1" x14ac:dyDescent="0.2">
      <c r="B15" s="43" t="s">
        <v>242</v>
      </c>
      <c r="C15" s="36"/>
      <c r="D15" s="36"/>
      <c r="E15" s="36"/>
      <c r="F15" s="193"/>
      <c r="G15" s="193"/>
      <c r="H15" s="193"/>
      <c r="I15" s="219" t="s">
        <v>241</v>
      </c>
      <c r="J15" s="219"/>
      <c r="K15" s="219"/>
      <c r="L15" s="219"/>
      <c r="M15" s="219"/>
      <c r="N15" s="176"/>
      <c r="O15" s="36"/>
      <c r="P15" s="220"/>
      <c r="Q15" s="220"/>
      <c r="R15" s="220"/>
      <c r="S15" s="220"/>
    </row>
    <row r="16" spans="2:19" x14ac:dyDescent="0.25">
      <c r="B16" s="164" t="s">
        <v>259</v>
      </c>
      <c r="C16" s="36"/>
      <c r="D16" s="36"/>
      <c r="E16" s="36"/>
      <c r="F16" s="193"/>
      <c r="G16" s="193"/>
      <c r="H16" s="193"/>
      <c r="I16" s="219"/>
      <c r="J16" s="219"/>
      <c r="K16" s="219"/>
      <c r="L16" s="219"/>
      <c r="M16" s="219"/>
      <c r="N16" s="176"/>
      <c r="O16" s="36"/>
      <c r="P16" s="220"/>
      <c r="Q16" s="220"/>
      <c r="R16" s="220"/>
      <c r="S16" s="220"/>
    </row>
    <row r="17" spans="2:19" x14ac:dyDescent="0.25">
      <c r="C17" s="36"/>
      <c r="D17" s="36"/>
      <c r="E17" s="36"/>
      <c r="F17" s="193"/>
      <c r="G17" s="193"/>
      <c r="H17" s="193"/>
      <c r="I17" s="179" t="s">
        <v>55</v>
      </c>
      <c r="J17" s="179"/>
      <c r="K17" s="179">
        <v>2019</v>
      </c>
      <c r="L17" s="179">
        <v>2018</v>
      </c>
      <c r="M17" s="179" t="s">
        <v>240</v>
      </c>
      <c r="N17" s="176"/>
      <c r="O17" s="189"/>
      <c r="P17" s="189"/>
      <c r="Q17" s="189"/>
      <c r="R17" s="189"/>
      <c r="S17" s="36"/>
    </row>
    <row r="18" spans="2:19" ht="15" customHeight="1" x14ac:dyDescent="0.25">
      <c r="C18" s="36"/>
      <c r="D18" s="36"/>
      <c r="E18" s="36"/>
      <c r="F18" s="193"/>
      <c r="G18" s="193"/>
      <c r="H18" s="193"/>
      <c r="I18" s="186" t="s">
        <v>5</v>
      </c>
      <c r="J18" s="193"/>
      <c r="K18" s="193">
        <v>42</v>
      </c>
      <c r="L18" s="193">
        <v>44</v>
      </c>
      <c r="M18" s="191">
        <f t="shared" ref="M18:M30" si="0">K18/L18-1</f>
        <v>-4.5454545454545414E-2</v>
      </c>
      <c r="N18" s="189"/>
      <c r="O18" s="191"/>
      <c r="P18" s="191"/>
      <c r="Q18" s="193"/>
      <c r="R18" s="193"/>
      <c r="S18" s="189"/>
    </row>
    <row r="19" spans="2:19" ht="15" customHeight="1" x14ac:dyDescent="0.25">
      <c r="B19" s="36"/>
      <c r="C19" s="36"/>
      <c r="D19" s="36"/>
      <c r="E19" s="36"/>
      <c r="F19" s="193"/>
      <c r="G19" s="193"/>
      <c r="H19" s="193"/>
      <c r="I19" s="186" t="s">
        <v>6</v>
      </c>
      <c r="J19" s="193"/>
      <c r="K19" s="193">
        <v>27</v>
      </c>
      <c r="L19" s="193">
        <v>22</v>
      </c>
      <c r="M19" s="191">
        <f t="shared" si="0"/>
        <v>0.22727272727272729</v>
      </c>
      <c r="N19" s="189"/>
      <c r="O19" s="191"/>
      <c r="P19" s="191"/>
      <c r="Q19" s="193"/>
      <c r="R19" s="193"/>
      <c r="S19" s="189"/>
    </row>
    <row r="20" spans="2:19" ht="15" customHeight="1" x14ac:dyDescent="0.25">
      <c r="B20" s="36"/>
      <c r="C20" s="36"/>
      <c r="D20" s="36"/>
      <c r="E20" s="36"/>
      <c r="F20" s="193"/>
      <c r="G20" s="193"/>
      <c r="H20" s="193"/>
      <c r="I20" s="186" t="s">
        <v>7</v>
      </c>
      <c r="J20" s="193"/>
      <c r="K20" s="193">
        <v>37</v>
      </c>
      <c r="L20" s="193">
        <v>16</v>
      </c>
      <c r="M20" s="191">
        <f t="shared" si="0"/>
        <v>1.3125</v>
      </c>
      <c r="N20" s="189"/>
      <c r="O20" s="191"/>
      <c r="P20" s="191"/>
      <c r="Q20" s="193"/>
      <c r="R20" s="193"/>
      <c r="S20" s="189"/>
    </row>
    <row r="21" spans="2:19" ht="15" customHeight="1" x14ac:dyDescent="0.25">
      <c r="B21" s="36"/>
      <c r="C21" s="36"/>
      <c r="D21" s="36"/>
      <c r="E21" s="36"/>
      <c r="F21" s="193"/>
      <c r="G21" s="193"/>
      <c r="H21" s="193"/>
      <c r="I21" s="186" t="s">
        <v>8</v>
      </c>
      <c r="J21" s="193"/>
      <c r="K21" s="193">
        <v>34</v>
      </c>
      <c r="L21" s="193">
        <v>21</v>
      </c>
      <c r="M21" s="191">
        <f t="shared" si="0"/>
        <v>0.61904761904761907</v>
      </c>
      <c r="N21" s="189"/>
      <c r="O21" s="191"/>
      <c r="P21" s="191"/>
      <c r="Q21" s="193"/>
      <c r="R21" s="193"/>
      <c r="S21" s="189"/>
    </row>
    <row r="22" spans="2:19" ht="15" customHeight="1" x14ac:dyDescent="0.25">
      <c r="B22" s="36"/>
      <c r="C22" s="36"/>
      <c r="D22" s="36"/>
      <c r="E22" s="36"/>
      <c r="F22" s="193"/>
      <c r="G22" s="193"/>
      <c r="H22" s="193"/>
      <c r="I22" s="186" t="s">
        <v>9</v>
      </c>
      <c r="J22" s="193"/>
      <c r="K22" s="193">
        <v>31</v>
      </c>
      <c r="L22" s="193">
        <v>31</v>
      </c>
      <c r="M22" s="191">
        <f t="shared" si="0"/>
        <v>0</v>
      </c>
      <c r="N22" s="189"/>
      <c r="O22" s="191"/>
      <c r="P22" s="191"/>
      <c r="Q22" s="193"/>
      <c r="R22" s="193"/>
      <c r="S22" s="189"/>
    </row>
    <row r="23" spans="2:19" ht="15" customHeight="1" x14ac:dyDescent="0.25">
      <c r="B23" s="36"/>
      <c r="C23" s="36"/>
      <c r="D23" s="36"/>
      <c r="E23" s="36"/>
      <c r="F23" s="193"/>
      <c r="G23" s="193"/>
      <c r="H23" s="193"/>
      <c r="I23" s="186" t="s">
        <v>10</v>
      </c>
      <c r="J23" s="193"/>
      <c r="K23" s="193">
        <v>30</v>
      </c>
      <c r="L23" s="193">
        <v>29</v>
      </c>
      <c r="M23" s="191">
        <f t="shared" si="0"/>
        <v>3.4482758620689724E-2</v>
      </c>
      <c r="N23" s="189"/>
      <c r="O23" s="191"/>
      <c r="P23" s="191"/>
      <c r="Q23" s="193"/>
      <c r="R23" s="193"/>
      <c r="S23" s="189"/>
    </row>
    <row r="24" spans="2:19" ht="15" customHeight="1" x14ac:dyDescent="0.25">
      <c r="B24" s="36"/>
      <c r="C24" s="36"/>
      <c r="D24" s="36"/>
      <c r="E24" s="36"/>
      <c r="F24" s="193"/>
      <c r="G24" s="193"/>
      <c r="H24" s="193"/>
      <c r="I24" s="186" t="s">
        <v>11</v>
      </c>
      <c r="J24" s="193"/>
      <c r="K24" s="193">
        <v>30</v>
      </c>
      <c r="L24" s="193">
        <v>21</v>
      </c>
      <c r="M24" s="191">
        <f t="shared" si="0"/>
        <v>0.4285714285714286</v>
      </c>
      <c r="N24" s="189"/>
      <c r="O24" s="191"/>
      <c r="P24" s="191"/>
      <c r="Q24" s="193"/>
      <c r="R24" s="193"/>
      <c r="S24" s="189"/>
    </row>
    <row r="25" spans="2:19" ht="15" customHeight="1" x14ac:dyDescent="0.25">
      <c r="B25" s="36"/>
      <c r="C25" s="36"/>
      <c r="D25" s="36"/>
      <c r="E25" s="36"/>
      <c r="F25" s="193"/>
      <c r="G25" s="193"/>
      <c r="H25" s="193"/>
      <c r="I25" s="186" t="s">
        <v>12</v>
      </c>
      <c r="J25" s="193"/>
      <c r="K25" s="193">
        <v>46</v>
      </c>
      <c r="L25" s="193">
        <v>24</v>
      </c>
      <c r="M25" s="191">
        <f t="shared" si="0"/>
        <v>0.91666666666666674</v>
      </c>
      <c r="N25" s="189"/>
      <c r="O25" s="191"/>
      <c r="P25" s="191"/>
      <c r="Q25" s="193"/>
      <c r="R25" s="193"/>
      <c r="S25" s="189"/>
    </row>
    <row r="26" spans="2:19" ht="15" customHeight="1" thickBot="1" x14ac:dyDescent="0.3">
      <c r="B26" s="36"/>
      <c r="C26" s="36"/>
      <c r="D26" s="36"/>
      <c r="E26" s="36"/>
      <c r="F26" s="193"/>
      <c r="G26" s="193"/>
      <c r="H26" s="193"/>
      <c r="I26" s="186" t="s">
        <v>13</v>
      </c>
      <c r="J26" s="193"/>
      <c r="K26" s="193">
        <v>43</v>
      </c>
      <c r="L26" s="193">
        <v>11</v>
      </c>
      <c r="M26" s="191">
        <f t="shared" si="0"/>
        <v>2.9090909090909092</v>
      </c>
      <c r="N26" s="189"/>
      <c r="O26" s="191"/>
      <c r="P26" s="191"/>
      <c r="Q26" s="193"/>
      <c r="R26" s="193"/>
      <c r="S26" s="189"/>
    </row>
    <row r="27" spans="2:19" ht="15" hidden="1" customHeight="1" x14ac:dyDescent="0.3">
      <c r="B27" s="36"/>
      <c r="C27" s="36"/>
      <c r="D27" s="36"/>
      <c r="E27" s="36"/>
      <c r="F27" s="193"/>
      <c r="G27" s="193"/>
      <c r="H27" s="193"/>
      <c r="I27" s="186" t="s">
        <v>14</v>
      </c>
      <c r="J27" s="193"/>
      <c r="K27" s="193"/>
      <c r="L27" s="193">
        <v>24</v>
      </c>
      <c r="M27" s="191">
        <f t="shared" si="0"/>
        <v>-1</v>
      </c>
      <c r="N27" s="189"/>
      <c r="O27" s="191"/>
      <c r="P27" s="191"/>
      <c r="Q27" s="193"/>
      <c r="R27" s="193"/>
      <c r="S27" s="189"/>
    </row>
    <row r="28" spans="2:19" ht="15" hidden="1" customHeight="1" x14ac:dyDescent="0.3">
      <c r="B28" s="36"/>
      <c r="C28" s="36"/>
      <c r="D28" s="36"/>
      <c r="E28" s="36"/>
      <c r="F28" s="193"/>
      <c r="G28" s="193"/>
      <c r="H28" s="193"/>
      <c r="I28" s="186" t="s">
        <v>15</v>
      </c>
      <c r="J28" s="193"/>
      <c r="K28" s="193"/>
      <c r="L28" s="193">
        <v>37</v>
      </c>
      <c r="M28" s="191">
        <f t="shared" si="0"/>
        <v>-1</v>
      </c>
      <c r="N28" s="189"/>
      <c r="O28" s="191"/>
      <c r="P28" s="191"/>
      <c r="Q28" s="193"/>
      <c r="R28" s="193"/>
      <c r="S28" s="189"/>
    </row>
    <row r="29" spans="2:19" ht="15" hidden="1" customHeight="1" thickBot="1" x14ac:dyDescent="0.3">
      <c r="B29" s="36"/>
      <c r="C29" s="36"/>
      <c r="D29" s="36"/>
      <c r="E29" s="36"/>
      <c r="F29" s="193"/>
      <c r="G29" s="193"/>
      <c r="H29" s="193"/>
      <c r="I29" s="186" t="s">
        <v>16</v>
      </c>
      <c r="J29" s="193"/>
      <c r="K29" s="193"/>
      <c r="L29" s="193">
        <v>24</v>
      </c>
      <c r="M29" s="191">
        <f t="shared" si="0"/>
        <v>-1</v>
      </c>
      <c r="N29" s="189"/>
      <c r="O29" s="191"/>
      <c r="P29" s="191"/>
      <c r="Q29" s="193"/>
      <c r="R29" s="193"/>
      <c r="S29" s="189"/>
    </row>
    <row r="30" spans="2:19" x14ac:dyDescent="0.25">
      <c r="B30" s="36"/>
      <c r="C30" s="36"/>
      <c r="D30" s="36"/>
      <c r="E30" s="36"/>
      <c r="F30" s="193"/>
      <c r="G30" s="193"/>
      <c r="H30" s="193"/>
      <c r="I30" s="185" t="s">
        <v>0</v>
      </c>
      <c r="J30" s="185"/>
      <c r="K30" s="185">
        <f>SUM(K18:K26)</f>
        <v>320</v>
      </c>
      <c r="L30" s="185">
        <f>SUM(L18:L25)</f>
        <v>208</v>
      </c>
      <c r="M30" s="190">
        <f t="shared" si="0"/>
        <v>0.53846153846153855</v>
      </c>
      <c r="N30" s="189"/>
      <c r="O30" s="191"/>
      <c r="P30" s="191"/>
      <c r="Q30" s="193"/>
      <c r="R30" s="193"/>
      <c r="S30" s="189"/>
    </row>
    <row r="31" spans="2:19" x14ac:dyDescent="0.25">
      <c r="B31" s="36"/>
      <c r="C31" s="36"/>
      <c r="D31" s="36"/>
      <c r="E31" s="36"/>
      <c r="F31" s="193"/>
      <c r="G31" s="193"/>
      <c r="H31" s="193"/>
      <c r="N31" s="36"/>
      <c r="O31" s="36"/>
      <c r="P31" s="36"/>
      <c r="Q31" s="36"/>
      <c r="R31" s="36"/>
      <c r="S31" s="36"/>
    </row>
    <row r="32" spans="2:19" ht="26.25" customHeight="1" x14ac:dyDescent="0.25">
      <c r="B32" s="36"/>
      <c r="C32" s="36"/>
      <c r="D32" s="36"/>
      <c r="E32" s="36"/>
      <c r="F32" s="193"/>
      <c r="G32" s="193"/>
      <c r="H32" s="193"/>
      <c r="I32" s="249" t="s">
        <v>239</v>
      </c>
      <c r="J32" s="249"/>
      <c r="K32" s="249"/>
      <c r="L32" s="36"/>
      <c r="M32" s="36"/>
      <c r="N32" s="36"/>
      <c r="O32" s="36"/>
      <c r="P32" s="36"/>
      <c r="Q32" s="36"/>
      <c r="R32" s="36"/>
      <c r="S32" s="36"/>
    </row>
    <row r="33" spans="2:19" x14ac:dyDescent="0.25">
      <c r="B33" s="36"/>
      <c r="C33" s="36"/>
      <c r="D33" s="36"/>
      <c r="E33" s="36"/>
      <c r="F33" s="193"/>
      <c r="G33" s="193"/>
      <c r="H33" s="193"/>
      <c r="I33" s="179" t="s">
        <v>58</v>
      </c>
      <c r="J33" s="250" t="s">
        <v>238</v>
      </c>
      <c r="K33" s="250"/>
      <c r="L33" s="193"/>
      <c r="M33" s="193"/>
      <c r="N33" s="193"/>
      <c r="O33" s="193"/>
      <c r="P33" s="193"/>
      <c r="Q33" s="193"/>
      <c r="R33" s="193"/>
      <c r="S33" s="193"/>
    </row>
    <row r="34" spans="2:19" x14ac:dyDescent="0.25">
      <c r="B34" s="36"/>
      <c r="C34" s="36"/>
      <c r="D34" s="36"/>
      <c r="E34" s="36"/>
      <c r="F34" s="193"/>
      <c r="G34" s="193"/>
      <c r="H34" s="193"/>
      <c r="I34" s="19">
        <v>2009</v>
      </c>
      <c r="J34" s="193"/>
      <c r="K34" s="163">
        <v>64</v>
      </c>
      <c r="L34" s="193"/>
      <c r="M34" s="193"/>
      <c r="N34" s="193"/>
      <c r="O34" s="193"/>
      <c r="P34" s="193"/>
      <c r="Q34" s="193"/>
      <c r="R34" s="193"/>
      <c r="S34" s="193"/>
    </row>
    <row r="35" spans="2:19" x14ac:dyDescent="0.25">
      <c r="B35" s="36"/>
      <c r="C35" s="36"/>
      <c r="D35" s="36"/>
      <c r="E35" s="36"/>
      <c r="F35" s="193"/>
      <c r="G35" s="193"/>
      <c r="H35" s="193"/>
      <c r="I35" s="19">
        <v>2010</v>
      </c>
      <c r="J35" s="193"/>
      <c r="K35" s="163">
        <v>47</v>
      </c>
      <c r="L35" s="193"/>
      <c r="M35" s="193"/>
      <c r="N35" s="193"/>
      <c r="O35" s="193"/>
      <c r="P35" s="193"/>
      <c r="Q35" s="193"/>
      <c r="R35" s="193"/>
      <c r="S35" s="193"/>
    </row>
    <row r="36" spans="2:19" x14ac:dyDescent="0.25">
      <c r="B36" s="36"/>
      <c r="C36" s="36"/>
      <c r="D36" s="36"/>
      <c r="E36" s="36"/>
      <c r="F36" s="193"/>
      <c r="G36" s="193"/>
      <c r="H36" s="193"/>
      <c r="I36" s="19">
        <v>2011</v>
      </c>
      <c r="J36" s="193"/>
      <c r="K36" s="163">
        <v>66</v>
      </c>
      <c r="L36" s="193"/>
      <c r="M36" s="193"/>
      <c r="N36" s="193"/>
      <c r="O36" s="193"/>
      <c r="P36" s="193"/>
      <c r="Q36" s="193"/>
      <c r="R36" s="193"/>
      <c r="S36" s="193"/>
    </row>
    <row r="37" spans="2:19" x14ac:dyDescent="0.25">
      <c r="B37" s="36"/>
      <c r="C37" s="36"/>
      <c r="D37" s="36"/>
      <c r="E37" s="36"/>
      <c r="F37" s="193"/>
      <c r="G37" s="193"/>
      <c r="H37" s="193"/>
      <c r="I37" s="19">
        <v>2012</v>
      </c>
      <c r="J37" s="193"/>
      <c r="K37" s="163">
        <v>91</v>
      </c>
      <c r="L37" s="193"/>
      <c r="M37" s="193"/>
      <c r="N37" s="193"/>
      <c r="O37" s="193"/>
      <c r="P37" s="193"/>
      <c r="Q37" s="193"/>
      <c r="R37" s="193"/>
      <c r="S37" s="193"/>
    </row>
    <row r="38" spans="2:19" x14ac:dyDescent="0.25">
      <c r="B38" s="36"/>
      <c r="C38" s="36"/>
      <c r="D38" s="36"/>
      <c r="E38" s="36"/>
      <c r="F38" s="193"/>
      <c r="G38" s="193"/>
      <c r="H38" s="193"/>
      <c r="I38" s="19">
        <v>2013</v>
      </c>
      <c r="J38" s="193"/>
      <c r="K38" s="163">
        <v>151</v>
      </c>
      <c r="L38" s="36"/>
      <c r="M38" s="36"/>
      <c r="N38" s="36"/>
      <c r="O38" s="36"/>
      <c r="P38" s="36"/>
      <c r="Q38" s="36"/>
      <c r="R38" s="36"/>
      <c r="S38" s="36"/>
    </row>
    <row r="39" spans="2:19" x14ac:dyDescent="0.25">
      <c r="B39" s="36"/>
      <c r="C39" s="36"/>
      <c r="D39" s="36"/>
      <c r="E39" s="36"/>
      <c r="F39" s="193"/>
      <c r="G39" s="193"/>
      <c r="H39" s="193"/>
      <c r="I39" s="19">
        <v>2014</v>
      </c>
      <c r="J39" s="193"/>
      <c r="K39" s="163">
        <v>186</v>
      </c>
      <c r="L39" s="36"/>
      <c r="M39" s="36"/>
      <c r="N39" s="36"/>
      <c r="O39" s="36"/>
      <c r="P39" s="36"/>
      <c r="Q39" s="36"/>
      <c r="R39" s="36"/>
      <c r="S39" s="36"/>
    </row>
    <row r="40" spans="2:19" x14ac:dyDescent="0.25">
      <c r="B40" s="36"/>
      <c r="C40" s="36"/>
      <c r="D40" s="36"/>
      <c r="E40" s="36"/>
      <c r="F40" s="193"/>
      <c r="G40" s="193"/>
      <c r="H40" s="193"/>
      <c r="I40" s="19">
        <v>2015</v>
      </c>
      <c r="J40" s="193"/>
      <c r="K40" s="163">
        <v>198</v>
      </c>
      <c r="L40" s="36"/>
      <c r="M40" s="36"/>
      <c r="N40" s="36"/>
      <c r="O40" s="36"/>
      <c r="P40" s="36"/>
      <c r="Q40" s="36"/>
      <c r="R40" s="36"/>
      <c r="S40" s="36"/>
    </row>
    <row r="41" spans="2:19" x14ac:dyDescent="0.25">
      <c r="B41" s="36"/>
      <c r="C41" s="36"/>
      <c r="D41" s="36"/>
      <c r="E41" s="36"/>
      <c r="F41" s="193"/>
      <c r="G41" s="193"/>
      <c r="H41" s="193"/>
      <c r="I41" s="19">
        <v>2016</v>
      </c>
      <c r="J41" s="193"/>
      <c r="K41" s="163">
        <v>258</v>
      </c>
      <c r="L41" s="36"/>
      <c r="M41" s="36"/>
      <c r="N41" s="36"/>
      <c r="O41" s="36"/>
      <c r="P41" s="36"/>
      <c r="Q41" s="36"/>
      <c r="R41" s="36"/>
      <c r="S41" s="36"/>
    </row>
    <row r="42" spans="2:19" x14ac:dyDescent="0.25">
      <c r="B42" s="36"/>
      <c r="C42" s="36"/>
      <c r="D42" s="36"/>
      <c r="E42" s="36"/>
      <c r="F42" s="193"/>
      <c r="G42" s="193"/>
      <c r="H42" s="193"/>
      <c r="I42" s="19">
        <v>2017</v>
      </c>
      <c r="J42" s="193"/>
      <c r="K42" s="163">
        <v>247</v>
      </c>
      <c r="L42" s="36"/>
      <c r="M42" s="36"/>
      <c r="N42" s="36"/>
      <c r="O42" s="36"/>
      <c r="P42" s="36"/>
      <c r="Q42" s="36"/>
      <c r="R42" s="36"/>
      <c r="S42" s="36"/>
    </row>
    <row r="43" spans="2:19" x14ac:dyDescent="0.25">
      <c r="B43" s="36"/>
      <c r="C43" s="36"/>
      <c r="D43" s="36"/>
      <c r="E43" s="36"/>
      <c r="F43" s="193"/>
      <c r="G43" s="193"/>
      <c r="H43" s="193"/>
      <c r="I43" s="19">
        <v>2018</v>
      </c>
      <c r="J43" s="193"/>
      <c r="K43" s="163">
        <v>304</v>
      </c>
      <c r="L43" s="36"/>
      <c r="M43" s="36"/>
      <c r="N43" s="36"/>
      <c r="O43" s="36"/>
      <c r="P43" s="36"/>
      <c r="Q43" s="36"/>
      <c r="R43" s="36"/>
      <c r="S43" s="36"/>
    </row>
    <row r="44" spans="2:19" ht="15.75" thickBot="1" x14ac:dyDescent="0.3">
      <c r="B44" s="36"/>
      <c r="C44" s="36"/>
      <c r="D44" s="36"/>
      <c r="E44" s="36"/>
      <c r="F44" s="193"/>
      <c r="G44" s="193"/>
      <c r="H44" s="193"/>
      <c r="I44" s="19" t="s">
        <v>60</v>
      </c>
      <c r="J44" s="193"/>
      <c r="K44" s="163">
        <f>K30</f>
        <v>320</v>
      </c>
      <c r="L44" s="36"/>
      <c r="M44" s="36"/>
      <c r="N44" s="36"/>
      <c r="O44" s="36"/>
      <c r="P44" s="36"/>
      <c r="Q44" s="36"/>
      <c r="R44" s="36"/>
      <c r="S44" s="36"/>
    </row>
    <row r="45" spans="2:19" x14ac:dyDescent="0.25">
      <c r="B45" s="36"/>
      <c r="C45" s="36"/>
      <c r="D45" s="36"/>
      <c r="E45" s="36"/>
      <c r="F45" s="193"/>
      <c r="G45" s="193"/>
      <c r="H45" s="193"/>
      <c r="I45" s="185" t="s">
        <v>0</v>
      </c>
      <c r="J45" s="185"/>
      <c r="K45" s="111">
        <f>SUM(K34:K44)</f>
        <v>1932</v>
      </c>
      <c r="L45" s="36"/>
      <c r="M45" s="36"/>
      <c r="N45" s="36"/>
      <c r="O45" s="36"/>
      <c r="P45" s="36"/>
      <c r="Q45" s="36"/>
      <c r="R45" s="36"/>
      <c r="S45" s="36"/>
    </row>
    <row r="46" spans="2:19" x14ac:dyDescent="0.25">
      <c r="B46" s="36"/>
      <c r="C46" s="36"/>
      <c r="D46" s="36"/>
      <c r="E46" s="36"/>
      <c r="F46" s="193"/>
      <c r="G46" s="193"/>
      <c r="H46" s="193"/>
      <c r="I46" s="158" t="s">
        <v>257</v>
      </c>
      <c r="J46" s="162"/>
      <c r="K46" s="36"/>
      <c r="L46" s="36"/>
      <c r="M46" s="158" t="s">
        <v>257</v>
      </c>
      <c r="N46" s="36"/>
      <c r="O46" s="36"/>
      <c r="P46" s="36"/>
      <c r="Q46" s="36"/>
      <c r="R46" s="36"/>
      <c r="S46" s="36"/>
    </row>
    <row r="47" spans="2:19" ht="36" customHeight="1" x14ac:dyDescent="0.25">
      <c r="B47" s="36"/>
      <c r="C47" s="36"/>
      <c r="D47" s="36"/>
      <c r="E47" s="36"/>
      <c r="F47" s="193"/>
      <c r="G47" s="193"/>
      <c r="H47" s="193"/>
      <c r="I47" s="158"/>
      <c r="J47" s="162"/>
      <c r="K47" s="36"/>
      <c r="L47" s="36"/>
      <c r="M47" s="158"/>
      <c r="N47" s="36"/>
      <c r="O47" s="36"/>
      <c r="P47" s="36"/>
      <c r="Q47" s="36"/>
      <c r="R47" s="36"/>
      <c r="S47" s="36"/>
    </row>
    <row r="48" spans="2:19" ht="41.25" customHeight="1" x14ac:dyDescent="0.25">
      <c r="B48" s="219" t="s">
        <v>258</v>
      </c>
      <c r="C48" s="219"/>
      <c r="D48" s="219"/>
      <c r="E48" s="219"/>
      <c r="F48" s="219"/>
      <c r="G48" s="219"/>
      <c r="H48" s="219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ht="24.75" customHeight="1" x14ac:dyDescent="0.25">
      <c r="B49" s="218" t="s">
        <v>69</v>
      </c>
      <c r="C49" s="218"/>
      <c r="D49" s="29" t="s">
        <v>70</v>
      </c>
      <c r="E49" s="29"/>
      <c r="F49" s="179" t="s">
        <v>63</v>
      </c>
      <c r="G49" s="179"/>
      <c r="H49" s="179" t="s">
        <v>0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2:19" x14ac:dyDescent="0.25">
      <c r="B50" s="31" t="s">
        <v>71</v>
      </c>
      <c r="C50" s="161"/>
      <c r="D50" s="32">
        <v>454</v>
      </c>
      <c r="E50" s="161"/>
      <c r="F50" s="32">
        <v>127</v>
      </c>
      <c r="G50" s="32"/>
      <c r="H50" s="33">
        <f t="shared" ref="H50:H75" si="1">D50+F50</f>
        <v>581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19" x14ac:dyDescent="0.25">
      <c r="B51" s="31" t="s">
        <v>20</v>
      </c>
      <c r="C51" s="161"/>
      <c r="D51" s="32">
        <v>116</v>
      </c>
      <c r="E51" s="161"/>
      <c r="F51" s="32">
        <v>18</v>
      </c>
      <c r="G51" s="32"/>
      <c r="H51" s="33">
        <f t="shared" si="1"/>
        <v>134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19" x14ac:dyDescent="0.25">
      <c r="B52" s="31" t="s">
        <v>28</v>
      </c>
      <c r="C52" s="161"/>
      <c r="D52" s="32">
        <v>85</v>
      </c>
      <c r="E52" s="161"/>
      <c r="F52" s="32">
        <v>10</v>
      </c>
      <c r="G52" s="32"/>
      <c r="H52" s="33">
        <f t="shared" si="1"/>
        <v>95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2:19" x14ac:dyDescent="0.25">
      <c r="B53" s="31" t="s">
        <v>24</v>
      </c>
      <c r="C53" s="161"/>
      <c r="D53" s="32">
        <v>77</v>
      </c>
      <c r="E53" s="161"/>
      <c r="F53" s="32">
        <v>15</v>
      </c>
      <c r="G53" s="32"/>
      <c r="H53" s="33">
        <f t="shared" si="1"/>
        <v>92</v>
      </c>
      <c r="I53" s="36"/>
      <c r="J53" s="36"/>
      <c r="L53" s="40"/>
      <c r="M53" s="40"/>
      <c r="N53" s="40"/>
      <c r="O53" s="40"/>
      <c r="P53" s="40"/>
      <c r="Q53" s="40"/>
      <c r="R53" s="36"/>
      <c r="S53" s="36"/>
    </row>
    <row r="54" spans="2:19" x14ac:dyDescent="0.25">
      <c r="B54" s="31" t="s">
        <v>26</v>
      </c>
      <c r="C54" s="161"/>
      <c r="D54" s="32">
        <v>69</v>
      </c>
      <c r="E54" s="161"/>
      <c r="F54" s="32">
        <v>14</v>
      </c>
      <c r="G54" s="32"/>
      <c r="H54" s="33">
        <f t="shared" si="1"/>
        <v>83</v>
      </c>
      <c r="I54" s="36"/>
      <c r="J54" s="36"/>
      <c r="R54" s="36"/>
      <c r="S54" s="36"/>
    </row>
    <row r="55" spans="2:19" x14ac:dyDescent="0.25">
      <c r="B55" s="31" t="s">
        <v>18</v>
      </c>
      <c r="C55" s="161"/>
      <c r="D55" s="32">
        <v>73</v>
      </c>
      <c r="E55" s="161"/>
      <c r="F55" s="32">
        <v>5</v>
      </c>
      <c r="G55" s="32"/>
      <c r="H55" s="33">
        <f t="shared" si="1"/>
        <v>78</v>
      </c>
      <c r="I55" s="36"/>
      <c r="J55" s="36"/>
      <c r="K55" s="219" t="s">
        <v>237</v>
      </c>
      <c r="L55" s="219"/>
      <c r="M55" s="219"/>
      <c r="N55" s="219"/>
      <c r="O55" s="219"/>
      <c r="P55" s="219"/>
      <c r="Q55" s="219"/>
      <c r="R55" s="36"/>
      <c r="S55" s="36"/>
    </row>
    <row r="56" spans="2:19" x14ac:dyDescent="0.25">
      <c r="B56" s="31" t="s">
        <v>29</v>
      </c>
      <c r="C56" s="161"/>
      <c r="D56" s="32">
        <v>66</v>
      </c>
      <c r="E56" s="161"/>
      <c r="F56" s="32">
        <v>11</v>
      </c>
      <c r="G56" s="32"/>
      <c r="H56" s="33">
        <f t="shared" si="1"/>
        <v>77</v>
      </c>
      <c r="I56" s="36"/>
      <c r="J56" s="36"/>
      <c r="K56" s="219"/>
      <c r="L56" s="219"/>
      <c r="M56" s="219"/>
      <c r="N56" s="219"/>
      <c r="O56" s="219"/>
      <c r="P56" s="219"/>
      <c r="Q56" s="219"/>
      <c r="R56" s="36"/>
      <c r="S56" s="36"/>
    </row>
    <row r="57" spans="2:19" ht="15.75" thickBot="1" x14ac:dyDescent="0.3">
      <c r="B57" s="31" t="s">
        <v>35</v>
      </c>
      <c r="C57" s="161"/>
      <c r="D57" s="32">
        <v>63</v>
      </c>
      <c r="E57" s="161"/>
      <c r="F57" s="32">
        <v>9</v>
      </c>
      <c r="G57" s="32"/>
      <c r="H57" s="33">
        <f t="shared" si="1"/>
        <v>72</v>
      </c>
      <c r="I57" s="36"/>
      <c r="J57" s="36"/>
      <c r="K57" s="209" t="s">
        <v>62</v>
      </c>
      <c r="L57" s="214" t="s">
        <v>63</v>
      </c>
      <c r="M57" s="214"/>
      <c r="N57" s="179"/>
      <c r="O57" s="214" t="s">
        <v>236</v>
      </c>
      <c r="P57" s="214"/>
      <c r="Q57" s="214"/>
      <c r="R57" s="36"/>
      <c r="S57" s="36"/>
    </row>
    <row r="58" spans="2:19" x14ac:dyDescent="0.25">
      <c r="B58" s="31" t="s">
        <v>27</v>
      </c>
      <c r="C58" s="161"/>
      <c r="D58" s="32">
        <v>60</v>
      </c>
      <c r="E58" s="161"/>
      <c r="F58" s="32">
        <v>6</v>
      </c>
      <c r="G58" s="32"/>
      <c r="H58" s="33">
        <f t="shared" si="1"/>
        <v>66</v>
      </c>
      <c r="I58" s="36"/>
      <c r="J58" s="36"/>
      <c r="K58" s="209"/>
      <c r="L58" s="179" t="s">
        <v>43</v>
      </c>
      <c r="M58" s="179" t="s">
        <v>1</v>
      </c>
      <c r="N58" s="179"/>
      <c r="O58" s="179" t="s">
        <v>43</v>
      </c>
      <c r="P58" s="179"/>
      <c r="Q58" s="179" t="s">
        <v>1</v>
      </c>
      <c r="R58" s="36"/>
      <c r="S58" s="36"/>
    </row>
    <row r="59" spans="2:19" x14ac:dyDescent="0.25">
      <c r="B59" s="31" t="s">
        <v>21</v>
      </c>
      <c r="C59" s="161"/>
      <c r="D59" s="32">
        <v>59</v>
      </c>
      <c r="E59" s="32"/>
      <c r="F59" s="32">
        <v>6</v>
      </c>
      <c r="G59" s="32"/>
      <c r="H59" s="33">
        <f t="shared" si="1"/>
        <v>65</v>
      </c>
      <c r="I59" s="36"/>
      <c r="J59" s="36"/>
      <c r="K59" s="178"/>
      <c r="L59" s="179"/>
      <c r="M59" s="179"/>
      <c r="N59" s="179"/>
      <c r="O59" s="179"/>
      <c r="P59" s="179"/>
      <c r="Q59" s="179"/>
      <c r="R59" s="36"/>
      <c r="S59" s="36"/>
    </row>
    <row r="60" spans="2:19" x14ac:dyDescent="0.25">
      <c r="B60" s="24" t="s">
        <v>34</v>
      </c>
      <c r="C60" s="36"/>
      <c r="D60" s="193">
        <v>46</v>
      </c>
      <c r="E60" s="193"/>
      <c r="F60" s="193">
        <v>11</v>
      </c>
      <c r="G60" s="193"/>
      <c r="H60" s="19">
        <f t="shared" si="1"/>
        <v>57</v>
      </c>
      <c r="I60" s="36"/>
      <c r="J60" s="36"/>
      <c r="K60" s="24" t="s">
        <v>65</v>
      </c>
      <c r="L60" s="193">
        <v>41</v>
      </c>
      <c r="M60" s="187">
        <f>L60/$L$62</f>
        <v>0.12812499999999999</v>
      </c>
      <c r="N60" s="187"/>
      <c r="O60" s="193">
        <v>52</v>
      </c>
      <c r="P60" s="193"/>
      <c r="Q60" s="187">
        <f>O60/$O$62</f>
        <v>0.17105263157894737</v>
      </c>
      <c r="R60" s="36"/>
      <c r="S60" s="36"/>
    </row>
    <row r="61" spans="2:19" ht="15.75" thickBot="1" x14ac:dyDescent="0.3">
      <c r="B61" s="24" t="s">
        <v>23</v>
      </c>
      <c r="C61" s="36"/>
      <c r="D61" s="193">
        <v>39</v>
      </c>
      <c r="E61" s="36"/>
      <c r="F61" s="14">
        <v>16</v>
      </c>
      <c r="G61" s="193"/>
      <c r="H61" s="19">
        <f t="shared" si="1"/>
        <v>55</v>
      </c>
      <c r="I61" s="36"/>
      <c r="J61" s="36"/>
      <c r="K61" s="24" t="s">
        <v>235</v>
      </c>
      <c r="L61" s="193">
        <v>279</v>
      </c>
      <c r="M61" s="187">
        <f>L61/$L$62</f>
        <v>0.87187499999999996</v>
      </c>
      <c r="N61" s="187"/>
      <c r="O61" s="193">
        <v>252</v>
      </c>
      <c r="P61" s="193"/>
      <c r="Q61" s="187">
        <f>O61/O62</f>
        <v>0.82894736842105265</v>
      </c>
      <c r="R61" s="36"/>
      <c r="S61" s="36"/>
    </row>
    <row r="62" spans="2:19" x14ac:dyDescent="0.25">
      <c r="B62" s="24" t="s">
        <v>22</v>
      </c>
      <c r="C62" s="36"/>
      <c r="D62" s="193">
        <v>51</v>
      </c>
      <c r="E62" s="36"/>
      <c r="F62" s="14">
        <v>1</v>
      </c>
      <c r="G62" s="193"/>
      <c r="H62" s="19">
        <f t="shared" si="1"/>
        <v>52</v>
      </c>
      <c r="I62" s="36"/>
      <c r="J62" s="36"/>
      <c r="K62" s="185" t="s">
        <v>0</v>
      </c>
      <c r="L62" s="185">
        <f>SUM(L60:L61)</f>
        <v>320</v>
      </c>
      <c r="M62" s="190">
        <f>SUM(M60:M61)</f>
        <v>1</v>
      </c>
      <c r="N62" s="190"/>
      <c r="O62" s="185">
        <f>SUM(O60:O61)</f>
        <v>304</v>
      </c>
      <c r="P62" s="185"/>
      <c r="Q62" s="190">
        <f>SUM(Q60:Q61)</f>
        <v>1</v>
      </c>
      <c r="R62" s="36"/>
      <c r="S62" s="36"/>
    </row>
    <row r="63" spans="2:19" x14ac:dyDescent="0.25">
      <c r="B63" s="24" t="s">
        <v>79</v>
      </c>
      <c r="C63" s="36"/>
      <c r="D63" s="193">
        <v>43</v>
      </c>
      <c r="E63" s="36"/>
      <c r="F63" s="14">
        <v>10</v>
      </c>
      <c r="G63" s="193"/>
      <c r="H63" s="19">
        <f t="shared" si="1"/>
        <v>53</v>
      </c>
      <c r="I63" s="36"/>
      <c r="J63" s="36"/>
      <c r="K63" s="158" t="s">
        <v>257</v>
      </c>
      <c r="L63" s="193"/>
      <c r="M63" s="187"/>
      <c r="N63" s="187"/>
      <c r="O63" s="193"/>
      <c r="P63" s="193"/>
      <c r="Q63" s="187"/>
      <c r="R63" s="36"/>
      <c r="S63" s="36"/>
    </row>
    <row r="64" spans="2:19" x14ac:dyDescent="0.25">
      <c r="B64" s="24" t="s">
        <v>36</v>
      </c>
      <c r="C64" s="36"/>
      <c r="D64" s="193">
        <v>37</v>
      </c>
      <c r="E64" s="36"/>
      <c r="F64" s="14">
        <v>14</v>
      </c>
      <c r="G64" s="193"/>
      <c r="H64" s="19">
        <f t="shared" si="1"/>
        <v>51</v>
      </c>
      <c r="I64" s="36"/>
      <c r="J64" s="36"/>
      <c r="P64" s="36"/>
      <c r="Q64" s="36"/>
      <c r="R64" s="36"/>
      <c r="S64" s="36"/>
    </row>
    <row r="65" spans="2:19" x14ac:dyDescent="0.25">
      <c r="B65" s="24" t="s">
        <v>31</v>
      </c>
      <c r="C65" s="36"/>
      <c r="D65" s="193">
        <v>43</v>
      </c>
      <c r="E65" s="36"/>
      <c r="F65" s="14">
        <v>6</v>
      </c>
      <c r="G65" s="193"/>
      <c r="H65" s="19">
        <f t="shared" si="1"/>
        <v>49</v>
      </c>
      <c r="I65" s="36"/>
      <c r="J65" s="36"/>
      <c r="K65" s="36" t="s">
        <v>234</v>
      </c>
      <c r="L65" s="36"/>
      <c r="M65" s="36"/>
      <c r="N65" s="36"/>
      <c r="O65" s="36"/>
      <c r="P65" s="36"/>
      <c r="Q65" s="36"/>
      <c r="R65" s="36"/>
      <c r="S65" s="36"/>
    </row>
    <row r="66" spans="2:19" x14ac:dyDescent="0.25">
      <c r="B66" s="24" t="s">
        <v>17</v>
      </c>
      <c r="C66" s="36"/>
      <c r="D66" s="193">
        <v>36</v>
      </c>
      <c r="E66" s="36"/>
      <c r="F66" s="14">
        <v>4</v>
      </c>
      <c r="G66" s="193"/>
      <c r="H66" s="19">
        <f t="shared" si="1"/>
        <v>40</v>
      </c>
      <c r="I66" s="36"/>
      <c r="J66" s="36"/>
      <c r="K66" s="209" t="s">
        <v>86</v>
      </c>
      <c r="L66" s="209"/>
      <c r="M66" s="218" t="s">
        <v>43</v>
      </c>
      <c r="N66" s="218"/>
      <c r="O66" s="179" t="s">
        <v>1</v>
      </c>
      <c r="P66" s="40"/>
      <c r="Q66" s="40"/>
      <c r="R66" s="40"/>
      <c r="S66" s="36"/>
    </row>
    <row r="67" spans="2:19" x14ac:dyDescent="0.25">
      <c r="B67" s="24" t="s">
        <v>33</v>
      </c>
      <c r="C67" s="36"/>
      <c r="D67" s="193">
        <v>36</v>
      </c>
      <c r="E67" s="36"/>
      <c r="F67" s="14">
        <v>3</v>
      </c>
      <c r="G67" s="193"/>
      <c r="H67" s="19">
        <f t="shared" si="1"/>
        <v>39</v>
      </c>
      <c r="I67" s="36"/>
      <c r="J67" s="36"/>
      <c r="K67" s="24" t="s">
        <v>233</v>
      </c>
      <c r="L67" s="193"/>
      <c r="M67" s="35">
        <v>101</v>
      </c>
      <c r="N67" s="35"/>
      <c r="O67" s="187">
        <f t="shared" ref="O67:O77" si="2">M67/$M$78</f>
        <v>0.31562499999999999</v>
      </c>
      <c r="P67" s="40"/>
      <c r="Q67" s="40"/>
      <c r="R67" s="40"/>
      <c r="S67" s="36"/>
    </row>
    <row r="68" spans="2:19" x14ac:dyDescent="0.25">
      <c r="B68" s="24" t="s">
        <v>25</v>
      </c>
      <c r="C68" s="36"/>
      <c r="D68" s="193">
        <v>35</v>
      </c>
      <c r="E68" s="36"/>
      <c r="F68" s="14">
        <v>2</v>
      </c>
      <c r="G68" s="193"/>
      <c r="H68" s="19">
        <f t="shared" si="1"/>
        <v>37</v>
      </c>
      <c r="I68" s="36"/>
      <c r="J68" s="36"/>
      <c r="K68" s="24" t="s">
        <v>232</v>
      </c>
      <c r="L68" s="193"/>
      <c r="M68" s="35">
        <v>43</v>
      </c>
      <c r="N68" s="35"/>
      <c r="O68" s="187">
        <f t="shared" si="2"/>
        <v>0.13437499999999999</v>
      </c>
      <c r="P68" s="189"/>
      <c r="Q68" s="242"/>
      <c r="R68" s="242"/>
      <c r="S68" s="36"/>
    </row>
    <row r="69" spans="2:19" x14ac:dyDescent="0.25">
      <c r="B69" s="24" t="s">
        <v>37</v>
      </c>
      <c r="C69" s="36"/>
      <c r="D69" s="193">
        <v>25</v>
      </c>
      <c r="E69" s="36"/>
      <c r="F69" s="14">
        <v>4</v>
      </c>
      <c r="G69" s="193"/>
      <c r="H69" s="19">
        <f t="shared" si="1"/>
        <v>29</v>
      </c>
      <c r="I69" s="36"/>
      <c r="J69" s="36"/>
      <c r="K69" s="24" t="s">
        <v>89</v>
      </c>
      <c r="L69" s="193"/>
      <c r="M69" s="35">
        <v>63</v>
      </c>
      <c r="N69" s="35"/>
      <c r="O69" s="187">
        <f t="shared" si="2"/>
        <v>0.19687499999999999</v>
      </c>
      <c r="P69" s="189"/>
      <c r="Q69" s="189"/>
      <c r="R69" s="189"/>
      <c r="S69" s="36"/>
    </row>
    <row r="70" spans="2:19" x14ac:dyDescent="0.25">
      <c r="B70" s="24" t="s">
        <v>38</v>
      </c>
      <c r="C70" s="36"/>
      <c r="D70" s="193">
        <v>24</v>
      </c>
      <c r="E70" s="36"/>
      <c r="F70" s="14">
        <v>2</v>
      </c>
      <c r="G70" s="193"/>
      <c r="H70" s="19">
        <f t="shared" si="1"/>
        <v>26</v>
      </c>
      <c r="I70" s="36"/>
      <c r="J70" s="36"/>
      <c r="K70" s="24" t="s">
        <v>90</v>
      </c>
      <c r="L70" s="193"/>
      <c r="M70" s="35">
        <v>21</v>
      </c>
      <c r="N70" s="35"/>
      <c r="O70" s="187">
        <f t="shared" si="2"/>
        <v>6.5625000000000003E-2</v>
      </c>
      <c r="P70" s="187"/>
      <c r="Q70" s="35"/>
      <c r="R70" s="187"/>
      <c r="S70" s="36"/>
    </row>
    <row r="71" spans="2:19" x14ac:dyDescent="0.25">
      <c r="B71" s="24" t="s">
        <v>39</v>
      </c>
      <c r="C71" s="36"/>
      <c r="D71" s="193">
        <v>23</v>
      </c>
      <c r="E71" s="36"/>
      <c r="F71" s="14">
        <v>3</v>
      </c>
      <c r="G71" s="193"/>
      <c r="H71" s="19">
        <f t="shared" si="1"/>
        <v>26</v>
      </c>
      <c r="I71" s="36"/>
      <c r="J71" s="36"/>
      <c r="K71" s="24" t="s">
        <v>231</v>
      </c>
      <c r="L71" s="193"/>
      <c r="M71" s="35">
        <v>13</v>
      </c>
      <c r="N71" s="35"/>
      <c r="O71" s="187">
        <f t="shared" si="2"/>
        <v>4.0625000000000001E-2</v>
      </c>
      <c r="P71" s="187"/>
      <c r="Q71" s="35"/>
      <c r="R71" s="187"/>
      <c r="S71" s="36"/>
    </row>
    <row r="72" spans="2:19" x14ac:dyDescent="0.25">
      <c r="B72" s="24" t="s">
        <v>19</v>
      </c>
      <c r="C72" s="36"/>
      <c r="D72" s="193">
        <v>16</v>
      </c>
      <c r="E72" s="36"/>
      <c r="F72" s="14">
        <v>11</v>
      </c>
      <c r="G72" s="193"/>
      <c r="H72" s="19">
        <f t="shared" si="1"/>
        <v>27</v>
      </c>
      <c r="I72" s="36"/>
      <c r="J72" s="36"/>
      <c r="K72" s="24" t="s">
        <v>230</v>
      </c>
      <c r="L72" s="193"/>
      <c r="M72" s="35">
        <v>34</v>
      </c>
      <c r="N72" s="35"/>
      <c r="O72" s="187">
        <f t="shared" si="2"/>
        <v>0.10625</v>
      </c>
      <c r="P72" s="187"/>
      <c r="Q72" s="35"/>
      <c r="R72" s="187"/>
      <c r="S72" s="36"/>
    </row>
    <row r="73" spans="2:19" x14ac:dyDescent="0.25">
      <c r="B73" s="24" t="s">
        <v>46</v>
      </c>
      <c r="C73" s="36"/>
      <c r="D73" s="193">
        <v>18</v>
      </c>
      <c r="E73" s="36"/>
      <c r="F73" s="14">
        <v>3</v>
      </c>
      <c r="G73" s="193"/>
      <c r="H73" s="19">
        <f t="shared" si="1"/>
        <v>21</v>
      </c>
      <c r="I73" s="36"/>
      <c r="J73" s="36"/>
      <c r="K73" s="24" t="s">
        <v>229</v>
      </c>
      <c r="L73" s="193"/>
      <c r="M73" s="35">
        <v>9</v>
      </c>
      <c r="N73" s="35"/>
      <c r="O73" s="187">
        <f t="shared" si="2"/>
        <v>2.8125000000000001E-2</v>
      </c>
      <c r="P73" s="187"/>
      <c r="Q73" s="35"/>
      <c r="R73" s="187"/>
      <c r="S73" s="36"/>
    </row>
    <row r="74" spans="2:19" x14ac:dyDescent="0.25">
      <c r="B74" s="24" t="s">
        <v>30</v>
      </c>
      <c r="C74" s="36"/>
      <c r="D74" s="193">
        <v>11</v>
      </c>
      <c r="E74" s="36"/>
      <c r="F74" s="193">
        <v>6</v>
      </c>
      <c r="G74" s="193"/>
      <c r="H74" s="19">
        <f t="shared" si="1"/>
        <v>17</v>
      </c>
      <c r="I74" s="36"/>
      <c r="J74" s="36"/>
      <c r="K74" s="24" t="s">
        <v>228</v>
      </c>
      <c r="L74" s="193"/>
      <c r="M74" s="35">
        <v>2</v>
      </c>
      <c r="N74" s="35"/>
      <c r="O74" s="187">
        <f t="shared" si="2"/>
        <v>6.2500000000000003E-3</v>
      </c>
      <c r="P74" s="187"/>
      <c r="Q74" s="35"/>
      <c r="R74" s="187"/>
      <c r="S74" s="36"/>
    </row>
    <row r="75" spans="2:19" ht="15.75" thickBot="1" x14ac:dyDescent="0.3">
      <c r="B75" s="24" t="s">
        <v>32</v>
      </c>
      <c r="C75" s="36"/>
      <c r="D75" s="193">
        <v>7</v>
      </c>
      <c r="E75" s="36"/>
      <c r="F75" s="193">
        <v>3</v>
      </c>
      <c r="G75" s="193"/>
      <c r="H75" s="19">
        <f t="shared" si="1"/>
        <v>10</v>
      </c>
      <c r="I75" s="36"/>
      <c r="J75" s="36"/>
      <c r="K75" s="24" t="s">
        <v>92</v>
      </c>
      <c r="L75" s="193"/>
      <c r="M75" s="35">
        <v>6</v>
      </c>
      <c r="N75" s="35"/>
      <c r="O75" s="187">
        <f t="shared" si="2"/>
        <v>1.8749999999999999E-2</v>
      </c>
      <c r="P75" s="187"/>
      <c r="Q75" s="35"/>
      <c r="R75" s="187"/>
      <c r="S75" s="36"/>
    </row>
    <row r="76" spans="2:19" x14ac:dyDescent="0.25">
      <c r="B76" s="185" t="s">
        <v>0</v>
      </c>
      <c r="C76" s="185"/>
      <c r="D76" s="157">
        <f>SUM(D50:D75)</f>
        <v>1612</v>
      </c>
      <c r="E76" s="159">
        <f>SUM(E50:E75)</f>
        <v>0</v>
      </c>
      <c r="F76" s="157">
        <f>SUM(F50:F75)</f>
        <v>320</v>
      </c>
      <c r="G76" s="157"/>
      <c r="H76" s="157">
        <f>SUM(H50:H75)</f>
        <v>1932</v>
      </c>
      <c r="I76" s="160"/>
      <c r="J76" s="36"/>
      <c r="K76" s="24" t="s">
        <v>227</v>
      </c>
      <c r="L76" s="193"/>
      <c r="M76" s="35">
        <v>20</v>
      </c>
      <c r="N76" s="35"/>
      <c r="O76" s="187">
        <f t="shared" si="2"/>
        <v>6.25E-2</v>
      </c>
      <c r="S76" s="36"/>
    </row>
    <row r="77" spans="2:19" ht="15.75" thickBot="1" x14ac:dyDescent="0.3">
      <c r="B77" s="205" t="s">
        <v>256</v>
      </c>
      <c r="C77" s="36"/>
      <c r="D77" s="36"/>
      <c r="E77" s="36"/>
      <c r="F77" s="193"/>
      <c r="G77" s="193"/>
      <c r="H77" s="193"/>
      <c r="I77" s="36"/>
      <c r="J77" s="36"/>
      <c r="K77" s="24" t="s">
        <v>173</v>
      </c>
      <c r="L77" s="193"/>
      <c r="M77" s="35">
        <v>8</v>
      </c>
      <c r="N77" s="35"/>
      <c r="O77" s="187">
        <f t="shared" si="2"/>
        <v>2.5000000000000001E-2</v>
      </c>
      <c r="S77" s="36"/>
    </row>
    <row r="78" spans="2:19" x14ac:dyDescent="0.25">
      <c r="F78" s="37"/>
      <c r="G78" s="37"/>
      <c r="H78" s="37"/>
      <c r="I78" s="40"/>
      <c r="J78" s="176"/>
      <c r="K78" s="185" t="s">
        <v>0</v>
      </c>
      <c r="L78" s="185"/>
      <c r="M78" s="157">
        <f>SUM(M67:M77)</f>
        <v>320</v>
      </c>
      <c r="N78" s="157"/>
      <c r="O78" s="190">
        <f>SUM(O67:O77)</f>
        <v>1</v>
      </c>
      <c r="S78" s="36"/>
    </row>
    <row r="79" spans="2:19" ht="13.5" customHeight="1" x14ac:dyDescent="0.25">
      <c r="G79" s="152"/>
      <c r="H79" s="156"/>
      <c r="I79" s="152"/>
      <c r="J79" s="187"/>
      <c r="S79" s="36"/>
    </row>
    <row r="80" spans="2:19" ht="6" customHeight="1" x14ac:dyDescent="0.25">
      <c r="B80" s="36"/>
      <c r="C80" s="36"/>
      <c r="D80" s="36"/>
      <c r="E80" s="36"/>
      <c r="F80" s="193"/>
      <c r="G80" s="193"/>
      <c r="H80" s="193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</row>
    <row r="81" spans="2:19" x14ac:dyDescent="0.25">
      <c r="B81" s="121" t="s">
        <v>226</v>
      </c>
      <c r="C81" s="121"/>
      <c r="D81" s="121"/>
      <c r="E81" s="121"/>
      <c r="F81" s="122"/>
      <c r="G81" s="122"/>
      <c r="H81" s="122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</row>
    <row r="82" spans="2:19" ht="21" customHeight="1" x14ac:dyDescent="0.25">
      <c r="B82" s="219" t="s">
        <v>225</v>
      </c>
      <c r="C82" s="219"/>
      <c r="D82" s="219"/>
      <c r="E82" s="176"/>
      <c r="F82" s="180"/>
      <c r="G82" s="180"/>
      <c r="H82" s="180"/>
      <c r="I82" s="40"/>
      <c r="J82" s="40"/>
      <c r="K82" s="36"/>
      <c r="L82" s="36"/>
      <c r="M82" s="219" t="s">
        <v>224</v>
      </c>
      <c r="N82" s="219"/>
      <c r="O82" s="219"/>
      <c r="P82" s="219"/>
      <c r="Q82" s="219"/>
      <c r="R82" s="219"/>
      <c r="S82" s="36"/>
    </row>
    <row r="83" spans="2:19" ht="15" customHeight="1" x14ac:dyDescent="0.25">
      <c r="B83" s="219"/>
      <c r="C83" s="219"/>
      <c r="D83" s="219"/>
      <c r="E83" s="176"/>
      <c r="F83" s="180"/>
      <c r="G83" s="180"/>
      <c r="H83" s="180"/>
      <c r="I83" s="40"/>
      <c r="J83" s="40"/>
      <c r="K83" s="36"/>
      <c r="L83" s="36"/>
      <c r="M83" s="219"/>
      <c r="N83" s="219"/>
      <c r="O83" s="219"/>
      <c r="P83" s="219"/>
      <c r="Q83" s="219"/>
      <c r="R83" s="219"/>
      <c r="S83" s="36"/>
    </row>
    <row r="84" spans="2:19" ht="15" customHeight="1" x14ac:dyDescent="0.25">
      <c r="B84" s="120" t="s">
        <v>45</v>
      </c>
      <c r="C84" s="179" t="s">
        <v>43</v>
      </c>
      <c r="D84" s="179" t="s">
        <v>1</v>
      </c>
      <c r="E84" s="189"/>
      <c r="F84" s="193"/>
      <c r="G84" s="193"/>
      <c r="H84" s="186" t="s">
        <v>100</v>
      </c>
      <c r="I84" s="36"/>
      <c r="J84" s="36"/>
      <c r="K84" s="36"/>
      <c r="L84" s="36"/>
      <c r="M84" s="120" t="s">
        <v>101</v>
      </c>
      <c r="N84" s="155"/>
      <c r="O84" s="178" t="s">
        <v>43</v>
      </c>
      <c r="P84" s="178"/>
      <c r="Q84" s="209" t="s">
        <v>1</v>
      </c>
      <c r="R84" s="209"/>
      <c r="S84" s="36"/>
    </row>
    <row r="85" spans="2:19" x14ac:dyDescent="0.25">
      <c r="B85" s="186" t="s">
        <v>40</v>
      </c>
      <c r="C85" s="193">
        <v>1</v>
      </c>
      <c r="D85" s="154">
        <f t="shared" ref="D85:D91" si="3">C85/$C$92</f>
        <v>3.1250000000000002E-3</v>
      </c>
      <c r="E85" s="187"/>
      <c r="F85" s="193"/>
      <c r="G85" s="193"/>
      <c r="H85" s="151">
        <f>SUM(D85:D88)</f>
        <v>1.8750000000000003E-2</v>
      </c>
      <c r="I85" s="36"/>
      <c r="J85" s="36"/>
      <c r="K85" s="36"/>
      <c r="L85" s="36"/>
      <c r="M85" s="24" t="s">
        <v>2</v>
      </c>
      <c r="N85" s="36"/>
      <c r="O85" s="180">
        <v>315</v>
      </c>
      <c r="P85" s="180"/>
      <c r="Q85" s="221">
        <f>O85/$O$87</f>
        <v>0.984375</v>
      </c>
      <c r="R85" s="221"/>
      <c r="S85" s="36"/>
    </row>
    <row r="86" spans="2:19" ht="15.75" thickBot="1" x14ac:dyDescent="0.3">
      <c r="B86" s="186" t="s">
        <v>41</v>
      </c>
      <c r="C86" s="193">
        <v>0</v>
      </c>
      <c r="D86" s="154">
        <f t="shared" si="3"/>
        <v>0</v>
      </c>
      <c r="E86" s="187"/>
      <c r="F86" s="193"/>
      <c r="G86" s="193"/>
      <c r="H86" s="186"/>
      <c r="I86" s="36"/>
      <c r="J86" s="36"/>
      <c r="K86" s="36"/>
      <c r="L86" s="36"/>
      <c r="M86" s="24" t="s">
        <v>3</v>
      </c>
      <c r="N86" s="36"/>
      <c r="O86" s="180">
        <v>5</v>
      </c>
      <c r="P86" s="180"/>
      <c r="Q86" s="221">
        <f>O86/$O$87</f>
        <v>1.5625E-2</v>
      </c>
      <c r="R86" s="221"/>
      <c r="S86" s="36"/>
    </row>
    <row r="87" spans="2:19" x14ac:dyDescent="0.25">
      <c r="B87" s="186" t="s">
        <v>223</v>
      </c>
      <c r="C87" s="193">
        <v>1</v>
      </c>
      <c r="D87" s="154">
        <f t="shared" si="3"/>
        <v>3.1250000000000002E-3</v>
      </c>
      <c r="E87" s="187"/>
      <c r="F87" s="193"/>
      <c r="G87" s="193"/>
      <c r="H87" s="186" t="s">
        <v>105</v>
      </c>
      <c r="I87" s="36"/>
      <c r="J87" s="36"/>
      <c r="K87" s="36"/>
      <c r="L87" s="36"/>
      <c r="M87" s="185" t="s">
        <v>0</v>
      </c>
      <c r="N87" s="150"/>
      <c r="O87" s="181">
        <f>SUM(O85:P86)</f>
        <v>320</v>
      </c>
      <c r="P87" s="181"/>
      <c r="Q87" s="228">
        <f>SUM(Q85:R86)</f>
        <v>1</v>
      </c>
      <c r="R87" s="228"/>
      <c r="S87" s="36"/>
    </row>
    <row r="88" spans="2:19" x14ac:dyDescent="0.25">
      <c r="B88" s="186" t="s">
        <v>154</v>
      </c>
      <c r="C88" s="193">
        <v>4</v>
      </c>
      <c r="D88" s="154">
        <f t="shared" si="3"/>
        <v>1.2500000000000001E-2</v>
      </c>
      <c r="E88" s="187"/>
      <c r="F88" s="193"/>
      <c r="G88" s="193"/>
      <c r="H88" s="151">
        <f>SUM(D89:D90)</f>
        <v>0.96875</v>
      </c>
      <c r="I88" s="36"/>
      <c r="J88" s="36"/>
      <c r="K88" s="36"/>
      <c r="L88" s="36"/>
      <c r="S88" s="36"/>
    </row>
    <row r="89" spans="2:19" x14ac:dyDescent="0.25">
      <c r="B89" s="186" t="s">
        <v>155</v>
      </c>
      <c r="C89" s="193">
        <v>157</v>
      </c>
      <c r="D89" s="154">
        <f t="shared" si="3"/>
        <v>0.49062499999999998</v>
      </c>
      <c r="E89" s="187"/>
      <c r="F89" s="193"/>
      <c r="G89" s="193"/>
      <c r="H89" s="186"/>
      <c r="I89" s="36"/>
      <c r="J89" s="36"/>
      <c r="K89" s="36"/>
      <c r="L89" s="36"/>
      <c r="M89" s="36" t="s">
        <v>222</v>
      </c>
      <c r="N89" s="40"/>
      <c r="O89" s="40"/>
      <c r="P89" s="36"/>
      <c r="Q89" s="36"/>
      <c r="R89" s="36"/>
      <c r="S89" s="36"/>
    </row>
    <row r="90" spans="2:19" x14ac:dyDescent="0.25">
      <c r="B90" s="186" t="s">
        <v>156</v>
      </c>
      <c r="C90" s="193">
        <v>153</v>
      </c>
      <c r="D90" s="154">
        <f t="shared" si="3"/>
        <v>0.47812500000000002</v>
      </c>
      <c r="E90" s="187"/>
      <c r="F90" s="193"/>
      <c r="G90" s="193"/>
      <c r="H90" s="186"/>
      <c r="I90" s="36"/>
      <c r="J90" s="36"/>
      <c r="K90" s="36"/>
      <c r="L90" s="36"/>
      <c r="M90" s="120" t="s">
        <v>112</v>
      </c>
      <c r="N90" s="155"/>
      <c r="O90" s="209" t="s">
        <v>43</v>
      </c>
      <c r="P90" s="209"/>
      <c r="Q90" s="209" t="s">
        <v>1</v>
      </c>
      <c r="R90" s="209"/>
      <c r="S90" s="36"/>
    </row>
    <row r="91" spans="2:19" ht="15.75" thickBot="1" x14ac:dyDescent="0.3">
      <c r="B91" s="186" t="s">
        <v>110</v>
      </c>
      <c r="C91" s="193">
        <v>4</v>
      </c>
      <c r="D91" s="154">
        <f t="shared" si="3"/>
        <v>1.2500000000000001E-2</v>
      </c>
      <c r="E91" s="187"/>
      <c r="F91" s="193"/>
      <c r="G91" s="193"/>
      <c r="H91" s="186" t="s">
        <v>111</v>
      </c>
      <c r="I91" s="36"/>
      <c r="J91" s="36"/>
      <c r="K91" s="36"/>
      <c r="L91" s="36"/>
      <c r="M91" s="24" t="s">
        <v>113</v>
      </c>
      <c r="N91" s="36"/>
      <c r="O91" s="220">
        <v>61</v>
      </c>
      <c r="P91" s="220"/>
      <c r="Q91" s="221">
        <f>O91/$O$94</f>
        <v>0.19062499999999999</v>
      </c>
      <c r="R91" s="221"/>
      <c r="S91" s="36"/>
    </row>
    <row r="92" spans="2:19" x14ac:dyDescent="0.25">
      <c r="B92" s="185" t="s">
        <v>0</v>
      </c>
      <c r="C92" s="185">
        <f>SUM(C85:C91)</f>
        <v>320</v>
      </c>
      <c r="D92" s="153">
        <f>SUM(D85:D91)</f>
        <v>1</v>
      </c>
      <c r="E92" s="152"/>
      <c r="F92" s="193"/>
      <c r="G92" s="193"/>
      <c r="H92" s="151">
        <f>SUM(D91)</f>
        <v>1.2500000000000001E-2</v>
      </c>
      <c r="I92" s="36"/>
      <c r="J92" s="36"/>
      <c r="K92" s="36"/>
      <c r="L92" s="36"/>
      <c r="M92" s="24" t="s">
        <v>114</v>
      </c>
      <c r="N92" s="36"/>
      <c r="O92" s="220">
        <v>222</v>
      </c>
      <c r="P92" s="220"/>
      <c r="Q92" s="221">
        <f>O92/$O$94</f>
        <v>0.69374999999999998</v>
      </c>
      <c r="R92" s="221"/>
      <c r="S92" s="36"/>
    </row>
    <row r="93" spans="2:19" ht="15.75" thickBot="1" x14ac:dyDescent="0.3">
      <c r="B93" s="36"/>
      <c r="C93" s="36"/>
      <c r="D93" s="36"/>
      <c r="E93" s="36"/>
      <c r="F93" s="193"/>
      <c r="G93" s="193"/>
      <c r="H93" s="193"/>
      <c r="I93" s="36"/>
      <c r="J93" s="36"/>
      <c r="K93" s="36"/>
      <c r="L93" s="36"/>
      <c r="M93" s="24" t="s">
        <v>115</v>
      </c>
      <c r="N93" s="36"/>
      <c r="O93" s="247">
        <v>37</v>
      </c>
      <c r="P93" s="247"/>
      <c r="Q93" s="248">
        <f>O93/$O$94</f>
        <v>0.11562500000000001</v>
      </c>
      <c r="R93" s="248"/>
      <c r="S93" s="36"/>
    </row>
    <row r="94" spans="2:19" ht="18.75" customHeight="1" x14ac:dyDescent="0.25">
      <c r="B94" s="219" t="s">
        <v>221</v>
      </c>
      <c r="C94" s="219"/>
      <c r="D94" s="219"/>
      <c r="E94" s="219"/>
      <c r="F94" s="219"/>
      <c r="G94" s="219"/>
      <c r="H94" s="219"/>
      <c r="I94" s="36"/>
      <c r="J94" s="36"/>
      <c r="K94" s="36"/>
      <c r="L94" s="36"/>
      <c r="M94" s="185" t="s">
        <v>0</v>
      </c>
      <c r="N94" s="150"/>
      <c r="O94" s="227">
        <f>SUM(O91:P93)</f>
        <v>320</v>
      </c>
      <c r="P94" s="227"/>
      <c r="Q94" s="228">
        <f>SUM(Q91:R93)</f>
        <v>0.99999999999999989</v>
      </c>
      <c r="R94" s="228"/>
      <c r="S94" s="36"/>
    </row>
    <row r="95" spans="2:19" x14ac:dyDescent="0.25">
      <c r="B95" s="218" t="s">
        <v>117</v>
      </c>
      <c r="C95" s="218"/>
      <c r="D95" s="218"/>
      <c r="E95" s="179"/>
      <c r="F95" s="179" t="s">
        <v>43</v>
      </c>
      <c r="G95" s="218" t="s">
        <v>1</v>
      </c>
      <c r="H95" s="218"/>
      <c r="I95" s="242"/>
      <c r="J95" s="242"/>
      <c r="K95" s="242"/>
      <c r="L95" s="36"/>
      <c r="M95" s="149"/>
      <c r="N95" s="36"/>
      <c r="O95" s="36"/>
      <c r="P95" s="36"/>
      <c r="Q95" s="36"/>
      <c r="R95" s="36"/>
      <c r="S95" s="36"/>
    </row>
    <row r="96" spans="2:19" ht="15" customHeight="1" x14ac:dyDescent="0.25">
      <c r="B96" s="57" t="s">
        <v>220</v>
      </c>
      <c r="C96" s="58"/>
      <c r="D96" s="58"/>
      <c r="E96" s="58"/>
      <c r="F96" s="59">
        <v>31</v>
      </c>
      <c r="G96" s="148"/>
      <c r="H96" s="147">
        <f t="shared" ref="H96:H133" si="4">F96/$F$134</f>
        <v>9.6875000000000003E-2</v>
      </c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2:19" ht="15" customHeight="1" x14ac:dyDescent="0.25">
      <c r="B97" s="57" t="s">
        <v>48</v>
      </c>
      <c r="C97" s="58"/>
      <c r="D97" s="58"/>
      <c r="E97" s="58"/>
      <c r="F97" s="59">
        <v>124</v>
      </c>
      <c r="G97" s="148"/>
      <c r="H97" s="147">
        <f t="shared" si="4"/>
        <v>0.38750000000000001</v>
      </c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2:19" ht="15" customHeight="1" x14ac:dyDescent="0.25">
      <c r="B98" s="57" t="s">
        <v>219</v>
      </c>
      <c r="C98" s="58"/>
      <c r="D98" s="58"/>
      <c r="E98" s="58"/>
      <c r="F98" s="59">
        <v>13</v>
      </c>
      <c r="G98" s="148"/>
      <c r="H98" s="147">
        <f t="shared" si="4"/>
        <v>4.0625000000000001E-2</v>
      </c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2:19" ht="15" customHeight="1" x14ac:dyDescent="0.25">
      <c r="B99" s="57" t="s">
        <v>218</v>
      </c>
      <c r="C99" s="58"/>
      <c r="D99" s="58"/>
      <c r="E99" s="58"/>
      <c r="F99" s="59">
        <v>0</v>
      </c>
      <c r="G99" s="148"/>
      <c r="H99" s="147">
        <f t="shared" si="4"/>
        <v>0</v>
      </c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2:19" ht="15" customHeight="1" x14ac:dyDescent="0.25">
      <c r="B100" s="50" t="s">
        <v>217</v>
      </c>
      <c r="C100" s="51"/>
      <c r="D100" s="51"/>
      <c r="E100" s="51"/>
      <c r="F100" s="52">
        <v>5</v>
      </c>
      <c r="G100" s="144"/>
      <c r="H100" s="143">
        <f t="shared" si="4"/>
        <v>1.5625E-2</v>
      </c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2:19" ht="15" customHeight="1" x14ac:dyDescent="0.25">
      <c r="B101" s="50" t="s">
        <v>49</v>
      </c>
      <c r="C101" s="51"/>
      <c r="D101" s="51"/>
      <c r="E101" s="51"/>
      <c r="F101" s="52">
        <v>98</v>
      </c>
      <c r="G101" s="144"/>
      <c r="H101" s="143">
        <f t="shared" si="4"/>
        <v>0.30625000000000002</v>
      </c>
      <c r="I101" s="36"/>
      <c r="J101" s="36"/>
      <c r="K101" s="204"/>
      <c r="L101" s="36"/>
      <c r="M101" s="36"/>
      <c r="N101" s="36"/>
      <c r="O101" s="36"/>
      <c r="P101" s="36"/>
      <c r="Q101" s="36"/>
      <c r="R101" s="36"/>
      <c r="S101" s="36"/>
    </row>
    <row r="102" spans="2:19" ht="15" customHeight="1" x14ac:dyDescent="0.25">
      <c r="B102" s="50" t="s">
        <v>122</v>
      </c>
      <c r="C102" s="51"/>
      <c r="D102" s="51"/>
      <c r="E102" s="51"/>
      <c r="F102" s="52">
        <v>8</v>
      </c>
      <c r="G102" s="144"/>
      <c r="H102" s="143">
        <f t="shared" si="4"/>
        <v>2.5000000000000001E-2</v>
      </c>
      <c r="I102" s="36"/>
      <c r="J102" s="36"/>
      <c r="K102" s="82"/>
      <c r="L102" s="203"/>
      <c r="M102" s="36"/>
      <c r="N102" s="36"/>
      <c r="O102" s="36"/>
      <c r="P102" s="36"/>
      <c r="Q102" s="36"/>
      <c r="R102" s="36"/>
      <c r="S102" s="36"/>
    </row>
    <row r="103" spans="2:19" ht="15" customHeight="1" x14ac:dyDescent="0.25">
      <c r="B103" s="146" t="s">
        <v>216</v>
      </c>
      <c r="C103" s="145"/>
      <c r="D103" s="145"/>
      <c r="E103" s="145"/>
      <c r="F103" s="52">
        <v>1</v>
      </c>
      <c r="G103" s="144"/>
      <c r="H103" s="143">
        <f t="shared" si="4"/>
        <v>3.1250000000000002E-3</v>
      </c>
      <c r="I103" s="36"/>
      <c r="J103" s="36"/>
      <c r="K103" s="82"/>
      <c r="L103" s="203"/>
      <c r="M103" s="36"/>
      <c r="N103" s="36"/>
      <c r="O103" s="36"/>
      <c r="P103" s="36"/>
      <c r="Q103" s="36"/>
      <c r="R103" s="36"/>
      <c r="S103" s="36"/>
    </row>
    <row r="104" spans="2:19" ht="15" customHeight="1" x14ac:dyDescent="0.25">
      <c r="B104" s="50" t="s">
        <v>215</v>
      </c>
      <c r="C104" s="51"/>
      <c r="D104" s="51"/>
      <c r="E104" s="51"/>
      <c r="F104" s="52">
        <v>5</v>
      </c>
      <c r="G104" s="144"/>
      <c r="H104" s="143">
        <f t="shared" si="4"/>
        <v>1.5625E-2</v>
      </c>
      <c r="I104" s="36"/>
      <c r="J104" s="36"/>
      <c r="K104" s="82"/>
      <c r="L104" s="203"/>
      <c r="M104" s="36"/>
      <c r="N104" s="36"/>
      <c r="O104" s="36"/>
      <c r="P104" s="36"/>
      <c r="Q104" s="36"/>
      <c r="R104" s="36"/>
      <c r="S104" s="36"/>
    </row>
    <row r="105" spans="2:19" ht="15" customHeight="1" x14ac:dyDescent="0.25">
      <c r="B105" s="138" t="s">
        <v>123</v>
      </c>
      <c r="C105" s="137"/>
      <c r="D105" s="137"/>
      <c r="E105" s="137"/>
      <c r="F105" s="136">
        <v>0</v>
      </c>
      <c r="G105" s="135"/>
      <c r="H105" s="134">
        <f t="shared" si="4"/>
        <v>0</v>
      </c>
      <c r="I105" s="36"/>
      <c r="J105" s="36"/>
      <c r="K105" s="82"/>
      <c r="L105" s="203"/>
      <c r="M105" s="36"/>
      <c r="N105" s="36"/>
      <c r="O105" s="36"/>
      <c r="P105" s="36"/>
      <c r="Q105" s="36"/>
      <c r="R105" s="36"/>
      <c r="S105" s="36"/>
    </row>
    <row r="106" spans="2:19" ht="15" customHeight="1" x14ac:dyDescent="0.25">
      <c r="B106" s="138" t="s">
        <v>124</v>
      </c>
      <c r="C106" s="137"/>
      <c r="D106" s="137"/>
      <c r="E106" s="137"/>
      <c r="F106" s="136">
        <v>1</v>
      </c>
      <c r="G106" s="135"/>
      <c r="H106" s="134">
        <f t="shared" si="4"/>
        <v>3.1250000000000002E-3</v>
      </c>
      <c r="I106" s="36"/>
      <c r="J106" s="36"/>
      <c r="K106" s="2"/>
      <c r="L106" s="2"/>
      <c r="M106" s="36"/>
      <c r="N106" s="36"/>
      <c r="O106" s="36"/>
      <c r="P106" s="36"/>
      <c r="Q106" s="36"/>
      <c r="R106" s="36"/>
      <c r="S106" s="36"/>
    </row>
    <row r="107" spans="2:19" ht="15" customHeight="1" x14ac:dyDescent="0.25">
      <c r="B107" s="138" t="s">
        <v>127</v>
      </c>
      <c r="C107" s="137"/>
      <c r="D107" s="137"/>
      <c r="E107" s="137"/>
      <c r="F107" s="136">
        <v>1</v>
      </c>
      <c r="G107" s="135"/>
      <c r="H107" s="134">
        <f t="shared" si="4"/>
        <v>3.1250000000000002E-3</v>
      </c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2:19" ht="15" customHeight="1" x14ac:dyDescent="0.25">
      <c r="B108" s="138" t="s">
        <v>126</v>
      </c>
      <c r="C108" s="137"/>
      <c r="D108" s="137"/>
      <c r="E108" s="137"/>
      <c r="F108" s="136">
        <v>0</v>
      </c>
      <c r="G108" s="135"/>
      <c r="H108" s="134">
        <f t="shared" si="4"/>
        <v>0</v>
      </c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2:19" ht="15" customHeight="1" x14ac:dyDescent="0.25">
      <c r="B109" s="138" t="s">
        <v>128</v>
      </c>
      <c r="C109" s="137"/>
      <c r="D109" s="137"/>
      <c r="E109" s="137"/>
      <c r="F109" s="136">
        <v>0</v>
      </c>
      <c r="G109" s="135"/>
      <c r="H109" s="134">
        <f t="shared" si="4"/>
        <v>0</v>
      </c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2:19" ht="15" customHeight="1" x14ac:dyDescent="0.25">
      <c r="B110" s="138" t="s">
        <v>125</v>
      </c>
      <c r="C110" s="137"/>
      <c r="D110" s="137"/>
      <c r="E110" s="137"/>
      <c r="F110" s="136">
        <v>5</v>
      </c>
      <c r="G110" s="135"/>
      <c r="H110" s="134">
        <f t="shared" si="4"/>
        <v>1.5625E-2</v>
      </c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2:19" ht="15" customHeight="1" x14ac:dyDescent="0.25">
      <c r="B111" s="138" t="s">
        <v>214</v>
      </c>
      <c r="C111" s="137"/>
      <c r="D111" s="137"/>
      <c r="E111" s="137"/>
      <c r="F111" s="136">
        <v>0</v>
      </c>
      <c r="G111" s="135"/>
      <c r="H111" s="134">
        <f t="shared" si="4"/>
        <v>0</v>
      </c>
      <c r="I111" s="36"/>
      <c r="J111" s="36"/>
      <c r="O111" s="36"/>
      <c r="P111" s="36"/>
      <c r="Q111" s="36"/>
      <c r="R111" s="36"/>
      <c r="S111" s="36"/>
    </row>
    <row r="112" spans="2:19" ht="15" customHeight="1" x14ac:dyDescent="0.25">
      <c r="B112" s="138" t="s">
        <v>213</v>
      </c>
      <c r="C112" s="137"/>
      <c r="D112" s="137"/>
      <c r="E112" s="137"/>
      <c r="F112" s="136">
        <v>1</v>
      </c>
      <c r="G112" s="135"/>
      <c r="H112" s="134">
        <f t="shared" si="4"/>
        <v>3.1250000000000002E-3</v>
      </c>
      <c r="I112" s="36"/>
      <c r="J112" s="36"/>
      <c r="K112" s="219" t="s">
        <v>212</v>
      </c>
      <c r="L112" s="219"/>
      <c r="M112" s="219"/>
      <c r="N112" s="219"/>
      <c r="O112" s="36"/>
      <c r="P112" s="36"/>
      <c r="Q112" s="36"/>
      <c r="R112" s="36"/>
      <c r="S112" s="36"/>
    </row>
    <row r="113" spans="2:19" ht="15" customHeight="1" x14ac:dyDescent="0.25">
      <c r="B113" s="138" t="s">
        <v>211</v>
      </c>
      <c r="C113" s="137"/>
      <c r="D113" s="137"/>
      <c r="E113" s="137"/>
      <c r="F113" s="136">
        <v>0</v>
      </c>
      <c r="G113" s="135"/>
      <c r="H113" s="134">
        <f t="shared" si="4"/>
        <v>0</v>
      </c>
      <c r="I113" s="36"/>
      <c r="J113" s="36"/>
      <c r="K113" s="219"/>
      <c r="L113" s="219"/>
      <c r="M113" s="219"/>
      <c r="N113" s="219"/>
      <c r="O113" s="36"/>
      <c r="P113" s="36"/>
      <c r="Q113" s="36"/>
      <c r="R113" s="36"/>
      <c r="S113" s="36"/>
    </row>
    <row r="114" spans="2:19" ht="15" customHeight="1" x14ac:dyDescent="0.25">
      <c r="B114" s="138" t="s">
        <v>210</v>
      </c>
      <c r="C114" s="137"/>
      <c r="D114" s="137"/>
      <c r="E114" s="137"/>
      <c r="F114" s="136">
        <v>2</v>
      </c>
      <c r="G114" s="135"/>
      <c r="H114" s="134">
        <f t="shared" si="4"/>
        <v>6.2500000000000003E-3</v>
      </c>
      <c r="I114" s="36"/>
      <c r="J114" s="36"/>
      <c r="K114" s="179" t="s">
        <v>133</v>
      </c>
      <c r="L114" s="179" t="s">
        <v>43</v>
      </c>
      <c r="M114" s="179" t="s">
        <v>1</v>
      </c>
      <c r="N114" s="36"/>
      <c r="O114" s="36"/>
      <c r="P114" s="36"/>
      <c r="Q114" s="36"/>
      <c r="R114" s="36"/>
      <c r="S114" s="36"/>
    </row>
    <row r="115" spans="2:19" ht="15" customHeight="1" x14ac:dyDescent="0.25">
      <c r="B115" s="138" t="s">
        <v>209</v>
      </c>
      <c r="C115" s="137"/>
      <c r="D115" s="137"/>
      <c r="E115" s="137"/>
      <c r="F115" s="136">
        <v>1</v>
      </c>
      <c r="G115" s="135"/>
      <c r="H115" s="134">
        <f t="shared" si="4"/>
        <v>3.1250000000000002E-3</v>
      </c>
      <c r="I115" s="36"/>
      <c r="J115" s="36"/>
      <c r="K115" s="57" t="s">
        <v>134</v>
      </c>
      <c r="L115" s="59">
        <f>SUM(F96:F99)</f>
        <v>168</v>
      </c>
      <c r="M115" s="79">
        <f>L115/$L$120</f>
        <v>0.52500000000000002</v>
      </c>
      <c r="N115" s="36"/>
      <c r="O115" s="36"/>
      <c r="P115" s="36"/>
      <c r="Q115" s="36"/>
      <c r="R115" s="36"/>
      <c r="S115" s="36"/>
    </row>
    <row r="116" spans="2:19" ht="15" customHeight="1" x14ac:dyDescent="0.25">
      <c r="B116" s="138" t="s">
        <v>208</v>
      </c>
      <c r="C116" s="137"/>
      <c r="D116" s="137"/>
      <c r="E116" s="137"/>
      <c r="F116" s="136">
        <v>0</v>
      </c>
      <c r="G116" s="135"/>
      <c r="H116" s="134">
        <f t="shared" si="4"/>
        <v>0</v>
      </c>
      <c r="I116" s="36"/>
      <c r="J116" s="36"/>
      <c r="K116" s="50" t="s">
        <v>136</v>
      </c>
      <c r="L116" s="52">
        <f>SUM(F100:F104)</f>
        <v>117</v>
      </c>
      <c r="M116" s="73">
        <f>L116/$L$120</f>
        <v>0.36562499999999998</v>
      </c>
      <c r="N116" s="36"/>
      <c r="O116" s="36"/>
      <c r="P116" s="36"/>
      <c r="Q116" s="36"/>
      <c r="R116" s="36"/>
      <c r="S116" s="36"/>
    </row>
    <row r="117" spans="2:19" ht="15" customHeight="1" x14ac:dyDescent="0.25">
      <c r="B117" s="138" t="s">
        <v>207</v>
      </c>
      <c r="C117" s="137"/>
      <c r="D117" s="137"/>
      <c r="E117" s="137"/>
      <c r="F117" s="136">
        <v>0</v>
      </c>
      <c r="G117" s="135"/>
      <c r="H117" s="134">
        <f t="shared" si="4"/>
        <v>0</v>
      </c>
      <c r="I117" s="36"/>
      <c r="J117" s="36"/>
      <c r="K117" s="138" t="s">
        <v>137</v>
      </c>
      <c r="L117" s="136">
        <f>SUM(F105:F123)</f>
        <v>18</v>
      </c>
      <c r="M117" s="142">
        <f>L117/$L$120</f>
        <v>5.6250000000000001E-2</v>
      </c>
      <c r="N117" s="36"/>
      <c r="O117" s="36"/>
      <c r="P117" s="36"/>
      <c r="Q117" s="36"/>
      <c r="R117" s="36"/>
      <c r="S117" s="36"/>
    </row>
    <row r="118" spans="2:19" ht="15" customHeight="1" x14ac:dyDescent="0.25">
      <c r="B118" s="138" t="s">
        <v>206</v>
      </c>
      <c r="C118" s="137"/>
      <c r="D118" s="137"/>
      <c r="E118" s="137"/>
      <c r="F118" s="136">
        <v>1</v>
      </c>
      <c r="G118" s="135"/>
      <c r="H118" s="134">
        <f t="shared" si="4"/>
        <v>3.1250000000000002E-3</v>
      </c>
      <c r="I118" s="36"/>
      <c r="J118" s="36"/>
      <c r="K118" s="84" t="s">
        <v>139</v>
      </c>
      <c r="L118" s="88">
        <f>SUM(F124:F132)</f>
        <v>11</v>
      </c>
      <c r="M118" s="141">
        <f>L118/$L$120</f>
        <v>3.4375000000000003E-2</v>
      </c>
      <c r="N118" s="36"/>
      <c r="O118" s="36"/>
      <c r="P118" s="36"/>
      <c r="Q118" s="36"/>
      <c r="R118" s="36"/>
      <c r="S118" s="36"/>
    </row>
    <row r="119" spans="2:19" ht="15" customHeight="1" thickBot="1" x14ac:dyDescent="0.3">
      <c r="B119" s="138" t="s">
        <v>205</v>
      </c>
      <c r="C119" s="137"/>
      <c r="D119" s="137"/>
      <c r="E119" s="137"/>
      <c r="F119" s="136">
        <v>0</v>
      </c>
      <c r="G119" s="135"/>
      <c r="H119" s="134">
        <f t="shared" si="4"/>
        <v>0</v>
      </c>
      <c r="I119" s="36"/>
      <c r="J119" s="36"/>
      <c r="K119" s="129" t="s">
        <v>140</v>
      </c>
      <c r="L119" s="126">
        <f>F133</f>
        <v>6</v>
      </c>
      <c r="M119" s="140">
        <f>L119/$L$120</f>
        <v>1.8749999999999999E-2</v>
      </c>
      <c r="N119" s="36"/>
      <c r="O119" s="36"/>
      <c r="P119" s="36"/>
      <c r="Q119" s="36"/>
      <c r="R119" s="36"/>
      <c r="S119" s="36"/>
    </row>
    <row r="120" spans="2:19" ht="15" customHeight="1" x14ac:dyDescent="0.25">
      <c r="B120" s="138" t="s">
        <v>204</v>
      </c>
      <c r="C120" s="137"/>
      <c r="D120" s="137"/>
      <c r="E120" s="137"/>
      <c r="F120" s="136">
        <v>2</v>
      </c>
      <c r="G120" s="135"/>
      <c r="H120" s="134">
        <f t="shared" si="4"/>
        <v>6.2500000000000003E-3</v>
      </c>
      <c r="I120" s="36"/>
      <c r="J120" s="36"/>
      <c r="K120" s="185" t="s">
        <v>0</v>
      </c>
      <c r="L120" s="185">
        <f>SUM(L115:L119)</f>
        <v>320</v>
      </c>
      <c r="M120" s="139">
        <f>SUM(M115:M119)</f>
        <v>1</v>
      </c>
      <c r="N120" s="36"/>
      <c r="O120" s="40"/>
      <c r="P120" s="40"/>
      <c r="Q120" s="36"/>
      <c r="R120" s="36"/>
      <c r="S120" s="36"/>
    </row>
    <row r="121" spans="2:19" ht="15" customHeight="1" x14ac:dyDescent="0.25">
      <c r="B121" s="138" t="s">
        <v>131</v>
      </c>
      <c r="C121" s="137"/>
      <c r="D121" s="137"/>
      <c r="E121" s="137"/>
      <c r="F121" s="136">
        <v>0</v>
      </c>
      <c r="G121" s="135"/>
      <c r="H121" s="134">
        <f t="shared" si="4"/>
        <v>0</v>
      </c>
      <c r="I121" s="36"/>
      <c r="J121" s="36"/>
      <c r="O121" s="40"/>
      <c r="P121" s="40"/>
      <c r="Q121" s="36"/>
      <c r="R121" s="36"/>
      <c r="S121" s="36"/>
    </row>
    <row r="122" spans="2:19" ht="15" customHeight="1" x14ac:dyDescent="0.25">
      <c r="B122" s="138" t="s">
        <v>132</v>
      </c>
      <c r="C122" s="137"/>
      <c r="D122" s="137"/>
      <c r="E122" s="137"/>
      <c r="F122" s="136">
        <v>0</v>
      </c>
      <c r="G122" s="135"/>
      <c r="H122" s="134">
        <f t="shared" si="4"/>
        <v>0</v>
      </c>
      <c r="I122" s="36"/>
      <c r="J122" s="36"/>
      <c r="N122" s="72"/>
      <c r="O122" s="193"/>
      <c r="P122" s="187"/>
      <c r="Q122" s="36"/>
      <c r="R122" s="36"/>
      <c r="S122" s="36"/>
    </row>
    <row r="123" spans="2:19" ht="15" customHeight="1" x14ac:dyDescent="0.25">
      <c r="B123" s="138" t="s">
        <v>129</v>
      </c>
      <c r="C123" s="137"/>
      <c r="D123" s="137"/>
      <c r="E123" s="137"/>
      <c r="F123" s="136">
        <v>4</v>
      </c>
      <c r="G123" s="135"/>
      <c r="H123" s="134">
        <f t="shared" si="4"/>
        <v>1.2500000000000001E-2</v>
      </c>
      <c r="I123" s="36"/>
      <c r="J123" s="36"/>
      <c r="N123" s="72"/>
      <c r="O123" s="193"/>
      <c r="P123" s="187"/>
      <c r="Q123" s="36"/>
      <c r="R123" s="36"/>
      <c r="S123" s="36"/>
    </row>
    <row r="124" spans="2:19" ht="15" customHeight="1" x14ac:dyDescent="0.25">
      <c r="B124" s="84" t="s">
        <v>203</v>
      </c>
      <c r="C124" s="87"/>
      <c r="D124" s="87"/>
      <c r="E124" s="87"/>
      <c r="F124" s="88">
        <v>3</v>
      </c>
      <c r="G124" s="132"/>
      <c r="H124" s="131">
        <f t="shared" si="4"/>
        <v>9.3749999999999997E-3</v>
      </c>
      <c r="I124" s="36"/>
      <c r="J124" s="36"/>
      <c r="N124" s="72"/>
      <c r="O124" s="193"/>
      <c r="P124" s="187"/>
      <c r="Q124" s="36"/>
      <c r="R124" s="36"/>
      <c r="S124" s="36"/>
    </row>
    <row r="125" spans="2:19" ht="15" customHeight="1" x14ac:dyDescent="0.25">
      <c r="B125" s="84" t="s">
        <v>202</v>
      </c>
      <c r="C125" s="87"/>
      <c r="D125" s="87"/>
      <c r="E125" s="87"/>
      <c r="F125" s="88">
        <v>0</v>
      </c>
      <c r="G125" s="132"/>
      <c r="H125" s="131">
        <f t="shared" si="4"/>
        <v>0</v>
      </c>
      <c r="I125" s="36"/>
      <c r="J125" s="36"/>
      <c r="N125" s="72"/>
      <c r="O125" s="193"/>
      <c r="P125" s="187"/>
      <c r="Q125" s="36"/>
      <c r="R125" s="36"/>
      <c r="S125" s="36"/>
    </row>
    <row r="126" spans="2:19" ht="15" customHeight="1" x14ac:dyDescent="0.25">
      <c r="B126" s="84" t="s">
        <v>201</v>
      </c>
      <c r="C126" s="87"/>
      <c r="D126" s="87"/>
      <c r="E126" s="87"/>
      <c r="F126" s="88">
        <v>0</v>
      </c>
      <c r="G126" s="132"/>
      <c r="H126" s="131">
        <f t="shared" si="4"/>
        <v>0</v>
      </c>
      <c r="I126" s="36"/>
      <c r="J126" s="36"/>
      <c r="N126" s="72"/>
      <c r="O126" s="193"/>
      <c r="P126" s="187"/>
      <c r="Q126" s="36"/>
      <c r="R126" s="36"/>
      <c r="S126" s="36"/>
    </row>
    <row r="127" spans="2:19" ht="15" customHeight="1" x14ac:dyDescent="0.25">
      <c r="B127" s="84" t="s">
        <v>200</v>
      </c>
      <c r="C127" s="87"/>
      <c r="D127" s="87"/>
      <c r="E127" s="87"/>
      <c r="F127" s="88">
        <v>0</v>
      </c>
      <c r="G127" s="132"/>
      <c r="H127" s="131">
        <f t="shared" si="4"/>
        <v>0</v>
      </c>
      <c r="I127" s="36"/>
      <c r="J127" s="36"/>
      <c r="N127" s="72"/>
      <c r="O127" s="193"/>
      <c r="P127" s="187"/>
      <c r="Q127" s="36"/>
      <c r="R127" s="36"/>
      <c r="S127" s="36"/>
    </row>
    <row r="128" spans="2:19" ht="15" customHeight="1" x14ac:dyDescent="0.25">
      <c r="B128" s="84" t="s">
        <v>199</v>
      </c>
      <c r="C128" s="87"/>
      <c r="D128" s="87"/>
      <c r="E128" s="87"/>
      <c r="F128" s="88">
        <v>0</v>
      </c>
      <c r="G128" s="132"/>
      <c r="H128" s="131">
        <f t="shared" si="4"/>
        <v>0</v>
      </c>
      <c r="I128" s="36"/>
      <c r="J128" s="36"/>
      <c r="N128" s="72"/>
      <c r="O128" s="193"/>
      <c r="P128" s="187"/>
      <c r="Q128" s="36"/>
      <c r="R128" s="36"/>
      <c r="S128" s="36"/>
    </row>
    <row r="129" spans="2:19" ht="15" customHeight="1" x14ac:dyDescent="0.25">
      <c r="B129" s="84" t="s">
        <v>135</v>
      </c>
      <c r="C129" s="87"/>
      <c r="D129" s="87"/>
      <c r="E129" s="87"/>
      <c r="F129" s="88">
        <v>0</v>
      </c>
      <c r="G129" s="132"/>
      <c r="H129" s="131">
        <f t="shared" si="4"/>
        <v>0</v>
      </c>
      <c r="I129" s="36"/>
      <c r="J129" s="36"/>
      <c r="N129" s="72"/>
      <c r="O129" s="193"/>
      <c r="P129" s="187"/>
      <c r="Q129" s="36"/>
      <c r="R129" s="36"/>
      <c r="S129" s="36"/>
    </row>
    <row r="130" spans="2:19" ht="15" customHeight="1" x14ac:dyDescent="0.25">
      <c r="B130" s="84" t="s">
        <v>198</v>
      </c>
      <c r="C130" s="87"/>
      <c r="D130" s="87"/>
      <c r="E130" s="87"/>
      <c r="F130" s="88">
        <v>0</v>
      </c>
      <c r="G130" s="132"/>
      <c r="H130" s="131">
        <f t="shared" si="4"/>
        <v>0</v>
      </c>
      <c r="I130" s="36"/>
      <c r="J130" s="36"/>
      <c r="N130" s="133"/>
      <c r="O130" s="36"/>
      <c r="P130" s="36"/>
      <c r="Q130" s="36"/>
      <c r="R130" s="36"/>
      <c r="S130" s="36"/>
    </row>
    <row r="131" spans="2:19" ht="15" customHeight="1" x14ac:dyDescent="0.25">
      <c r="B131" s="84" t="s">
        <v>4</v>
      </c>
      <c r="C131" s="87"/>
      <c r="D131" s="87"/>
      <c r="E131" s="87"/>
      <c r="F131" s="88">
        <v>8</v>
      </c>
      <c r="G131" s="132"/>
      <c r="H131" s="131">
        <f t="shared" si="4"/>
        <v>2.5000000000000001E-2</v>
      </c>
      <c r="I131" s="36"/>
      <c r="J131" s="36"/>
      <c r="N131" s="133"/>
      <c r="O131" s="36"/>
      <c r="P131" s="36"/>
      <c r="Q131" s="36"/>
      <c r="R131" s="36"/>
      <c r="S131" s="36"/>
    </row>
    <row r="132" spans="2:19" ht="15" customHeight="1" x14ac:dyDescent="0.25">
      <c r="B132" s="84" t="s">
        <v>197</v>
      </c>
      <c r="C132" s="87"/>
      <c r="D132" s="87"/>
      <c r="E132" s="87"/>
      <c r="F132" s="88">
        <v>0</v>
      </c>
      <c r="G132" s="132"/>
      <c r="H132" s="131">
        <f t="shared" si="4"/>
        <v>0</v>
      </c>
      <c r="I132" s="36"/>
      <c r="J132" s="36"/>
      <c r="N132" s="130"/>
      <c r="O132" s="36"/>
      <c r="P132" s="36"/>
      <c r="Q132" s="36"/>
      <c r="R132" s="36"/>
      <c r="S132" s="36"/>
    </row>
    <row r="133" spans="2:19" ht="15" customHeight="1" thickBot="1" x14ac:dyDescent="0.3">
      <c r="B133" s="129" t="s">
        <v>140</v>
      </c>
      <c r="C133" s="128"/>
      <c r="D133" s="128"/>
      <c r="E133" s="128"/>
      <c r="F133" s="127">
        <v>6</v>
      </c>
      <c r="G133" s="126"/>
      <c r="H133" s="125">
        <f t="shared" si="4"/>
        <v>1.8749999999999999E-2</v>
      </c>
      <c r="I133" s="36"/>
      <c r="J133" s="36"/>
      <c r="N133" s="36"/>
      <c r="O133" s="36"/>
      <c r="P133" s="36"/>
      <c r="Q133" s="36"/>
      <c r="R133" s="36"/>
      <c r="S133" s="36"/>
    </row>
    <row r="134" spans="2:19" ht="15" customHeight="1" x14ac:dyDescent="0.25">
      <c r="B134" s="236" t="s">
        <v>0</v>
      </c>
      <c r="C134" s="236"/>
      <c r="D134" s="236"/>
      <c r="E134" s="185"/>
      <c r="F134" s="185">
        <f>SUM(F96:F133)</f>
        <v>320</v>
      </c>
      <c r="G134" s="124"/>
      <c r="H134" s="190">
        <f>SUM(H96:H133)</f>
        <v>1.0000000000000002</v>
      </c>
      <c r="I134" s="36"/>
      <c r="J134" s="36"/>
      <c r="N134" s="36"/>
      <c r="O134" s="36"/>
      <c r="P134" s="36"/>
      <c r="Q134" s="36"/>
      <c r="R134" s="36"/>
      <c r="S134" s="36"/>
    </row>
    <row r="135" spans="2:19" x14ac:dyDescent="0.25">
      <c r="B135" s="123" t="s">
        <v>196</v>
      </c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2:19" x14ac:dyDescent="0.25">
      <c r="B136" s="36"/>
      <c r="C136" s="36"/>
      <c r="D136" s="36"/>
      <c r="E136" s="36"/>
      <c r="F136" s="193"/>
      <c r="G136" s="193"/>
      <c r="H136" s="193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2:19" x14ac:dyDescent="0.25">
      <c r="B137" s="121" t="s">
        <v>195</v>
      </c>
      <c r="C137" s="121"/>
      <c r="D137" s="121"/>
      <c r="E137" s="121"/>
      <c r="F137" s="122"/>
      <c r="G137" s="122"/>
      <c r="H137" s="122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</row>
    <row r="138" spans="2:19" ht="26.25" customHeight="1" x14ac:dyDescent="0.25">
      <c r="B138" s="219" t="s">
        <v>194</v>
      </c>
      <c r="C138" s="219"/>
      <c r="D138" s="219"/>
      <c r="E138" s="219"/>
      <c r="F138" s="219"/>
      <c r="G138" s="193"/>
      <c r="H138" s="193"/>
      <c r="I138" s="36"/>
      <c r="J138" s="36"/>
      <c r="K138" s="219" t="s">
        <v>193</v>
      </c>
      <c r="L138" s="219"/>
      <c r="M138" s="219"/>
      <c r="N138" s="40"/>
      <c r="O138" s="40"/>
      <c r="P138" s="36"/>
      <c r="Q138" s="36"/>
      <c r="R138" s="36"/>
      <c r="S138" s="36"/>
    </row>
    <row r="139" spans="2:19" ht="15" customHeight="1" x14ac:dyDescent="0.25">
      <c r="B139" s="219"/>
      <c r="C139" s="219"/>
      <c r="D139" s="219"/>
      <c r="E139" s="219"/>
      <c r="F139" s="219"/>
      <c r="G139" s="193"/>
      <c r="H139" s="193"/>
      <c r="I139" s="36"/>
      <c r="J139" s="36"/>
      <c r="K139" s="219"/>
      <c r="L139" s="219"/>
      <c r="M139" s="219"/>
      <c r="N139" s="40"/>
      <c r="O139" s="40"/>
      <c r="P139" s="36"/>
      <c r="Q139" s="36"/>
      <c r="R139" s="36"/>
      <c r="S139" s="36"/>
    </row>
    <row r="140" spans="2:19" x14ac:dyDescent="0.25">
      <c r="B140" s="120" t="s">
        <v>192</v>
      </c>
      <c r="C140" s="179" t="s">
        <v>43</v>
      </c>
      <c r="D140" s="179" t="s">
        <v>1</v>
      </c>
      <c r="E140" s="36"/>
      <c r="F140" s="193"/>
      <c r="G140" s="193"/>
      <c r="H140" s="193"/>
      <c r="I140" s="36"/>
      <c r="J140" s="36"/>
      <c r="K140" s="179" t="s">
        <v>191</v>
      </c>
      <c r="L140" s="179" t="s">
        <v>43</v>
      </c>
      <c r="M140" s="179" t="s">
        <v>1</v>
      </c>
      <c r="N140" s="36"/>
      <c r="O140" s="193"/>
      <c r="P140" s="36"/>
      <c r="Q140" s="36"/>
      <c r="R140" s="36"/>
      <c r="S140" s="36"/>
    </row>
    <row r="141" spans="2:19" x14ac:dyDescent="0.25">
      <c r="B141" s="186" t="s">
        <v>190</v>
      </c>
      <c r="C141" s="193">
        <v>2</v>
      </c>
      <c r="D141" s="187">
        <f>C141/$C$146</f>
        <v>6.2500000000000003E-3</v>
      </c>
      <c r="E141" s="36"/>
      <c r="F141" s="193"/>
      <c r="G141" s="193"/>
      <c r="H141" s="193"/>
      <c r="I141" s="36"/>
      <c r="J141" s="36"/>
      <c r="K141" s="186" t="s">
        <v>189</v>
      </c>
      <c r="L141" s="193">
        <v>178</v>
      </c>
      <c r="M141" s="187">
        <f>L141/$L$145</f>
        <v>0.55625000000000002</v>
      </c>
      <c r="N141" s="36"/>
      <c r="O141" s="193"/>
      <c r="P141" s="36"/>
      <c r="Q141" s="36"/>
      <c r="R141" s="36"/>
      <c r="S141" s="36"/>
    </row>
    <row r="142" spans="2:19" x14ac:dyDescent="0.25">
      <c r="B142" s="186" t="s">
        <v>155</v>
      </c>
      <c r="C142" s="193">
        <v>114</v>
      </c>
      <c r="D142" s="187">
        <f>C142/$C$146</f>
        <v>0.35625000000000001</v>
      </c>
      <c r="E142" s="36"/>
      <c r="F142" s="193"/>
      <c r="G142" s="193"/>
      <c r="H142" s="193"/>
      <c r="I142" s="36"/>
      <c r="J142" s="36"/>
      <c r="K142" s="186" t="s">
        <v>188</v>
      </c>
      <c r="L142" s="193">
        <v>121</v>
      </c>
      <c r="M142" s="187">
        <f>L142/$L$145</f>
        <v>0.37812499999999999</v>
      </c>
      <c r="N142" s="36"/>
      <c r="O142" s="193"/>
      <c r="P142" s="36"/>
      <c r="Q142" s="36"/>
      <c r="R142" s="36"/>
      <c r="S142" s="36"/>
    </row>
    <row r="143" spans="2:19" x14ac:dyDescent="0.25">
      <c r="B143" s="186" t="s">
        <v>156</v>
      </c>
      <c r="C143" s="193">
        <v>196</v>
      </c>
      <c r="D143" s="187">
        <f>C143/$C$146</f>
        <v>0.61250000000000004</v>
      </c>
      <c r="E143" s="36"/>
      <c r="F143" s="193"/>
      <c r="G143" s="193"/>
      <c r="H143" s="119" t="s">
        <v>157</v>
      </c>
      <c r="I143" s="36"/>
      <c r="J143" s="36"/>
      <c r="K143" s="186" t="s">
        <v>187</v>
      </c>
      <c r="L143" s="193">
        <v>11</v>
      </c>
      <c r="M143" s="187">
        <f>L143/$L$145</f>
        <v>3.4375000000000003E-2</v>
      </c>
      <c r="N143" s="36"/>
      <c r="O143" s="193"/>
      <c r="P143" s="36"/>
      <c r="Q143" s="36"/>
      <c r="R143" s="36"/>
      <c r="S143" s="36"/>
    </row>
    <row r="144" spans="2:19" ht="15.75" thickBot="1" x14ac:dyDescent="0.3">
      <c r="B144" s="186" t="s">
        <v>110</v>
      </c>
      <c r="C144" s="193">
        <v>6</v>
      </c>
      <c r="D144" s="187">
        <f>C144/$C$146</f>
        <v>1.8749999999999999E-2</v>
      </c>
      <c r="E144" s="36"/>
      <c r="F144" s="193"/>
      <c r="G144" s="193"/>
      <c r="H144" s="118">
        <f>SUM(D142:D143)</f>
        <v>0.96875</v>
      </c>
      <c r="I144" s="36"/>
      <c r="J144" s="36"/>
      <c r="K144" s="186" t="s">
        <v>186</v>
      </c>
      <c r="L144" s="193">
        <v>10</v>
      </c>
      <c r="M144" s="187">
        <f>L144/$L$145</f>
        <v>3.125E-2</v>
      </c>
      <c r="N144" s="36"/>
      <c r="O144" s="193"/>
      <c r="P144" s="36"/>
      <c r="Q144" s="36"/>
      <c r="R144" s="36"/>
      <c r="S144" s="36"/>
    </row>
    <row r="145" spans="2:19" ht="15.75" thickBot="1" x14ac:dyDescent="0.3">
      <c r="B145" s="186" t="s">
        <v>173</v>
      </c>
      <c r="C145" s="193">
        <v>2</v>
      </c>
      <c r="D145" s="187">
        <f>C145/$C$146</f>
        <v>6.2500000000000003E-3</v>
      </c>
      <c r="E145" s="36"/>
      <c r="F145" s="193"/>
      <c r="G145" s="193"/>
      <c r="H145" s="193"/>
      <c r="I145" s="36"/>
      <c r="J145" s="36"/>
      <c r="K145" s="185" t="s">
        <v>0</v>
      </c>
      <c r="L145" s="185">
        <f>SUM(L141:L144)</f>
        <v>320</v>
      </c>
      <c r="M145" s="190">
        <f>SUM(M141:M144)</f>
        <v>1</v>
      </c>
      <c r="N145" s="36"/>
      <c r="O145" s="193"/>
      <c r="P145" s="36"/>
      <c r="Q145" s="36"/>
      <c r="R145" s="36"/>
      <c r="S145" s="36"/>
    </row>
    <row r="146" spans="2:19" x14ac:dyDescent="0.25">
      <c r="B146" s="185" t="s">
        <v>0</v>
      </c>
      <c r="C146" s="185">
        <f>SUM(C141:C145)</f>
        <v>320</v>
      </c>
      <c r="D146" s="190">
        <f>SUM(D141:D145)</f>
        <v>1.0000000000000002</v>
      </c>
      <c r="E146" s="36"/>
      <c r="F146" s="193"/>
      <c r="G146" s="193"/>
      <c r="H146" s="193"/>
      <c r="I146" s="36"/>
      <c r="J146" s="36"/>
      <c r="N146" s="36"/>
      <c r="O146" s="193"/>
      <c r="P146" s="36"/>
      <c r="Q146" s="36"/>
      <c r="R146" s="36"/>
      <c r="S146" s="36"/>
    </row>
    <row r="147" spans="2:19" ht="18.75" customHeight="1" x14ac:dyDescent="0.25">
      <c r="K147" s="219" t="s">
        <v>185</v>
      </c>
      <c r="L147" s="219"/>
      <c r="M147" s="219"/>
      <c r="N147" s="219"/>
      <c r="O147" s="219"/>
    </row>
    <row r="148" spans="2:19" ht="18.75" customHeight="1" x14ac:dyDescent="0.25">
      <c r="B148" s="36" t="s">
        <v>184</v>
      </c>
      <c r="C148" s="36"/>
      <c r="D148" s="36"/>
      <c r="K148" s="219"/>
      <c r="L148" s="219"/>
      <c r="M148" s="219"/>
      <c r="N148" s="219"/>
      <c r="O148" s="219"/>
    </row>
    <row r="149" spans="2:19" ht="15.75" customHeight="1" x14ac:dyDescent="0.25">
      <c r="B149" s="117" t="s">
        <v>47</v>
      </c>
      <c r="C149" s="179" t="s">
        <v>43</v>
      </c>
      <c r="D149" s="218" t="s">
        <v>1</v>
      </c>
      <c r="E149" s="218"/>
      <c r="K149" s="218" t="s">
        <v>159</v>
      </c>
      <c r="L149" s="218"/>
      <c r="M149" s="179" t="s">
        <v>43</v>
      </c>
      <c r="N149" s="179"/>
      <c r="O149" s="179" t="s">
        <v>1</v>
      </c>
    </row>
    <row r="150" spans="2:19" x14ac:dyDescent="0.25">
      <c r="B150" s="24" t="s">
        <v>183</v>
      </c>
      <c r="C150" s="106">
        <v>75</v>
      </c>
      <c r="D150" s="238">
        <f>C150/$C$153</f>
        <v>0.234375</v>
      </c>
      <c r="E150" s="238"/>
      <c r="K150" s="186" t="s">
        <v>161</v>
      </c>
      <c r="L150" s="115"/>
      <c r="M150" s="193">
        <v>137</v>
      </c>
      <c r="N150" s="187"/>
      <c r="O150" s="187">
        <f t="shared" ref="O150:O155" si="5">M150/$M$156</f>
        <v>0.42812499999999998</v>
      </c>
    </row>
    <row r="151" spans="2:19" x14ac:dyDescent="0.25">
      <c r="B151" s="24" t="s">
        <v>182</v>
      </c>
      <c r="C151" s="106">
        <v>237</v>
      </c>
      <c r="D151" s="238">
        <f>C151/$C$153</f>
        <v>0.74062499999999998</v>
      </c>
      <c r="E151" s="238"/>
      <c r="K151" s="186" t="s">
        <v>181</v>
      </c>
      <c r="L151" s="115"/>
      <c r="M151" s="193">
        <v>50</v>
      </c>
      <c r="N151" s="187"/>
      <c r="O151" s="187">
        <f t="shared" si="5"/>
        <v>0.15625</v>
      </c>
    </row>
    <row r="152" spans="2:19" ht="15.75" thickBot="1" x14ac:dyDescent="0.3">
      <c r="B152" s="24" t="s">
        <v>173</v>
      </c>
      <c r="C152" s="106">
        <v>8</v>
      </c>
      <c r="D152" s="238">
        <f>C152/$C$153</f>
        <v>2.5000000000000001E-2</v>
      </c>
      <c r="E152" s="238"/>
      <c r="K152" s="186" t="s">
        <v>180</v>
      </c>
      <c r="L152" s="115"/>
      <c r="M152" s="193">
        <v>95</v>
      </c>
      <c r="N152" s="187"/>
      <c r="O152" s="187">
        <f t="shared" si="5"/>
        <v>0.296875</v>
      </c>
    </row>
    <row r="153" spans="2:19" x14ac:dyDescent="0.25">
      <c r="B153" s="116" t="s">
        <v>0</v>
      </c>
      <c r="C153" s="114">
        <f>SUM(C150:C152)</f>
        <v>320</v>
      </c>
      <c r="D153" s="243">
        <f>SUM(D150:E152)</f>
        <v>1</v>
      </c>
      <c r="E153" s="243"/>
      <c r="K153" s="186" t="s">
        <v>179</v>
      </c>
      <c r="L153" s="115"/>
      <c r="M153" s="193">
        <v>2</v>
      </c>
      <c r="N153" s="187"/>
      <c r="O153" s="187">
        <f t="shared" si="5"/>
        <v>6.2500000000000003E-3</v>
      </c>
    </row>
    <row r="154" spans="2:19" x14ac:dyDescent="0.25">
      <c r="B154" s="36"/>
      <c r="C154" s="106"/>
      <c r="D154" s="244"/>
      <c r="E154" s="244"/>
      <c r="K154" s="186" t="s">
        <v>178</v>
      </c>
      <c r="L154" s="115"/>
      <c r="M154" s="193">
        <v>20</v>
      </c>
      <c r="N154" s="187"/>
      <c r="O154" s="187">
        <f t="shared" si="5"/>
        <v>6.25E-2</v>
      </c>
    </row>
    <row r="155" spans="2:19" ht="15.75" thickBot="1" x14ac:dyDescent="0.3">
      <c r="B155" s="245" t="s">
        <v>177</v>
      </c>
      <c r="C155" s="245"/>
      <c r="D155" s="245"/>
      <c r="E155" s="245"/>
      <c r="F155" s="245"/>
      <c r="G155" s="245"/>
      <c r="H155" s="245"/>
      <c r="I155" s="245"/>
      <c r="K155" s="186" t="s">
        <v>173</v>
      </c>
      <c r="L155" s="115"/>
      <c r="M155" s="193">
        <v>16</v>
      </c>
      <c r="N155" s="187"/>
      <c r="O155" s="187">
        <f t="shared" si="5"/>
        <v>0.05</v>
      </c>
    </row>
    <row r="156" spans="2:19" x14ac:dyDescent="0.25">
      <c r="B156" s="246" t="s">
        <v>176</v>
      </c>
      <c r="C156" s="246"/>
      <c r="D156" s="246"/>
      <c r="E156" s="246"/>
      <c r="F156" s="246"/>
      <c r="G156" s="246"/>
      <c r="H156" s="246"/>
      <c r="I156" s="246"/>
      <c r="K156" s="236" t="s">
        <v>0</v>
      </c>
      <c r="L156" s="236"/>
      <c r="M156" s="114">
        <f>SUM(M150:M155)</f>
        <v>320</v>
      </c>
      <c r="N156" s="190"/>
      <c r="O156" s="190">
        <f>SUM(O150:O155)</f>
        <v>1</v>
      </c>
    </row>
    <row r="157" spans="2:19" ht="47.25" customHeight="1" x14ac:dyDescent="0.25">
      <c r="B157" s="246"/>
      <c r="C157" s="246"/>
      <c r="D157" s="246"/>
      <c r="E157" s="246"/>
      <c r="F157" s="246"/>
      <c r="G157" s="246"/>
      <c r="H157" s="246"/>
      <c r="I157" s="246"/>
    </row>
    <row r="158" spans="2:19" x14ac:dyDescent="0.25">
      <c r="B158" s="113" t="s">
        <v>175</v>
      </c>
    </row>
    <row r="159" spans="2:19" ht="15" customHeight="1" x14ac:dyDescent="0.25">
      <c r="B159" s="113" t="s">
        <v>174</v>
      </c>
    </row>
  </sheetData>
  <mergeCells count="52">
    <mergeCell ref="K66:L66"/>
    <mergeCell ref="M66:N66"/>
    <mergeCell ref="Q68:R68"/>
    <mergeCell ref="I32:K32"/>
    <mergeCell ref="J33:K33"/>
    <mergeCell ref="B5:S6"/>
    <mergeCell ref="B8:S8"/>
    <mergeCell ref="B10:S11"/>
    <mergeCell ref="I15:M16"/>
    <mergeCell ref="P15:S16"/>
    <mergeCell ref="B13:S13"/>
    <mergeCell ref="Q92:R92"/>
    <mergeCell ref="Q93:R93"/>
    <mergeCell ref="B48:H48"/>
    <mergeCell ref="B49:C49"/>
    <mergeCell ref="K57:K58"/>
    <mergeCell ref="L57:M57"/>
    <mergeCell ref="K55:Q56"/>
    <mergeCell ref="O57:Q57"/>
    <mergeCell ref="B82:D83"/>
    <mergeCell ref="Q84:R84"/>
    <mergeCell ref="Q86:R86"/>
    <mergeCell ref="Q87:R87"/>
    <mergeCell ref="Q90:R90"/>
    <mergeCell ref="Q91:R91"/>
    <mergeCell ref="Q85:R85"/>
    <mergeCell ref="M82:R83"/>
    <mergeCell ref="O91:P91"/>
    <mergeCell ref="O92:P92"/>
    <mergeCell ref="O93:P93"/>
    <mergeCell ref="O90:P90"/>
    <mergeCell ref="O94:P94"/>
    <mergeCell ref="K147:O148"/>
    <mergeCell ref="K156:L156"/>
    <mergeCell ref="D150:E150"/>
    <mergeCell ref="D151:E151"/>
    <mergeCell ref="D152:E152"/>
    <mergeCell ref="D153:E153"/>
    <mergeCell ref="D154:E154"/>
    <mergeCell ref="B155:I155"/>
    <mergeCell ref="B156:I157"/>
    <mergeCell ref="D149:E149"/>
    <mergeCell ref="K149:L149"/>
    <mergeCell ref="B138:F139"/>
    <mergeCell ref="K138:M139"/>
    <mergeCell ref="Q94:R94"/>
    <mergeCell ref="B95:D95"/>
    <mergeCell ref="G95:H95"/>
    <mergeCell ref="I95:K95"/>
    <mergeCell ref="K112:N113"/>
    <mergeCell ref="B134:D134"/>
    <mergeCell ref="B94:H94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2019-10-16T22:32:51Z</dcterms:modified>
</cp:coreProperties>
</file>