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/>
  </bookViews>
  <sheets>
    <sheet name="CASOS DE V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DE VFS'!$A$1:$P$127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[8]Casos!#REF!</definedName>
    <definedName name="XX">[9]Casos!#REF!</definedName>
    <definedName name="ZONA" localSheetId="0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" i="1" l="1"/>
  <c r="E121" i="1"/>
  <c r="D121" i="1"/>
  <c r="C121" i="1"/>
  <c r="G118" i="1"/>
  <c r="B118" i="1"/>
  <c r="B121" i="1" s="1"/>
  <c r="N108" i="1"/>
  <c r="J108" i="1"/>
  <c r="I108" i="1"/>
  <c r="H108" i="1"/>
  <c r="G108" i="1"/>
  <c r="F108" i="1"/>
  <c r="E108" i="1"/>
  <c r="D108" i="1"/>
  <c r="C108" i="1"/>
  <c r="P107" i="1"/>
  <c r="O107" i="1"/>
  <c r="O108" i="1" s="1"/>
  <c r="N107" i="1"/>
  <c r="M107" i="1"/>
  <c r="B107" i="1"/>
  <c r="G120" i="1" s="1"/>
  <c r="B120" i="1" s="1"/>
  <c r="P106" i="1"/>
  <c r="P108" i="1" s="1"/>
  <c r="O106" i="1"/>
  <c r="N106" i="1"/>
  <c r="M106" i="1"/>
  <c r="B106" i="1"/>
  <c r="G119" i="1" s="1"/>
  <c r="B119" i="1" s="1"/>
  <c r="P105" i="1"/>
  <c r="O105" i="1"/>
  <c r="N105" i="1"/>
  <c r="M105" i="1"/>
  <c r="M108" i="1" s="1"/>
  <c r="B105" i="1"/>
  <c r="P94" i="1"/>
  <c r="O94" i="1"/>
  <c r="O95" i="1" s="1"/>
  <c r="N94" i="1"/>
  <c r="L94" i="1"/>
  <c r="L95" i="1" s="1"/>
  <c r="K94" i="1"/>
  <c r="J94" i="1"/>
  <c r="H94" i="1"/>
  <c r="H95" i="1" s="1"/>
  <c r="E94" i="1"/>
  <c r="E95" i="1" s="1"/>
  <c r="D94" i="1"/>
  <c r="C94" i="1"/>
  <c r="B93" i="1"/>
  <c r="B92" i="1"/>
  <c r="M91" i="1"/>
  <c r="I91" i="1"/>
  <c r="B91" i="1"/>
  <c r="M90" i="1"/>
  <c r="I90" i="1"/>
  <c r="B90" i="1"/>
  <c r="M89" i="1"/>
  <c r="I89" i="1"/>
  <c r="B89" i="1"/>
  <c r="M88" i="1"/>
  <c r="I88" i="1"/>
  <c r="B88" i="1"/>
  <c r="M87" i="1"/>
  <c r="I87" i="1"/>
  <c r="B87" i="1"/>
  <c r="M86" i="1"/>
  <c r="I86" i="1"/>
  <c r="B86" i="1"/>
  <c r="M85" i="1"/>
  <c r="I85" i="1"/>
  <c r="B85" i="1"/>
  <c r="M84" i="1"/>
  <c r="I84" i="1"/>
  <c r="B84" i="1"/>
  <c r="M83" i="1"/>
  <c r="M94" i="1" s="1"/>
  <c r="I83" i="1"/>
  <c r="B83" i="1"/>
  <c r="M82" i="1"/>
  <c r="I82" i="1"/>
  <c r="I94" i="1" s="1"/>
  <c r="B82" i="1"/>
  <c r="B94" i="1" s="1"/>
  <c r="J71" i="1"/>
  <c r="I71" i="1"/>
  <c r="H71" i="1"/>
  <c r="G71" i="1"/>
  <c r="F71" i="1"/>
  <c r="E71" i="1"/>
  <c r="D71" i="1"/>
  <c r="C71" i="1"/>
  <c r="N59" i="1" s="1"/>
  <c r="B70" i="1"/>
  <c r="B69" i="1"/>
  <c r="B68" i="1"/>
  <c r="B67" i="1"/>
  <c r="B66" i="1"/>
  <c r="B65" i="1"/>
  <c r="B64" i="1"/>
  <c r="B63" i="1"/>
  <c r="N62" i="1"/>
  <c r="B62" i="1"/>
  <c r="B61" i="1"/>
  <c r="N60" i="1"/>
  <c r="B60" i="1"/>
  <c r="B59" i="1"/>
  <c r="B71" i="1" s="1"/>
  <c r="E51" i="1"/>
  <c r="D51" i="1"/>
  <c r="C51" i="1"/>
  <c r="B50" i="1"/>
  <c r="B49" i="1"/>
  <c r="B48" i="1"/>
  <c r="B47" i="1"/>
  <c r="B46" i="1"/>
  <c r="B45" i="1"/>
  <c r="B44" i="1"/>
  <c r="B43" i="1"/>
  <c r="B42" i="1"/>
  <c r="B41" i="1"/>
  <c r="B40" i="1"/>
  <c r="B39" i="1"/>
  <c r="B51" i="1" s="1"/>
  <c r="D32" i="1"/>
  <c r="D34" i="1" s="1"/>
  <c r="C32" i="1"/>
  <c r="B31" i="1"/>
  <c r="B30" i="1"/>
  <c r="B29" i="1"/>
  <c r="B28" i="1"/>
  <c r="B27" i="1"/>
  <c r="B26" i="1"/>
  <c r="B25" i="1"/>
  <c r="B24" i="1"/>
  <c r="B23" i="1"/>
  <c r="B22" i="1"/>
  <c r="B21" i="1"/>
  <c r="B20" i="1"/>
  <c r="B32" i="1" s="1"/>
  <c r="J72" i="1" l="1"/>
  <c r="F72" i="1"/>
  <c r="B72" i="1"/>
  <c r="E72" i="1"/>
  <c r="I72" i="1"/>
  <c r="D109" i="1"/>
  <c r="C122" i="1"/>
  <c r="F122" i="1"/>
  <c r="B122" i="1"/>
  <c r="E122" i="1"/>
  <c r="B53" i="1"/>
  <c r="I41" i="1"/>
  <c r="C53" i="1"/>
  <c r="E109" i="1"/>
  <c r="I109" i="1"/>
  <c r="G121" i="1"/>
  <c r="G122" i="1" s="1"/>
  <c r="D53" i="1"/>
  <c r="G72" i="1"/>
  <c r="B95" i="1"/>
  <c r="D95" i="1"/>
  <c r="C95" i="1"/>
  <c r="J109" i="1"/>
  <c r="C34" i="1"/>
  <c r="B34" i="1"/>
  <c r="E53" i="1"/>
  <c r="D72" i="1"/>
  <c r="H72" i="1"/>
  <c r="I95" i="1"/>
  <c r="J95" i="1"/>
  <c r="M95" i="1"/>
  <c r="N95" i="1"/>
  <c r="K95" i="1"/>
  <c r="P95" i="1"/>
  <c r="D122" i="1"/>
  <c r="N61" i="1"/>
  <c r="C72" i="1"/>
  <c r="B108" i="1"/>
  <c r="N63" i="1" l="1"/>
  <c r="I42" i="1"/>
  <c r="B109" i="1"/>
  <c r="G109" i="1"/>
  <c r="C109" i="1"/>
  <c r="F109" i="1"/>
  <c r="H109" i="1"/>
  <c r="P70" i="1" l="1"/>
  <c r="P68" i="1"/>
  <c r="P66" i="1"/>
  <c r="P64" i="1"/>
  <c r="P69" i="1"/>
  <c r="P67" i="1"/>
  <c r="P65" i="1"/>
  <c r="O63" i="1"/>
  <c r="O62" i="1"/>
  <c r="O60" i="1"/>
  <c r="O59" i="1"/>
  <c r="O61" i="1"/>
  <c r="J40" i="1"/>
  <c r="J42" i="1"/>
  <c r="J39" i="1"/>
  <c r="J41" i="1"/>
</calcChain>
</file>

<file path=xl/sharedStrings.xml><?xml version="1.0" encoding="utf-8"?>
<sst xmlns="http://schemas.openxmlformats.org/spreadsheetml/2006/main" count="167" uniqueCount="69">
  <si>
    <t>PROGRAMA NACIONAL CONTRA LA VIOLENCIA FAMILIAR Y SEXUAL</t>
  </si>
  <si>
    <r>
      <t>CASOS ATENDIDOS</t>
    </r>
    <r>
      <rPr>
        <b/>
        <vertAlign val="superscript"/>
        <sz val="17"/>
        <color indexed="9"/>
        <rFont val="Arial"/>
        <family val="2"/>
      </rPr>
      <t>(1)</t>
    </r>
    <r>
      <rPr>
        <b/>
        <sz val="17"/>
        <color indexed="9"/>
        <rFont val="Arial"/>
        <family val="2"/>
      </rPr>
      <t xml:space="preserve"> POR VIOLENCIA FAMILIAR Y SEXUAL EN LOS CEMs A NIVEL NACIONAL</t>
    </r>
  </si>
  <si>
    <t>POBLACIÓN TOTAL</t>
  </si>
  <si>
    <t>Período : Enero - Octubre 2015 (Preliminar)</t>
  </si>
  <si>
    <t>Casos atendidos según meses y sexo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</si>
  <si>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</si>
  <si>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</si>
  <si>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</si>
  <si>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</si>
  <si>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</si>
  <si>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</si>
  <si>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</si>
  <si>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</si>
  <si>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</si>
  <si>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</si>
  <si>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</si>
  <si>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</si>
  <si>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</si>
  <si>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</si>
  <si>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</si>
  <si>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</si>
  <si>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</si>
  <si>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Casos atendidos según meses y condición</t>
  </si>
  <si>
    <t>Denuncias interpuestas por los ultimos hechos de violencia previa a la intervención del PNCVFS</t>
  </si>
  <si>
    <t>Nuevo</t>
  </si>
  <si>
    <t>Reincidente</t>
  </si>
  <si>
    <t>Continuador</t>
  </si>
  <si>
    <t>Víctima ha interpuesto denuncia?</t>
  </si>
  <si>
    <t>Cantidad</t>
  </si>
  <si>
    <t>Si</t>
  </si>
  <si>
    <t>No</t>
  </si>
  <si>
    <t>Sin información</t>
  </si>
  <si>
    <t>Casos atendidos según meses y grupo de edad</t>
  </si>
  <si>
    <t>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</si>
  <si>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</si>
  <si>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</si>
  <si>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</si>
  <si>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</si>
  <si>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</si>
  <si>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</si>
  <si>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</si>
  <si>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</si>
  <si>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</si>
  <si>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</si>
  <si>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</t>
  </si>
  <si>
    <t>Adultos mayores</t>
  </si>
  <si>
    <t>(1) Todos los cuadros están referidos a casos nuevos, reincidentes y continuadores.</t>
  </si>
  <si>
    <t>Casos atendidos por meses y tipo de violencia</t>
  </si>
  <si>
    <t>Casos Especiales:</t>
  </si>
  <si>
    <t>Psicológica</t>
  </si>
  <si>
    <t>Física</t>
  </si>
  <si>
    <t>Sexual</t>
  </si>
  <si>
    <t>Abandono (*)</t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</si>
  <si>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</si>
  <si>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</si>
  <si>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</si>
  <si>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</si>
  <si>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</si>
  <si>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(*)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</si>
  <si>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</si>
  <si>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</si>
  <si>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</si>
  <si>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Casos atendidos según tipo de violencia y estado de la presunta persona agresora en la última agresión</t>
  </si>
  <si>
    <t>Sobrio</t>
  </si>
  <si>
    <t xml:space="preserve"> Efectos de Alcohol</t>
  </si>
  <si>
    <t>Efectos de Drogas</t>
  </si>
  <si>
    <t>Ambos (*)</t>
  </si>
  <si>
    <t>No especifica</t>
  </si>
  <si>
    <t>(**) Ambos: Incluye los casos donde el agresor se encontraba bajo los efectos de alcohol y drogas.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</si>
</sst>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5"/>
      <color rgb="FFFF8080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vertAlign val="superscript"/>
      <sz val="17"/>
      <color indexed="9"/>
      <name val="Arial"/>
      <family val="2"/>
    </font>
    <font>
      <b/>
      <sz val="17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5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10"/>
      <color rgb="FF0033CC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/>
      <right/>
      <top style="thin">
        <color rgb="FFFF808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rgb="FFFF8080"/>
      </left>
      <right/>
      <top/>
      <bottom style="thin">
        <color rgb="FFFF8080"/>
      </bottom>
      <diagonal/>
    </border>
    <border>
      <left/>
      <right style="thin">
        <color rgb="FFFF8080"/>
      </right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FF8080"/>
      </top>
      <bottom style="thin">
        <color theme="0"/>
      </bottom>
      <diagonal/>
    </border>
    <border>
      <left/>
      <right style="thin">
        <color rgb="FFFF8080"/>
      </right>
      <top style="thin">
        <color rgb="FFFF808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8080"/>
      </right>
      <top style="thin">
        <color rgb="FFFF8080"/>
      </top>
      <bottom/>
      <diagonal/>
    </border>
    <border>
      <left/>
      <right style="thin">
        <color rgb="FFFF8080"/>
      </right>
      <top/>
      <bottom/>
      <diagonal/>
    </border>
    <border>
      <left style="thin">
        <color rgb="FFFF808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FF8080"/>
      </right>
      <top/>
      <bottom style="thin">
        <color theme="0"/>
      </bottom>
      <diagonal/>
    </border>
    <border>
      <left/>
      <right/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theme="0"/>
      </top>
      <bottom style="thin">
        <color rgb="FFFF8080"/>
      </bottom>
      <diagonal/>
    </border>
    <border>
      <left/>
      <right style="medium">
        <color theme="0" tint="-0.14993743705557422"/>
      </right>
      <top style="thin">
        <color rgb="FFFF8080"/>
      </top>
      <bottom/>
      <diagonal/>
    </border>
    <border>
      <left/>
      <right style="medium">
        <color theme="0" tint="-0.149937437055574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theme="0" tint="-0.14993743705557422"/>
      </right>
      <top style="thin">
        <color theme="0" tint="-0.14996795556505021"/>
      </top>
      <bottom/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theme="0" tint="-0.24994659260841701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2" fillId="2" borderId="0" xfId="0" applyFont="1" applyFill="1"/>
    <xf numFmtId="0" fontId="4" fillId="2" borderId="0" xfId="2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horizontal="centerContinuous" vertical="center"/>
    </xf>
    <xf numFmtId="0" fontId="11" fillId="3" borderId="3" xfId="0" applyFont="1" applyFill="1" applyBorder="1" applyAlignment="1">
      <alignment horizontal="centerContinuous" vertical="center"/>
    </xf>
    <xf numFmtId="0" fontId="12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Continuous" vertical="center"/>
    </xf>
    <xf numFmtId="0" fontId="13" fillId="3" borderId="5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left"/>
    </xf>
    <xf numFmtId="0" fontId="4" fillId="2" borderId="0" xfId="0" applyFont="1" applyFill="1"/>
    <xf numFmtId="0" fontId="15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3" fontId="16" fillId="5" borderId="0" xfId="0" applyNumberFormat="1" applyFont="1" applyFill="1" applyBorder="1" applyAlignment="1">
      <alignment horizontal="center" vertical="center"/>
    </xf>
    <xf numFmtId="3" fontId="17" fillId="5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6" fillId="2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left" vertical="center"/>
    </xf>
    <xf numFmtId="3" fontId="15" fillId="3" borderId="9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6" fillId="2" borderId="10" xfId="0" applyFont="1" applyFill="1" applyBorder="1" applyAlignment="1">
      <alignment vertical="center"/>
    </xf>
    <xf numFmtId="9" fontId="16" fillId="2" borderId="10" xfId="1" applyFont="1" applyFill="1" applyBorder="1" applyAlignment="1">
      <alignment horizontal="center" vertical="center"/>
    </xf>
    <xf numFmtId="0" fontId="3" fillId="6" borderId="0" xfId="0" applyFont="1" applyFill="1"/>
    <xf numFmtId="0" fontId="0" fillId="6" borderId="0" xfId="0" applyFill="1"/>
    <xf numFmtId="0" fontId="14" fillId="2" borderId="6" xfId="0" applyFont="1" applyFill="1" applyBorder="1" applyAlignment="1"/>
    <xf numFmtId="0" fontId="14" fillId="2" borderId="0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left" vertical="center"/>
    </xf>
    <xf numFmtId="9" fontId="16" fillId="2" borderId="0" xfId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9" fontId="16" fillId="5" borderId="0" xfId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9" fontId="15" fillId="3" borderId="9" xfId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3" fontId="0" fillId="6" borderId="0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9" fontId="3" fillId="2" borderId="0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9" fontId="4" fillId="2" borderId="10" xfId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3" fontId="4" fillId="2" borderId="8" xfId="0" applyNumberFormat="1" applyFon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left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0" fillId="5" borderId="18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9" fontId="0" fillId="2" borderId="21" xfId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9" fontId="0" fillId="2" borderId="24" xfId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left" vertical="center"/>
    </xf>
    <xf numFmtId="3" fontId="13" fillId="3" borderId="9" xfId="0" applyNumberFormat="1" applyFont="1" applyFill="1" applyBorder="1" applyAlignment="1">
      <alignment horizontal="center" vertical="center"/>
    </xf>
    <xf numFmtId="0" fontId="20" fillId="2" borderId="0" xfId="0" applyFont="1" applyFill="1" applyProtection="1"/>
    <xf numFmtId="3" fontId="0" fillId="2" borderId="0" xfId="0" applyNumberFormat="1" applyFill="1"/>
    <xf numFmtId="0" fontId="21" fillId="2" borderId="0" xfId="0" applyFont="1" applyFill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/>
    </xf>
    <xf numFmtId="3" fontId="0" fillId="2" borderId="0" xfId="0" applyNumberFormat="1" applyFill="1" applyAlignment="1">
      <alignment horizontal="left"/>
    </xf>
    <xf numFmtId="0" fontId="4" fillId="2" borderId="8" xfId="0" applyFont="1" applyFill="1" applyBorder="1" applyAlignment="1">
      <alignment horizontal="justify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3" fontId="4" fillId="5" borderId="33" xfId="0" applyNumberFormat="1" applyFont="1" applyFill="1" applyBorder="1" applyAlignment="1">
      <alignment horizontal="center" vertical="center"/>
    </xf>
    <xf numFmtId="3" fontId="3" fillId="5" borderId="33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justify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3" fontId="4" fillId="2" borderId="35" xfId="0" applyNumberFormat="1" applyFont="1" applyFill="1" applyBorder="1" applyAlignment="1">
      <alignment horizontal="center" vertical="center"/>
    </xf>
    <xf numFmtId="3" fontId="3" fillId="2" borderId="3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justify" vertical="center"/>
    </xf>
    <xf numFmtId="0" fontId="4" fillId="2" borderId="36" xfId="0" applyFont="1" applyFill="1" applyBorder="1" applyAlignment="1">
      <alignment horizontal="left" vertical="center"/>
    </xf>
    <xf numFmtId="9" fontId="4" fillId="2" borderId="36" xfId="1" applyFont="1" applyFill="1" applyBorder="1" applyAlignment="1">
      <alignment horizontal="center" vertical="center"/>
    </xf>
    <xf numFmtId="9" fontId="4" fillId="2" borderId="37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justify" vertical="center" wrapText="1"/>
    </xf>
    <xf numFmtId="0" fontId="14" fillId="2" borderId="0" xfId="0" applyFont="1" applyFill="1" applyBorder="1" applyAlignment="1">
      <alignment horizontal="left"/>
    </xf>
    <xf numFmtId="0" fontId="23" fillId="2" borderId="6" xfId="0" applyFont="1" applyFill="1" applyBorder="1" applyAlignment="1">
      <alignment horizontal="left"/>
    </xf>
    <xf numFmtId="0" fontId="13" fillId="4" borderId="7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 wrapText="1"/>
    </xf>
    <xf numFmtId="3" fontId="0" fillId="6" borderId="0" xfId="0" applyNumberFormat="1" applyFill="1" applyBorder="1" applyAlignment="1">
      <alignment horizontal="center"/>
    </xf>
    <xf numFmtId="0" fontId="4" fillId="5" borderId="0" xfId="0" applyFont="1" applyFill="1" applyBorder="1" applyAlignment="1">
      <alignment horizontal="justify" vertical="center"/>
    </xf>
    <xf numFmtId="3" fontId="4" fillId="5" borderId="0" xfId="0" applyNumberFormat="1" applyFon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3" fontId="3" fillId="6" borderId="0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right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0" fontId="4" fillId="2" borderId="6" xfId="0" applyFont="1" applyFill="1" applyBorder="1" applyAlignment="1">
      <alignment horizontal="justify" vertical="center"/>
    </xf>
    <xf numFmtId="3" fontId="4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26" fillId="2" borderId="0" xfId="0" applyFont="1" applyFill="1"/>
  </cellXfs>
  <cellStyles count="3">
    <cellStyle name="Normal" xfId="0" builtinId="0"/>
    <cellStyle name="Normal_Directorio CEMs - agos - 2009 - UGTAI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atendidos según meses</a:t>
            </a:r>
          </a:p>
        </c:rich>
      </c:tx>
      <c:layout>
        <c:manualLayout>
          <c:xMode val="edge"/>
          <c:yMode val="edge"/>
          <c:x val="0.31545810957730702"/>
          <c:y val="1.3186225973250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6884088119147"/>
          <c:y val="0.13450723194206948"/>
          <c:w val="0.83050320853227932"/>
          <c:h val="0.657232704402515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'CASOS DE VFS'!$C$19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FF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DE VFS'!$A$20:$A$31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'CASOS DE VFS'!$C$20:$C$31</c:f>
              <c:numCache>
                <c:formatCode>#,##0</c:formatCode>
                <c:ptCount val="10"/>
                <c:pt idx="0">
                  <c:v>4086</c:v>
                </c:pt>
                <c:pt idx="1">
                  <c:v>4036</c:v>
                </c:pt>
                <c:pt idx="2">
                  <c:v>4558</c:v>
                </c:pt>
                <c:pt idx="3">
                  <c:v>4190</c:v>
                </c:pt>
                <c:pt idx="4">
                  <c:v>3898</c:v>
                </c:pt>
                <c:pt idx="5">
                  <c:v>3880</c:v>
                </c:pt>
                <c:pt idx="6">
                  <c:v>3734</c:v>
                </c:pt>
                <c:pt idx="7">
                  <c:v>4170</c:v>
                </c:pt>
                <c:pt idx="8">
                  <c:v>4390</c:v>
                </c:pt>
                <c:pt idx="9">
                  <c:v>4355</c:v>
                </c:pt>
              </c:numCache>
            </c:numRef>
          </c:val>
        </c:ser>
        <c:ser>
          <c:idx val="1"/>
          <c:order val="1"/>
          <c:tx>
            <c:strRef>
              <c:f>'CASOS DE VFS'!$D$19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50207813798841E-3"/>
                  <c:y val="9.25925250856481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DE VFS'!$A$20:$A$31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'CASOS DE VFS'!$D$20:$D$31</c:f>
              <c:numCache>
                <c:formatCode>#,##0</c:formatCode>
                <c:ptCount val="10"/>
                <c:pt idx="0">
                  <c:v>635</c:v>
                </c:pt>
                <c:pt idx="1">
                  <c:v>754</c:v>
                </c:pt>
                <c:pt idx="2">
                  <c:v>794</c:v>
                </c:pt>
                <c:pt idx="3">
                  <c:v>713</c:v>
                </c:pt>
                <c:pt idx="4">
                  <c:v>594</c:v>
                </c:pt>
                <c:pt idx="5">
                  <c:v>660</c:v>
                </c:pt>
                <c:pt idx="6">
                  <c:v>692</c:v>
                </c:pt>
                <c:pt idx="7">
                  <c:v>751</c:v>
                </c:pt>
                <c:pt idx="8">
                  <c:v>737</c:v>
                </c:pt>
                <c:pt idx="9">
                  <c:v>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68464"/>
        <c:axId val="32374344"/>
      </c:barChart>
      <c:catAx>
        <c:axId val="323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2374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743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2368464"/>
        <c:crosses val="autoZero"/>
        <c:crossBetween val="between"/>
        <c:majorUnit val="1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51498479008115"/>
          <c:y val="0.89894667358196989"/>
          <c:w val="0.42884657200276749"/>
          <c:h val="7.92358589906800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atendidos según sexo</a:t>
            </a:r>
          </a:p>
        </c:rich>
      </c:tx>
      <c:layout>
        <c:manualLayout>
          <c:xMode val="edge"/>
          <c:yMode val="edge"/>
          <c:x val="0.28609347218694436"/>
          <c:y val="2.8383087628065184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72514804996121"/>
          <c:y val="0.28883334214095735"/>
          <c:w val="0.54859309671718171"/>
          <c:h val="0.573538374817240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969696"/>
                </a:solidFill>
              </a:ln>
            </c:spPr>
          </c:dPt>
          <c:dLbls>
            <c:dLbl>
              <c:idx val="0"/>
              <c:layout>
                <c:manualLayout>
                  <c:x val="4.6992442527598634E-2"/>
                  <c:y val="2.566257650104325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188788951358453E-2"/>
                  <c:y val="-9.244797481838917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('CASOS DE VFS'!$C$19,'CASOS DE VFS'!$D$19)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('CASOS DE VFS'!$C$32,'CASOS DE VFS'!$D$32)</c:f>
              <c:numCache>
                <c:formatCode>#,##0</c:formatCode>
                <c:ptCount val="2"/>
                <c:pt idx="0">
                  <c:v>41297</c:v>
                </c:pt>
                <c:pt idx="1">
                  <c:v>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09352395376423"/>
          <c:y val="6.158146457191134E-2"/>
          <c:w val="0.54453715517230183"/>
          <c:h val="0.8930812085478472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DE VFS'!$M$59:$M$62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</c:v>
                </c:pt>
                <c:pt idx="3">
                  <c:v>Adultos mayores</c:v>
                </c:pt>
              </c:strCache>
            </c:strRef>
          </c:cat>
          <c:val>
            <c:numRef>
              <c:f>'CASOS DE VFS'!$N$59:$N$62</c:f>
              <c:numCache>
                <c:formatCode>#,##0</c:formatCode>
                <c:ptCount val="4"/>
                <c:pt idx="0">
                  <c:v>9710</c:v>
                </c:pt>
                <c:pt idx="1">
                  <c:v>6686</c:v>
                </c:pt>
                <c:pt idx="2">
                  <c:v>29792</c:v>
                </c:pt>
                <c:pt idx="3">
                  <c:v>2251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145584"/>
        <c:axId val="248145976"/>
      </c:barChart>
      <c:catAx>
        <c:axId val="2481455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8145976"/>
        <c:crosses val="autoZero"/>
        <c:auto val="0"/>
        <c:lblAlgn val="ctr"/>
        <c:lblOffset val="100"/>
        <c:noMultiLvlLbl val="0"/>
      </c:catAx>
      <c:valAx>
        <c:axId val="2481459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4814558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DE VFS'!$G$39:$G$41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'CASOS DE VFS'!$I$39:$I$41</c:f>
              <c:numCache>
                <c:formatCode>#,##0</c:formatCode>
                <c:ptCount val="3"/>
                <c:pt idx="0">
                  <c:v>23043</c:v>
                </c:pt>
                <c:pt idx="1">
                  <c:v>25335</c:v>
                </c:pt>
                <c:pt idx="2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146760"/>
        <c:axId val="248147152"/>
      </c:barChart>
      <c:catAx>
        <c:axId val="248146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48147152"/>
        <c:crosses val="autoZero"/>
        <c:auto val="1"/>
        <c:lblAlgn val="ctr"/>
        <c:lblOffset val="100"/>
        <c:noMultiLvlLbl val="0"/>
      </c:catAx>
      <c:valAx>
        <c:axId val="2481471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48146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068993535731652"/>
          <c:y val="3.2824074074074089E-2"/>
          <c:w val="0.74592807180876464"/>
          <c:h val="0.846465806357538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 VFS'!$L$105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7F7F7F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'CASOS DE VFS'!$M$104:$P$104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 VFS'!$M$105:$P$105</c:f>
              <c:numCache>
                <c:formatCode>#,##0</c:formatCode>
                <c:ptCount val="4"/>
                <c:pt idx="0">
                  <c:v>4311</c:v>
                </c:pt>
                <c:pt idx="1">
                  <c:v>2448</c:v>
                </c:pt>
                <c:pt idx="2">
                  <c:v>15588</c:v>
                </c:pt>
                <c:pt idx="3">
                  <c:v>1472</c:v>
                </c:pt>
              </c:numCache>
            </c:numRef>
          </c:val>
        </c:ser>
        <c:ser>
          <c:idx val="1"/>
          <c:order val="1"/>
          <c:tx>
            <c:strRef>
              <c:f>'CASOS DE VFS'!$L$106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FF808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'CASOS DE VFS'!$M$104:$P$104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 VFS'!$M$106:$P$106</c:f>
              <c:numCache>
                <c:formatCode>#,##0</c:formatCode>
                <c:ptCount val="4"/>
                <c:pt idx="0">
                  <c:v>3652</c:v>
                </c:pt>
                <c:pt idx="1">
                  <c:v>1903</c:v>
                </c:pt>
                <c:pt idx="2">
                  <c:v>13125</c:v>
                </c:pt>
                <c:pt idx="3">
                  <c:v>723</c:v>
                </c:pt>
              </c:numCache>
            </c:numRef>
          </c:val>
        </c:ser>
        <c:ser>
          <c:idx val="2"/>
          <c:order val="2"/>
          <c:tx>
            <c:strRef>
              <c:f>'CASOS DE VFS'!$L$107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'CASOS DE VFS'!$M$104:$P$104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 VFS'!$M$107:$P$107</c:f>
              <c:numCache>
                <c:formatCode>#,##0</c:formatCode>
                <c:ptCount val="4"/>
                <c:pt idx="0">
                  <c:v>1747</c:v>
                </c:pt>
                <c:pt idx="1">
                  <c:v>2335</c:v>
                </c:pt>
                <c:pt idx="2">
                  <c:v>1079</c:v>
                </c:pt>
                <c:pt idx="3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8147936"/>
        <c:axId val="248148328"/>
      </c:barChart>
      <c:catAx>
        <c:axId val="24814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48148328"/>
        <c:crosses val="autoZero"/>
        <c:auto val="1"/>
        <c:lblAlgn val="ctr"/>
        <c:lblOffset val="100"/>
        <c:noMultiLvlLbl val="0"/>
      </c:catAx>
      <c:valAx>
        <c:axId val="2481483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4814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6085075572449994"/>
          <c:y val="0.91659750864475276"/>
          <c:w val="0.9784448668054424"/>
          <c:h val="0.99472315960504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17</xdr:row>
      <xdr:rowOff>19050</xdr:rowOff>
    </xdr:from>
    <xdr:to>
      <xdr:col>10</xdr:col>
      <xdr:colOff>609600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647700</xdr:colOff>
      <xdr:row>17</xdr:row>
      <xdr:rowOff>28575</xdr:rowOff>
    </xdr:from>
    <xdr:to>
      <xdr:col>15</xdr:col>
      <xdr:colOff>619125</xdr:colOff>
      <xdr:row>33</xdr:row>
      <xdr:rowOff>323850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104775</xdr:colOff>
      <xdr:row>55</xdr:row>
      <xdr:rowOff>47625</xdr:rowOff>
    </xdr:from>
    <xdr:to>
      <xdr:col>15</xdr:col>
      <xdr:colOff>609600</xdr:colOff>
      <xdr:row>73</xdr:row>
      <xdr:rowOff>76200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447675</xdr:colOff>
      <xdr:row>6</xdr:row>
      <xdr:rowOff>0</xdr:rowOff>
    </xdr:to>
    <xdr:pic>
      <xdr:nvPicPr>
        <xdr:cNvPr id="5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2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219075</xdr:colOff>
      <xdr:row>36</xdr:row>
      <xdr:rowOff>19050</xdr:rowOff>
    </xdr:from>
    <xdr:to>
      <xdr:col>15</xdr:col>
      <xdr:colOff>647700</xdr:colOff>
      <xdr:row>50</xdr:row>
      <xdr:rowOff>238125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307578</xdr:colOff>
      <xdr:row>97</xdr:row>
      <xdr:rowOff>188517</xdr:rowOff>
    </xdr:from>
    <xdr:to>
      <xdr:col>15</xdr:col>
      <xdr:colOff>704453</xdr:colOff>
      <xdr:row>98</xdr:row>
      <xdr:rowOff>168672</xdr:rowOff>
    </xdr:to>
    <xdr:sp macro="" textlink="">
      <xdr:nvSpPr>
        <xdr:cNvPr id="7" name="Rectángulo 6"/>
        <xdr:cNvSpPr/>
      </xdr:nvSpPr>
      <xdr:spPr>
        <a:xfrm>
          <a:off x="2069703" y="17123967"/>
          <a:ext cx="9759950" cy="589755"/>
        </a:xfrm>
        <a:prstGeom prst="rect">
          <a:avLst/>
        </a:prstGeom>
        <a:solidFill>
          <a:srgbClr val="969696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737 casos, Junín 206 casos, La Libertad 172 casos, Cusco 140 casos, Arequipa 139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133350</xdr:colOff>
      <xdr:row>102</xdr:row>
      <xdr:rowOff>0</xdr:rowOff>
    </xdr:from>
    <xdr:to>
      <xdr:col>15</xdr:col>
      <xdr:colOff>704850</xdr:colOff>
      <xdr:row>108</xdr:row>
      <xdr:rowOff>361950</xdr:rowOff>
    </xdr:to>
    <xdr:graphicFrame macro="">
      <xdr:nvGraphicFramePr>
        <xdr:cNvPr id="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0.10782</cdr:x>
      <cdr:y>0.28606</cdr:y>
    </cdr:from>
    <cdr:to>
      <cdr:x>0.10782</cdr:x>
      <cdr:y>0.28606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0.7374</cdr:x>
      <cdr:y>0.54551</cdr:y>
    </cdr:from>
    <cdr:to>
      <cdr:x>0.7374</cdr:x>
      <cdr:y>0.54551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0.08301</cdr:x>
      <cdr:y>0.26113</cdr:y>
    </cdr:from>
    <cdr:to>
      <cdr:x>0.22936</cdr:x>
      <cdr:y>0.49823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4595" y="754263"/>
          <a:ext cx="519412" cy="6848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0.84067</cdr:x>
      <cdr:y>0.66705</cdr:y>
    </cdr:from>
    <cdr:to>
      <cdr:x>0.9736</cdr:x>
      <cdr:y>0.9217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79324" y="1926746"/>
          <a:ext cx="476077" cy="73554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0.41661</cdr:x>
      <cdr:y>0.12281</cdr:y>
    </cdr:from>
    <cdr:to>
      <cdr:x>0.49166</cdr:x>
      <cdr:y>0.21168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3827" y="398164"/>
          <a:ext cx="306934" cy="288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400" b="1">
              <a:solidFill>
                <a:srgbClr val="FF8080"/>
              </a:solidFill>
            </a:rPr>
            <a:t>5%</a:t>
          </a:r>
        </a:p>
      </cdr:txBody>
    </cdr:sp>
  </cdr:relSizeAnchor>
  <cdr:relSizeAnchor xmlns:cdr="http://schemas.openxmlformats.org/drawingml/2006/chartDrawing">
    <cdr:from>
      <cdr:x>0.88613</cdr:x>
      <cdr:y>0.34676</cdr:y>
    </cdr:from>
    <cdr:to>
      <cdr:x>0.96118</cdr:x>
      <cdr:y>0.43564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624049" y="1124232"/>
          <a:ext cx="306934" cy="288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400" b="1">
              <a:solidFill>
                <a:srgbClr val="FF8080"/>
              </a:solidFill>
            </a:rPr>
            <a:t>62%</a:t>
          </a:r>
        </a:p>
      </cdr:txBody>
    </cdr:sp>
  </cdr:relSizeAnchor>
  <cdr:relSizeAnchor xmlns:cdr="http://schemas.openxmlformats.org/drawingml/2006/chartDrawing">
    <cdr:from>
      <cdr:x>0.4758</cdr:x>
      <cdr:y>0.56653</cdr:y>
    </cdr:from>
    <cdr:to>
      <cdr:x>0.55085</cdr:x>
      <cdr:y>0.65541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1945878" y="1836737"/>
          <a:ext cx="306934" cy="288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 b="1">
              <a:solidFill>
                <a:srgbClr val="FF8080"/>
              </a:solidFill>
            </a:rPr>
            <a:t>14%</a:t>
          </a:r>
        </a:p>
      </cdr:txBody>
    </cdr:sp>
  </cdr:relSizeAnchor>
  <cdr:relSizeAnchor xmlns:cdr="http://schemas.openxmlformats.org/drawingml/2006/chartDrawing">
    <cdr:from>
      <cdr:x>0.51704</cdr:x>
      <cdr:y>0.793</cdr:y>
    </cdr:from>
    <cdr:to>
      <cdr:x>0.59209</cdr:x>
      <cdr:y>0.88188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114551" y="2570956"/>
          <a:ext cx="306934" cy="288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 b="1">
              <a:solidFill>
                <a:srgbClr val="FF8080"/>
              </a:solidFill>
            </a:rPr>
            <a:t>20%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ENARO\BASE%20DE%20DATOS%20-%20OCTUBRE%202015\RE%20Registros%20del%20PNCVFS%20OCTUBRE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>
        <row r="19">
          <cell r="C19" t="str">
            <v>Femenino</v>
          </cell>
          <cell r="D19" t="str">
            <v>Masculino</v>
          </cell>
        </row>
        <row r="20">
          <cell r="A20" t="str">
            <v>Ene</v>
          </cell>
          <cell r="C20">
            <v>4086</v>
          </cell>
          <cell r="D20">
            <v>635</v>
          </cell>
        </row>
        <row r="21">
          <cell r="A21" t="str">
            <v>Feb</v>
          </cell>
          <cell r="C21">
            <v>4036</v>
          </cell>
          <cell r="D21">
            <v>754</v>
          </cell>
        </row>
        <row r="22">
          <cell r="A22" t="str">
            <v>Mar</v>
          </cell>
          <cell r="C22">
            <v>4558</v>
          </cell>
          <cell r="D22">
            <v>794</v>
          </cell>
        </row>
        <row r="23">
          <cell r="A23" t="str">
            <v>Abr</v>
          </cell>
          <cell r="C23">
            <v>4190</v>
          </cell>
          <cell r="D23">
            <v>713</v>
          </cell>
        </row>
        <row r="24">
          <cell r="A24" t="str">
            <v>May</v>
          </cell>
          <cell r="C24">
            <v>3898</v>
          </cell>
          <cell r="D24">
            <v>594</v>
          </cell>
        </row>
        <row r="25">
          <cell r="A25" t="str">
            <v>Jun</v>
          </cell>
          <cell r="C25">
            <v>3880</v>
          </cell>
          <cell r="D25">
            <v>660</v>
          </cell>
        </row>
        <row r="26">
          <cell r="A26" t="str">
            <v>Jul</v>
          </cell>
          <cell r="C26">
            <v>3734</v>
          </cell>
          <cell r="D26">
            <v>692</v>
          </cell>
        </row>
        <row r="27">
          <cell r="A27" t="str">
            <v>Ago</v>
          </cell>
          <cell r="C27">
            <v>4170</v>
          </cell>
          <cell r="D27">
            <v>751</v>
          </cell>
        </row>
        <row r="28">
          <cell r="A28" t="str">
            <v>Set</v>
          </cell>
          <cell r="C28">
            <v>4390</v>
          </cell>
          <cell r="D28">
            <v>737</v>
          </cell>
        </row>
        <row r="29">
          <cell r="A29" t="str">
            <v>Oct</v>
          </cell>
          <cell r="C29">
            <v>4355</v>
          </cell>
          <cell r="D29">
            <v>812</v>
          </cell>
        </row>
        <row r="30">
          <cell r="A30" t="str">
            <v>Nov</v>
          </cell>
        </row>
        <row r="31">
          <cell r="A31" t="str">
            <v>Dic</v>
          </cell>
        </row>
        <row r="32">
          <cell r="C32">
            <v>41297</v>
          </cell>
          <cell r="D32">
            <v>7142</v>
          </cell>
        </row>
        <row r="39">
          <cell r="G39" t="str">
            <v>Si</v>
          </cell>
          <cell r="I39">
            <v>23043</v>
          </cell>
        </row>
        <row r="40">
          <cell r="G40" t="str">
            <v>No</v>
          </cell>
          <cell r="I40">
            <v>25335</v>
          </cell>
        </row>
        <row r="41">
          <cell r="G41" t="str">
            <v>Sin información</v>
          </cell>
          <cell r="I41">
            <v>61</v>
          </cell>
        </row>
        <row r="59">
          <cell r="M59" t="str">
            <v>Niños y niñas</v>
          </cell>
          <cell r="N59">
            <v>9710</v>
          </cell>
        </row>
        <row r="60">
          <cell r="M60" t="str">
            <v>Adolescentes</v>
          </cell>
          <cell r="N60">
            <v>6686</v>
          </cell>
        </row>
        <row r="61">
          <cell r="M61" t="str">
            <v>Adultos</v>
          </cell>
          <cell r="N61">
            <v>29792</v>
          </cell>
        </row>
        <row r="62">
          <cell r="M62" t="str">
            <v>Adultos mayores</v>
          </cell>
          <cell r="N62">
            <v>2251</v>
          </cell>
        </row>
        <row r="104">
          <cell r="M104" t="str">
            <v>Niños y niñas</v>
          </cell>
          <cell r="N104" t="str">
            <v>Adolescentes</v>
          </cell>
          <cell r="O104" t="str">
            <v>Personas adultas</v>
          </cell>
          <cell r="P104" t="str">
            <v>Personas adultas mayores</v>
          </cell>
        </row>
        <row r="105">
          <cell r="L105" t="str">
            <v>Psicológica</v>
          </cell>
          <cell r="M105">
            <v>4311</v>
          </cell>
          <cell r="N105">
            <v>2448</v>
          </cell>
          <cell r="O105">
            <v>15588</v>
          </cell>
          <cell r="P105">
            <v>1472</v>
          </cell>
        </row>
        <row r="106">
          <cell r="L106" t="str">
            <v>Física</v>
          </cell>
          <cell r="M106">
            <v>3652</v>
          </cell>
          <cell r="N106">
            <v>1903</v>
          </cell>
          <cell r="O106">
            <v>13125</v>
          </cell>
          <cell r="P106">
            <v>723</v>
          </cell>
        </row>
        <row r="107">
          <cell r="L107" t="str">
            <v>Sexual</v>
          </cell>
          <cell r="M107">
            <v>1747</v>
          </cell>
          <cell r="N107">
            <v>2335</v>
          </cell>
          <cell r="O107">
            <v>1079</v>
          </cell>
          <cell r="P107">
            <v>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27"/>
  <sheetViews>
    <sheetView tabSelected="1" view="pageBreakPreview" topLeftCell="A12" zoomScale="95" zoomScaleNormal="95" zoomScaleSheetLayoutView="95" workbookViewId="0">
      <selection activeCell="A13" sqref="A13"/>
    </sheetView>
  </sheetViews>
  <sheetFormatPr baseColWidth="10" defaultRowHeight="12.75" x14ac:dyDescent="0.2"/>
  <cols>
    <col min="1" max="1" width="15.7109375" style="1" customWidth="1"/>
    <col min="2" max="2" width="10.7109375" style="1" customWidth="1"/>
    <col min="3" max="4" width="11.28515625" style="1" customWidth="1"/>
    <col min="5" max="16" width="10.7109375" style="1" customWidth="1"/>
    <col min="17" max="17" width="10.28515625" style="1" customWidth="1"/>
    <col min="18" max="16384" width="11.42578125" style="1"/>
  </cols>
  <sheetData>
    <row r="1" spans="1:16" ht="9" customHeight="1" x14ac:dyDescent="0.2"/>
    <row r="2" spans="1:16" ht="9" customHeight="1" x14ac:dyDescent="0.2"/>
    <row r="3" spans="1:16" ht="9.75" customHeight="1" x14ac:dyDescent="0.2"/>
    <row r="4" spans="1:16" ht="4.5" customHeight="1" x14ac:dyDescent="0.2"/>
    <row r="5" spans="1:16" ht="4.5" customHeight="1" x14ac:dyDescent="0.2"/>
    <row r="6" spans="1:16" ht="4.5" customHeight="1" x14ac:dyDescent="0.2"/>
    <row r="7" spans="1:16" ht="4.5" customHeight="1" x14ac:dyDescent="0.2"/>
    <row r="8" spans="1:16" s="4" customFormat="1" ht="17.25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" customHeight="1" thickBo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3.75" customHeight="1" thickBo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24.95" customHeight="1" thickBot="1" x14ac:dyDescent="0.25">
      <c r="A11" s="9" t="s">
        <v>1</v>
      </c>
      <c r="B11" s="10"/>
      <c r="C11" s="8"/>
      <c r="D11" s="8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24.95" customHeight="1" x14ac:dyDescent="0.2">
      <c r="A12" s="12" t="s">
        <v>2</v>
      </c>
      <c r="B12" s="10"/>
      <c r="C12" s="8"/>
      <c r="D12" s="8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8" x14ac:dyDescent="0.2">
      <c r="A13" s="13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3.75" customHeight="1" thickBot="1" x14ac:dyDescent="0.25">
      <c r="A14" s="14"/>
      <c r="B14" s="15"/>
      <c r="C14" s="15"/>
      <c r="D14" s="15"/>
      <c r="E14" s="15"/>
      <c r="F14" s="15"/>
      <c r="G14" s="15"/>
      <c r="H14" s="15"/>
      <c r="I14" s="16"/>
      <c r="J14" s="16"/>
      <c r="K14" s="15"/>
      <c r="L14" s="15"/>
      <c r="M14" s="15"/>
      <c r="N14" s="15"/>
      <c r="O14" s="15"/>
      <c r="P14" s="15"/>
    </row>
    <row r="15" spans="1:16" ht="4.5" customHeight="1" x14ac:dyDescent="0.2"/>
    <row r="16" spans="1:16" ht="17.25" customHeight="1" x14ac:dyDescent="0.25">
      <c r="A16" s="17" t="s">
        <v>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4" ht="2.25" customHeight="1" x14ac:dyDescent="0.2">
      <c r="A17" s="18"/>
    </row>
    <row r="18" spans="1:4" ht="5.25" customHeight="1" x14ac:dyDescent="0.2"/>
    <row r="19" spans="1:4" ht="26.25" customHeight="1" x14ac:dyDescent="0.2">
      <c r="A19" s="19" t="s">
        <v>5</v>
      </c>
      <c r="B19" s="20" t="s">
        <v>6</v>
      </c>
      <c r="C19" s="20" t="s">
        <v>7</v>
      </c>
      <c r="D19" s="20" t="s">
        <v>8</v>
      </c>
    </row>
    <row r="20" spans="1:4" s="24" customFormat="1" ht="17.25" customHeight="1" x14ac:dyDescent="0.2">
      <c r="A20" s="21" t="s">
        <v>9</v>
      </c>
      <c r="B20" s="22">
        <f>C20+D20</f>
        <v>4721</v>
      </c>
      <c r="C20" s="23">
        <v>4086</v>
      </c>
      <c r="D20" s="23">
        <v>635</v>
      </c>
    </row>
    <row r="21" spans="1:4" s="24" customFormat="1" ht="17.25" customHeight="1" x14ac:dyDescent="0.2">
      <c r="A21" s="25" t="s">
        <v>10</v>
      </c>
      <c r="B21" s="26">
        <f t="shared" ref="B21:B31" si="0">+C21+D21</f>
        <v>4790</v>
      </c>
      <c r="C21" s="27">
        <v>4036</v>
      </c>
      <c r="D21" s="27">
        <v>754</v>
      </c>
    </row>
    <row r="22" spans="1:4" s="24" customFormat="1" ht="17.25" customHeight="1" x14ac:dyDescent="0.2">
      <c r="A22" s="28" t="s">
        <v>11</v>
      </c>
      <c r="B22" s="29">
        <f t="shared" si="0"/>
        <v>5352</v>
      </c>
      <c r="C22" s="30">
        <v>4558</v>
      </c>
      <c r="D22" s="30">
        <v>794</v>
      </c>
    </row>
    <row r="23" spans="1:4" s="24" customFormat="1" ht="17.25" customHeight="1" x14ac:dyDescent="0.2">
      <c r="A23" s="25" t="s">
        <v>12</v>
      </c>
      <c r="B23" s="26">
        <f t="shared" si="0"/>
        <v>4903</v>
      </c>
      <c r="C23" s="27">
        <v>4190</v>
      </c>
      <c r="D23" s="27">
        <v>713</v>
      </c>
    </row>
    <row r="24" spans="1:4" s="24" customFormat="1" ht="17.25" customHeight="1" x14ac:dyDescent="0.2">
      <c r="A24" s="28" t="s">
        <v>13</v>
      </c>
      <c r="B24" s="29">
        <f t="shared" si="0"/>
        <v>4492</v>
      </c>
      <c r="C24" s="30">
        <v>3898</v>
      </c>
      <c r="D24" s="30">
        <v>594</v>
      </c>
    </row>
    <row r="25" spans="1:4" s="24" customFormat="1" ht="17.25" customHeight="1" x14ac:dyDescent="0.2">
      <c r="A25" s="25" t="s">
        <v>14</v>
      </c>
      <c r="B25" s="26">
        <f t="shared" si="0"/>
        <v>4540</v>
      </c>
      <c r="C25" s="27">
        <v>3880</v>
      </c>
      <c r="D25" s="27">
        <v>660</v>
      </c>
    </row>
    <row r="26" spans="1:4" s="24" customFormat="1" ht="17.25" customHeight="1" x14ac:dyDescent="0.2">
      <c r="A26" s="28" t="s">
        <v>15</v>
      </c>
      <c r="B26" s="29">
        <f t="shared" si="0"/>
        <v>4426</v>
      </c>
      <c r="C26" s="30">
        <v>3734</v>
      </c>
      <c r="D26" s="30">
        <v>692</v>
      </c>
    </row>
    <row r="27" spans="1:4" s="24" customFormat="1" ht="17.25" customHeight="1" x14ac:dyDescent="0.2">
      <c r="A27" s="25" t="s">
        <v>16</v>
      </c>
      <c r="B27" s="26">
        <f t="shared" si="0"/>
        <v>4921</v>
      </c>
      <c r="C27" s="27">
        <v>4170</v>
      </c>
      <c r="D27" s="27">
        <v>751</v>
      </c>
    </row>
    <row r="28" spans="1:4" s="24" customFormat="1" ht="17.25" customHeight="1" x14ac:dyDescent="0.2">
      <c r="A28" s="28" t="s">
        <v>17</v>
      </c>
      <c r="B28" s="29">
        <f t="shared" si="0"/>
        <v>5127</v>
      </c>
      <c r="C28" s="30">
        <v>4390</v>
      </c>
      <c r="D28" s="30">
        <v>737</v>
      </c>
    </row>
    <row r="29" spans="1:4" s="24" customFormat="1" ht="17.25" customHeight="1" x14ac:dyDescent="0.2">
      <c r="A29" s="25" t="s">
        <v>18</v>
      </c>
      <c r="B29" s="26">
        <f t="shared" si="0"/>
        <v>5167</v>
      </c>
      <c r="C29" s="27">
        <v>4355</v>
      </c>
      <c r="D29" s="27">
        <v>812</v>
      </c>
    </row>
    <row r="30" spans="1:4" s="24" customFormat="1" ht="17.25" hidden="1" customHeight="1" x14ac:dyDescent="0.2">
      <c r="A30" s="28" t="s">
        <v>19</v>
      </c>
      <c r="B30" s="29">
        <f t="shared" si="0"/>
        <v>0</v>
      </c>
      <c r="C30" s="30"/>
      <c r="D30" s="30"/>
    </row>
    <row r="31" spans="1:4" s="24" customFormat="1" ht="17.25" hidden="1" customHeight="1" x14ac:dyDescent="0.2">
      <c r="A31" s="25" t="s">
        <v>20</v>
      </c>
      <c r="B31" s="26">
        <f t="shared" si="0"/>
        <v>0</v>
      </c>
      <c r="C31" s="27"/>
      <c r="D31" s="27"/>
    </row>
    <row r="32" spans="1:4" s="24" customFormat="1" ht="17.25" customHeight="1" x14ac:dyDescent="0.2">
      <c r="A32" s="31" t="s">
        <v>6</v>
      </c>
      <c r="B32" s="32">
        <f>SUM(B20:B31)</f>
        <v>48439</v>
      </c>
      <c r="C32" s="32">
        <f>SUM(C20:C31)</f>
        <v>41297</v>
      </c>
      <c r="D32" s="32">
        <f>SUM(D20:D31)</f>
        <v>7142</v>
      </c>
    </row>
    <row r="33" spans="1:16" ht="0.75" customHeight="1" x14ac:dyDescent="0.2">
      <c r="A33" s="33"/>
      <c r="B33" s="33"/>
      <c r="C33" s="33"/>
      <c r="D33" s="33"/>
    </row>
    <row r="34" spans="1:16" ht="21" customHeight="1" thickBot="1" x14ac:dyDescent="0.25">
      <c r="A34" s="34" t="s">
        <v>21</v>
      </c>
      <c r="B34" s="35">
        <f>B32/$B32</f>
        <v>1</v>
      </c>
      <c r="C34" s="35">
        <f>C32/$B32</f>
        <v>0.85255682404673916</v>
      </c>
      <c r="D34" s="35">
        <f>D32/$B32</f>
        <v>0.14744317595326081</v>
      </c>
    </row>
    <row r="35" spans="1:16" s="37" customFormat="1" ht="9" customHeight="1" x14ac:dyDescent="0.2">
      <c r="A35" s="36"/>
    </row>
    <row r="36" spans="1:16" ht="15.75" x14ac:dyDescent="0.25">
      <c r="A36" s="38" t="s">
        <v>22</v>
      </c>
      <c r="B36" s="38"/>
      <c r="C36" s="38"/>
      <c r="D36" s="38"/>
      <c r="E36" s="38"/>
      <c r="F36" s="38"/>
      <c r="G36" s="38" t="s">
        <v>23</v>
      </c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6.75" customHeight="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ht="36.75" customHeight="1" x14ac:dyDescent="0.2">
      <c r="A38" s="19" t="s">
        <v>5</v>
      </c>
      <c r="B38" s="20" t="s">
        <v>6</v>
      </c>
      <c r="C38" s="20" t="s">
        <v>24</v>
      </c>
      <c r="D38" s="40" t="s">
        <v>25</v>
      </c>
      <c r="E38" s="40" t="s">
        <v>26</v>
      </c>
      <c r="G38" s="41" t="s">
        <v>27</v>
      </c>
      <c r="H38" s="42"/>
      <c r="I38" s="43" t="s">
        <v>28</v>
      </c>
      <c r="J38" s="43" t="s">
        <v>21</v>
      </c>
      <c r="M38" s="44"/>
    </row>
    <row r="39" spans="1:16" s="24" customFormat="1" ht="17.25" customHeight="1" x14ac:dyDescent="0.2">
      <c r="A39" s="21" t="s">
        <v>9</v>
      </c>
      <c r="B39" s="22">
        <f>C39+D39+E39</f>
        <v>4721</v>
      </c>
      <c r="C39" s="23">
        <v>4307</v>
      </c>
      <c r="D39" s="23">
        <v>322</v>
      </c>
      <c r="E39" s="23">
        <v>92</v>
      </c>
      <c r="G39" s="28" t="s">
        <v>29</v>
      </c>
      <c r="H39" s="28"/>
      <c r="I39" s="30">
        <v>23043</v>
      </c>
      <c r="J39" s="45">
        <f>I39/I$42</f>
        <v>0.47571171989512584</v>
      </c>
      <c r="M39" s="46"/>
    </row>
    <row r="40" spans="1:16" s="24" customFormat="1" ht="17.25" customHeight="1" x14ac:dyDescent="0.2">
      <c r="A40" s="25" t="s">
        <v>10</v>
      </c>
      <c r="B40" s="26">
        <f t="shared" ref="B40:B46" si="1">C40+D40+E40</f>
        <v>4790</v>
      </c>
      <c r="C40" s="27">
        <v>4355</v>
      </c>
      <c r="D40" s="27">
        <v>340</v>
      </c>
      <c r="E40" s="27">
        <v>95</v>
      </c>
      <c r="G40" s="25" t="s">
        <v>30</v>
      </c>
      <c r="H40" s="25"/>
      <c r="I40" s="27">
        <v>25335</v>
      </c>
      <c r="J40" s="47">
        <f>I40/I$42</f>
        <v>0.52302896426433243</v>
      </c>
      <c r="M40" s="46"/>
    </row>
    <row r="41" spans="1:16" s="24" customFormat="1" ht="17.25" customHeight="1" x14ac:dyDescent="0.2">
      <c r="A41" s="28" t="s">
        <v>11</v>
      </c>
      <c r="B41" s="29">
        <f t="shared" si="1"/>
        <v>5352</v>
      </c>
      <c r="C41" s="30">
        <v>4817</v>
      </c>
      <c r="D41" s="30">
        <v>396</v>
      </c>
      <c r="E41" s="30">
        <v>139</v>
      </c>
      <c r="G41" s="28" t="s">
        <v>31</v>
      </c>
      <c r="H41" s="28"/>
      <c r="I41" s="30">
        <f>B51-(I40+I39)</f>
        <v>61</v>
      </c>
      <c r="J41" s="45">
        <f>I41/I$42</f>
        <v>1.2593158405417122E-3</v>
      </c>
      <c r="M41" s="46"/>
    </row>
    <row r="42" spans="1:16" s="24" customFormat="1" ht="17.25" customHeight="1" x14ac:dyDescent="0.2">
      <c r="A42" s="25" t="s">
        <v>12</v>
      </c>
      <c r="B42" s="26">
        <f t="shared" si="1"/>
        <v>4903</v>
      </c>
      <c r="C42" s="27">
        <v>4412</v>
      </c>
      <c r="D42" s="27">
        <v>379</v>
      </c>
      <c r="E42" s="27">
        <v>112</v>
      </c>
      <c r="G42" s="48" t="s">
        <v>6</v>
      </c>
      <c r="H42" s="49"/>
      <c r="I42" s="32">
        <f>SUM(I39:I41)</f>
        <v>48439</v>
      </c>
      <c r="J42" s="50">
        <f>I42/I$42</f>
        <v>1</v>
      </c>
      <c r="M42" s="44"/>
    </row>
    <row r="43" spans="1:16" s="24" customFormat="1" ht="17.25" customHeight="1" x14ac:dyDescent="0.2">
      <c r="A43" s="28" t="s">
        <v>13</v>
      </c>
      <c r="B43" s="29">
        <f t="shared" si="1"/>
        <v>4492</v>
      </c>
      <c r="C43" s="30">
        <v>4047</v>
      </c>
      <c r="D43" s="30">
        <v>357</v>
      </c>
      <c r="E43" s="30">
        <v>88</v>
      </c>
      <c r="L43" s="46"/>
      <c r="M43" s="46"/>
      <c r="N43" s="51"/>
      <c r="O43" s="52"/>
    </row>
    <row r="44" spans="1:16" s="24" customFormat="1" ht="17.25" customHeight="1" x14ac:dyDescent="0.2">
      <c r="A44" s="25" t="s">
        <v>14</v>
      </c>
      <c r="B44" s="26">
        <f t="shared" si="1"/>
        <v>4540</v>
      </c>
      <c r="C44" s="27">
        <v>4118</v>
      </c>
      <c r="D44" s="27">
        <v>341</v>
      </c>
      <c r="E44" s="27">
        <v>81</v>
      </c>
      <c r="L44" s="46"/>
      <c r="M44" s="46"/>
      <c r="N44" s="51"/>
      <c r="O44" s="52"/>
    </row>
    <row r="45" spans="1:16" s="24" customFormat="1" ht="17.25" customHeight="1" x14ac:dyDescent="0.2">
      <c r="A45" s="28" t="s">
        <v>15</v>
      </c>
      <c r="B45" s="29">
        <f t="shared" si="1"/>
        <v>4426</v>
      </c>
      <c r="C45" s="30">
        <v>4003</v>
      </c>
      <c r="D45" s="30">
        <v>343</v>
      </c>
      <c r="E45" s="30">
        <v>80</v>
      </c>
      <c r="L45" s="46"/>
      <c r="M45" s="46"/>
      <c r="N45" s="51"/>
      <c r="O45" s="52"/>
    </row>
    <row r="46" spans="1:16" s="24" customFormat="1" ht="17.25" customHeight="1" x14ac:dyDescent="0.2">
      <c r="A46" s="25" t="s">
        <v>16</v>
      </c>
      <c r="B46" s="26">
        <f t="shared" si="1"/>
        <v>4921</v>
      </c>
      <c r="C46" s="27">
        <v>4424</v>
      </c>
      <c r="D46" s="27">
        <v>393</v>
      </c>
      <c r="E46" s="27">
        <v>104</v>
      </c>
      <c r="L46" s="46"/>
      <c r="M46" s="46"/>
      <c r="N46" s="51"/>
      <c r="O46" s="52"/>
    </row>
    <row r="47" spans="1:16" s="24" customFormat="1" ht="17.25" customHeight="1" x14ac:dyDescent="0.2">
      <c r="A47" s="28" t="s">
        <v>17</v>
      </c>
      <c r="B47" s="29">
        <f>C47+D47+E47</f>
        <v>5127</v>
      </c>
      <c r="C47" s="30">
        <v>4652</v>
      </c>
      <c r="D47" s="30">
        <v>391</v>
      </c>
      <c r="E47" s="30">
        <v>84</v>
      </c>
      <c r="L47" s="46"/>
      <c r="M47" s="46"/>
      <c r="N47" s="51"/>
      <c r="O47" s="52"/>
    </row>
    <row r="48" spans="1:16" s="24" customFormat="1" ht="17.25" customHeight="1" x14ac:dyDescent="0.2">
      <c r="A48" s="25" t="s">
        <v>18</v>
      </c>
      <c r="B48" s="26">
        <f>C48+D48+E48</f>
        <v>5167</v>
      </c>
      <c r="C48" s="27">
        <v>4744</v>
      </c>
      <c r="D48" s="27">
        <v>347</v>
      </c>
      <c r="E48" s="27">
        <v>76</v>
      </c>
      <c r="L48" s="46"/>
      <c r="M48" s="46"/>
      <c r="N48" s="51"/>
      <c r="O48" s="52"/>
    </row>
    <row r="49" spans="1:16" s="24" customFormat="1" ht="17.25" hidden="1" customHeight="1" x14ac:dyDescent="0.2">
      <c r="A49" s="28" t="s">
        <v>19</v>
      </c>
      <c r="B49" s="29">
        <f>+C49+D49</f>
        <v>0</v>
      </c>
      <c r="C49" s="30"/>
      <c r="D49" s="30"/>
      <c r="E49" s="30"/>
      <c r="L49" s="46"/>
      <c r="M49" s="46"/>
      <c r="N49" s="51"/>
      <c r="O49" s="52"/>
    </row>
    <row r="50" spans="1:16" s="24" customFormat="1" ht="17.25" hidden="1" customHeight="1" x14ac:dyDescent="0.2">
      <c r="A50" s="25" t="s">
        <v>20</v>
      </c>
      <c r="B50" s="26">
        <f>+C50+D50</f>
        <v>0</v>
      </c>
      <c r="C50" s="27"/>
      <c r="D50" s="27"/>
      <c r="E50" s="27"/>
      <c r="L50" s="46"/>
      <c r="M50" s="46"/>
      <c r="N50" s="51"/>
      <c r="O50" s="52"/>
    </row>
    <row r="51" spans="1:16" s="24" customFormat="1" ht="21" customHeight="1" x14ac:dyDescent="0.2">
      <c r="A51" s="31" t="s">
        <v>6</v>
      </c>
      <c r="B51" s="32">
        <f>SUM(B39:B50)</f>
        <v>48439</v>
      </c>
      <c r="C51" s="32">
        <f>SUM(C39:C50)</f>
        <v>43879</v>
      </c>
      <c r="D51" s="32">
        <f>SUM(D39:D50)</f>
        <v>3609</v>
      </c>
      <c r="E51" s="32">
        <f>SUM(E39:E50)</f>
        <v>951</v>
      </c>
      <c r="L51" s="53"/>
      <c r="M51" s="53"/>
      <c r="N51" s="54"/>
      <c r="O51" s="54"/>
    </row>
    <row r="52" spans="1:16" ht="1.5" customHeight="1" x14ac:dyDescent="0.2"/>
    <row r="53" spans="1:16" ht="17.25" customHeight="1" thickBot="1" x14ac:dyDescent="0.25">
      <c r="A53" s="55" t="s">
        <v>21</v>
      </c>
      <c r="B53" s="56">
        <f>B51/$B51</f>
        <v>1</v>
      </c>
      <c r="C53" s="56">
        <f>C51/$B51</f>
        <v>0.90586097978901303</v>
      </c>
      <c r="D53" s="56">
        <f>D51/$B51</f>
        <v>7.4506079811721956E-2</v>
      </c>
      <c r="E53" s="56">
        <f>E51/$B51</f>
        <v>1.9632940399265057E-2</v>
      </c>
      <c r="P53" s="54"/>
    </row>
    <row r="54" spans="1:16" s="37" customFormat="1" ht="18" customHeight="1" x14ac:dyDescent="0.2">
      <c r="A54" s="36"/>
    </row>
    <row r="55" spans="1:16" ht="16.5" customHeight="1" x14ac:dyDescent="0.25">
      <c r="A55" s="17" t="s">
        <v>32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9.75" customHeight="1" x14ac:dyDescent="0.2"/>
    <row r="57" spans="1:16" ht="2.25" hidden="1" customHeight="1" x14ac:dyDescent="0.2"/>
    <row r="58" spans="1:16" ht="31.5" customHeight="1" x14ac:dyDescent="0.2">
      <c r="A58" s="57" t="s">
        <v>33</v>
      </c>
      <c r="B58" s="58" t="s">
        <v>6</v>
      </c>
      <c r="C58" s="59" t="s">
        <v>34</v>
      </c>
      <c r="D58" s="59" t="s">
        <v>35</v>
      </c>
      <c r="E58" s="59" t="s">
        <v>36</v>
      </c>
      <c r="F58" s="59" t="s">
        <v>37</v>
      </c>
      <c r="G58" s="59" t="s">
        <v>38</v>
      </c>
      <c r="H58" s="59" t="s">
        <v>39</v>
      </c>
      <c r="I58" s="59" t="s">
        <v>40</v>
      </c>
      <c r="J58" s="60" t="s">
        <v>41</v>
      </c>
    </row>
    <row r="59" spans="1:16" s="24" customFormat="1" ht="16.5" customHeight="1" x14ac:dyDescent="0.2">
      <c r="A59" s="61" t="s">
        <v>9</v>
      </c>
      <c r="B59" s="62">
        <f t="shared" ref="B59:B70" si="2">SUM(C59:J59)</f>
        <v>4721</v>
      </c>
      <c r="C59" s="63">
        <v>265</v>
      </c>
      <c r="D59" s="63">
        <v>549</v>
      </c>
      <c r="E59" s="63">
        <v>609</v>
      </c>
      <c r="F59" s="63">
        <v>662</v>
      </c>
      <c r="G59" s="63">
        <v>1096</v>
      </c>
      <c r="H59" s="63">
        <v>871</v>
      </c>
      <c r="I59" s="63">
        <v>450</v>
      </c>
      <c r="J59" s="63">
        <v>219</v>
      </c>
      <c r="M59" s="64" t="s">
        <v>42</v>
      </c>
      <c r="N59" s="65">
        <f>C71+D71</f>
        <v>9710</v>
      </c>
      <c r="O59" s="66">
        <f>N59/N$63</f>
        <v>0.20045830838786927</v>
      </c>
    </row>
    <row r="60" spans="1:16" s="24" customFormat="1" ht="16.5" customHeight="1" x14ac:dyDescent="0.2">
      <c r="A60" s="67" t="s">
        <v>10</v>
      </c>
      <c r="B60" s="68">
        <f t="shared" si="2"/>
        <v>4790</v>
      </c>
      <c r="C60" s="69">
        <v>298</v>
      </c>
      <c r="D60" s="69">
        <v>697</v>
      </c>
      <c r="E60" s="69">
        <v>662</v>
      </c>
      <c r="F60" s="69">
        <v>653</v>
      </c>
      <c r="G60" s="69">
        <v>1010</v>
      </c>
      <c r="H60" s="69">
        <v>798</v>
      </c>
      <c r="I60" s="69">
        <v>469</v>
      </c>
      <c r="J60" s="69">
        <v>203</v>
      </c>
      <c r="M60" s="64" t="s">
        <v>43</v>
      </c>
      <c r="N60" s="65">
        <f>E71</f>
        <v>6686</v>
      </c>
      <c r="O60" s="66">
        <f>N60/N$63</f>
        <v>0.13802927393216211</v>
      </c>
    </row>
    <row r="61" spans="1:16" s="24" customFormat="1" ht="16.5" customHeight="1" x14ac:dyDescent="0.2">
      <c r="A61" s="70" t="s">
        <v>11</v>
      </c>
      <c r="B61" s="71">
        <f t="shared" si="2"/>
        <v>5352</v>
      </c>
      <c r="C61" s="65">
        <v>337</v>
      </c>
      <c r="D61" s="65">
        <v>676</v>
      </c>
      <c r="E61" s="65">
        <v>709</v>
      </c>
      <c r="F61" s="65">
        <v>742</v>
      </c>
      <c r="G61" s="65">
        <v>1177</v>
      </c>
      <c r="H61" s="65">
        <v>922</v>
      </c>
      <c r="I61" s="65">
        <v>528</v>
      </c>
      <c r="J61" s="65">
        <v>261</v>
      </c>
      <c r="M61" s="64" t="s">
        <v>44</v>
      </c>
      <c r="N61" s="65">
        <f>F71+G71+H71+I71</f>
        <v>29792</v>
      </c>
      <c r="O61" s="66">
        <f>N61/N$63</f>
        <v>0.61504159871178188</v>
      </c>
    </row>
    <row r="62" spans="1:16" s="24" customFormat="1" ht="16.5" customHeight="1" x14ac:dyDescent="0.2">
      <c r="A62" s="67" t="s">
        <v>12</v>
      </c>
      <c r="B62" s="68">
        <f t="shared" si="2"/>
        <v>4903</v>
      </c>
      <c r="C62" s="69">
        <v>285</v>
      </c>
      <c r="D62" s="69">
        <v>714</v>
      </c>
      <c r="E62" s="69">
        <v>665</v>
      </c>
      <c r="F62" s="69">
        <v>649</v>
      </c>
      <c r="G62" s="69">
        <v>1073</v>
      </c>
      <c r="H62" s="69">
        <v>807</v>
      </c>
      <c r="I62" s="69">
        <v>491</v>
      </c>
      <c r="J62" s="69">
        <v>219</v>
      </c>
      <c r="M62" s="64" t="s">
        <v>45</v>
      </c>
      <c r="N62" s="65">
        <f>J71</f>
        <v>2251</v>
      </c>
      <c r="O62" s="66">
        <f>N62/N$63</f>
        <v>4.6470818968186792E-2</v>
      </c>
    </row>
    <row r="63" spans="1:16" s="24" customFormat="1" ht="16.5" customHeight="1" x14ac:dyDescent="0.2">
      <c r="A63" s="70" t="s">
        <v>13</v>
      </c>
      <c r="B63" s="71">
        <f t="shared" si="2"/>
        <v>4492</v>
      </c>
      <c r="C63" s="65">
        <v>241</v>
      </c>
      <c r="D63" s="65">
        <v>635</v>
      </c>
      <c r="E63" s="65">
        <v>616</v>
      </c>
      <c r="F63" s="65">
        <v>559</v>
      </c>
      <c r="G63" s="65">
        <v>1036</v>
      </c>
      <c r="H63" s="65">
        <v>758</v>
      </c>
      <c r="I63" s="65">
        <v>456</v>
      </c>
      <c r="J63" s="65">
        <v>191</v>
      </c>
      <c r="K63" s="72"/>
      <c r="L63" s="72"/>
      <c r="M63" s="73" t="s">
        <v>6</v>
      </c>
      <c r="N63" s="65">
        <f>SUM(N59:N62)</f>
        <v>48439</v>
      </c>
      <c r="O63" s="66">
        <f>N63/N$63</f>
        <v>1</v>
      </c>
    </row>
    <row r="64" spans="1:16" s="24" customFormat="1" ht="16.5" customHeight="1" x14ac:dyDescent="0.2">
      <c r="A64" s="67" t="s">
        <v>14</v>
      </c>
      <c r="B64" s="68">
        <f t="shared" si="2"/>
        <v>4540</v>
      </c>
      <c r="C64" s="69">
        <v>262</v>
      </c>
      <c r="D64" s="69">
        <v>619</v>
      </c>
      <c r="E64" s="69">
        <v>655</v>
      </c>
      <c r="F64" s="69">
        <v>649</v>
      </c>
      <c r="G64" s="69">
        <v>1018</v>
      </c>
      <c r="H64" s="69">
        <v>749</v>
      </c>
      <c r="I64" s="69">
        <v>400</v>
      </c>
      <c r="J64" s="69">
        <v>188</v>
      </c>
      <c r="K64" s="72"/>
      <c r="L64" s="72"/>
      <c r="M64" s="74"/>
      <c r="N64" s="75"/>
      <c r="O64" s="76"/>
      <c r="P64" s="77">
        <f>N64/N$63</f>
        <v>0</v>
      </c>
    </row>
    <row r="65" spans="1:16" s="24" customFormat="1" ht="16.5" customHeight="1" x14ac:dyDescent="0.2">
      <c r="A65" s="70" t="s">
        <v>15</v>
      </c>
      <c r="B65" s="71">
        <f>SUM(C65:J65)</f>
        <v>4426</v>
      </c>
      <c r="C65" s="65">
        <v>234</v>
      </c>
      <c r="D65" s="65">
        <v>668</v>
      </c>
      <c r="E65" s="65">
        <v>624</v>
      </c>
      <c r="F65" s="65">
        <v>544</v>
      </c>
      <c r="G65" s="65">
        <v>945</v>
      </c>
      <c r="H65" s="65">
        <v>724</v>
      </c>
      <c r="I65" s="65">
        <v>440</v>
      </c>
      <c r="J65" s="65">
        <v>247</v>
      </c>
      <c r="K65" s="72"/>
      <c r="L65" s="72"/>
      <c r="M65" s="74"/>
      <c r="N65" s="75"/>
      <c r="O65" s="76"/>
      <c r="P65" s="77">
        <f t="shared" ref="P65:P70" si="3">N65/N$63</f>
        <v>0</v>
      </c>
    </row>
    <row r="66" spans="1:16" s="24" customFormat="1" ht="16.5" customHeight="1" x14ac:dyDescent="0.2">
      <c r="A66" s="67" t="s">
        <v>16</v>
      </c>
      <c r="B66" s="68">
        <f>SUM(C66:J66)</f>
        <v>4921</v>
      </c>
      <c r="C66" s="69">
        <v>323</v>
      </c>
      <c r="D66" s="69">
        <v>694</v>
      </c>
      <c r="E66" s="69">
        <v>661</v>
      </c>
      <c r="F66" s="69">
        <v>625</v>
      </c>
      <c r="G66" s="69">
        <v>1078</v>
      </c>
      <c r="H66" s="69">
        <v>859</v>
      </c>
      <c r="I66" s="69">
        <v>459</v>
      </c>
      <c r="J66" s="69">
        <v>222</v>
      </c>
      <c r="K66" s="72"/>
      <c r="L66" s="72"/>
      <c r="M66" s="74"/>
      <c r="N66" s="75"/>
      <c r="O66" s="76"/>
      <c r="P66" s="77">
        <f>N66/N$63</f>
        <v>0</v>
      </c>
    </row>
    <row r="67" spans="1:16" s="24" customFormat="1" ht="16.5" customHeight="1" x14ac:dyDescent="0.2">
      <c r="A67" s="70" t="s">
        <v>17</v>
      </c>
      <c r="B67" s="71">
        <f>SUM(C67:J67)</f>
        <v>5127</v>
      </c>
      <c r="C67" s="65">
        <v>320</v>
      </c>
      <c r="D67" s="65">
        <v>739</v>
      </c>
      <c r="E67" s="65">
        <v>754</v>
      </c>
      <c r="F67" s="65">
        <v>710</v>
      </c>
      <c r="G67" s="65">
        <v>1044</v>
      </c>
      <c r="H67" s="65">
        <v>829</v>
      </c>
      <c r="I67" s="65">
        <v>482</v>
      </c>
      <c r="J67" s="65">
        <v>249</v>
      </c>
      <c r="M67" s="64"/>
      <c r="N67" s="78"/>
      <c r="O67" s="65"/>
      <c r="P67" s="77">
        <f t="shared" si="3"/>
        <v>0</v>
      </c>
    </row>
    <row r="68" spans="1:16" s="24" customFormat="1" ht="16.5" customHeight="1" x14ac:dyDescent="0.2">
      <c r="A68" s="67" t="s">
        <v>18</v>
      </c>
      <c r="B68" s="68">
        <f>SUM(C68:J68)</f>
        <v>5167</v>
      </c>
      <c r="C68" s="69">
        <v>316</v>
      </c>
      <c r="D68" s="69">
        <v>838</v>
      </c>
      <c r="E68" s="69">
        <v>731</v>
      </c>
      <c r="F68" s="69">
        <v>691</v>
      </c>
      <c r="G68" s="69">
        <v>1040</v>
      </c>
      <c r="H68" s="69">
        <v>850</v>
      </c>
      <c r="I68" s="69">
        <v>449</v>
      </c>
      <c r="J68" s="69">
        <v>252</v>
      </c>
      <c r="M68" s="64"/>
      <c r="N68" s="78"/>
      <c r="O68" s="65"/>
      <c r="P68" s="77">
        <f t="shared" si="3"/>
        <v>0</v>
      </c>
    </row>
    <row r="69" spans="1:16" s="24" customFormat="1" ht="17.25" hidden="1" customHeight="1" x14ac:dyDescent="0.2">
      <c r="A69" s="70" t="s">
        <v>19</v>
      </c>
      <c r="B69" s="71">
        <f t="shared" si="2"/>
        <v>0</v>
      </c>
      <c r="C69" s="65"/>
      <c r="D69" s="65"/>
      <c r="E69" s="65"/>
      <c r="F69" s="65"/>
      <c r="G69" s="65"/>
      <c r="H69" s="65"/>
      <c r="I69" s="65"/>
      <c r="J69" s="65"/>
      <c r="M69" s="79"/>
      <c r="N69" s="80"/>
      <c r="O69" s="81"/>
      <c r="P69" s="82">
        <f t="shared" si="3"/>
        <v>0</v>
      </c>
    </row>
    <row r="70" spans="1:16" s="24" customFormat="1" ht="17.25" hidden="1" customHeight="1" x14ac:dyDescent="0.2">
      <c r="A70" s="67" t="s">
        <v>20</v>
      </c>
      <c r="B70" s="68">
        <f t="shared" si="2"/>
        <v>0</v>
      </c>
      <c r="C70" s="69"/>
      <c r="D70" s="69"/>
      <c r="E70" s="69"/>
      <c r="F70" s="69"/>
      <c r="G70" s="69"/>
      <c r="H70" s="69"/>
      <c r="I70" s="69"/>
      <c r="J70" s="69"/>
      <c r="M70" s="83"/>
      <c r="N70" s="84"/>
      <c r="O70" s="85"/>
      <c r="P70" s="86">
        <f t="shared" si="3"/>
        <v>0</v>
      </c>
    </row>
    <row r="71" spans="1:16" s="24" customFormat="1" ht="16.5" customHeight="1" x14ac:dyDescent="0.2">
      <c r="A71" s="87" t="s">
        <v>6</v>
      </c>
      <c r="B71" s="88">
        <f>SUM(B59:B70)</f>
        <v>48439</v>
      </c>
      <c r="C71" s="88">
        <f>SUM(C59:C70)</f>
        <v>2881</v>
      </c>
      <c r="D71" s="88">
        <f t="shared" ref="D71:J71" si="4">SUM(D59:D70)</f>
        <v>6829</v>
      </c>
      <c r="E71" s="88">
        <f t="shared" si="4"/>
        <v>6686</v>
      </c>
      <c r="F71" s="88">
        <f t="shared" si="4"/>
        <v>6484</v>
      </c>
      <c r="G71" s="88">
        <f t="shared" si="4"/>
        <v>10517</v>
      </c>
      <c r="H71" s="88">
        <f t="shared" si="4"/>
        <v>8167</v>
      </c>
      <c r="I71" s="88">
        <f t="shared" si="4"/>
        <v>4624</v>
      </c>
      <c r="J71" s="88">
        <f t="shared" si="4"/>
        <v>2251</v>
      </c>
    </row>
    <row r="72" spans="1:16" s="24" customFormat="1" ht="21" customHeight="1" thickBot="1" x14ac:dyDescent="0.25">
      <c r="A72" s="55" t="s">
        <v>21</v>
      </c>
      <c r="B72" s="56">
        <f t="shared" ref="B72:J72" si="5">B71/$B71</f>
        <v>1</v>
      </c>
      <c r="C72" s="56">
        <f t="shared" si="5"/>
        <v>5.9476867813125785E-2</v>
      </c>
      <c r="D72" s="56">
        <f t="shared" si="5"/>
        <v>0.14098144057474349</v>
      </c>
      <c r="E72" s="56">
        <f t="shared" si="5"/>
        <v>0.13802927393216211</v>
      </c>
      <c r="F72" s="56">
        <f t="shared" si="5"/>
        <v>0.13385908049299119</v>
      </c>
      <c r="G72" s="56">
        <f t="shared" si="5"/>
        <v>0.21711843762257685</v>
      </c>
      <c r="H72" s="56">
        <f t="shared" si="5"/>
        <v>0.16860381097875679</v>
      </c>
      <c r="I72" s="56">
        <f t="shared" si="5"/>
        <v>9.5460269617457003E-2</v>
      </c>
      <c r="J72" s="56">
        <f t="shared" si="5"/>
        <v>4.6470818968186792E-2</v>
      </c>
    </row>
    <row r="73" spans="1:16" ht="13.5" customHeight="1" x14ac:dyDescent="0.2">
      <c r="A73" s="89" t="s">
        <v>46</v>
      </c>
      <c r="B73" s="90"/>
      <c r="F73" s="90"/>
      <c r="G73" s="90"/>
      <c r="H73" s="90"/>
      <c r="I73" s="90"/>
    </row>
    <row r="74" spans="1:16" ht="11.25" customHeight="1" x14ac:dyDescent="0.2"/>
    <row r="75" spans="1:16" ht="8.25" customHeight="1" x14ac:dyDescent="0.2">
      <c r="A75" s="89"/>
    </row>
    <row r="76" spans="1:16" ht="15.75" x14ac:dyDescent="0.25">
      <c r="A76" s="38" t="s">
        <v>47</v>
      </c>
      <c r="B76" s="38"/>
      <c r="C76" s="38"/>
      <c r="D76" s="38"/>
      <c r="E76" s="38"/>
      <c r="F76" s="38"/>
      <c r="G76" s="38" t="s">
        <v>48</v>
      </c>
      <c r="H76" s="38"/>
      <c r="I76" s="38"/>
      <c r="J76" s="38"/>
      <c r="K76" s="38"/>
      <c r="L76" s="38"/>
      <c r="M76" s="38"/>
      <c r="N76" s="38"/>
      <c r="O76" s="38"/>
      <c r="P76" s="38"/>
    </row>
    <row r="77" spans="1:16" ht="3.75" customHeight="1" x14ac:dyDescent="0.2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</row>
    <row r="78" spans="1:16" ht="2.25" customHeight="1" x14ac:dyDescent="0.2"/>
    <row r="79" spans="1:16" ht="6" customHeight="1" x14ac:dyDescent="0.2"/>
    <row r="80" spans="1:16" ht="30" customHeight="1" x14ac:dyDescent="0.2">
      <c r="A80" s="92" t="s">
        <v>5</v>
      </c>
      <c r="B80" s="92" t="s">
        <v>6</v>
      </c>
      <c r="C80" s="92" t="s">
        <v>49</v>
      </c>
      <c r="D80" s="92" t="s">
        <v>50</v>
      </c>
      <c r="E80" s="93" t="s">
        <v>51</v>
      </c>
      <c r="G80" s="94" t="s">
        <v>5</v>
      </c>
      <c r="H80" s="95" t="s">
        <v>52</v>
      </c>
      <c r="I80" s="96" t="s">
        <v>6</v>
      </c>
      <c r="J80" s="97" t="s">
        <v>53</v>
      </c>
      <c r="K80" s="97"/>
      <c r="L80" s="98"/>
      <c r="M80" s="96" t="s">
        <v>6</v>
      </c>
      <c r="N80" s="97" t="s">
        <v>54</v>
      </c>
      <c r="O80" s="97"/>
      <c r="P80" s="98"/>
    </row>
    <row r="81" spans="1:16" ht="21" customHeight="1" x14ac:dyDescent="0.2">
      <c r="A81" s="99"/>
      <c r="B81" s="99"/>
      <c r="C81" s="99"/>
      <c r="D81" s="99"/>
      <c r="E81" s="100"/>
      <c r="G81" s="101"/>
      <c r="H81" s="102"/>
      <c r="I81" s="103"/>
      <c r="J81" s="104" t="s">
        <v>55</v>
      </c>
      <c r="K81" s="104" t="s">
        <v>56</v>
      </c>
      <c r="L81" s="104" t="s">
        <v>57</v>
      </c>
      <c r="M81" s="103"/>
      <c r="N81" s="104" t="s">
        <v>55</v>
      </c>
      <c r="O81" s="104" t="s">
        <v>56</v>
      </c>
      <c r="P81" s="104" t="s">
        <v>57</v>
      </c>
    </row>
    <row r="82" spans="1:16" ht="18.95" customHeight="1" x14ac:dyDescent="0.2">
      <c r="A82" s="105" t="s">
        <v>9</v>
      </c>
      <c r="B82" s="71">
        <f>SUM(C82:E82)</f>
        <v>4721</v>
      </c>
      <c r="C82" s="65">
        <v>2380</v>
      </c>
      <c r="D82" s="65">
        <v>1879</v>
      </c>
      <c r="E82" s="65">
        <v>462</v>
      </c>
      <c r="F82" s="106"/>
      <c r="G82" s="107" t="s">
        <v>9</v>
      </c>
      <c r="H82" s="108">
        <v>131</v>
      </c>
      <c r="I82" s="62">
        <f t="shared" ref="I82:I88" si="6">J82+K82+L82</f>
        <v>266</v>
      </c>
      <c r="J82" s="63">
        <v>178</v>
      </c>
      <c r="K82" s="63">
        <v>84</v>
      </c>
      <c r="L82" s="109">
        <v>4</v>
      </c>
      <c r="M82" s="62">
        <f t="shared" ref="M82:M91" si="7">N82+O82+P82</f>
        <v>8</v>
      </c>
      <c r="N82" s="63">
        <v>7</v>
      </c>
      <c r="O82" s="63">
        <v>1</v>
      </c>
      <c r="P82" s="63">
        <v>0</v>
      </c>
    </row>
    <row r="83" spans="1:16" ht="18.95" customHeight="1" x14ac:dyDescent="0.2">
      <c r="A83" s="67" t="s">
        <v>10</v>
      </c>
      <c r="B83" s="68">
        <f t="shared" ref="B83:B93" si="8">SUM(C83:E83)</f>
        <v>4790</v>
      </c>
      <c r="C83" s="69">
        <v>2393</v>
      </c>
      <c r="D83" s="69">
        <v>1896</v>
      </c>
      <c r="E83" s="110">
        <v>501</v>
      </c>
      <c r="F83" s="106"/>
      <c r="G83" s="67" t="s">
        <v>10</v>
      </c>
      <c r="H83" s="111">
        <v>131</v>
      </c>
      <c r="I83" s="68">
        <f t="shared" si="6"/>
        <v>269</v>
      </c>
      <c r="J83" s="69">
        <v>197</v>
      </c>
      <c r="K83" s="69">
        <v>70</v>
      </c>
      <c r="L83" s="112">
        <v>2</v>
      </c>
      <c r="M83" s="68">
        <f t="shared" si="7"/>
        <v>3</v>
      </c>
      <c r="N83" s="69">
        <v>2</v>
      </c>
      <c r="O83" s="69">
        <v>1</v>
      </c>
      <c r="P83" s="69">
        <v>0</v>
      </c>
    </row>
    <row r="84" spans="1:16" ht="18.95" customHeight="1" x14ac:dyDescent="0.2">
      <c r="A84" s="113" t="s">
        <v>11</v>
      </c>
      <c r="B84" s="114">
        <f t="shared" si="8"/>
        <v>5352</v>
      </c>
      <c r="C84" s="115">
        <v>2629</v>
      </c>
      <c r="D84" s="115">
        <v>2177</v>
      </c>
      <c r="E84" s="115">
        <v>546</v>
      </c>
      <c r="F84" s="106"/>
      <c r="G84" s="113" t="s">
        <v>11</v>
      </c>
      <c r="H84" s="116">
        <v>192</v>
      </c>
      <c r="I84" s="114">
        <f t="shared" si="6"/>
        <v>299</v>
      </c>
      <c r="J84" s="115">
        <v>225</v>
      </c>
      <c r="K84" s="115">
        <v>70</v>
      </c>
      <c r="L84" s="117">
        <v>4</v>
      </c>
      <c r="M84" s="114">
        <f t="shared" si="7"/>
        <v>3</v>
      </c>
      <c r="N84" s="115">
        <v>3</v>
      </c>
      <c r="O84" s="115">
        <v>0</v>
      </c>
      <c r="P84" s="115">
        <v>0</v>
      </c>
    </row>
    <row r="85" spans="1:16" ht="18.95" customHeight="1" x14ac:dyDescent="0.2">
      <c r="A85" s="67" t="s">
        <v>12</v>
      </c>
      <c r="B85" s="68">
        <f t="shared" si="8"/>
        <v>4903</v>
      </c>
      <c r="C85" s="69">
        <v>2511</v>
      </c>
      <c r="D85" s="69">
        <v>1884</v>
      </c>
      <c r="E85" s="110">
        <v>508</v>
      </c>
      <c r="F85" s="106"/>
      <c r="G85" s="67" t="s">
        <v>12</v>
      </c>
      <c r="H85" s="111">
        <v>181</v>
      </c>
      <c r="I85" s="68">
        <f t="shared" si="6"/>
        <v>251</v>
      </c>
      <c r="J85" s="69">
        <v>183</v>
      </c>
      <c r="K85" s="69">
        <v>64</v>
      </c>
      <c r="L85" s="112">
        <v>4</v>
      </c>
      <c r="M85" s="68">
        <f t="shared" si="7"/>
        <v>1</v>
      </c>
      <c r="N85" s="69">
        <v>1</v>
      </c>
      <c r="O85" s="69">
        <v>0</v>
      </c>
      <c r="P85" s="69">
        <v>0</v>
      </c>
    </row>
    <row r="86" spans="1:16" ht="18.95" customHeight="1" x14ac:dyDescent="0.2">
      <c r="A86" s="113" t="s">
        <v>13</v>
      </c>
      <c r="B86" s="114">
        <f t="shared" si="8"/>
        <v>4492</v>
      </c>
      <c r="C86" s="115">
        <v>2217</v>
      </c>
      <c r="D86" s="115">
        <v>1802</v>
      </c>
      <c r="E86" s="115">
        <v>473</v>
      </c>
      <c r="F86" s="106"/>
      <c r="G86" s="113" t="s">
        <v>13</v>
      </c>
      <c r="H86" s="116">
        <v>133</v>
      </c>
      <c r="I86" s="114">
        <f t="shared" si="6"/>
        <v>260</v>
      </c>
      <c r="J86" s="78">
        <v>178</v>
      </c>
      <c r="K86" s="78">
        <v>77</v>
      </c>
      <c r="L86" s="117">
        <v>5</v>
      </c>
      <c r="M86" s="118">
        <f t="shared" si="7"/>
        <v>1</v>
      </c>
      <c r="N86" s="24">
        <v>1</v>
      </c>
      <c r="O86" s="24">
        <v>0</v>
      </c>
      <c r="P86" s="119">
        <v>0</v>
      </c>
    </row>
    <row r="87" spans="1:16" ht="18.95" customHeight="1" x14ac:dyDescent="0.2">
      <c r="A87" s="67" t="s">
        <v>14</v>
      </c>
      <c r="B87" s="68">
        <f>SUM(C87:E87)</f>
        <v>4540</v>
      </c>
      <c r="C87" s="69">
        <v>2208</v>
      </c>
      <c r="D87" s="69">
        <v>1828</v>
      </c>
      <c r="E87" s="110">
        <v>504</v>
      </c>
      <c r="F87" s="106"/>
      <c r="G87" s="67" t="s">
        <v>14</v>
      </c>
      <c r="H87" s="68">
        <v>124</v>
      </c>
      <c r="I87" s="68">
        <f t="shared" si="6"/>
        <v>255</v>
      </c>
      <c r="J87" s="69">
        <v>192</v>
      </c>
      <c r="K87" s="69">
        <v>60</v>
      </c>
      <c r="L87" s="69">
        <v>3</v>
      </c>
      <c r="M87" s="68">
        <f t="shared" si="7"/>
        <v>6</v>
      </c>
      <c r="N87" s="69">
        <v>1</v>
      </c>
      <c r="O87" s="69">
        <v>5</v>
      </c>
      <c r="P87" s="69">
        <v>0</v>
      </c>
    </row>
    <row r="88" spans="1:16" ht="18.95" customHeight="1" x14ac:dyDescent="0.2">
      <c r="A88" s="113" t="s">
        <v>15</v>
      </c>
      <c r="B88" s="114">
        <f t="shared" si="8"/>
        <v>4426</v>
      </c>
      <c r="C88" s="115">
        <v>2184</v>
      </c>
      <c r="D88" s="115">
        <v>1771</v>
      </c>
      <c r="E88" s="115">
        <v>471</v>
      </c>
      <c r="F88" s="106"/>
      <c r="G88" s="113" t="s">
        <v>15</v>
      </c>
      <c r="H88" s="116">
        <v>160</v>
      </c>
      <c r="I88" s="120">
        <f t="shared" si="6"/>
        <v>247</v>
      </c>
      <c r="J88" s="121">
        <v>184</v>
      </c>
      <c r="K88" s="121">
        <v>62</v>
      </c>
      <c r="L88" s="117">
        <v>1</v>
      </c>
      <c r="M88" s="71">
        <f t="shared" si="7"/>
        <v>3</v>
      </c>
      <c r="N88" s="121">
        <v>3</v>
      </c>
      <c r="O88" s="121">
        <v>0</v>
      </c>
      <c r="P88" s="115">
        <v>0</v>
      </c>
    </row>
    <row r="89" spans="1:16" ht="18.95" customHeight="1" x14ac:dyDescent="0.2">
      <c r="A89" s="67" t="s">
        <v>16</v>
      </c>
      <c r="B89" s="68">
        <f t="shared" si="8"/>
        <v>4921</v>
      </c>
      <c r="C89" s="69">
        <v>2418</v>
      </c>
      <c r="D89" s="69">
        <v>1997</v>
      </c>
      <c r="E89" s="110">
        <v>506</v>
      </c>
      <c r="F89" s="106"/>
      <c r="G89" s="67" t="s">
        <v>16</v>
      </c>
      <c r="H89" s="68">
        <v>96</v>
      </c>
      <c r="I89" s="68">
        <f>J89+K89+L89</f>
        <v>282</v>
      </c>
      <c r="J89" s="69">
        <v>190</v>
      </c>
      <c r="K89" s="69">
        <v>89</v>
      </c>
      <c r="L89" s="69">
        <v>3</v>
      </c>
      <c r="M89" s="68">
        <f t="shared" si="7"/>
        <v>4</v>
      </c>
      <c r="N89" s="69">
        <v>2</v>
      </c>
      <c r="O89" s="69">
        <v>2</v>
      </c>
      <c r="P89" s="69">
        <v>0</v>
      </c>
    </row>
    <row r="90" spans="1:16" ht="17.25" customHeight="1" x14ac:dyDescent="0.2">
      <c r="A90" s="113" t="s">
        <v>17</v>
      </c>
      <c r="B90" s="114">
        <f t="shared" si="8"/>
        <v>5127</v>
      </c>
      <c r="C90" s="115">
        <v>2416</v>
      </c>
      <c r="D90" s="115">
        <v>2075</v>
      </c>
      <c r="E90" s="115">
        <v>636</v>
      </c>
      <c r="F90" s="106"/>
      <c r="G90" s="113" t="s">
        <v>17</v>
      </c>
      <c r="H90" s="116">
        <v>154</v>
      </c>
      <c r="I90" s="120">
        <f>J90+K90+L90</f>
        <v>330</v>
      </c>
      <c r="J90" s="121">
        <v>248</v>
      </c>
      <c r="K90" s="121">
        <v>80</v>
      </c>
      <c r="L90" s="117">
        <v>2</v>
      </c>
      <c r="M90" s="71">
        <f t="shared" si="7"/>
        <v>4</v>
      </c>
      <c r="N90" s="121">
        <v>1</v>
      </c>
      <c r="O90" s="121">
        <v>3</v>
      </c>
      <c r="P90" s="115">
        <v>0</v>
      </c>
    </row>
    <row r="91" spans="1:16" ht="17.25" customHeight="1" x14ac:dyDescent="0.2">
      <c r="A91" s="67" t="s">
        <v>18</v>
      </c>
      <c r="B91" s="68">
        <f>SUM(C91:E91)</f>
        <v>5167</v>
      </c>
      <c r="C91" s="69">
        <v>2463</v>
      </c>
      <c r="D91" s="69">
        <v>2094</v>
      </c>
      <c r="E91" s="110">
        <v>610</v>
      </c>
      <c r="G91" s="67" t="s">
        <v>18</v>
      </c>
      <c r="H91" s="68">
        <v>221</v>
      </c>
      <c r="I91" s="68">
        <f>J91+K91+L91</f>
        <v>327</v>
      </c>
      <c r="J91" s="69">
        <v>235</v>
      </c>
      <c r="K91" s="69">
        <v>85</v>
      </c>
      <c r="L91" s="69">
        <v>7</v>
      </c>
      <c r="M91" s="68">
        <f t="shared" si="7"/>
        <v>1</v>
      </c>
      <c r="N91" s="69">
        <v>0</v>
      </c>
      <c r="O91" s="69">
        <v>1</v>
      </c>
      <c r="P91" s="69">
        <v>0</v>
      </c>
    </row>
    <row r="92" spans="1:16" ht="17.25" hidden="1" customHeight="1" x14ac:dyDescent="0.2">
      <c r="A92" s="113" t="s">
        <v>19</v>
      </c>
      <c r="B92" s="114">
        <f t="shared" si="8"/>
        <v>0</v>
      </c>
      <c r="C92" s="115"/>
      <c r="D92" s="115"/>
      <c r="E92" s="115"/>
      <c r="G92" s="113" t="s">
        <v>19</v>
      </c>
      <c r="H92" s="120"/>
      <c r="I92" s="120"/>
      <c r="J92" s="1">
        <v>0</v>
      </c>
      <c r="K92" s="1">
        <v>0</v>
      </c>
      <c r="L92" s="115">
        <v>0</v>
      </c>
      <c r="M92" s="65"/>
      <c r="N92" s="1">
        <v>0</v>
      </c>
      <c r="O92" s="1">
        <v>0</v>
      </c>
      <c r="P92" s="115">
        <v>0</v>
      </c>
    </row>
    <row r="93" spans="1:16" ht="17.25" hidden="1" customHeight="1" x14ac:dyDescent="0.2">
      <c r="A93" s="67" t="s">
        <v>20</v>
      </c>
      <c r="B93" s="68">
        <f t="shared" si="8"/>
        <v>0</v>
      </c>
      <c r="C93" s="69"/>
      <c r="D93" s="69"/>
      <c r="E93" s="110"/>
      <c r="G93" s="67" t="s">
        <v>20</v>
      </c>
      <c r="H93" s="68"/>
      <c r="I93" s="68"/>
      <c r="J93" s="69">
        <v>0</v>
      </c>
      <c r="K93" s="69">
        <v>0</v>
      </c>
      <c r="L93" s="69">
        <v>0</v>
      </c>
      <c r="M93" s="69"/>
      <c r="N93" s="69">
        <v>0</v>
      </c>
      <c r="O93" s="69">
        <v>0</v>
      </c>
      <c r="P93" s="69">
        <v>0</v>
      </c>
    </row>
    <row r="94" spans="1:16" ht="21" customHeight="1" x14ac:dyDescent="0.2">
      <c r="A94" s="87" t="s">
        <v>6</v>
      </c>
      <c r="B94" s="88">
        <f>SUM(B82:B93)</f>
        <v>48439</v>
      </c>
      <c r="C94" s="88">
        <f>SUM(C82:C93)</f>
        <v>23819</v>
      </c>
      <c r="D94" s="88">
        <f>SUM(D82:D93)</f>
        <v>19403</v>
      </c>
      <c r="E94" s="88">
        <f>SUM(E82:E93)</f>
        <v>5217</v>
      </c>
      <c r="G94" s="122" t="s">
        <v>6</v>
      </c>
      <c r="H94" s="88">
        <f>SUM(H82:H93)</f>
        <v>1523</v>
      </c>
      <c r="I94" s="88">
        <f t="shared" ref="I94:P94" si="9">SUM(I82:I93)</f>
        <v>2786</v>
      </c>
      <c r="J94" s="88">
        <f t="shared" si="9"/>
        <v>2010</v>
      </c>
      <c r="K94" s="88">
        <f t="shared" si="9"/>
        <v>741</v>
      </c>
      <c r="L94" s="88">
        <f t="shared" si="9"/>
        <v>35</v>
      </c>
      <c r="M94" s="88">
        <f t="shared" si="9"/>
        <v>34</v>
      </c>
      <c r="N94" s="88">
        <f t="shared" si="9"/>
        <v>21</v>
      </c>
      <c r="O94" s="88">
        <f t="shared" si="9"/>
        <v>13</v>
      </c>
      <c r="P94" s="88">
        <f t="shared" si="9"/>
        <v>0</v>
      </c>
    </row>
    <row r="95" spans="1:16" ht="21" customHeight="1" thickBot="1" x14ac:dyDescent="0.25">
      <c r="A95" s="123" t="s">
        <v>21</v>
      </c>
      <c r="B95" s="124">
        <f>B94/$B94</f>
        <v>1</v>
      </c>
      <c r="C95" s="124">
        <f>C94/$B94</f>
        <v>0.49173186894857451</v>
      </c>
      <c r="D95" s="124">
        <f>D94/$B94</f>
        <v>0.40056565990214499</v>
      </c>
      <c r="E95" s="124">
        <f>E94/$B94</f>
        <v>0.10770247114928054</v>
      </c>
      <c r="G95" s="123" t="s">
        <v>21</v>
      </c>
      <c r="H95" s="125">
        <f>H94/H94</f>
        <v>1</v>
      </c>
      <c r="I95" s="124">
        <f>I94/$I$94</f>
        <v>1</v>
      </c>
      <c r="J95" s="124">
        <f>J94/$I$94</f>
        <v>0.72146446518305818</v>
      </c>
      <c r="K95" s="124">
        <f>K94/$I$94</f>
        <v>0.26597272074659012</v>
      </c>
      <c r="L95" s="125">
        <f>L94/$I$94</f>
        <v>1.2562814070351759E-2</v>
      </c>
      <c r="M95" s="124">
        <f>M94/$M$94</f>
        <v>1</v>
      </c>
      <c r="N95" s="124">
        <f>N94/$M$94</f>
        <v>0.61764705882352944</v>
      </c>
      <c r="O95" s="124">
        <f>O94/$M$94</f>
        <v>0.38235294117647056</v>
      </c>
      <c r="P95" s="124">
        <f>P94/$M$94</f>
        <v>0</v>
      </c>
    </row>
    <row r="96" spans="1:16" ht="5.25" customHeight="1" x14ac:dyDescent="0.2">
      <c r="C96" s="90"/>
      <c r="D96" s="90"/>
      <c r="E96" s="90"/>
    </row>
    <row r="97" spans="1:16" ht="23.25" customHeight="1" x14ac:dyDescent="0.2">
      <c r="C97" s="90"/>
      <c r="D97" s="90"/>
      <c r="E97" s="90"/>
      <c r="G97" s="126" t="s">
        <v>58</v>
      </c>
      <c r="H97" s="126"/>
      <c r="I97" s="126"/>
      <c r="J97" s="126"/>
      <c r="K97" s="126"/>
      <c r="L97" s="126"/>
      <c r="M97" s="126"/>
      <c r="N97" s="126"/>
      <c r="O97" s="126"/>
      <c r="P97" s="126"/>
    </row>
    <row r="98" spans="1:16" ht="48" customHeight="1" x14ac:dyDescent="0.2">
      <c r="C98" s="90"/>
      <c r="D98" s="90"/>
      <c r="E98" s="90"/>
    </row>
    <row r="99" spans="1:16" ht="27.75" customHeight="1" x14ac:dyDescent="0.2">
      <c r="C99" s="90"/>
      <c r="D99" s="90"/>
      <c r="E99" s="90"/>
    </row>
    <row r="100" spans="1:16" ht="15.75" x14ac:dyDescent="0.25">
      <c r="A100" s="127" t="s">
        <v>59</v>
      </c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</row>
    <row r="101" spans="1:16" ht="3" customHeight="1" x14ac:dyDescent="0.25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</row>
    <row r="102" spans="1:16" ht="3.75" customHeight="1" x14ac:dyDescent="0.2"/>
    <row r="103" spans="1:16" ht="3.75" customHeight="1" x14ac:dyDescent="0.2"/>
    <row r="104" spans="1:16" ht="36.75" customHeight="1" x14ac:dyDescent="0.2">
      <c r="A104" s="129" t="s">
        <v>33</v>
      </c>
      <c r="B104" s="130" t="s">
        <v>6</v>
      </c>
      <c r="C104" s="59" t="s">
        <v>34</v>
      </c>
      <c r="D104" s="59" t="s">
        <v>35</v>
      </c>
      <c r="E104" s="59" t="s">
        <v>36</v>
      </c>
      <c r="F104" s="59" t="s">
        <v>37</v>
      </c>
      <c r="G104" s="59" t="s">
        <v>38</v>
      </c>
      <c r="H104" s="59" t="s">
        <v>39</v>
      </c>
      <c r="I104" s="59" t="s">
        <v>40</v>
      </c>
      <c r="J104" s="60" t="s">
        <v>41</v>
      </c>
      <c r="M104" s="131" t="s">
        <v>42</v>
      </c>
      <c r="N104" s="131" t="s">
        <v>43</v>
      </c>
      <c r="O104" s="131" t="s">
        <v>60</v>
      </c>
      <c r="P104" s="131" t="s">
        <v>61</v>
      </c>
    </row>
    <row r="105" spans="1:16" ht="30" customHeight="1" x14ac:dyDescent="0.2">
      <c r="A105" s="107" t="s">
        <v>49</v>
      </c>
      <c r="B105" s="62">
        <f>SUM(C105:J105)</f>
        <v>23819</v>
      </c>
      <c r="C105" s="63">
        <v>1276</v>
      </c>
      <c r="D105" s="63">
        <v>3035</v>
      </c>
      <c r="E105" s="63">
        <v>2448</v>
      </c>
      <c r="F105" s="63">
        <v>2709</v>
      </c>
      <c r="G105" s="63">
        <v>5259</v>
      </c>
      <c r="H105" s="63">
        <v>4757</v>
      </c>
      <c r="I105" s="63">
        <v>2863</v>
      </c>
      <c r="J105" s="63">
        <v>1472</v>
      </c>
      <c r="L105" s="1" t="s">
        <v>49</v>
      </c>
      <c r="M105" s="52">
        <f>C105+D105</f>
        <v>4311</v>
      </c>
      <c r="N105" s="52">
        <f>E105</f>
        <v>2448</v>
      </c>
      <c r="O105" s="52">
        <f>F105+G105+H105+I105</f>
        <v>15588</v>
      </c>
      <c r="P105" s="132">
        <f>J105</f>
        <v>1472</v>
      </c>
    </row>
    <row r="106" spans="1:16" ht="30" customHeight="1" x14ac:dyDescent="0.2">
      <c r="A106" s="133" t="s">
        <v>50</v>
      </c>
      <c r="B106" s="134">
        <f>SUM(C106:J106)</f>
        <v>19403</v>
      </c>
      <c r="C106" s="135">
        <v>1301</v>
      </c>
      <c r="D106" s="135">
        <v>2351</v>
      </c>
      <c r="E106" s="135">
        <v>1903</v>
      </c>
      <c r="F106" s="135">
        <v>3234</v>
      </c>
      <c r="G106" s="135">
        <v>4953</v>
      </c>
      <c r="H106" s="135">
        <v>3255</v>
      </c>
      <c r="I106" s="135">
        <v>1683</v>
      </c>
      <c r="J106" s="135">
        <v>723</v>
      </c>
      <c r="L106" s="1" t="s">
        <v>50</v>
      </c>
      <c r="M106" s="52">
        <f>C106+D106</f>
        <v>3652</v>
      </c>
      <c r="N106" s="52">
        <f>E106</f>
        <v>1903</v>
      </c>
      <c r="O106" s="52">
        <f>F106+G106+H106+I106</f>
        <v>13125</v>
      </c>
      <c r="P106" s="132">
        <f>J106</f>
        <v>723</v>
      </c>
    </row>
    <row r="107" spans="1:16" ht="30" customHeight="1" x14ac:dyDescent="0.2">
      <c r="A107" s="105" t="s">
        <v>51</v>
      </c>
      <c r="B107" s="71">
        <f>SUM(C107:J107)</f>
        <v>5217</v>
      </c>
      <c r="C107" s="65">
        <v>304</v>
      </c>
      <c r="D107" s="65">
        <v>1443</v>
      </c>
      <c r="E107" s="65">
        <v>2335</v>
      </c>
      <c r="F107" s="65">
        <v>541</v>
      </c>
      <c r="G107" s="65">
        <v>305</v>
      </c>
      <c r="H107" s="65">
        <v>155</v>
      </c>
      <c r="I107" s="65">
        <v>78</v>
      </c>
      <c r="J107" s="65">
        <v>56</v>
      </c>
      <c r="L107" s="1" t="s">
        <v>51</v>
      </c>
      <c r="M107" s="52">
        <f>C107+D107</f>
        <v>1747</v>
      </c>
      <c r="N107" s="52">
        <f>E107</f>
        <v>2335</v>
      </c>
      <c r="O107" s="52">
        <f>F107+G107+H107+I107</f>
        <v>1079</v>
      </c>
      <c r="P107" s="132">
        <f>J107</f>
        <v>56</v>
      </c>
    </row>
    <row r="108" spans="1:16" ht="30" customHeight="1" x14ac:dyDescent="0.2">
      <c r="A108" s="87" t="s">
        <v>6</v>
      </c>
      <c r="B108" s="88">
        <f>SUM(B105:B107)</f>
        <v>48439</v>
      </c>
      <c r="C108" s="88">
        <f t="shared" ref="C108:J108" si="10">SUM(C105:C107)</f>
        <v>2881</v>
      </c>
      <c r="D108" s="88">
        <f t="shared" si="10"/>
        <v>6829</v>
      </c>
      <c r="E108" s="88">
        <f t="shared" si="10"/>
        <v>6686</v>
      </c>
      <c r="F108" s="88">
        <f t="shared" si="10"/>
        <v>6484</v>
      </c>
      <c r="G108" s="88">
        <f t="shared" si="10"/>
        <v>10517</v>
      </c>
      <c r="H108" s="88">
        <f t="shared" si="10"/>
        <v>8167</v>
      </c>
      <c r="I108" s="88">
        <f t="shared" si="10"/>
        <v>4624</v>
      </c>
      <c r="J108" s="88">
        <f t="shared" si="10"/>
        <v>2251</v>
      </c>
      <c r="M108" s="136">
        <f>SUM(M105:M107)</f>
        <v>9710</v>
      </c>
      <c r="N108" s="136">
        <f>SUM(N105:N107)</f>
        <v>6686</v>
      </c>
      <c r="O108" s="136">
        <f>SUM(O105:O107)</f>
        <v>29792</v>
      </c>
      <c r="P108" s="136">
        <f>SUM(P105:P107)</f>
        <v>2251</v>
      </c>
    </row>
    <row r="109" spans="1:16" s="37" customFormat="1" ht="30" customHeight="1" thickBot="1" x14ac:dyDescent="0.25">
      <c r="A109" s="55" t="s">
        <v>21</v>
      </c>
      <c r="B109" s="56">
        <f t="shared" ref="B109:J109" si="11">B108/$B108</f>
        <v>1</v>
      </c>
      <c r="C109" s="56">
        <f t="shared" si="11"/>
        <v>5.9476867813125785E-2</v>
      </c>
      <c r="D109" s="56">
        <f t="shared" si="11"/>
        <v>0.14098144057474349</v>
      </c>
      <c r="E109" s="56">
        <f t="shared" si="11"/>
        <v>0.13802927393216211</v>
      </c>
      <c r="F109" s="56">
        <f t="shared" si="11"/>
        <v>0.13385908049299119</v>
      </c>
      <c r="G109" s="56">
        <f t="shared" si="11"/>
        <v>0.21711843762257685</v>
      </c>
      <c r="H109" s="56">
        <f t="shared" si="11"/>
        <v>0.16860381097875679</v>
      </c>
      <c r="I109" s="56">
        <f t="shared" si="11"/>
        <v>9.5460269617457003E-2</v>
      </c>
      <c r="J109" s="56">
        <f t="shared" si="11"/>
        <v>4.6470818968186792E-2</v>
      </c>
    </row>
    <row r="110" spans="1:16" ht="14.25" customHeight="1" x14ac:dyDescent="0.2"/>
    <row r="111" spans="1:16" ht="4.5" customHeight="1" x14ac:dyDescent="0.2">
      <c r="C111" s="137"/>
      <c r="D111" s="137"/>
      <c r="E111" s="137"/>
      <c r="F111" s="137"/>
      <c r="G111" s="137"/>
      <c r="H111" s="137"/>
      <c r="I111" s="137"/>
      <c r="J111" s="137"/>
    </row>
    <row r="112" spans="1:16" ht="4.5" customHeight="1" x14ac:dyDescent="0.2"/>
    <row r="113" spans="1:16" ht="4.5" customHeight="1" x14ac:dyDescent="0.2"/>
    <row r="114" spans="1:16" ht="15.75" x14ac:dyDescent="0.25">
      <c r="A114" s="17" t="s">
        <v>62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ht="4.5" customHeight="1" x14ac:dyDescent="0.2"/>
    <row r="116" spans="1:16" ht="4.5" customHeight="1" x14ac:dyDescent="0.2"/>
    <row r="117" spans="1:16" ht="39.75" customHeight="1" x14ac:dyDescent="0.2">
      <c r="A117" s="138" t="s">
        <v>33</v>
      </c>
      <c r="B117" s="139" t="s">
        <v>6</v>
      </c>
      <c r="C117" s="138" t="s">
        <v>63</v>
      </c>
      <c r="D117" s="138" t="s">
        <v>64</v>
      </c>
      <c r="E117" s="138" t="s">
        <v>65</v>
      </c>
      <c r="F117" s="138" t="s">
        <v>66</v>
      </c>
      <c r="G117" s="138" t="s">
        <v>67</v>
      </c>
      <c r="H117" s="140"/>
      <c r="I117" s="140"/>
    </row>
    <row r="118" spans="1:16" ht="30" customHeight="1" x14ac:dyDescent="0.2">
      <c r="A118" s="107" t="s">
        <v>49</v>
      </c>
      <c r="B118" s="62">
        <f>SUM(C118:G118)</f>
        <v>23819</v>
      </c>
      <c r="C118" s="63">
        <v>17702</v>
      </c>
      <c r="D118" s="63">
        <v>5857</v>
      </c>
      <c r="E118" s="63">
        <v>99</v>
      </c>
      <c r="F118" s="63">
        <v>139</v>
      </c>
      <c r="G118" s="63">
        <f>B105-(C118+D118+E118+F118)</f>
        <v>22</v>
      </c>
      <c r="H118" s="141"/>
      <c r="I118" s="141"/>
    </row>
    <row r="119" spans="1:16" ht="30" customHeight="1" x14ac:dyDescent="0.2">
      <c r="A119" s="133" t="s">
        <v>50</v>
      </c>
      <c r="B119" s="134">
        <f>SUM(C119:G119)</f>
        <v>19403</v>
      </c>
      <c r="C119" s="135">
        <v>13700</v>
      </c>
      <c r="D119" s="135">
        <v>5501</v>
      </c>
      <c r="E119" s="135">
        <v>79</v>
      </c>
      <c r="F119" s="135">
        <v>102</v>
      </c>
      <c r="G119" s="135">
        <f>B106-(C119+D119+E119+F119)</f>
        <v>21</v>
      </c>
      <c r="H119" s="141"/>
      <c r="I119" s="141"/>
    </row>
    <row r="120" spans="1:16" ht="30" customHeight="1" x14ac:dyDescent="0.2">
      <c r="A120" s="142" t="s">
        <v>51</v>
      </c>
      <c r="B120" s="143">
        <f>SUM(C120:G120)</f>
        <v>5217</v>
      </c>
      <c r="C120" s="144">
        <v>4440</v>
      </c>
      <c r="D120" s="144">
        <v>706</v>
      </c>
      <c r="E120" s="144">
        <v>26</v>
      </c>
      <c r="F120" s="144">
        <v>24</v>
      </c>
      <c r="G120" s="144">
        <f>B107-(C120+D120+E120+F120)</f>
        <v>21</v>
      </c>
      <c r="H120" s="141"/>
      <c r="I120" s="141"/>
    </row>
    <row r="121" spans="1:16" ht="30" customHeight="1" x14ac:dyDescent="0.2">
      <c r="A121" s="122" t="s">
        <v>6</v>
      </c>
      <c r="B121" s="88">
        <f t="shared" ref="B121:G121" si="12">SUM(B118:B120)</f>
        <v>48439</v>
      </c>
      <c r="C121" s="88">
        <f t="shared" si="12"/>
        <v>35842</v>
      </c>
      <c r="D121" s="88">
        <f t="shared" si="12"/>
        <v>12064</v>
      </c>
      <c r="E121" s="88">
        <f t="shared" si="12"/>
        <v>204</v>
      </c>
      <c r="F121" s="88">
        <f t="shared" si="12"/>
        <v>265</v>
      </c>
      <c r="G121" s="88">
        <f t="shared" si="12"/>
        <v>64</v>
      </c>
      <c r="H121" s="145"/>
      <c r="I121" s="145"/>
    </row>
    <row r="122" spans="1:16" ht="30" customHeight="1" thickBot="1" x14ac:dyDescent="0.25">
      <c r="A122" s="55" t="s">
        <v>21</v>
      </c>
      <c r="B122" s="56">
        <f t="shared" ref="B122:G122" si="13">B121/$B121</f>
        <v>1</v>
      </c>
      <c r="C122" s="56">
        <f t="shared" si="13"/>
        <v>0.73994095666714832</v>
      </c>
      <c r="D122" s="56">
        <f t="shared" si="13"/>
        <v>0.2490555131195937</v>
      </c>
      <c r="E122" s="56">
        <f t="shared" si="13"/>
        <v>4.2114824831231031E-3</v>
      </c>
      <c r="F122" s="56">
        <f t="shared" si="13"/>
        <v>5.4707983236648152E-3</v>
      </c>
      <c r="G122" s="56">
        <f t="shared" si="13"/>
        <v>1.3212494064699931E-3</v>
      </c>
      <c r="H122" s="145"/>
      <c r="I122" s="145"/>
    </row>
    <row r="123" spans="1:16" ht="15" customHeight="1" x14ac:dyDescent="0.2">
      <c r="A123" s="146" t="s">
        <v>68</v>
      </c>
    </row>
    <row r="124" spans="1:16" ht="15" customHeight="1" x14ac:dyDescent="0.2">
      <c r="A124" s="146"/>
    </row>
    <row r="125" spans="1:16" ht="15" customHeight="1" x14ac:dyDescent="0.2">
      <c r="A125" s="146"/>
    </row>
    <row r="126" spans="1:16" x14ac:dyDescent="0.2">
      <c r="A126" s="146"/>
    </row>
    <row r="127" spans="1:16" x14ac:dyDescent="0.2">
      <c r="A127" s="146"/>
    </row>
  </sheetData>
  <mergeCells count="18">
    <mergeCell ref="A101:P101"/>
    <mergeCell ref="A114:P114"/>
    <mergeCell ref="I80:I81"/>
    <mergeCell ref="J80:L80"/>
    <mergeCell ref="M80:M81"/>
    <mergeCell ref="N80:P80"/>
    <mergeCell ref="G97:P97"/>
    <mergeCell ref="A100:P100"/>
    <mergeCell ref="A16:P16"/>
    <mergeCell ref="G38:H38"/>
    <mergeCell ref="A55:P55"/>
    <mergeCell ref="A80:A81"/>
    <mergeCell ref="B80:B81"/>
    <mergeCell ref="C80:C81"/>
    <mergeCell ref="D80:D81"/>
    <mergeCell ref="E80:E81"/>
    <mergeCell ref="G80:G81"/>
    <mergeCell ref="H80:H81"/>
  </mergeCells>
  <printOptions horizontalCentered="1"/>
  <pageMargins left="0.39370078740157483" right="0.39370078740157483" top="0.39370078740157483" bottom="0.23622047244094491" header="0" footer="0"/>
  <pageSetup paperSize="9" scale="80" orientation="landscape" r:id="rId1"/>
  <headerFooter alignWithMargins="0">
    <oddFooter>&amp;L&amp;8Fuente: Sistema de registro de casos atendidos  en los CEMElaboración: Unidad de Generación de Información y Gestión del Conocimiento  - Programa Nacional contra la Violencia Familiar y Sexual&amp;RPág. &amp;P</oddFooter>
  </headerFooter>
  <rowBreaks count="2" manualBreakCount="2">
    <brk id="54" max="15" man="1"/>
    <brk id="9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 VFS</vt:lpstr>
      <vt:lpstr>'CASOS DE VFS'!Área_de_impresión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2015-11-11T14:22:03Z</dcterms:created>
  <dcterms:modified xsi:type="dcterms:W3CDTF">2015-11-11T14:23:00Z</dcterms:modified>
</cp:coreProperties>
</file>