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GENARO\Estadísticas para web\2018\ENERO\Boletines y Resúmenes estadísticos\"/>
    </mc:Choice>
  </mc:AlternateContent>
  <bookViews>
    <workbookView xWindow="0" yWindow="0" windowWidth="23040" windowHeight="10665" tabRatio="805"/>
  </bookViews>
  <sheets>
    <sheet name="Casos CEM" sheetId="1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A" localSheetId="0">#REF!</definedName>
    <definedName name="A">#REF!</definedName>
    <definedName name="AAA" localSheetId="0">[1]Casos!#REF!</definedName>
    <definedName name="AAA">[1]Casos!#REF!</definedName>
    <definedName name="AB" localSheetId="0">#REF!</definedName>
    <definedName name="AB">#REF!</definedName>
    <definedName name="ABAN" localSheetId="0">#REF!</definedName>
    <definedName name="ABAN">#REF!</definedName>
    <definedName name="ABANCAY" localSheetId="0">#REF!</definedName>
    <definedName name="ABANCAY">#REF!</definedName>
    <definedName name="AMES" localSheetId="0">'[2]Base 2012'!$E$1</definedName>
    <definedName name="AMES">'[3]Base 2012'!$E$1</definedName>
    <definedName name="AÑO" localSheetId="0">#REF!</definedName>
    <definedName name="AÑO">#REF!</definedName>
    <definedName name="AÑOS" localSheetId="0">#REF!</definedName>
    <definedName name="AÑOS">#REF!</definedName>
    <definedName name="_xlnm.Print_Area" localSheetId="0">'Casos CEM'!$A$1:$Q$293</definedName>
    <definedName name="AUTORIA" localSheetId="0">#REF!</definedName>
    <definedName name="AUTORIA">#REF!</definedName>
    <definedName name="CEM" localSheetId="0">#REF!</definedName>
    <definedName name="CEM">#REF!</definedName>
    <definedName name="conocimiento_caso" localSheetId="0">#REF!</definedName>
    <definedName name="conocimiento_caso">#REF!</definedName>
    <definedName name="D" localSheetId="0">#REF!</definedName>
    <definedName name="D">#REF!</definedName>
    <definedName name="DDD" localSheetId="0">[1]Casos!#REF!</definedName>
    <definedName name="DDD">[1]Casos!#REF!</definedName>
    <definedName name="DE" localSheetId="0">#REF!</definedName>
    <definedName name="DE">#REF!</definedName>
    <definedName name="DEPA" localSheetId="0">#REF!</definedName>
    <definedName name="DEPA">#REF!</definedName>
    <definedName name="dia" localSheetId="0">#REF!</definedName>
    <definedName name="dia">#REF!</definedName>
    <definedName name="DIST" localSheetId="0">[4]Casos!#REF!</definedName>
    <definedName name="DIST">[5]Casos!#REF!</definedName>
    <definedName name="DISTRITO" localSheetId="0">#REF!</definedName>
    <definedName name="DISTRITO">#REF!</definedName>
    <definedName name="DPTO" localSheetId="0">#REF!</definedName>
    <definedName name="DPTO">[5]Casos!#REF!</definedName>
    <definedName name="DR" localSheetId="0">#REF!</definedName>
    <definedName name="DR">#REF!</definedName>
    <definedName name="E" localSheetId="0">#REF!</definedName>
    <definedName name="E">#REF!</definedName>
    <definedName name="EEE" localSheetId="0">[1]Casos!#REF!</definedName>
    <definedName name="EEE">[1]Casos!#REF!</definedName>
    <definedName name="GÉNERO" localSheetId="0">#REF!</definedName>
    <definedName name="GÉNERO">#REF!</definedName>
    <definedName name="genero1" localSheetId="0">#REF!</definedName>
    <definedName name="genero1">#REF!</definedName>
    <definedName name="GENRO" localSheetId="0">#REF!</definedName>
    <definedName name="GENRO">#REF!</definedName>
    <definedName name="GENRO21" localSheetId="0">#REF!</definedName>
    <definedName name="GENRO21">#REF!</definedName>
    <definedName name="GGGGG" localSheetId="0">'[6]Base 2012'!$B$1</definedName>
    <definedName name="GGGGG">'[7]Base 2012'!$B$1</definedName>
    <definedName name="GGGGGGGGGG" localSheetId="0">'[6]Base 2012'!$D$1</definedName>
    <definedName name="GGGGGGGGGG">'[7]Base 2012'!$D$1</definedName>
    <definedName name="GRADO" localSheetId="0">#REF!</definedName>
    <definedName name="GRADO">#REF!</definedName>
    <definedName name="HIJOS" localSheetId="0">#REF!</definedName>
    <definedName name="HIJOS">#REF!</definedName>
    <definedName name="HOMICIDIO" localSheetId="0">#REF!</definedName>
    <definedName name="HOMICIDIO">#REF!</definedName>
    <definedName name="HOMICIDIO1" localSheetId="0">#REF!</definedName>
    <definedName name="HOMICIDIO1">#REF!</definedName>
    <definedName name="J" localSheetId="0">[8]Casos!#REF!</definedName>
    <definedName name="J">[9]Casos!#REF!</definedName>
    <definedName name="LABOR" localSheetId="0">#REF!</definedName>
    <definedName name="LABOR">#REF!</definedName>
    <definedName name="LUGAR" localSheetId="0">#REF!</definedName>
    <definedName name="LUGAR">#REF!</definedName>
    <definedName name="Marca_temporal" localSheetId="0">#REF!</definedName>
    <definedName name="Marca_temporal">#REF!</definedName>
    <definedName name="MEDIDAS" localSheetId="0">#REF!</definedName>
    <definedName name="MEDIDAS">#REF!</definedName>
    <definedName name="MES" localSheetId="0">#REF!</definedName>
    <definedName name="Mes">[10]Participantes!#REF!</definedName>
    <definedName name="N" localSheetId="0">#REF!</definedName>
    <definedName name="N">#REF!</definedName>
    <definedName name="NDDDSFDSF" localSheetId="0">#REF!</definedName>
    <definedName name="NDDDSFDSF">#REF!</definedName>
    <definedName name="Nro_de_oficio" localSheetId="0">#REF!</definedName>
    <definedName name="Nro_de_oficio">#REF!</definedName>
    <definedName name="OK" localSheetId="0">#REF!</definedName>
    <definedName name="OK">#REF!</definedName>
    <definedName name="PROV" localSheetId="0">#REF!</definedName>
    <definedName name="PROV">[5]Casos!#REF!</definedName>
    <definedName name="PROVINCIA" localSheetId="0">#REF!</definedName>
    <definedName name="PROVINCIA">#REF!</definedName>
    <definedName name="RESPUESTA" localSheetId="0">#REF!</definedName>
    <definedName name="RESPUESTA">#REF!</definedName>
    <definedName name="RITA" localSheetId="0">[1]Casos!#REF!</definedName>
    <definedName name="RITA">[1]Casos!#REF!</definedName>
    <definedName name="S" localSheetId="0">#REF!</definedName>
    <definedName name="S">#REF!</definedName>
    <definedName name="SEXO" localSheetId="0">#REF!</definedName>
    <definedName name="SEXO">#REF!</definedName>
    <definedName name="SITUACION" localSheetId="0">#REF!</definedName>
    <definedName name="SITUACION">#REF!</definedName>
    <definedName name="SS" localSheetId="0">#REF!</definedName>
    <definedName name="SS">#REF!</definedName>
    <definedName name="SSS" localSheetId="0">[11]Casos!#REF!</definedName>
    <definedName name="SSS">[11]Casos!#REF!</definedName>
    <definedName name="SSSS" localSheetId="0">#REF!</definedName>
    <definedName name="SSSS">#REF!</definedName>
    <definedName name="SSSSSSS" localSheetId="0">#REF!</definedName>
    <definedName name="SSSSSSS">#REF!</definedName>
    <definedName name="SSSSSSSSSS">'[12]Base 2012'!$E$1</definedName>
    <definedName name="SSSSSSSSSSS" localSheetId="0">#REF!</definedName>
    <definedName name="SSSSSSSSSSS">#REF!</definedName>
    <definedName name="SSSSSSSSSSSSSS" localSheetId="0">#REF!</definedName>
    <definedName name="SSSSSSSSSSSSSS">#REF!</definedName>
    <definedName name="SSSSSSSSSSSSSSSSSS" localSheetId="0">#REF!</definedName>
    <definedName name="SSSSSSSSSSSSSSSSSS">#REF!</definedName>
    <definedName name="SSSSSSSSSSSSSSSSSSSSSSSSSSSSSS" localSheetId="0">#REF!</definedName>
    <definedName name="SSSSSSSSSSSSSSSSSSSSSSSSSSSSSS">#REF!</definedName>
    <definedName name="Tabla1" localSheetId="0">#REF!</definedName>
    <definedName name="Tabla1">#REF!</definedName>
    <definedName name="VINCULO" localSheetId="0">#REF!</definedName>
    <definedName name="VINCULO">#REF!</definedName>
    <definedName name="VINCULO_A" localSheetId="0">#REF!</definedName>
    <definedName name="VINCULO_A">#REF!</definedName>
    <definedName name="XX" localSheetId="0">[13]Casos!#REF!</definedName>
    <definedName name="XX">[14]Casos!#REF!</definedName>
    <definedName name="ZONA" localSheetId="0">#REF!</definedName>
    <definedName name="ZONA">[5]Casos!#REF!</definedName>
  </definedNames>
  <calcPr calcId="152511"/>
</workbook>
</file>

<file path=xl/calcChain.xml><?xml version="1.0" encoding="utf-8"?>
<calcChain xmlns="http://schemas.openxmlformats.org/spreadsheetml/2006/main">
  <c r="C292" i="11" l="1"/>
  <c r="B291" i="11"/>
  <c r="B290" i="11"/>
  <c r="B289" i="11"/>
  <c r="B288" i="11"/>
  <c r="F283" i="11"/>
  <c r="J228" i="11"/>
  <c r="I228" i="11"/>
  <c r="H228" i="11"/>
  <c r="G228" i="11"/>
  <c r="F227" i="11"/>
  <c r="F226" i="11"/>
  <c r="F225" i="11"/>
  <c r="F224" i="11"/>
  <c r="F223" i="11"/>
  <c r="F222" i="11"/>
  <c r="F221" i="11"/>
  <c r="F220" i="11"/>
  <c r="F219" i="11"/>
  <c r="F218" i="11"/>
  <c r="F217" i="11"/>
  <c r="F216" i="11"/>
  <c r="F215" i="11"/>
  <c r="F214" i="11"/>
  <c r="F213" i="11"/>
  <c r="F212" i="11"/>
  <c r="F211" i="11"/>
  <c r="F210" i="11"/>
  <c r="F209" i="11"/>
  <c r="F208" i="11"/>
  <c r="F207" i="11"/>
  <c r="F206" i="11"/>
  <c r="F205" i="11"/>
  <c r="F204" i="11"/>
  <c r="F203" i="11"/>
  <c r="F202" i="11"/>
  <c r="F201" i="11"/>
  <c r="F200" i="11"/>
  <c r="F199" i="11"/>
  <c r="F198" i="11"/>
  <c r="F228" i="11" s="1"/>
  <c r="N188" i="11"/>
  <c r="M188" i="11"/>
  <c r="L188" i="11"/>
  <c r="K188" i="11"/>
  <c r="J188" i="11"/>
  <c r="I188" i="11"/>
  <c r="H188" i="11"/>
  <c r="G188" i="11"/>
  <c r="F188" i="11"/>
  <c r="E188" i="11"/>
  <c r="D188" i="11"/>
  <c r="C188" i="11"/>
  <c r="B187" i="11"/>
  <c r="B186" i="11"/>
  <c r="B185" i="11"/>
  <c r="B184" i="11"/>
  <c r="B183" i="11"/>
  <c r="B182" i="11"/>
  <c r="B181" i="11"/>
  <c r="B180" i="11"/>
  <c r="B179" i="11"/>
  <c r="B178" i="11"/>
  <c r="B177" i="11"/>
  <c r="B176" i="11"/>
  <c r="B175" i="11"/>
  <c r="B174" i="11"/>
  <c r="B173" i="11"/>
  <c r="B172" i="11"/>
  <c r="B171" i="11"/>
  <c r="B170" i="11"/>
  <c r="B169" i="11"/>
  <c r="B168" i="11"/>
  <c r="B167" i="11"/>
  <c r="B166" i="11"/>
  <c r="B165" i="11"/>
  <c r="B164" i="11"/>
  <c r="B163" i="11"/>
  <c r="C156" i="11"/>
  <c r="D156" i="11" s="1"/>
  <c r="I156" i="11" s="1"/>
  <c r="B156" i="11"/>
  <c r="D155" i="11"/>
  <c r="D154" i="11"/>
  <c r="D153" i="11"/>
  <c r="D152" i="11"/>
  <c r="D151" i="11"/>
  <c r="D150" i="11"/>
  <c r="D149" i="11"/>
  <c r="D148" i="11"/>
  <c r="D147" i="11"/>
  <c r="D146" i="11"/>
  <c r="D145" i="11"/>
  <c r="D144" i="11"/>
  <c r="I144" i="11" s="1"/>
  <c r="J137" i="11"/>
  <c r="I137" i="11"/>
  <c r="H137" i="11"/>
  <c r="G137" i="11"/>
  <c r="F137" i="11"/>
  <c r="E137" i="11"/>
  <c r="D137" i="11"/>
  <c r="C137" i="11"/>
  <c r="B136" i="11"/>
  <c r="B135" i="11"/>
  <c r="B134" i="11"/>
  <c r="B133" i="11"/>
  <c r="B137" i="11" s="1"/>
  <c r="N126" i="11"/>
  <c r="M126" i="11"/>
  <c r="D126" i="11"/>
  <c r="C126" i="11"/>
  <c r="L125" i="11"/>
  <c r="B125" i="11"/>
  <c r="L124" i="11"/>
  <c r="B124" i="11"/>
  <c r="L123" i="11"/>
  <c r="B123" i="11"/>
  <c r="L122" i="11"/>
  <c r="B122" i="11"/>
  <c r="P114" i="11"/>
  <c r="O114" i="11"/>
  <c r="N114" i="11"/>
  <c r="M114" i="11"/>
  <c r="J114" i="11"/>
  <c r="I114" i="11"/>
  <c r="H114" i="11"/>
  <c r="G114" i="11"/>
  <c r="F114" i="11"/>
  <c r="E114" i="11"/>
  <c r="D114" i="11"/>
  <c r="C114" i="11"/>
  <c r="P113" i="11"/>
  <c r="O113" i="11"/>
  <c r="N113" i="11"/>
  <c r="M113" i="11"/>
  <c r="M115" i="11" s="1"/>
  <c r="B113" i="11"/>
  <c r="P112" i="11"/>
  <c r="O112" i="11"/>
  <c r="N112" i="11"/>
  <c r="M112" i="11"/>
  <c r="B112" i="11"/>
  <c r="P111" i="11"/>
  <c r="P115" i="11" s="1"/>
  <c r="O111" i="11"/>
  <c r="O115" i="11" s="1"/>
  <c r="N111" i="11"/>
  <c r="M111" i="11"/>
  <c r="B111" i="11"/>
  <c r="B110" i="11"/>
  <c r="B114" i="11" s="1"/>
  <c r="Q98" i="11"/>
  <c r="P98" i="11"/>
  <c r="O98" i="11"/>
  <c r="M98" i="11"/>
  <c r="L98" i="11"/>
  <c r="K98" i="11"/>
  <c r="I98" i="11"/>
  <c r="I99" i="11" s="1"/>
  <c r="F98" i="11"/>
  <c r="E98" i="11"/>
  <c r="D98" i="11"/>
  <c r="C98" i="11"/>
  <c r="N97" i="11"/>
  <c r="J97" i="11"/>
  <c r="B97" i="11"/>
  <c r="N96" i="11"/>
  <c r="J96" i="11"/>
  <c r="B96" i="11"/>
  <c r="N95" i="11"/>
  <c r="J95" i="11"/>
  <c r="B95" i="11"/>
  <c r="N94" i="11"/>
  <c r="J94" i="11"/>
  <c r="B94" i="11"/>
  <c r="N93" i="11"/>
  <c r="J93" i="11"/>
  <c r="B93" i="11"/>
  <c r="N92" i="11"/>
  <c r="J92" i="11"/>
  <c r="B92" i="11"/>
  <c r="N91" i="11"/>
  <c r="J91" i="11"/>
  <c r="B91" i="11"/>
  <c r="N90" i="11"/>
  <c r="J90" i="11"/>
  <c r="B90" i="11"/>
  <c r="N89" i="11"/>
  <c r="J89" i="11"/>
  <c r="B89" i="11"/>
  <c r="N88" i="11"/>
  <c r="J88" i="11"/>
  <c r="B88" i="11"/>
  <c r="N87" i="11"/>
  <c r="J87" i="11"/>
  <c r="B87" i="11"/>
  <c r="N86" i="11"/>
  <c r="J86" i="11"/>
  <c r="B86" i="11"/>
  <c r="J77" i="11"/>
  <c r="I77" i="11"/>
  <c r="H77" i="11"/>
  <c r="G77" i="11"/>
  <c r="F77" i="11"/>
  <c r="E77" i="11"/>
  <c r="N65" i="11" s="1"/>
  <c r="D77" i="11"/>
  <c r="C77" i="11"/>
  <c r="B76" i="11"/>
  <c r="B75" i="11"/>
  <c r="B74" i="11"/>
  <c r="B73" i="11"/>
  <c r="B72" i="11"/>
  <c r="B71" i="11"/>
  <c r="B70" i="11"/>
  <c r="B69" i="11"/>
  <c r="B68" i="11"/>
  <c r="B77" i="11" s="1"/>
  <c r="B67" i="11"/>
  <c r="B66" i="11"/>
  <c r="B65" i="11"/>
  <c r="K56" i="11"/>
  <c r="L54" i="11" s="1"/>
  <c r="G54" i="11"/>
  <c r="F54" i="11"/>
  <c r="E54" i="11"/>
  <c r="D54" i="11"/>
  <c r="C54" i="11"/>
  <c r="B53" i="11"/>
  <c r="B52" i="11"/>
  <c r="B51" i="11"/>
  <c r="B50" i="11"/>
  <c r="B49" i="11"/>
  <c r="B48" i="11"/>
  <c r="B47" i="11"/>
  <c r="B46" i="11"/>
  <c r="B45" i="11"/>
  <c r="B44" i="11"/>
  <c r="B43" i="11"/>
  <c r="B42" i="11"/>
  <c r="D35" i="11"/>
  <c r="C35" i="11"/>
  <c r="B34" i="11"/>
  <c r="B33" i="11"/>
  <c r="B32" i="11"/>
  <c r="B31" i="11"/>
  <c r="B30" i="11"/>
  <c r="B29" i="11"/>
  <c r="B28" i="11"/>
  <c r="B27" i="11"/>
  <c r="I26" i="11"/>
  <c r="H26" i="11"/>
  <c r="G26" i="11"/>
  <c r="B26" i="11"/>
  <c r="J25" i="11"/>
  <c r="B25" i="11"/>
  <c r="J24" i="11"/>
  <c r="B24" i="11"/>
  <c r="J23" i="11"/>
  <c r="B23" i="11"/>
  <c r="B54" i="11" l="1"/>
  <c r="B56" i="11" s="1"/>
  <c r="H189" i="11"/>
  <c r="L42" i="11"/>
  <c r="J98" i="11"/>
  <c r="F78" i="11"/>
  <c r="B98" i="11"/>
  <c r="E99" i="11" s="1"/>
  <c r="G115" i="11"/>
  <c r="B126" i="11"/>
  <c r="C138" i="11"/>
  <c r="B35" i="11"/>
  <c r="B37" i="11" s="1"/>
  <c r="G78" i="11"/>
  <c r="L126" i="11"/>
  <c r="D138" i="11"/>
  <c r="B292" i="11"/>
  <c r="N115" i="11"/>
  <c r="B188" i="11"/>
  <c r="G189" i="11" s="1"/>
  <c r="J26" i="11"/>
  <c r="N98" i="11"/>
  <c r="N99" i="11" s="1"/>
  <c r="E138" i="11"/>
  <c r="I78" i="11"/>
  <c r="F138" i="11"/>
  <c r="F189" i="11"/>
  <c r="N189" i="11"/>
  <c r="P99" i="11"/>
  <c r="O99" i="11"/>
  <c r="E78" i="11"/>
  <c r="B78" i="11"/>
  <c r="H78" i="11"/>
  <c r="B115" i="11"/>
  <c r="J115" i="11"/>
  <c r="C115" i="11"/>
  <c r="I115" i="11"/>
  <c r="H115" i="11"/>
  <c r="H229" i="11"/>
  <c r="I229" i="11"/>
  <c r="G229" i="11"/>
  <c r="C78" i="11"/>
  <c r="J229" i="11"/>
  <c r="L56" i="11"/>
  <c r="D78" i="11"/>
  <c r="J99" i="11"/>
  <c r="M99" i="11"/>
  <c r="K99" i="11"/>
  <c r="E115" i="11"/>
  <c r="I138" i="11"/>
  <c r="I189" i="11"/>
  <c r="B99" i="11"/>
  <c r="F99" i="11"/>
  <c r="D99" i="11"/>
  <c r="C127" i="11"/>
  <c r="D37" i="11"/>
  <c r="D127" i="11"/>
  <c r="J78" i="11"/>
  <c r="G138" i="11"/>
  <c r="B138" i="11"/>
  <c r="J138" i="11"/>
  <c r="G56" i="11"/>
  <c r="E56" i="11"/>
  <c r="C56" i="11"/>
  <c r="F56" i="11"/>
  <c r="D115" i="11"/>
  <c r="H138" i="11"/>
  <c r="L99" i="11"/>
  <c r="F115" i="11"/>
  <c r="B189" i="11"/>
  <c r="L189" i="11"/>
  <c r="K189" i="11"/>
  <c r="J189" i="11"/>
  <c r="M189" i="11"/>
  <c r="E189" i="11"/>
  <c r="D189" i="11"/>
  <c r="C189" i="11"/>
  <c r="M127" i="11"/>
  <c r="N127" i="11"/>
  <c r="N66" i="11"/>
  <c r="N64" i="11"/>
  <c r="N67" i="11"/>
  <c r="C99" i="11" l="1"/>
  <c r="Q99" i="11"/>
  <c r="C37" i="11"/>
  <c r="D56" i="11"/>
  <c r="L127" i="11"/>
  <c r="B127" i="11"/>
  <c r="F229" i="11"/>
  <c r="O67" i="11"/>
  <c r="N79" i="11"/>
  <c r="O64" i="11" s="1"/>
  <c r="O66" i="11"/>
  <c r="O79" i="11" l="1"/>
  <c r="O65" i="11"/>
</calcChain>
</file>

<file path=xl/sharedStrings.xml><?xml version="1.0" encoding="utf-8"?>
<sst xmlns="http://schemas.openxmlformats.org/spreadsheetml/2006/main" count="386" uniqueCount="238">
  <si>
    <t xml:space="preserve">Mes </t>
  </si>
  <si>
    <t>Total</t>
  </si>
  <si>
    <t>60 + años</t>
  </si>
  <si>
    <t>Ene</t>
  </si>
  <si>
    <t>Feb</t>
  </si>
  <si>
    <t>Mar</t>
  </si>
  <si>
    <t>Abr</t>
  </si>
  <si>
    <t>May</t>
  </si>
  <si>
    <t>Jun</t>
  </si>
  <si>
    <t>Jul</t>
  </si>
  <si>
    <t>Ago</t>
  </si>
  <si>
    <t>Oct</t>
  </si>
  <si>
    <t>Nov</t>
  </si>
  <si>
    <t>Dic</t>
  </si>
  <si>
    <t>%</t>
  </si>
  <si>
    <t>Mujer</t>
  </si>
  <si>
    <t>Hombre</t>
  </si>
  <si>
    <t>Variación %</t>
  </si>
  <si>
    <t>Tipo de Violencia</t>
  </si>
  <si>
    <t>Set</t>
  </si>
  <si>
    <t>0-17 años</t>
  </si>
  <si>
    <t>Leve</t>
  </si>
  <si>
    <t>Moderado</t>
  </si>
  <si>
    <t>Admisión</t>
  </si>
  <si>
    <t>Psicología</t>
  </si>
  <si>
    <t>Social</t>
  </si>
  <si>
    <t>PROGRAMA NACIONAL CONTRA LA VIOLENCIA FAMILIAR Y SEXUAL</t>
  </si>
  <si>
    <t>Niños y niñas</t>
  </si>
  <si>
    <t>Adolescentes</t>
  </si>
  <si>
    <t>Adultos/as</t>
  </si>
  <si>
    <t>Casos atendidos por meses y tipo de violencia</t>
  </si>
  <si>
    <t>Económica o patrimonial</t>
  </si>
  <si>
    <t>Psicológica</t>
  </si>
  <si>
    <t>Física</t>
  </si>
  <si>
    <t>Sexual</t>
  </si>
  <si>
    <t>Violación sexual</t>
  </si>
  <si>
    <t>Lima</t>
  </si>
  <si>
    <t>Arequipa</t>
  </si>
  <si>
    <t>Total
Casos</t>
  </si>
  <si>
    <t>Total de Casos</t>
  </si>
  <si>
    <t>Enero</t>
  </si>
  <si>
    <t>Febrero</t>
  </si>
  <si>
    <t>Marzo</t>
  </si>
  <si>
    <t>Abril</t>
  </si>
  <si>
    <t>Mayo</t>
  </si>
  <si>
    <t>Junio</t>
  </si>
  <si>
    <t>Julio</t>
  </si>
  <si>
    <t>Agosto</t>
  </si>
  <si>
    <t>Octubre</t>
  </si>
  <si>
    <t>Noviembre</t>
  </si>
  <si>
    <t>Diciembre</t>
  </si>
  <si>
    <r>
      <t>CASOS ATENDIDOS</t>
    </r>
    <r>
      <rPr>
        <b/>
        <sz val="17"/>
        <color indexed="9"/>
        <rFont val="Arial"/>
        <family val="2"/>
      </rPr>
      <t xml:space="preserve"> A PERSONAS AFECTADAS POR HECHOS DE VIOLENCIA CONTRA LAS MUJERES, LOS INTEGRANTES </t>
    </r>
  </si>
  <si>
    <t>DEL GRUPO FAMILIAR Y PERSONAS AFECTADAS POR VIOLENCIA SEXUAL EN LOS CEM A NIVEL NACIONAL</t>
  </si>
  <si>
    <r>
      <t xml:space="preserve">POBLACIÓN TOTAL </t>
    </r>
    <r>
      <rPr>
        <b/>
        <u/>
        <vertAlign val="superscript"/>
        <sz val="15"/>
        <color indexed="9"/>
        <rFont val="Arial"/>
        <family val="2"/>
      </rPr>
      <t>/1</t>
    </r>
  </si>
  <si>
    <t>Período : Enero 2018 (Preliminar)</t>
  </si>
  <si>
    <t>SECCIÓN I : CARACTERÍSTICAS DE LOS CASOS ATENDIDOS</t>
  </si>
  <si>
    <t>Casos atendidos según meses y sexo</t>
  </si>
  <si>
    <t>Tipo de 
CEM</t>
  </si>
  <si>
    <t>Nro. 
CEM</t>
  </si>
  <si>
    <t>Regular</t>
  </si>
  <si>
    <t>7 x 24</t>
  </si>
  <si>
    <t>En Comisaría</t>
  </si>
  <si>
    <t>Casos atendidos según meses y condición</t>
  </si>
  <si>
    <t>Denuncias interpuestas por los ultimos hechos de violencia previa a la intervención del PNCVFS</t>
  </si>
  <si>
    <t>Nuevo</t>
  </si>
  <si>
    <t>Reingreso</t>
  </si>
  <si>
    <t>Reincidente</t>
  </si>
  <si>
    <t>Derivado</t>
  </si>
  <si>
    <t>Continuador</t>
  </si>
  <si>
    <t>Víctima ha interpuesto denuncia?</t>
  </si>
  <si>
    <t>Cantidad</t>
  </si>
  <si>
    <t>Si</t>
  </si>
  <si>
    <t>No</t>
  </si>
  <si>
    <t>/1 Todos los cuadros están referidos a casos nuevos, reingresos, reincidentes, derivados y continuadores.</t>
  </si>
  <si>
    <t>Casos atendidos según meses y grupo de edad</t>
  </si>
  <si>
    <t>Grupos de edad</t>
  </si>
  <si>
    <t>0-5
años</t>
  </si>
  <si>
    <t>6-11
años</t>
  </si>
  <si>
    <t>12-17
años</t>
  </si>
  <si>
    <t>18-25
años</t>
  </si>
  <si>
    <t>26-35
años</t>
  </si>
  <si>
    <t>36-45
años</t>
  </si>
  <si>
    <t>46-59
años</t>
  </si>
  <si>
    <t>60 +
años</t>
  </si>
  <si>
    <t>Adultos mayores</t>
  </si>
  <si>
    <t>Casos Especiales:</t>
  </si>
  <si>
    <t>Económica o Patrimonial</t>
  </si>
  <si>
    <r>
      <t xml:space="preserve">Abandono </t>
    </r>
    <r>
      <rPr>
        <b/>
        <vertAlign val="superscript"/>
        <sz val="11"/>
        <color indexed="9"/>
        <rFont val="Arial"/>
        <family val="2"/>
      </rPr>
      <t>/2</t>
    </r>
  </si>
  <si>
    <t>Trata con fines de explotación sexual</t>
  </si>
  <si>
    <t>18-59 años</t>
  </si>
  <si>
    <r>
      <rPr>
        <sz val="8"/>
        <rFont val="Arial"/>
        <family val="2"/>
      </rPr>
      <t>/2 Acciones u omisiones cometidas permanentemente por parte de una persona responsable o ciudadora que genera daños físicos y/o psicológicos inminentes en algún niño, niña, adolescente, persona adulta mayor o persona con discapacidad.</t>
    </r>
    <r>
      <rPr>
        <sz val="10"/>
        <rFont val="Arial"/>
        <family val="2"/>
      </rPr>
      <t xml:space="preserve"> </t>
    </r>
  </si>
  <si>
    <t>Casos atendidos según grupo de edad y tipo de violencia</t>
  </si>
  <si>
    <t>Personas adultas</t>
  </si>
  <si>
    <t>Personas adultas mayores</t>
  </si>
  <si>
    <t>Económica</t>
  </si>
  <si>
    <t>Casos atendidos por estado de la presunta persona agresora en la última agresión según su sexo</t>
  </si>
  <si>
    <t>Casos atendidos por estado de la persona usuaria en la última agresión según su sexo</t>
  </si>
  <si>
    <t>Estado en la última agresión</t>
  </si>
  <si>
    <t>Sobrio/a</t>
  </si>
  <si>
    <t>Efectos de acohol</t>
  </si>
  <si>
    <t>Efectos de drogas</t>
  </si>
  <si>
    <t>Ambos (alcohol / drogas)</t>
  </si>
  <si>
    <t xml:space="preserve">Casos atendidos por etnia o grupo (indígena, nativo u otro) que pertenece la víctima, según tipo de violencia </t>
  </si>
  <si>
    <t>Quechua</t>
  </si>
  <si>
    <t>Aymara</t>
  </si>
  <si>
    <t>Nativo o indígena de la Amazonía</t>
  </si>
  <si>
    <t>Población Afroperuana</t>
  </si>
  <si>
    <t>Blanco</t>
  </si>
  <si>
    <t>Mestizo</t>
  </si>
  <si>
    <t>Otra Etnia</t>
  </si>
  <si>
    <t>No especifica</t>
  </si>
  <si>
    <t>Variacion porcentual de los casos de VFS atendidos del año 2018 en relación al año 2017</t>
  </si>
  <si>
    <t>Setiembre</t>
  </si>
  <si>
    <t>Variación %
(2015 - 2016)</t>
  </si>
  <si>
    <t>Acciones realizadas por los CEM respecto de los casos atendidos en el año 2018</t>
  </si>
  <si>
    <t>Departamento</t>
  </si>
  <si>
    <t>Valoración del riesgo para la integridad de la victima</t>
  </si>
  <si>
    <t>Víctima interpuso denuncia por violencia previo a la intervención del CEM</t>
  </si>
  <si>
    <t>Víctima solicitó patrocinio legal del CEM</t>
  </si>
  <si>
    <t>Acciones en la atención del caso realizadas por el CEM</t>
  </si>
  <si>
    <t>Severo</t>
  </si>
  <si>
    <t>Casos con Patrocinio Legal</t>
  </si>
  <si>
    <t>Medidas de protección solicitadas</t>
  </si>
  <si>
    <t>Denuncias interpuestas</t>
  </si>
  <si>
    <t>Inserciones en HRT / Casa de acogida</t>
  </si>
  <si>
    <r>
      <t xml:space="preserve">Sentencia favorable </t>
    </r>
    <r>
      <rPr>
        <b/>
        <vertAlign val="superscript"/>
        <sz val="9"/>
        <color indexed="9"/>
        <rFont val="Arial"/>
        <family val="2"/>
      </rPr>
      <t>/3</t>
    </r>
  </si>
  <si>
    <t>Amazonas</t>
  </si>
  <si>
    <t>Ancash</t>
  </si>
  <si>
    <t>Apurimac</t>
  </si>
  <si>
    <t>Ayacucho</t>
  </si>
  <si>
    <t>Cajamarca</t>
  </si>
  <si>
    <t>Callao</t>
  </si>
  <si>
    <t>Cusco</t>
  </si>
  <si>
    <t>Huancavelica</t>
  </si>
  <si>
    <t>Huanuco</t>
  </si>
  <si>
    <t>Ica</t>
  </si>
  <si>
    <t>Junin</t>
  </si>
  <si>
    <t>La Libertad</t>
  </si>
  <si>
    <t>Lambayeque</t>
  </si>
  <si>
    <t>Loreto</t>
  </si>
  <si>
    <t>Madre De Dios</t>
  </si>
  <si>
    <t>Moquegua</t>
  </si>
  <si>
    <t>Pasco</t>
  </si>
  <si>
    <t>Piura</t>
  </si>
  <si>
    <t>Puno</t>
  </si>
  <si>
    <t>San Martin</t>
  </si>
  <si>
    <t>Tacna</t>
  </si>
  <si>
    <t>Tumbes</t>
  </si>
  <si>
    <t>Ucayali</t>
  </si>
  <si>
    <t>/3 Se considera todos los casos patrocinados por el CEM que han sido aperturados en el presente año 2018.</t>
  </si>
  <si>
    <t>SECCIÓN II : CARACTERÍSTICAS DE LAS ACCIONES EN LA ATENCIÓN DEL CASO</t>
  </si>
  <si>
    <t>Acciones en la atención de los casos brindadas por los servicios de Admisión, Psicología, Social y Legal</t>
  </si>
  <si>
    <t>Acciones</t>
  </si>
  <si>
    <t>Psicologia</t>
  </si>
  <si>
    <t>Legal</t>
  </si>
  <si>
    <t>1. Acogida y apertura de ficha</t>
  </si>
  <si>
    <t>2. Primera entrevista</t>
  </si>
  <si>
    <t>3. Orientación y/o consejería</t>
  </si>
  <si>
    <t>4. Intervención en crisis</t>
  </si>
  <si>
    <t>5. Evaluación de riesgo</t>
  </si>
  <si>
    <t>6. Elaboración del plan de seguridad</t>
  </si>
  <si>
    <t>7. Inserción de redes de soporte familiar</t>
  </si>
  <si>
    <t>8. Inserción a un hogar de refugio temporal / casa de acogida</t>
  </si>
  <si>
    <t>9. Estrategias de afrontamiento</t>
  </si>
  <si>
    <t>10. Gestión del riesgo</t>
  </si>
  <si>
    <t>11. Inscripción en el SIS u otro tipo de seguro médico</t>
  </si>
  <si>
    <t>12. Derivación a los servicios de salud del MINSA u otro servicio de establecimiento</t>
  </si>
  <si>
    <t>13. Derivación a otros servicios complementarios</t>
  </si>
  <si>
    <r>
      <t xml:space="preserve">14. El CEM interpone denuncia </t>
    </r>
    <r>
      <rPr>
        <vertAlign val="superscript"/>
        <sz val="11"/>
        <rFont val="Arial"/>
        <family val="2"/>
      </rPr>
      <t>4/</t>
    </r>
  </si>
  <si>
    <t>15. El CEM solicita medidas de protección</t>
  </si>
  <si>
    <t>16. El CEM solicita medidas cautelares</t>
  </si>
  <si>
    <t>17. El CEM solicita variación de las medidas de protección</t>
  </si>
  <si>
    <t>18. El CEM impulsa ejecución de apercibimiento</t>
  </si>
  <si>
    <t>19. El CEM solicita investigación tutelar</t>
  </si>
  <si>
    <t>20. Acompañamiento psicológico</t>
  </si>
  <si>
    <t>21. Evaluación psicológica</t>
  </si>
  <si>
    <t>22. Informe psicológico</t>
  </si>
  <si>
    <t>23. Orientación a redes de soporte familiar</t>
  </si>
  <si>
    <t>24. Fortalecimiento de redes familiares o sociales</t>
  </si>
  <si>
    <t>25. Gestión Social</t>
  </si>
  <si>
    <t>26. Visita domiciliaria</t>
  </si>
  <si>
    <t>27. Visita a institución educativa u otras instituciones</t>
  </si>
  <si>
    <t>28. Informe social</t>
  </si>
  <si>
    <t>29. Reunión para discusión de casos</t>
  </si>
  <si>
    <t>30. Otros</t>
  </si>
  <si>
    <t>4/ Si el servicio legal interpone la denuncia, dicha acción no es registrada en esta base de datos, sino en el registro de acciones en la atención legal del caso</t>
  </si>
  <si>
    <t>Acciones en la atención legal del caso</t>
  </si>
  <si>
    <t>1. Interpone denuncia de Oficio</t>
  </si>
  <si>
    <t>2. Interpone denuncia de Parte</t>
  </si>
  <si>
    <t>3. Apersonamiento</t>
  </si>
  <si>
    <t>4. Constitución de parte / actor civil</t>
  </si>
  <si>
    <t>5. Participación en diligencias / gestión (Etapa policial)</t>
  </si>
  <si>
    <t>6. Cámara Gesell / Entrevista única (Etapa policial)</t>
  </si>
  <si>
    <t>7. Ofrecimiento de medios probatorios (Etapa policial)</t>
  </si>
  <si>
    <t>8. Presentación de escritos (Etapa policial)</t>
  </si>
  <si>
    <t>9. Solicitud de detención preliminar (Etapa fiscal)</t>
  </si>
  <si>
    <t>10. Solicitud de prisión preventiva (Etapa fiscal)</t>
  </si>
  <si>
    <t>11. Participación en diligencias / gestión (Etapa fiscal)</t>
  </si>
  <si>
    <t>12. Cámara Gesell / Entrevista única (Etapa fiscal)</t>
  </si>
  <si>
    <t>13. Presentación de elementos probatorios (Etapa fiscal)</t>
  </si>
  <si>
    <t>14. Presentación de escritos (Etapa fiscal)</t>
  </si>
  <si>
    <t>15. Resolución final (Etapa fiscal)</t>
  </si>
  <si>
    <t>16. Recurso impugnatorio (Etapa fiscal)</t>
  </si>
  <si>
    <t>17. Ofrecimiento de medios probatorios (Juzgado de Paz Letrado)</t>
  </si>
  <si>
    <t>18. Presentación de escritos (Juzgado de Paz Letrado)</t>
  </si>
  <si>
    <t>19. Participación en diligencias / gestión (Juzgado de Paz Letrado)</t>
  </si>
  <si>
    <t>20. Participación en audiencia (Juzgado de Paz Letrado)</t>
  </si>
  <si>
    <t>21. Resolución / Auto (Juzgado de Paz Letrado)</t>
  </si>
  <si>
    <t>22. Sentencia favorable (Juzgado de Paz Letrado)</t>
  </si>
  <si>
    <t>23. Sentencia desfavorable (Juzgado de Paz Letrado)</t>
  </si>
  <si>
    <t>24. Recurso impugnatorio (Juzgado de Paz Letrado)</t>
  </si>
  <si>
    <t>25. Audiencia de medidas de protección / cautelares (Juzgado Especializado)</t>
  </si>
  <si>
    <t>26. Terminación anticipada (Juzgado Especializado)</t>
  </si>
  <si>
    <t>27. Participación en diligencias / gestión (Juzgado Especializado)</t>
  </si>
  <si>
    <t>28. Ofrecimiento de pruebas (Juzgado Especializado)</t>
  </si>
  <si>
    <t>29. Presentación de escritos (Juzgado Especializado)</t>
  </si>
  <si>
    <t>30. Resolución / Auto (Juzgado Especializado)</t>
  </si>
  <si>
    <t>31. Sentencia favorable (Juzgado Especializado)</t>
  </si>
  <si>
    <t>32. Sentencia desfavorable (Juzgado Especializado)</t>
  </si>
  <si>
    <t>33. Recurso impugnatorio (Juzgado Especializado)</t>
  </si>
  <si>
    <t>34. Vista de la causa (Sala Superior)</t>
  </si>
  <si>
    <t>35. Ofrecimiento de medios probatorios (Sala Superior)</t>
  </si>
  <si>
    <t>36. Presentación de escritos (Sala Superior)</t>
  </si>
  <si>
    <t>37. Participación en diligencias / gestión (Sala Superior)</t>
  </si>
  <si>
    <t>38. Sentencia de vista favorable (Sala Superior)</t>
  </si>
  <si>
    <t>39. Sentencia de vista desfavorable (Sala Superior)</t>
  </si>
  <si>
    <t>40. Interpone nulidad (Sala Superior)</t>
  </si>
  <si>
    <t>41. Interpone casación (Sala Superior)</t>
  </si>
  <si>
    <t>42. Calificación (Sala Suprema)</t>
  </si>
  <si>
    <t>43. Participación en diligencias / gestión (Sala Suprema)</t>
  </si>
  <si>
    <t>44. Vista de la causa (Sala Suprema)</t>
  </si>
  <si>
    <t>45. Presentación de escritos (Sala Suprema)</t>
  </si>
  <si>
    <t>46. Informe oral (Sala Suprema)</t>
  </si>
  <si>
    <t>47. Resolución final favorable (Sala Suprema)</t>
  </si>
  <si>
    <t>48. Resolución final desfavorable (Sala Suprema)</t>
  </si>
  <si>
    <t>49. Ejecución</t>
  </si>
  <si>
    <t>Total de acciones en la atención del caso</t>
  </si>
  <si>
    <t>Servicio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</si>
</sst>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7" x14ac:knownFonts="1">
    <font>
      <sz val="11"/>
      <color theme="1"/>
      <name val="Calibri"/>
      <family val="2"/>
      <scheme val="minor"/>
    </font>
    <font>
      <sz val="11"/>
      <color indexed="8"/>
      <name val="Calibri"/>
      <family val="2"/>
    </font>
    <font>
      <sz val="10"/>
      <name val="Arial"/>
      <family val="2"/>
    </font>
    <font>
      <b/>
      <sz val="10"/>
      <name val="Arial"/>
      <family val="2"/>
    </font>
    <font>
      <b/>
      <sz val="11"/>
      <name val="Arial"/>
      <family val="2"/>
    </font>
    <font>
      <sz val="11"/>
      <name val="Arial"/>
      <family val="2"/>
    </font>
    <font>
      <sz val="8"/>
      <name val="Arial"/>
      <family val="2"/>
    </font>
    <font>
      <b/>
      <sz val="14"/>
      <color indexed="9"/>
      <name val="Arial"/>
      <family val="2"/>
    </font>
    <font>
      <sz val="10"/>
      <name val="Arial"/>
      <family val="2"/>
    </font>
    <font>
      <sz val="10"/>
      <name val="Arial"/>
      <family val="2"/>
    </font>
    <font>
      <b/>
      <sz val="9"/>
      <name val="Arial"/>
      <family val="2"/>
    </font>
    <font>
      <b/>
      <sz val="12"/>
      <name val="Arial"/>
      <family val="2"/>
    </font>
    <font>
      <sz val="9"/>
      <name val="Arial"/>
      <family val="2"/>
    </font>
    <font>
      <sz val="11"/>
      <color theme="1"/>
      <name val="Calibri"/>
      <family val="2"/>
      <scheme val="minor"/>
    </font>
    <font>
      <b/>
      <sz val="11"/>
      <color theme="0"/>
      <name val="Arial"/>
      <family val="2"/>
    </font>
    <font>
      <b/>
      <sz val="10"/>
      <color theme="0"/>
      <name val="Arial"/>
      <family val="2"/>
    </font>
    <font>
      <b/>
      <sz val="12"/>
      <color theme="1"/>
      <name val="Arial"/>
      <family val="2"/>
    </font>
    <font>
      <b/>
      <sz val="9"/>
      <color theme="0"/>
      <name val="Arial"/>
      <family val="2"/>
    </font>
    <font>
      <b/>
      <sz val="15"/>
      <color theme="1"/>
      <name val="Arial"/>
      <family val="2"/>
    </font>
    <font>
      <sz val="15"/>
      <name val="Arial"/>
      <family val="2"/>
    </font>
    <font>
      <sz val="10"/>
      <color theme="0"/>
      <name val="Arial"/>
      <family val="2"/>
    </font>
    <font>
      <b/>
      <sz val="17"/>
      <color theme="0"/>
      <name val="Arial"/>
      <family val="2"/>
    </font>
    <font>
      <b/>
      <sz val="17"/>
      <color indexed="9"/>
      <name val="Arial"/>
      <family val="2"/>
    </font>
    <font>
      <b/>
      <u/>
      <sz val="15"/>
      <color theme="0"/>
      <name val="Arial"/>
      <family val="2"/>
    </font>
    <font>
      <b/>
      <u/>
      <vertAlign val="superscript"/>
      <sz val="15"/>
      <color indexed="9"/>
      <name val="Arial"/>
      <family val="2"/>
    </font>
    <font>
      <b/>
      <sz val="14"/>
      <color theme="0"/>
      <name val="Arial"/>
      <family val="2"/>
    </font>
    <font>
      <b/>
      <sz val="12"/>
      <color theme="0"/>
      <name val="Arial"/>
      <family val="2"/>
    </font>
    <font>
      <b/>
      <sz val="12"/>
      <color rgb="FFFF8080"/>
      <name val="Arial"/>
      <family val="2"/>
    </font>
    <font>
      <sz val="12"/>
      <name val="Arial"/>
      <family val="2"/>
    </font>
    <font>
      <sz val="10"/>
      <name val="Arial Narrow"/>
      <family val="2"/>
    </font>
    <font>
      <b/>
      <vertAlign val="superscript"/>
      <sz val="11"/>
      <color indexed="9"/>
      <name val="Arial"/>
      <family val="2"/>
    </font>
    <font>
      <b/>
      <sz val="11"/>
      <color theme="0"/>
      <name val="Arial Narrow"/>
      <family val="2"/>
    </font>
    <font>
      <sz val="8"/>
      <name val="Arial Narrow"/>
      <family val="2"/>
    </font>
    <font>
      <b/>
      <sz val="11"/>
      <name val="Arial Narrow"/>
      <family val="2"/>
    </font>
    <font>
      <sz val="10"/>
      <color rgb="FFFF0000"/>
      <name val="Arial"/>
      <family val="2"/>
    </font>
    <font>
      <b/>
      <vertAlign val="superscript"/>
      <sz val="9"/>
      <color indexed="9"/>
      <name val="Arial"/>
      <family val="2"/>
    </font>
    <font>
      <vertAlign val="superscript"/>
      <sz val="11"/>
      <name val="Arial"/>
      <family val="2"/>
    </font>
  </fonts>
  <fills count="8">
    <fill>
      <patternFill patternType="none"/>
    </fill>
    <fill>
      <patternFill patternType="gray125"/>
    </fill>
    <fill>
      <patternFill patternType="solid">
        <fgColor indexed="65"/>
        <bgColor indexed="64"/>
      </patternFill>
    </fill>
    <fill>
      <patternFill patternType="solid">
        <fgColor theme="4" tint="0.79998168889431442"/>
        <bgColor indexed="64"/>
      </patternFill>
    </fill>
    <fill>
      <patternFill patternType="solid">
        <fgColor theme="0"/>
        <bgColor indexed="64"/>
      </patternFill>
    </fill>
    <fill>
      <patternFill patternType="solid">
        <fgColor rgb="FF305496"/>
        <bgColor indexed="64"/>
      </patternFill>
    </fill>
    <fill>
      <patternFill patternType="solid">
        <fgColor rgb="FFDDEBF7"/>
        <bgColor indexed="64"/>
      </patternFill>
    </fill>
    <fill>
      <patternFill patternType="solid">
        <fgColor rgb="FF434343"/>
        <bgColor indexed="64"/>
      </patternFill>
    </fill>
  </fills>
  <borders count="27">
    <border>
      <left/>
      <right/>
      <top/>
      <bottom/>
      <diagonal/>
    </border>
    <border>
      <left/>
      <right/>
      <top/>
      <bottom style="hair">
        <color rgb="FF305496"/>
      </bottom>
      <diagonal/>
    </border>
    <border>
      <left/>
      <right/>
      <top style="hair">
        <color rgb="FF305496"/>
      </top>
      <bottom style="hair">
        <color rgb="FF305496"/>
      </bottom>
      <diagonal/>
    </border>
    <border>
      <left/>
      <right/>
      <top style="hair">
        <color rgb="FF305496"/>
      </top>
      <bottom/>
      <diagonal/>
    </border>
    <border>
      <left/>
      <right/>
      <top style="thin">
        <color rgb="FF969696"/>
      </top>
      <bottom style="thin">
        <color rgb="FF969696"/>
      </bottom>
      <diagonal/>
    </border>
    <border>
      <left/>
      <right/>
      <top/>
      <bottom style="medium">
        <color rgb="FF305496"/>
      </bottom>
      <diagonal/>
    </border>
    <border>
      <left/>
      <right/>
      <top style="thin">
        <color theme="0"/>
      </top>
      <bottom/>
      <diagonal/>
    </border>
    <border>
      <left/>
      <right/>
      <top style="thin">
        <color rgb="FFDDEBF7"/>
      </top>
      <bottom/>
      <diagonal/>
    </border>
    <border>
      <left/>
      <right style="hair">
        <color rgb="FF305496"/>
      </right>
      <top/>
      <bottom style="hair">
        <color rgb="FF305496"/>
      </bottom>
      <diagonal/>
    </border>
    <border>
      <left/>
      <right/>
      <top style="hair">
        <color rgb="FF305496"/>
      </top>
      <bottom style="thin">
        <color rgb="FF969696"/>
      </bottom>
      <diagonal/>
    </border>
    <border>
      <left/>
      <right style="hair">
        <color rgb="FF305496"/>
      </right>
      <top style="hair">
        <color rgb="FF305496"/>
      </top>
      <bottom/>
      <diagonal/>
    </border>
    <border>
      <left/>
      <right/>
      <top style="thin">
        <color rgb="FF969696"/>
      </top>
      <bottom style="medium">
        <color rgb="FF305496"/>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ck">
        <color rgb="FF305496"/>
      </right>
      <top/>
      <bottom/>
      <diagonal/>
    </border>
    <border>
      <left/>
      <right/>
      <top style="thick">
        <color theme="0"/>
      </top>
      <bottom/>
      <diagonal/>
    </border>
    <border>
      <left/>
      <right style="thick">
        <color rgb="FF305496"/>
      </right>
      <top style="thick">
        <color theme="0"/>
      </top>
      <bottom/>
      <diagonal/>
    </border>
    <border>
      <left/>
      <right style="thin">
        <color rgb="FF305496"/>
      </right>
      <top/>
      <bottom style="hair">
        <color rgb="FF305496"/>
      </bottom>
      <diagonal/>
    </border>
    <border>
      <left/>
      <right style="thin">
        <color rgb="FF305496"/>
      </right>
      <top style="hair">
        <color rgb="FF305496"/>
      </top>
      <bottom/>
      <diagonal/>
    </border>
    <border>
      <left/>
      <right style="thin">
        <color rgb="FF305496"/>
      </right>
      <top/>
      <bottom/>
      <diagonal/>
    </border>
    <border>
      <left/>
      <right style="thin">
        <color theme="0"/>
      </right>
      <top/>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top style="hair">
        <color rgb="FF305496"/>
      </top>
      <bottom style="thin">
        <color rgb="FF305496"/>
      </bottom>
      <diagonal/>
    </border>
    <border>
      <left style="thin">
        <color theme="0"/>
      </left>
      <right/>
      <top/>
      <bottom/>
      <diagonal/>
    </border>
    <border>
      <left/>
      <right/>
      <top/>
      <bottom style="medium">
        <color theme="4" tint="-0.499984740745262"/>
      </bottom>
      <diagonal/>
    </border>
  </borders>
  <cellStyleXfs count="15">
    <xf numFmtId="0" fontId="0" fillId="0" borderId="0"/>
    <xf numFmtId="0" fontId="2" fillId="0" borderId="0"/>
    <xf numFmtId="0" fontId="13" fillId="0" borderId="0"/>
    <xf numFmtId="0" fontId="2" fillId="0" borderId="0">
      <alignment vertical="center"/>
    </xf>
    <xf numFmtId="0" fontId="2" fillId="0" borderId="0"/>
    <xf numFmtId="9" fontId="1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xf numFmtId="9" fontId="13" fillId="0" borderId="0" applyFont="0" applyFill="0" applyBorder="0" applyAlignment="0" applyProtection="0"/>
    <xf numFmtId="0" fontId="13" fillId="0" borderId="0"/>
    <xf numFmtId="9" fontId="13" fillId="0" borderId="0" applyFont="0" applyFill="0" applyBorder="0" applyAlignment="0" applyProtection="0"/>
  </cellStyleXfs>
  <cellXfs count="195">
    <xf numFmtId="0" fontId="0" fillId="0" borderId="0" xfId="0"/>
    <xf numFmtId="0" fontId="2" fillId="2" borderId="0" xfId="9" applyFill="1"/>
    <xf numFmtId="0" fontId="18" fillId="2" borderId="0" xfId="9" applyFont="1" applyFill="1" applyAlignment="1">
      <alignment horizontal="centerContinuous" vertical="center" wrapText="1"/>
    </xf>
    <xf numFmtId="0" fontId="19" fillId="2" borderId="0" xfId="9" applyFont="1" applyFill="1" applyAlignment="1">
      <alignment horizontal="centerContinuous" vertical="center" wrapText="1"/>
    </xf>
    <xf numFmtId="0" fontId="19" fillId="2" borderId="0" xfId="9" applyFont="1" applyFill="1"/>
    <xf numFmtId="0" fontId="3" fillId="2" borderId="0" xfId="4" applyFont="1" applyFill="1" applyAlignment="1">
      <alignment horizontal="centerContinuous" vertical="center"/>
    </xf>
    <xf numFmtId="0" fontId="2" fillId="2" borderId="0" xfId="9" applyFont="1" applyFill="1" applyAlignment="1">
      <alignment horizontal="centerContinuous" vertical="center"/>
    </xf>
    <xf numFmtId="0" fontId="20" fillId="7" borderId="0" xfId="9" applyFont="1" applyFill="1" applyBorder="1" applyAlignment="1">
      <alignment horizontal="centerContinuous" vertical="center"/>
    </xf>
    <xf numFmtId="0" fontId="2" fillId="7" borderId="0" xfId="9" applyFill="1"/>
    <xf numFmtId="0" fontId="26" fillId="7" borderId="0" xfId="9" applyFont="1" applyFill="1" applyBorder="1" applyAlignment="1">
      <alignment horizontal="centerContinuous" vertical="center"/>
    </xf>
    <xf numFmtId="0" fontId="15" fillId="7" borderId="0" xfId="9" applyFont="1" applyFill="1" applyBorder="1" applyAlignment="1">
      <alignment horizontal="centerContinuous" vertical="center"/>
    </xf>
    <xf numFmtId="0" fontId="25" fillId="5" borderId="5" xfId="9" applyFont="1" applyFill="1" applyBorder="1" applyAlignment="1" applyProtection="1">
      <alignment vertical="center"/>
      <protection hidden="1"/>
    </xf>
    <xf numFmtId="0" fontId="11" fillId="2" borderId="5" xfId="9" applyFont="1" applyFill="1" applyBorder="1" applyAlignment="1"/>
    <xf numFmtId="0" fontId="27" fillId="2" borderId="5" xfId="9" applyFont="1" applyFill="1" applyBorder="1" applyAlignment="1"/>
    <xf numFmtId="0" fontId="3" fillId="2" borderId="0" xfId="9" applyFont="1" applyFill="1"/>
    <xf numFmtId="0" fontId="14" fillId="5" borderId="0" xfId="9" applyFont="1" applyFill="1" applyBorder="1" applyAlignment="1">
      <alignment horizontal="left" vertical="center"/>
    </xf>
    <xf numFmtId="0" fontId="14" fillId="5" borderId="0" xfId="9" applyFont="1" applyFill="1" applyBorder="1" applyAlignment="1">
      <alignment horizontal="center" vertical="center"/>
    </xf>
    <xf numFmtId="0" fontId="15" fillId="5" borderId="0" xfId="9" applyFont="1" applyFill="1" applyBorder="1" applyAlignment="1">
      <alignment horizontal="center" vertical="center" wrapText="1"/>
    </xf>
    <xf numFmtId="0" fontId="14" fillId="5" borderId="0" xfId="9" applyFont="1" applyFill="1" applyBorder="1" applyAlignment="1">
      <alignment horizontal="center" vertical="center" wrapText="1"/>
    </xf>
    <xf numFmtId="0" fontId="4" fillId="6" borderId="1" xfId="9" applyFont="1" applyFill="1" applyBorder="1" applyAlignment="1">
      <alignment horizontal="left" vertical="center"/>
    </xf>
    <xf numFmtId="3" fontId="4" fillId="6" borderId="1" xfId="9" applyNumberFormat="1" applyFont="1" applyFill="1" applyBorder="1" applyAlignment="1">
      <alignment horizontal="center" vertical="center"/>
    </xf>
    <xf numFmtId="3" fontId="5" fillId="6" borderId="1" xfId="9" applyNumberFormat="1" applyFont="1" applyFill="1" applyBorder="1" applyAlignment="1">
      <alignment horizontal="center" vertical="center"/>
    </xf>
    <xf numFmtId="0" fontId="2" fillId="2" borderId="0" xfId="9" applyFill="1" applyAlignment="1">
      <alignment horizontal="center" vertical="center"/>
    </xf>
    <xf numFmtId="0" fontId="4" fillId="6" borderId="2" xfId="9" applyFont="1" applyFill="1" applyBorder="1" applyAlignment="1">
      <alignment horizontal="left" vertical="center"/>
    </xf>
    <xf numFmtId="3" fontId="4" fillId="6" borderId="2" xfId="9" applyNumberFormat="1" applyFont="1" applyFill="1" applyBorder="1" applyAlignment="1">
      <alignment horizontal="center" vertical="center"/>
    </xf>
    <xf numFmtId="3" fontId="5" fillId="6" borderId="2" xfId="9" applyNumberFormat="1" applyFont="1" applyFill="1" applyBorder="1" applyAlignment="1">
      <alignment horizontal="center" vertical="center"/>
    </xf>
    <xf numFmtId="0" fontId="4" fillId="6" borderId="3" xfId="9" applyFont="1" applyFill="1" applyBorder="1" applyAlignment="1">
      <alignment horizontal="left" vertical="center"/>
    </xf>
    <xf numFmtId="3" fontId="5" fillId="6" borderId="3" xfId="9" applyNumberFormat="1" applyFont="1" applyFill="1" applyBorder="1" applyAlignment="1">
      <alignment horizontal="center" vertical="center"/>
    </xf>
    <xf numFmtId="3" fontId="4" fillId="6" borderId="3" xfId="9" applyNumberFormat="1" applyFont="1" applyFill="1" applyBorder="1" applyAlignment="1">
      <alignment horizontal="center" vertical="center"/>
    </xf>
    <xf numFmtId="3" fontId="14" fillId="5" borderId="0" xfId="9" applyNumberFormat="1" applyFont="1" applyFill="1" applyBorder="1" applyAlignment="1">
      <alignment horizontal="center" vertical="center"/>
    </xf>
    <xf numFmtId="0" fontId="5" fillId="2" borderId="0" xfId="9" applyFont="1" applyFill="1"/>
    <xf numFmtId="0" fontId="4" fillId="6" borderId="5" xfId="9" applyFont="1" applyFill="1" applyBorder="1" applyAlignment="1">
      <alignment vertical="center"/>
    </xf>
    <xf numFmtId="164" fontId="4" fillId="6" borderId="5" xfId="6" applyNumberFormat="1" applyFont="1" applyFill="1" applyBorder="1" applyAlignment="1">
      <alignment horizontal="center" vertical="center"/>
    </xf>
    <xf numFmtId="0" fontId="2" fillId="4" borderId="0" xfId="9" applyFont="1" applyFill="1"/>
    <xf numFmtId="0" fontId="2" fillId="4" borderId="0" xfId="9" applyFill="1"/>
    <xf numFmtId="0" fontId="28" fillId="2" borderId="0" xfId="9" applyFont="1" applyFill="1"/>
    <xf numFmtId="0" fontId="27" fillId="2" borderId="0" xfId="9" applyFont="1" applyFill="1" applyBorder="1" applyAlignment="1">
      <alignment horizontal="left"/>
    </xf>
    <xf numFmtId="0" fontId="17" fillId="5" borderId="0" xfId="9" applyFont="1" applyFill="1" applyBorder="1" applyAlignment="1">
      <alignment horizontal="center" vertical="center"/>
    </xf>
    <xf numFmtId="0" fontId="15" fillId="4" borderId="0" xfId="9" applyFont="1" applyFill="1" applyBorder="1" applyAlignment="1">
      <alignment vertical="center" wrapText="1"/>
    </xf>
    <xf numFmtId="0" fontId="3" fillId="4" borderId="0" xfId="9" applyFont="1" applyFill="1" applyBorder="1" applyAlignment="1">
      <alignment horizontal="left" vertical="center"/>
    </xf>
    <xf numFmtId="0" fontId="2" fillId="2" borderId="0" xfId="9" applyFont="1" applyFill="1"/>
    <xf numFmtId="0" fontId="4" fillId="4" borderId="0" xfId="9" applyFont="1" applyFill="1" applyBorder="1" applyAlignment="1">
      <alignment horizontal="left" vertical="center"/>
    </xf>
    <xf numFmtId="164" fontId="4" fillId="6" borderId="1" xfId="6" applyNumberFormat="1" applyFont="1" applyFill="1" applyBorder="1" applyAlignment="1">
      <alignment horizontal="center" vertical="center"/>
    </xf>
    <xf numFmtId="0" fontId="2" fillId="2" borderId="0" xfId="9" applyFont="1" applyFill="1" applyAlignment="1">
      <alignment horizontal="center" vertical="center"/>
    </xf>
    <xf numFmtId="0" fontId="2" fillId="4" borderId="0" xfId="9" applyFill="1" applyBorder="1" applyAlignment="1">
      <alignment horizontal="center" vertical="center"/>
    </xf>
    <xf numFmtId="3" fontId="3" fillId="4" borderId="0" xfId="9" applyNumberFormat="1" applyFont="1" applyFill="1" applyBorder="1" applyAlignment="1">
      <alignment horizontal="center" vertical="center"/>
    </xf>
    <xf numFmtId="3" fontId="2" fillId="4" borderId="0" xfId="9" applyNumberFormat="1" applyFont="1" applyFill="1" applyBorder="1" applyAlignment="1">
      <alignment horizontal="center" vertical="center"/>
    </xf>
    <xf numFmtId="164" fontId="4" fillId="6" borderId="2" xfId="6" applyNumberFormat="1" applyFont="1" applyFill="1" applyBorder="1" applyAlignment="1">
      <alignment horizontal="center" vertical="center"/>
    </xf>
    <xf numFmtId="0" fontId="3" fillId="2" borderId="0" xfId="9" applyFont="1" applyFill="1" applyBorder="1" applyAlignment="1">
      <alignment vertical="center"/>
    </xf>
    <xf numFmtId="9" fontId="2" fillId="2" borderId="0" xfId="6" applyFont="1" applyFill="1" applyBorder="1" applyAlignment="1">
      <alignment horizontal="center" vertical="center"/>
    </xf>
    <xf numFmtId="0" fontId="2" fillId="4" borderId="0" xfId="9" applyFill="1" applyBorder="1"/>
    <xf numFmtId="0" fontId="3" fillId="6" borderId="5" xfId="9" applyFont="1" applyFill="1" applyBorder="1" applyAlignment="1">
      <alignment vertical="center"/>
    </xf>
    <xf numFmtId="164" fontId="3" fillId="6" borderId="5" xfId="6" applyNumberFormat="1" applyFont="1" applyFill="1" applyBorder="1" applyAlignment="1">
      <alignment horizontal="center" vertical="center"/>
    </xf>
    <xf numFmtId="164" fontId="14" fillId="5" borderId="0" xfId="5" applyNumberFormat="1" applyFont="1" applyFill="1" applyBorder="1" applyAlignment="1">
      <alignment horizontal="center" vertical="center"/>
    </xf>
    <xf numFmtId="9" fontId="3" fillId="2" borderId="0" xfId="6" applyFont="1" applyFill="1" applyBorder="1" applyAlignment="1">
      <alignment horizontal="center" vertical="center"/>
    </xf>
    <xf numFmtId="0" fontId="14" fillId="4" borderId="0" xfId="9" applyFont="1" applyFill="1" applyBorder="1" applyAlignment="1">
      <alignment horizontal="left" vertical="center"/>
    </xf>
    <xf numFmtId="0" fontId="29" fillId="2" borderId="0" xfId="9" applyFont="1" applyFill="1" applyProtection="1"/>
    <xf numFmtId="0" fontId="20" fillId="2" borderId="0" xfId="9" applyFont="1" applyFill="1"/>
    <xf numFmtId="0" fontId="14" fillId="5" borderId="0" xfId="9" applyFont="1" applyFill="1" applyBorder="1" applyAlignment="1">
      <alignment vertical="center" wrapText="1"/>
    </xf>
    <xf numFmtId="0" fontId="2" fillId="2" borderId="0" xfId="9" applyFont="1" applyFill="1" applyBorder="1" applyAlignment="1">
      <alignment horizontal="left" vertical="center"/>
    </xf>
    <xf numFmtId="3" fontId="2" fillId="2" borderId="0" xfId="9" applyNumberFormat="1" applyFont="1" applyFill="1" applyBorder="1" applyAlignment="1">
      <alignment horizontal="center" vertical="center"/>
    </xf>
    <xf numFmtId="10" fontId="2" fillId="2" borderId="0" xfId="6" applyNumberFormat="1" applyFont="1" applyFill="1" applyBorder="1" applyAlignment="1">
      <alignment horizontal="center" vertical="center"/>
    </xf>
    <xf numFmtId="0" fontId="2" fillId="2" borderId="0" xfId="9" applyFill="1" applyAlignment="1">
      <alignment horizontal="left" vertical="center"/>
    </xf>
    <xf numFmtId="0" fontId="2" fillId="2" borderId="0" xfId="9" applyFont="1" applyFill="1" applyAlignment="1">
      <alignment horizontal="left" vertical="center"/>
    </xf>
    <xf numFmtId="0" fontId="2" fillId="2" borderId="0" xfId="9" applyFont="1" applyFill="1" applyBorder="1" applyAlignment="1">
      <alignment horizontal="center" vertical="center"/>
    </xf>
    <xf numFmtId="3" fontId="2" fillId="2" borderId="0" xfId="9" applyNumberFormat="1" applyFill="1"/>
    <xf numFmtId="0" fontId="20" fillId="2" borderId="0" xfId="9" applyFont="1" applyFill="1" applyBorder="1" applyAlignment="1">
      <alignment horizontal="center" vertical="center"/>
    </xf>
    <xf numFmtId="3" fontId="20" fillId="2" borderId="0" xfId="9" applyNumberFormat="1" applyFont="1" applyFill="1" applyBorder="1" applyAlignment="1">
      <alignment horizontal="center" vertical="center"/>
    </xf>
    <xf numFmtId="9" fontId="20" fillId="2" borderId="0" xfId="6" applyNumberFormat="1" applyFont="1" applyFill="1" applyBorder="1" applyAlignment="1">
      <alignment horizontal="center" vertical="center"/>
    </xf>
    <xf numFmtId="0" fontId="2" fillId="2" borderId="0" xfId="9" applyFont="1" applyFill="1" applyAlignment="1">
      <alignment horizontal="center"/>
    </xf>
    <xf numFmtId="0" fontId="16" fillId="2" borderId="5" xfId="9" applyFont="1" applyFill="1" applyBorder="1" applyAlignment="1"/>
    <xf numFmtId="0" fontId="26" fillId="2" borderId="5" xfId="9" applyFont="1" applyFill="1" applyBorder="1" applyAlignment="1"/>
    <xf numFmtId="0" fontId="7" fillId="2" borderId="0" xfId="9" applyFont="1" applyFill="1" applyAlignment="1">
      <alignment horizontal="center"/>
    </xf>
    <xf numFmtId="0" fontId="31" fillId="5" borderId="6" xfId="9" applyFont="1" applyFill="1" applyBorder="1" applyAlignment="1">
      <alignment horizontal="center" vertical="center" wrapText="1"/>
    </xf>
    <xf numFmtId="0" fontId="31" fillId="5" borderId="7" xfId="9" applyFont="1" applyFill="1" applyBorder="1" applyAlignment="1">
      <alignment horizontal="center" vertical="center" wrapText="1"/>
    </xf>
    <xf numFmtId="0" fontId="4" fillId="6" borderId="1" xfId="9" applyFont="1" applyFill="1" applyBorder="1" applyAlignment="1">
      <alignment horizontal="justify" vertical="center"/>
    </xf>
    <xf numFmtId="3" fontId="5" fillId="2" borderId="0" xfId="9" applyNumberFormat="1" applyFont="1" applyFill="1" applyAlignment="1">
      <alignment horizontal="left"/>
    </xf>
    <xf numFmtId="3" fontId="4" fillId="6" borderId="8" xfId="9" applyNumberFormat="1" applyFont="1" applyFill="1" applyBorder="1" applyAlignment="1">
      <alignment horizontal="center" vertical="center"/>
    </xf>
    <xf numFmtId="3" fontId="5" fillId="6" borderId="8" xfId="9" applyNumberFormat="1" applyFont="1" applyFill="1" applyBorder="1" applyAlignment="1">
      <alignment horizontal="center" vertical="center"/>
    </xf>
    <xf numFmtId="0" fontId="4" fillId="6" borderId="2" xfId="9" applyFont="1" applyFill="1" applyBorder="1" applyAlignment="1">
      <alignment horizontal="justify" vertical="center"/>
    </xf>
    <xf numFmtId="0" fontId="4" fillId="6" borderId="2" xfId="9" applyFont="1" applyFill="1" applyBorder="1" applyAlignment="1">
      <alignment horizontal="center" vertical="center"/>
    </xf>
    <xf numFmtId="0" fontId="4" fillId="6" borderId="9" xfId="9" applyFont="1" applyFill="1" applyBorder="1" applyAlignment="1">
      <alignment horizontal="left" vertical="center"/>
    </xf>
    <xf numFmtId="3" fontId="4" fillId="6" borderId="9" xfId="9" applyNumberFormat="1" applyFont="1" applyFill="1" applyBorder="1" applyAlignment="1">
      <alignment horizontal="center" vertical="center"/>
    </xf>
    <xf numFmtId="3" fontId="4" fillId="6" borderId="10" xfId="9" applyNumberFormat="1" applyFont="1" applyFill="1" applyBorder="1" applyAlignment="1">
      <alignment horizontal="center" vertical="center"/>
    </xf>
    <xf numFmtId="3" fontId="5" fillId="6" borderId="10" xfId="9" applyNumberFormat="1" applyFont="1" applyFill="1" applyBorder="1" applyAlignment="1">
      <alignment horizontal="center" vertical="center"/>
    </xf>
    <xf numFmtId="0" fontId="14" fillId="5" borderId="4" xfId="9" applyFont="1" applyFill="1" applyBorder="1" applyAlignment="1">
      <alignment horizontal="left" vertical="center"/>
    </xf>
    <xf numFmtId="3" fontId="14" fillId="5" borderId="4" xfId="9" applyNumberFormat="1" applyFont="1" applyFill="1" applyBorder="1" applyAlignment="1">
      <alignment horizontal="center" vertical="center"/>
    </xf>
    <xf numFmtId="0" fontId="14" fillId="5" borderId="0" xfId="9" applyFont="1" applyFill="1" applyBorder="1" applyAlignment="1">
      <alignment horizontal="justify" vertical="center"/>
    </xf>
    <xf numFmtId="0" fontId="4" fillId="6" borderId="11" xfId="9" applyFont="1" applyFill="1" applyBorder="1" applyAlignment="1">
      <alignment horizontal="left" vertical="center"/>
    </xf>
    <xf numFmtId="164" fontId="4" fillId="6" borderId="11" xfId="6" applyNumberFormat="1" applyFont="1" applyFill="1" applyBorder="1" applyAlignment="1">
      <alignment horizontal="center" vertical="center"/>
    </xf>
    <xf numFmtId="0" fontId="4" fillId="6" borderId="5" xfId="9" applyFont="1" applyFill="1" applyBorder="1" applyAlignment="1">
      <alignment horizontal="left" vertical="center"/>
    </xf>
    <xf numFmtId="0" fontId="32" fillId="2" borderId="0" xfId="9" applyFont="1" applyFill="1" applyAlignment="1">
      <alignment horizontal="center" vertical="center" wrapText="1"/>
    </xf>
    <xf numFmtId="0" fontId="4" fillId="6" borderId="1" xfId="9" applyFont="1" applyFill="1" applyBorder="1" applyAlignment="1">
      <alignment horizontal="left" vertical="center" wrapText="1"/>
    </xf>
    <xf numFmtId="0" fontId="4" fillId="6" borderId="1" xfId="9" applyFont="1" applyFill="1" applyBorder="1" applyAlignment="1">
      <alignment horizontal="center" vertical="center" wrapText="1"/>
    </xf>
    <xf numFmtId="3" fontId="2" fillId="4" borderId="0" xfId="9" applyNumberFormat="1" applyFill="1" applyBorder="1" applyAlignment="1">
      <alignment horizontal="center" vertical="center"/>
    </xf>
    <xf numFmtId="3" fontId="2" fillId="4" borderId="0" xfId="9" applyNumberFormat="1" applyFill="1" applyBorder="1" applyAlignment="1">
      <alignment horizontal="center"/>
    </xf>
    <xf numFmtId="0" fontId="4" fillId="6" borderId="3" xfId="9" applyFont="1" applyFill="1" applyBorder="1" applyAlignment="1">
      <alignment horizontal="justify" vertical="center"/>
    </xf>
    <xf numFmtId="3" fontId="5" fillId="6" borderId="0" xfId="9" applyNumberFormat="1" applyFont="1" applyFill="1" applyBorder="1" applyAlignment="1">
      <alignment horizontal="center" vertical="center"/>
    </xf>
    <xf numFmtId="0" fontId="2" fillId="2" borderId="0" xfId="9" applyFill="1" applyBorder="1"/>
    <xf numFmtId="0" fontId="10" fillId="2" borderId="0" xfId="9" applyFont="1" applyFill="1" applyBorder="1" applyAlignment="1">
      <alignment horizontal="center" vertical="center" wrapText="1"/>
    </xf>
    <xf numFmtId="0" fontId="33" fillId="6" borderId="1" xfId="9" applyFont="1" applyFill="1" applyBorder="1" applyAlignment="1">
      <alignment horizontal="left" vertical="center" wrapText="1"/>
    </xf>
    <xf numFmtId="3" fontId="2" fillId="2" borderId="0" xfId="9" applyNumberFormat="1" applyFill="1" applyBorder="1" applyAlignment="1">
      <alignment horizontal="center"/>
    </xf>
    <xf numFmtId="0" fontId="33" fillId="6" borderId="3" xfId="9" applyFont="1" applyFill="1" applyBorder="1" applyAlignment="1">
      <alignment horizontal="justify" vertical="center"/>
    </xf>
    <xf numFmtId="0" fontId="33" fillId="6" borderId="3" xfId="9" applyFont="1" applyFill="1" applyBorder="1" applyAlignment="1">
      <alignment horizontal="justify" vertical="center" wrapText="1"/>
    </xf>
    <xf numFmtId="3" fontId="3" fillId="2" borderId="0" xfId="9" applyNumberFormat="1" applyFont="1" applyFill="1" applyBorder="1" applyAlignment="1">
      <alignment horizontal="center"/>
    </xf>
    <xf numFmtId="0" fontId="4" fillId="3" borderId="0" xfId="9" applyFont="1" applyFill="1" applyBorder="1" applyAlignment="1">
      <alignment horizontal="justify" vertical="center"/>
    </xf>
    <xf numFmtId="9" fontId="4" fillId="3" borderId="0" xfId="5" applyFont="1" applyFill="1" applyBorder="1" applyAlignment="1">
      <alignment horizontal="center" vertical="center"/>
    </xf>
    <xf numFmtId="3" fontId="3" fillId="4" borderId="0" xfId="9" applyNumberFormat="1" applyFont="1" applyFill="1" applyBorder="1" applyAlignment="1">
      <alignment horizontal="center"/>
    </xf>
    <xf numFmtId="0" fontId="12" fillId="2" borderId="0" xfId="9" applyFont="1" applyFill="1"/>
    <xf numFmtId="0" fontId="31" fillId="5" borderId="0" xfId="9" applyFont="1" applyFill="1" applyBorder="1" applyAlignment="1">
      <alignment horizontal="center" vertical="center" wrapText="1"/>
    </xf>
    <xf numFmtId="0" fontId="2" fillId="4" borderId="0" xfId="10" applyFill="1"/>
    <xf numFmtId="3" fontId="4" fillId="6" borderId="0" xfId="9" applyNumberFormat="1" applyFont="1" applyFill="1" applyBorder="1" applyAlignment="1">
      <alignment horizontal="center" vertical="center"/>
    </xf>
    <xf numFmtId="0" fontId="14" fillId="5" borderId="12" xfId="9" applyFont="1" applyFill="1" applyBorder="1" applyAlignment="1">
      <alignment horizontal="justify" vertical="center"/>
    </xf>
    <xf numFmtId="3" fontId="14" fillId="5" borderId="13" xfId="9" applyNumberFormat="1" applyFont="1" applyFill="1" applyBorder="1" applyAlignment="1">
      <alignment horizontal="center" vertical="center"/>
    </xf>
    <xf numFmtId="0" fontId="14" fillId="5" borderId="0" xfId="9" applyFont="1" applyFill="1" applyBorder="1" applyAlignment="1">
      <alignment horizontal="right" vertical="center" wrapText="1"/>
    </xf>
    <xf numFmtId="0" fontId="34" fillId="2" borderId="0" xfId="9" applyFont="1" applyFill="1"/>
    <xf numFmtId="164" fontId="5" fillId="6" borderId="1" xfId="6" applyNumberFormat="1" applyFont="1" applyFill="1" applyBorder="1" applyAlignment="1">
      <alignment horizontal="right" vertical="center"/>
    </xf>
    <xf numFmtId="164" fontId="20" fillId="2" borderId="0" xfId="6" applyNumberFormat="1" applyFont="1" applyFill="1"/>
    <xf numFmtId="164" fontId="5" fillId="6" borderId="3" xfId="6" applyNumberFormat="1" applyFont="1" applyFill="1" applyBorder="1" applyAlignment="1">
      <alignment horizontal="right" vertical="center"/>
    </xf>
    <xf numFmtId="164" fontId="14" fillId="5" borderId="0" xfId="6" applyNumberFormat="1" applyFont="1" applyFill="1" applyBorder="1" applyAlignment="1">
      <alignment horizontal="right" vertical="center"/>
    </xf>
    <xf numFmtId="0" fontId="20" fillId="2" borderId="0" xfId="9" applyFont="1" applyFill="1" applyAlignment="1">
      <alignment wrapText="1"/>
    </xf>
    <xf numFmtId="0" fontId="11" fillId="2" borderId="5" xfId="9" applyFont="1" applyFill="1" applyBorder="1" applyAlignment="1">
      <alignment horizontal="left"/>
    </xf>
    <xf numFmtId="0" fontId="2" fillId="0" borderId="0" xfId="11"/>
    <xf numFmtId="0" fontId="14" fillId="4" borderId="0" xfId="9" applyFont="1" applyFill="1" applyBorder="1" applyAlignment="1">
      <alignment vertical="center" wrapText="1"/>
    </xf>
    <xf numFmtId="0" fontId="17" fillId="5" borderId="15" xfId="9" applyFont="1" applyFill="1" applyBorder="1" applyAlignment="1">
      <alignment horizontal="center" vertical="center" wrapText="1"/>
    </xf>
    <xf numFmtId="0" fontId="17" fillId="5" borderId="16" xfId="9" applyFont="1" applyFill="1" applyBorder="1" applyAlignment="1">
      <alignment horizontal="center" vertical="center" wrapText="1"/>
    </xf>
    <xf numFmtId="0" fontId="17" fillId="5" borderId="15" xfId="9" applyFont="1" applyFill="1" applyBorder="1" applyAlignment="1">
      <alignment vertical="center" wrapText="1"/>
    </xf>
    <xf numFmtId="0" fontId="17" fillId="4" borderId="0" xfId="9" applyFont="1" applyFill="1" applyBorder="1" applyAlignment="1">
      <alignment vertical="center" wrapText="1"/>
    </xf>
    <xf numFmtId="3" fontId="5" fillId="6" borderId="17" xfId="9" applyNumberFormat="1" applyFont="1" applyFill="1" applyBorder="1" applyAlignment="1">
      <alignment vertical="center"/>
    </xf>
    <xf numFmtId="3" fontId="4" fillId="6" borderId="17" xfId="9" applyNumberFormat="1" applyFont="1" applyFill="1" applyBorder="1" applyAlignment="1">
      <alignment horizontal="right" vertical="center"/>
    </xf>
    <xf numFmtId="3" fontId="5" fillId="6" borderId="17" xfId="9" applyNumberFormat="1" applyFont="1" applyFill="1" applyBorder="1" applyAlignment="1">
      <alignment horizontal="center" vertical="center"/>
    </xf>
    <xf numFmtId="3" fontId="4" fillId="4" borderId="0" xfId="9" applyNumberFormat="1" applyFont="1" applyFill="1" applyBorder="1" applyAlignment="1">
      <alignment vertical="center"/>
    </xf>
    <xf numFmtId="3" fontId="5" fillId="6" borderId="18" xfId="9" applyNumberFormat="1" applyFont="1" applyFill="1" applyBorder="1" applyAlignment="1">
      <alignment vertical="center"/>
    </xf>
    <xf numFmtId="3" fontId="4" fillId="6" borderId="18" xfId="9" applyNumberFormat="1" applyFont="1" applyFill="1" applyBorder="1" applyAlignment="1">
      <alignment horizontal="right" vertical="center"/>
    </xf>
    <xf numFmtId="3" fontId="5" fillId="6" borderId="19" xfId="9" applyNumberFormat="1" applyFont="1" applyFill="1" applyBorder="1" applyAlignment="1">
      <alignment horizontal="center" vertical="center"/>
    </xf>
    <xf numFmtId="3" fontId="14" fillId="5" borderId="0" xfId="9" applyNumberFormat="1" applyFont="1" applyFill="1" applyBorder="1" applyAlignment="1">
      <alignment horizontal="right" vertical="center"/>
    </xf>
    <xf numFmtId="164" fontId="4" fillId="6" borderId="1" xfId="5" applyNumberFormat="1" applyFont="1" applyFill="1" applyBorder="1" applyAlignment="1">
      <alignment horizontal="right" vertical="center"/>
    </xf>
    <xf numFmtId="164" fontId="4" fillId="4" borderId="0" xfId="9" applyNumberFormat="1" applyFont="1" applyFill="1" applyBorder="1" applyAlignment="1">
      <alignment vertical="center"/>
    </xf>
    <xf numFmtId="0" fontId="2" fillId="2" borderId="0" xfId="9" applyFont="1" applyFill="1" applyAlignment="1">
      <alignment vertical="center" wrapText="1"/>
    </xf>
    <xf numFmtId="0" fontId="11" fillId="2" borderId="0" xfId="9" applyFont="1" applyFill="1" applyBorder="1" applyAlignment="1"/>
    <xf numFmtId="0" fontId="14" fillId="5" borderId="21" xfId="9" applyFont="1" applyFill="1" applyBorder="1" applyAlignment="1">
      <alignment horizontal="right" vertical="center" wrapText="1"/>
    </xf>
    <xf numFmtId="0" fontId="15" fillId="4" borderId="22" xfId="9" applyFont="1" applyFill="1" applyBorder="1" applyAlignment="1">
      <alignment horizontal="center" vertical="center" wrapText="1"/>
    </xf>
    <xf numFmtId="0" fontId="5" fillId="6" borderId="1" xfId="9" applyFont="1" applyFill="1" applyBorder="1" applyAlignment="1">
      <alignment vertical="center"/>
    </xf>
    <xf numFmtId="3" fontId="4" fillId="6" borderId="1" xfId="9" applyNumberFormat="1" applyFont="1" applyFill="1" applyBorder="1" applyAlignment="1">
      <alignment horizontal="right" vertical="center"/>
    </xf>
    <xf numFmtId="3" fontId="5" fillId="6" borderId="1" xfId="9" applyNumberFormat="1" applyFont="1" applyFill="1" applyBorder="1" applyAlignment="1">
      <alignment horizontal="right" vertical="center"/>
    </xf>
    <xf numFmtId="0" fontId="5" fillId="6" borderId="2" xfId="9" applyFont="1" applyFill="1" applyBorder="1" applyAlignment="1">
      <alignment vertical="center"/>
    </xf>
    <xf numFmtId="3" fontId="4" fillId="6" borderId="2" xfId="9" applyNumberFormat="1" applyFont="1" applyFill="1" applyBorder="1" applyAlignment="1">
      <alignment horizontal="right" vertical="center"/>
    </xf>
    <xf numFmtId="3" fontId="5" fillId="6" borderId="2" xfId="9" applyNumberFormat="1" applyFont="1" applyFill="1" applyBorder="1" applyAlignment="1">
      <alignment horizontal="right" vertical="center"/>
    </xf>
    <xf numFmtId="0" fontId="5" fillId="6" borderId="0" xfId="9" applyFont="1" applyFill="1" applyAlignment="1">
      <alignment vertical="center"/>
    </xf>
    <xf numFmtId="3" fontId="4" fillId="6" borderId="0" xfId="9" applyNumberFormat="1" applyFont="1" applyFill="1" applyAlignment="1">
      <alignment horizontal="right" vertical="center"/>
    </xf>
    <xf numFmtId="3" fontId="5" fillId="6" borderId="0" xfId="9" applyNumberFormat="1" applyFont="1" applyFill="1" applyAlignment="1">
      <alignment horizontal="right" vertical="center"/>
    </xf>
    <xf numFmtId="3" fontId="14" fillId="5" borderId="0" xfId="9" applyNumberFormat="1" applyFont="1" applyFill="1" applyAlignment="1">
      <alignment horizontal="right" vertical="center"/>
    </xf>
    <xf numFmtId="164" fontId="4" fillId="6" borderId="0" xfId="5" applyNumberFormat="1" applyFont="1" applyFill="1" applyAlignment="1">
      <alignment horizontal="right" vertical="center"/>
    </xf>
    <xf numFmtId="0" fontId="6" fillId="2" borderId="0" xfId="9" applyFont="1" applyFill="1" applyAlignment="1">
      <alignment horizontal="left"/>
    </xf>
    <xf numFmtId="0" fontId="14" fillId="5" borderId="21" xfId="9" applyFont="1" applyFill="1" applyBorder="1" applyAlignment="1">
      <alignment horizontal="center" vertical="center" wrapText="1"/>
    </xf>
    <xf numFmtId="0" fontId="5" fillId="6" borderId="24" xfId="9" applyFont="1" applyFill="1" applyBorder="1" applyAlignment="1">
      <alignment vertical="center"/>
    </xf>
    <xf numFmtId="3" fontId="4" fillId="6" borderId="3" xfId="9" applyNumberFormat="1" applyFont="1" applyFill="1" applyBorder="1" applyAlignment="1">
      <alignment horizontal="right" vertical="center"/>
    </xf>
    <xf numFmtId="0" fontId="15" fillId="4" borderId="0" xfId="9" applyFont="1" applyFill="1" applyBorder="1" applyAlignment="1">
      <alignment horizontal="center" vertical="center" wrapText="1"/>
    </xf>
    <xf numFmtId="0" fontId="15" fillId="4" borderId="0" xfId="9" applyFont="1" applyFill="1" applyAlignment="1">
      <alignment horizontal="center" vertical="center"/>
    </xf>
    <xf numFmtId="0" fontId="11" fillId="2" borderId="26" xfId="9" applyFont="1" applyFill="1" applyBorder="1" applyAlignment="1"/>
    <xf numFmtId="0" fontId="2" fillId="2" borderId="26" xfId="9" applyFill="1" applyBorder="1"/>
    <xf numFmtId="0" fontId="14" fillId="5" borderId="0" xfId="9" applyFont="1" applyFill="1" applyAlignment="1">
      <alignment horizontal="center" vertical="center"/>
    </xf>
    <xf numFmtId="0" fontId="14" fillId="5" borderId="0" xfId="9" applyFont="1" applyFill="1" applyAlignment="1">
      <alignment horizontal="right" vertical="center"/>
    </xf>
    <xf numFmtId="0" fontId="14" fillId="4" borderId="0" xfId="9" applyFont="1" applyFill="1" applyBorder="1" applyAlignment="1">
      <alignment horizontal="right" vertical="center"/>
    </xf>
    <xf numFmtId="0" fontId="5" fillId="6" borderId="1" xfId="9" applyFont="1" applyFill="1" applyBorder="1"/>
    <xf numFmtId="3" fontId="4" fillId="6" borderId="1" xfId="9" applyNumberFormat="1" applyFont="1" applyFill="1" applyBorder="1"/>
    <xf numFmtId="3" fontId="5" fillId="6" borderId="1" xfId="9" applyNumberFormat="1" applyFont="1" applyFill="1" applyBorder="1"/>
    <xf numFmtId="3" fontId="5" fillId="4" borderId="0" xfId="9" applyNumberFormat="1" applyFont="1" applyFill="1" applyBorder="1"/>
    <xf numFmtId="0" fontId="5" fillId="6" borderId="2" xfId="9" applyFont="1" applyFill="1" applyBorder="1"/>
    <xf numFmtId="0" fontId="5" fillId="6" borderId="0" xfId="9" applyFont="1" applyFill="1"/>
    <xf numFmtId="3" fontId="4" fillId="6" borderId="3" xfId="9" applyNumberFormat="1" applyFont="1" applyFill="1" applyBorder="1"/>
    <xf numFmtId="3" fontId="5" fillId="6" borderId="3" xfId="9" applyNumberFormat="1" applyFont="1" applyFill="1" applyBorder="1"/>
    <xf numFmtId="3" fontId="14" fillId="4" borderId="0" xfId="9" applyNumberFormat="1" applyFont="1" applyFill="1" applyBorder="1" applyAlignment="1">
      <alignment horizontal="right" vertical="center"/>
    </xf>
    <xf numFmtId="0" fontId="2" fillId="4" borderId="0" xfId="9" applyFill="1" applyAlignment="1">
      <alignment horizontal="left" vertical="center"/>
    </xf>
    <xf numFmtId="0" fontId="6" fillId="2" borderId="0" xfId="9" applyFont="1" applyFill="1" applyAlignment="1">
      <alignment horizontal="left" vertical="center" wrapText="1"/>
    </xf>
    <xf numFmtId="0" fontId="14" fillId="5" borderId="0" xfId="9" applyFont="1" applyFill="1" applyBorder="1" applyAlignment="1">
      <alignment horizontal="center" vertical="center" wrapText="1"/>
    </xf>
    <xf numFmtId="0" fontId="14" fillId="5" borderId="20" xfId="9" applyFont="1" applyFill="1" applyBorder="1" applyAlignment="1">
      <alignment horizontal="center" vertical="center" wrapText="1"/>
    </xf>
    <xf numFmtId="0" fontId="14" fillId="5" borderId="0" xfId="9" applyFont="1" applyFill="1" applyAlignment="1">
      <alignment horizontal="center" vertical="center"/>
    </xf>
    <xf numFmtId="0" fontId="4" fillId="6" borderId="0" xfId="9" applyFont="1" applyFill="1" applyAlignment="1">
      <alignment horizontal="center" vertical="center"/>
    </xf>
    <xf numFmtId="0" fontId="14" fillId="5" borderId="22" xfId="9" applyFont="1" applyFill="1" applyBorder="1" applyAlignment="1">
      <alignment horizontal="center" vertical="center" wrapText="1"/>
    </xf>
    <xf numFmtId="0" fontId="14" fillId="5" borderId="6" xfId="9" applyFont="1" applyFill="1" applyBorder="1" applyAlignment="1">
      <alignment horizontal="center" vertical="center" wrapText="1"/>
    </xf>
    <xf numFmtId="0" fontId="14" fillId="5" borderId="23" xfId="9" applyFont="1" applyFill="1" applyBorder="1" applyAlignment="1">
      <alignment horizontal="center" vertical="center" wrapText="1"/>
    </xf>
    <xf numFmtId="0" fontId="14" fillId="5" borderId="25" xfId="9" applyFont="1" applyFill="1" applyBorder="1" applyAlignment="1">
      <alignment horizontal="center" vertical="center" wrapText="1"/>
    </xf>
    <xf numFmtId="0" fontId="11" fillId="2" borderId="5" xfId="9" applyFont="1" applyFill="1" applyBorder="1" applyAlignment="1">
      <alignment horizontal="left"/>
    </xf>
    <xf numFmtId="0" fontId="14" fillId="5" borderId="14" xfId="9" applyFont="1" applyFill="1" applyBorder="1" applyAlignment="1">
      <alignment horizontal="center" vertical="center" wrapText="1"/>
    </xf>
    <xf numFmtId="0" fontId="2" fillId="2" borderId="0" xfId="9" applyFont="1" applyFill="1" applyAlignment="1">
      <alignment horizontal="justify" vertical="center" wrapText="1"/>
    </xf>
    <xf numFmtId="0" fontId="16" fillId="2" borderId="0" xfId="9" applyFont="1" applyFill="1" applyBorder="1" applyAlignment="1">
      <alignment horizontal="left"/>
    </xf>
    <xf numFmtId="0" fontId="11" fillId="2" borderId="5" xfId="9" applyFont="1" applyFill="1" applyBorder="1" applyAlignment="1">
      <alignment horizontal="left" vertical="center" wrapText="1"/>
    </xf>
    <xf numFmtId="0" fontId="16" fillId="2" borderId="5" xfId="9" applyFont="1" applyFill="1" applyBorder="1" applyAlignment="1">
      <alignment horizontal="left"/>
    </xf>
    <xf numFmtId="0" fontId="14" fillId="5" borderId="0" xfId="9" applyFont="1" applyFill="1" applyBorder="1" applyAlignment="1">
      <alignment horizontal="left" vertical="center"/>
    </xf>
    <xf numFmtId="0" fontId="14" fillId="5" borderId="0" xfId="9" applyFont="1" applyFill="1" applyBorder="1" applyAlignment="1">
      <alignment horizontal="center" vertical="center"/>
    </xf>
    <xf numFmtId="0" fontId="21" fillId="7" borderId="0" xfId="9" applyFont="1" applyFill="1" applyBorder="1" applyAlignment="1">
      <alignment horizontal="center" vertical="center"/>
    </xf>
    <xf numFmtId="0" fontId="23" fillId="7" borderId="0" xfId="9" applyFont="1" applyFill="1" applyBorder="1" applyAlignment="1">
      <alignment horizontal="center" vertical="center"/>
    </xf>
    <xf numFmtId="0" fontId="25" fillId="7" borderId="0" xfId="9" applyFont="1" applyFill="1" applyBorder="1" applyAlignment="1">
      <alignment horizontal="center" vertical="center"/>
    </xf>
    <xf numFmtId="0" fontId="15" fillId="5" borderId="0" xfId="9" applyFont="1" applyFill="1" applyBorder="1" applyAlignment="1">
      <alignment horizontal="left" vertical="center" wrapText="1"/>
    </xf>
  </cellXfs>
  <cellStyles count="15">
    <cellStyle name="Normal" xfId="0" builtinId="0"/>
    <cellStyle name="Normal 2" xfId="1"/>
    <cellStyle name="Normal 2 2" xfId="2"/>
    <cellStyle name="Normal 2 2 3" xfId="13"/>
    <cellStyle name="Normal 2 3" xfId="9"/>
    <cellStyle name="Normal 2 3 2" xfId="3"/>
    <cellStyle name="Normal 3 2" xfId="10"/>
    <cellStyle name="Normal_Directorio CEMs - agos - 2009 - UGTAI" xfId="4"/>
    <cellStyle name="Normal_ESTADISTICAS" xfId="11"/>
    <cellStyle name="Porcentaje" xfId="5" builtinId="5"/>
    <cellStyle name="Porcentaje 10" xfId="12"/>
    <cellStyle name="Porcentaje 2" xfId="6"/>
    <cellStyle name="Porcentaje 3 2" xfId="14"/>
    <cellStyle name="Porcentual 2" xfId="7"/>
    <cellStyle name="Porcentual 2 2" xfId="8"/>
  </cellStyles>
  <dxfs count="0"/>
  <tableStyles count="0" defaultTableStyle="TableStyleMedium2" defaultPivotStyle="PivotStyleLight16"/>
  <colors>
    <mruColors>
      <color rgb="FF305496"/>
      <color rgb="FF4040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088479603153545"/>
          <c:y val="2.3282545210654537E-2"/>
          <c:w val="0.61988120929328283"/>
          <c:h val="0.94183377517696121"/>
        </c:manualLayout>
      </c:layout>
      <c:barChart>
        <c:barDir val="bar"/>
        <c:grouping val="clustered"/>
        <c:varyColors val="0"/>
        <c:ser>
          <c:idx val="0"/>
          <c:order val="0"/>
          <c:spPr>
            <a:pattFill prst="horzBrick">
              <a:fgClr>
                <a:schemeClr val="bg1">
                  <a:lumMod val="85000"/>
                </a:schemeClr>
              </a:fgClr>
              <a:bgClr>
                <a:srgbClr val="969696"/>
              </a:bgClr>
            </a:pattFill>
            <a:ln w="12700">
              <a:solidFill>
                <a:srgbClr val="969696"/>
              </a:solidFill>
              <a:prstDash val="solid"/>
            </a:ln>
          </c:spPr>
          <c:invertIfNegative val="0"/>
          <c:dLbls>
            <c:dLbl>
              <c:idx val="2"/>
              <c:layout>
                <c:manualLayout>
                  <c:x val="-9.9389420270121921E-3"/>
                  <c:y val="-6.8833160579479311E-17"/>
                </c:manualLayout>
              </c:layout>
              <c:spPr>
                <a:noFill/>
                <a:ln w="25400">
                  <a:noFill/>
                </a:ln>
              </c:spPr>
              <c:txPr>
                <a:bodyPr/>
                <a:lstStyle/>
                <a:p>
                  <a:pPr>
                    <a:defRPr sz="800" b="1" i="0" u="none" strike="noStrike" baseline="0">
                      <a:solidFill>
                        <a:srgbClr val="000000"/>
                      </a:solidFill>
                      <a:latin typeface="Arial"/>
                      <a:ea typeface="Arial"/>
                      <a:cs typeface="Arial"/>
                    </a:defRPr>
                  </a:pPr>
                  <a:endParaRPr lang="es-PE"/>
                </a:p>
              </c:txPr>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'Casos CEM'!$M$64:$M$67</c:f>
              <c:strCache>
                <c:ptCount val="4"/>
                <c:pt idx="0">
                  <c:v>Niños y niñas</c:v>
                </c:pt>
                <c:pt idx="1">
                  <c:v>Adolescentes</c:v>
                </c:pt>
                <c:pt idx="2">
                  <c:v>Adultos/as</c:v>
                </c:pt>
                <c:pt idx="3">
                  <c:v>Adultos mayores</c:v>
                </c:pt>
              </c:strCache>
            </c:strRef>
          </c:cat>
          <c:val>
            <c:numRef>
              <c:f>'Casos CEM'!$N$64:$N$67</c:f>
              <c:numCache>
                <c:formatCode>#,##0</c:formatCode>
                <c:ptCount val="4"/>
                <c:pt idx="0">
                  <c:v>1710</c:v>
                </c:pt>
                <c:pt idx="1">
                  <c:v>1218</c:v>
                </c:pt>
                <c:pt idx="2">
                  <c:v>6366</c:v>
                </c:pt>
                <c:pt idx="3">
                  <c:v>614</c:v>
                </c:pt>
              </c:numCache>
            </c:numRef>
          </c:val>
        </c:ser>
        <c:dLbls>
          <c:showLegendKey val="0"/>
          <c:showVal val="0"/>
          <c:showCatName val="0"/>
          <c:showSerName val="0"/>
          <c:showPercent val="0"/>
          <c:showBubbleSize val="0"/>
        </c:dLbls>
        <c:gapWidth val="150"/>
        <c:axId val="189789552"/>
        <c:axId val="189788768"/>
      </c:barChart>
      <c:catAx>
        <c:axId val="189789552"/>
        <c:scaling>
          <c:orientation val="minMax"/>
        </c:scaling>
        <c:delete val="0"/>
        <c:axPos val="l"/>
        <c:numFmt formatCode="General" sourceLinked="0"/>
        <c:majorTickMark val="out"/>
        <c:minorTickMark val="none"/>
        <c:tickLblPos val="nextTo"/>
        <c:spPr>
          <a:ln/>
        </c:spPr>
        <c:txPr>
          <a:bodyPr rot="0" vert="horz"/>
          <a:lstStyle/>
          <a:p>
            <a:pPr>
              <a:defRPr sz="800" b="1" i="0" u="none" strike="noStrike" baseline="0">
                <a:solidFill>
                  <a:srgbClr val="000000"/>
                </a:solidFill>
                <a:latin typeface="Arial"/>
                <a:ea typeface="Arial"/>
                <a:cs typeface="Arial"/>
              </a:defRPr>
            </a:pPr>
            <a:endParaRPr lang="es-PE"/>
          </a:p>
        </c:txPr>
        <c:crossAx val="189788768"/>
        <c:crosses val="autoZero"/>
        <c:auto val="0"/>
        <c:lblAlgn val="ctr"/>
        <c:lblOffset val="100"/>
        <c:noMultiLvlLbl val="0"/>
      </c:catAx>
      <c:valAx>
        <c:axId val="189788768"/>
        <c:scaling>
          <c:orientation val="minMax"/>
        </c:scaling>
        <c:delete val="1"/>
        <c:axPos val="b"/>
        <c:numFmt formatCode="#,##0" sourceLinked="1"/>
        <c:majorTickMark val="out"/>
        <c:minorTickMark val="none"/>
        <c:tickLblPos val="nextTo"/>
        <c:crossAx val="189789552"/>
        <c:crosses val="autoZero"/>
        <c:crossBetween val="between"/>
      </c:valAx>
      <c:spPr>
        <a:solidFill>
          <a:srgbClr val="FFFFFF"/>
        </a:solidFill>
        <a:ln w="12700">
          <a:noFill/>
          <a:prstDash val="solid"/>
        </a:ln>
      </c:spPr>
    </c:plotArea>
    <c:plotVisOnly val="1"/>
    <c:dispBlanksAs val="gap"/>
    <c:showDLblsOverMax val="0"/>
  </c:chart>
  <c:spPr>
    <a:solidFill>
      <a:srgbClr val="FFFFFF"/>
    </a:solidFill>
    <a:ln w="9525">
      <a:noFill/>
    </a:ln>
  </c:spPr>
  <c:txPr>
    <a:bodyPr/>
    <a:lstStyle/>
    <a:p>
      <a:pPr>
        <a:defRPr sz="800" b="1" i="0" u="none" strike="noStrike" baseline="0">
          <a:solidFill>
            <a:srgbClr val="000000"/>
          </a:solidFill>
          <a:latin typeface="Arial"/>
          <a:ea typeface="Arial"/>
          <a:cs typeface="Arial"/>
        </a:defRPr>
      </a:pPr>
      <a:endParaRPr lang="es-PE"/>
    </a:p>
  </c:txPr>
  <c:printSettings>
    <c:headerFooter alignWithMargins="0"/>
    <c:pageMargins b="1" l="0.75000000000000233" r="0.75000000000000233" t="1" header="0" footer="0"/>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545024502381574"/>
          <c:y val="2.082245159605408E-2"/>
          <c:w val="0.7845496881989128"/>
          <c:h val="0.96572846306342663"/>
        </c:manualLayout>
      </c:layout>
      <c:barChart>
        <c:barDir val="bar"/>
        <c:grouping val="stacked"/>
        <c:varyColors val="0"/>
        <c:ser>
          <c:idx val="0"/>
          <c:order val="0"/>
          <c:tx>
            <c:strRef>
              <c:f>'Casos CEM'!$L$111</c:f>
              <c:strCache>
                <c:ptCount val="1"/>
                <c:pt idx="0">
                  <c:v>Psicológica</c:v>
                </c:pt>
              </c:strCache>
            </c:strRef>
          </c:tx>
          <c:spPr>
            <a:pattFill prst="wdUpDiag">
              <a:fgClr>
                <a:srgbClr val="000000"/>
              </a:fgClr>
              <a:bgClr>
                <a:srgbClr val="FFFFFF"/>
              </a:bgClr>
            </a:pattFill>
            <a:ln w="12700">
              <a:solidFill>
                <a:schemeClr val="tx1"/>
              </a:solidFill>
            </a:ln>
          </c:spPr>
          <c:invertIfNegative val="0"/>
          <c:cat>
            <c:strRef>
              <c:f>'Casos CEM'!$M$109:$P$109</c:f>
              <c:strCache>
                <c:ptCount val="4"/>
                <c:pt idx="0">
                  <c:v>Niños y niñas</c:v>
                </c:pt>
                <c:pt idx="1">
                  <c:v>Adolescentes</c:v>
                </c:pt>
                <c:pt idx="2">
                  <c:v>Personas adultas</c:v>
                </c:pt>
                <c:pt idx="3">
                  <c:v>Personas adultas mayores</c:v>
                </c:pt>
              </c:strCache>
            </c:strRef>
          </c:cat>
          <c:val>
            <c:numRef>
              <c:f>'Casos CEM'!$M$111:$P$111</c:f>
              <c:numCache>
                <c:formatCode>#,##0</c:formatCode>
                <c:ptCount val="4"/>
                <c:pt idx="0">
                  <c:v>952</c:v>
                </c:pt>
                <c:pt idx="1">
                  <c:v>458</c:v>
                </c:pt>
                <c:pt idx="2">
                  <c:v>3172</c:v>
                </c:pt>
                <c:pt idx="3">
                  <c:v>412</c:v>
                </c:pt>
              </c:numCache>
            </c:numRef>
          </c:val>
        </c:ser>
        <c:ser>
          <c:idx val="1"/>
          <c:order val="1"/>
          <c:tx>
            <c:strRef>
              <c:f>'Casos CEM'!$L$112</c:f>
              <c:strCache>
                <c:ptCount val="1"/>
                <c:pt idx="0">
                  <c:v>Física</c:v>
                </c:pt>
              </c:strCache>
            </c:strRef>
          </c:tx>
          <c:spPr>
            <a:pattFill prst="pct80">
              <a:fgClr>
                <a:srgbClr val="305496"/>
              </a:fgClr>
              <a:bgClr>
                <a:srgbClr val="FFFFFF"/>
              </a:bgClr>
            </a:pattFill>
            <a:ln w="12700">
              <a:solidFill>
                <a:sysClr val="windowText" lastClr="000000"/>
              </a:solidFill>
            </a:ln>
          </c:spPr>
          <c:invertIfNegative val="0"/>
          <c:cat>
            <c:strRef>
              <c:f>'Casos CEM'!$M$109:$P$109</c:f>
              <c:strCache>
                <c:ptCount val="4"/>
                <c:pt idx="0">
                  <c:v>Niños y niñas</c:v>
                </c:pt>
                <c:pt idx="1">
                  <c:v>Adolescentes</c:v>
                </c:pt>
                <c:pt idx="2">
                  <c:v>Personas adultas</c:v>
                </c:pt>
                <c:pt idx="3">
                  <c:v>Personas adultas mayores</c:v>
                </c:pt>
              </c:strCache>
            </c:strRef>
          </c:cat>
          <c:val>
            <c:numRef>
              <c:f>'Casos CEM'!$M$112:$P$112</c:f>
              <c:numCache>
                <c:formatCode>#,##0</c:formatCode>
                <c:ptCount val="4"/>
                <c:pt idx="0">
                  <c:v>553</c:v>
                </c:pt>
                <c:pt idx="1">
                  <c:v>423</c:v>
                </c:pt>
                <c:pt idx="2">
                  <c:v>2905</c:v>
                </c:pt>
                <c:pt idx="3">
                  <c:v>182</c:v>
                </c:pt>
              </c:numCache>
            </c:numRef>
          </c:val>
        </c:ser>
        <c:ser>
          <c:idx val="2"/>
          <c:order val="2"/>
          <c:tx>
            <c:strRef>
              <c:f>'Casos CEM'!$L$113</c:f>
              <c:strCache>
                <c:ptCount val="1"/>
                <c:pt idx="0">
                  <c:v>Sexual</c:v>
                </c:pt>
              </c:strCache>
            </c:strRef>
          </c:tx>
          <c:spPr>
            <a:solidFill>
              <a:schemeClr val="bg1">
                <a:lumMod val="50000"/>
              </a:schemeClr>
            </a:solidFill>
            <a:ln w="12700">
              <a:solidFill>
                <a:schemeClr val="tx1"/>
              </a:solidFill>
            </a:ln>
            <a:effectLst/>
          </c:spPr>
          <c:invertIfNegative val="0"/>
          <c:cat>
            <c:strRef>
              <c:f>'Casos CEM'!$M$109:$P$109</c:f>
              <c:strCache>
                <c:ptCount val="4"/>
                <c:pt idx="0">
                  <c:v>Niños y niñas</c:v>
                </c:pt>
                <c:pt idx="1">
                  <c:v>Adolescentes</c:v>
                </c:pt>
                <c:pt idx="2">
                  <c:v>Personas adultas</c:v>
                </c:pt>
                <c:pt idx="3">
                  <c:v>Personas adultas mayores</c:v>
                </c:pt>
              </c:strCache>
            </c:strRef>
          </c:cat>
          <c:val>
            <c:numRef>
              <c:f>'Casos CEM'!$M$113:$P$113</c:f>
              <c:numCache>
                <c:formatCode>#,##0</c:formatCode>
                <c:ptCount val="4"/>
                <c:pt idx="0">
                  <c:v>198</c:v>
                </c:pt>
                <c:pt idx="1">
                  <c:v>329</c:v>
                </c:pt>
                <c:pt idx="2">
                  <c:v>264</c:v>
                </c:pt>
                <c:pt idx="3">
                  <c:v>9</c:v>
                </c:pt>
              </c:numCache>
            </c:numRef>
          </c:val>
        </c:ser>
        <c:ser>
          <c:idx val="3"/>
          <c:order val="3"/>
          <c:tx>
            <c:strRef>
              <c:f>'Casos CEM'!$L$114</c:f>
              <c:strCache>
                <c:ptCount val="1"/>
                <c:pt idx="0">
                  <c:v>Económica o patrimonial</c:v>
                </c:pt>
              </c:strCache>
            </c:strRef>
          </c:tx>
          <c:spPr>
            <a:solidFill>
              <a:schemeClr val="accent4"/>
            </a:solidFill>
            <a:ln>
              <a:solidFill>
                <a:schemeClr val="tx1"/>
              </a:solidFill>
            </a:ln>
          </c:spPr>
          <c:invertIfNegative val="0"/>
          <c:cat>
            <c:strRef>
              <c:f>'Casos CEM'!$M$109:$P$109</c:f>
              <c:strCache>
                <c:ptCount val="4"/>
                <c:pt idx="0">
                  <c:v>Niños y niñas</c:v>
                </c:pt>
                <c:pt idx="1">
                  <c:v>Adolescentes</c:v>
                </c:pt>
                <c:pt idx="2">
                  <c:v>Personas adultas</c:v>
                </c:pt>
                <c:pt idx="3">
                  <c:v>Personas adultas mayores</c:v>
                </c:pt>
              </c:strCache>
            </c:strRef>
          </c:cat>
          <c:val>
            <c:numRef>
              <c:f>'Casos CEM'!$M$114:$P$114</c:f>
              <c:numCache>
                <c:formatCode>#,##0</c:formatCode>
                <c:ptCount val="4"/>
                <c:pt idx="0">
                  <c:v>7</c:v>
                </c:pt>
                <c:pt idx="1">
                  <c:v>8</c:v>
                </c:pt>
                <c:pt idx="2">
                  <c:v>25</c:v>
                </c:pt>
                <c:pt idx="3">
                  <c:v>11</c:v>
                </c:pt>
              </c:numCache>
            </c:numRef>
          </c:val>
        </c:ser>
        <c:dLbls>
          <c:showLegendKey val="0"/>
          <c:showVal val="0"/>
          <c:showCatName val="0"/>
          <c:showSerName val="0"/>
          <c:showPercent val="0"/>
          <c:showBubbleSize val="0"/>
        </c:dLbls>
        <c:gapWidth val="150"/>
        <c:overlap val="100"/>
        <c:axId val="189787200"/>
        <c:axId val="189786024"/>
      </c:barChart>
      <c:catAx>
        <c:axId val="189787200"/>
        <c:scaling>
          <c:orientation val="minMax"/>
        </c:scaling>
        <c:delete val="0"/>
        <c:axPos val="l"/>
        <c:numFmt formatCode="General" sourceLinked="1"/>
        <c:majorTickMark val="out"/>
        <c:minorTickMark val="none"/>
        <c:tickLblPos val="nextTo"/>
        <c:spPr>
          <a:noFill/>
          <a:ln w="12700" cap="flat" cmpd="sng" algn="ctr">
            <a:solidFill>
              <a:schemeClr val="tx1"/>
            </a:solidFill>
            <a:round/>
          </a:ln>
          <a:effectLst/>
        </c:spPr>
        <c:txPr>
          <a:bodyPr rot="0" vert="horz"/>
          <a:lstStyle/>
          <a:p>
            <a:pPr>
              <a:defRPr sz="1000" b="1" i="0" u="none" strike="noStrike" baseline="0">
                <a:solidFill>
                  <a:srgbClr val="000000"/>
                </a:solidFill>
                <a:latin typeface="Calibri"/>
                <a:ea typeface="Calibri"/>
                <a:cs typeface="Calibri"/>
              </a:defRPr>
            </a:pPr>
            <a:endParaRPr lang="es-PE"/>
          </a:p>
        </c:txPr>
        <c:crossAx val="189786024"/>
        <c:crosses val="autoZero"/>
        <c:auto val="1"/>
        <c:lblAlgn val="ctr"/>
        <c:lblOffset val="100"/>
        <c:noMultiLvlLbl val="0"/>
      </c:catAx>
      <c:valAx>
        <c:axId val="189786024"/>
        <c:scaling>
          <c:orientation val="minMax"/>
        </c:scaling>
        <c:delete val="1"/>
        <c:axPos val="b"/>
        <c:numFmt formatCode="#,##0" sourceLinked="1"/>
        <c:majorTickMark val="out"/>
        <c:minorTickMark val="none"/>
        <c:tickLblPos val="nextTo"/>
        <c:crossAx val="189787200"/>
        <c:crosses val="autoZero"/>
        <c:crossBetween val="between"/>
      </c:valAx>
      <c:spPr>
        <a:noFill/>
        <a:ln w="25400">
          <a:noFill/>
        </a:ln>
      </c:spPr>
    </c:plotArea>
    <c:legend>
      <c:legendPos val="r"/>
      <c:layout>
        <c:manualLayout>
          <c:xMode val="edge"/>
          <c:yMode val="edge"/>
          <c:x val="0.55854133982777776"/>
          <c:y val="0.55735105692433606"/>
          <c:w val="0.38195779607245484"/>
          <c:h val="0.42652555527333275"/>
        </c:manualLayout>
      </c:layout>
      <c:overlay val="0"/>
      <c:spPr>
        <a:noFill/>
        <a:ln w="25400">
          <a:noFill/>
        </a:ln>
      </c:spPr>
      <c:txPr>
        <a:bodyPr/>
        <a:lstStyle/>
        <a:p>
          <a:pPr>
            <a:defRPr sz="1050" b="1" i="0" u="none" strike="noStrike" baseline="0">
              <a:solidFill>
                <a:srgbClr val="000000"/>
              </a:solidFill>
              <a:latin typeface="Calibri"/>
              <a:ea typeface="Calibri"/>
              <a:cs typeface="Calibri"/>
            </a:defRPr>
          </a:pPr>
          <a:endParaRPr lang="es-PE"/>
        </a:p>
      </c:txPr>
    </c:legend>
    <c:plotVisOnly val="1"/>
    <c:dispBlanksAs val="gap"/>
    <c:showDLblsOverMax val="0"/>
  </c:chart>
  <c:spPr>
    <a:solidFill>
      <a:schemeClr val="bg1"/>
    </a:solidFill>
    <a:ln w="9525" cap="flat" cmpd="sng" algn="ctr">
      <a:noFill/>
      <a:round/>
    </a:ln>
    <a:effectLst/>
  </c:spPr>
  <c:txPr>
    <a:bodyPr/>
    <a:lstStyle/>
    <a:p>
      <a:pPr>
        <a:defRPr sz="1000" b="1"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Casos atendidos según sexo de la víctima</a:t>
            </a:r>
          </a:p>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(Porcentaje)</a:t>
            </a:r>
          </a:p>
        </c:rich>
      </c:tx>
      <c:layout>
        <c:manualLayout>
          <c:xMode val="edge"/>
          <c:yMode val="edge"/>
          <c:x val="0.15085220343174449"/>
          <c:y val="9.3688719944489685E-3"/>
        </c:manualLayout>
      </c:layout>
      <c:overlay val="0"/>
      <c:spPr>
        <a:noFill/>
        <a:ln w="25400">
          <a:noFill/>
        </a:ln>
      </c:spPr>
    </c:title>
    <c:autoTitleDeleted val="0"/>
    <c:plotArea>
      <c:layout>
        <c:manualLayout>
          <c:layoutTarget val="inner"/>
          <c:xMode val="edge"/>
          <c:yMode val="edge"/>
          <c:x val="0.25178740717111847"/>
          <c:y val="0.31596740363786402"/>
          <c:w val="0.5625905228698167"/>
          <c:h val="0.61586566940063547"/>
        </c:manualLayout>
      </c:layout>
      <c:pieChart>
        <c:varyColors val="1"/>
        <c:ser>
          <c:idx val="0"/>
          <c:order val="0"/>
          <c:spPr>
            <a:ln w="6350">
              <a:solidFill>
                <a:schemeClr val="tx1"/>
              </a:solidFill>
            </a:ln>
          </c:spPr>
          <c:dPt>
            <c:idx val="0"/>
            <c:bubble3D val="0"/>
            <c:spPr>
              <a:solidFill>
                <a:srgbClr val="305496"/>
              </a:solidFill>
              <a:ln w="6350">
                <a:solidFill>
                  <a:schemeClr val="tx1"/>
                </a:solidFill>
              </a:ln>
              <a:effectLst/>
            </c:spPr>
          </c:dPt>
          <c:dPt>
            <c:idx val="1"/>
            <c:bubble3D val="0"/>
            <c:explosion val="9"/>
            <c:spPr>
              <a:solidFill>
                <a:srgbClr val="DDEBF7"/>
              </a:solidFill>
              <a:ln w="6350">
                <a:solidFill>
                  <a:schemeClr val="tx1"/>
                </a:solidFill>
              </a:ln>
              <a:effectLst/>
            </c:spPr>
          </c:dPt>
          <c:dLbls>
            <c:dLbl>
              <c:idx val="0"/>
              <c:layout>
                <c:manualLayout>
                  <c:x val="4.9026289230611565E-2"/>
                  <c:y val="2.667511252939584E-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6770120706570571E-2"/>
                  <c:y val="8.2883465835030638E-3"/>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s-PE"/>
              </a:p>
            </c:txPr>
            <c:showLegendKey val="0"/>
            <c:showVal val="0"/>
            <c:showCatName val="1"/>
            <c:showSerName val="0"/>
            <c:showPercent val="1"/>
            <c:showBubbleSize val="0"/>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Ref>
              <c:f>'Casos CEM'!$C$22:$D$22</c:f>
              <c:strCache>
                <c:ptCount val="2"/>
                <c:pt idx="0">
                  <c:v>Mujer</c:v>
                </c:pt>
                <c:pt idx="1">
                  <c:v>Hombre</c:v>
                </c:pt>
              </c:strCache>
            </c:strRef>
          </c:cat>
          <c:val>
            <c:numRef>
              <c:f>'Casos CEM'!$C$35:$D$35</c:f>
              <c:numCache>
                <c:formatCode>#,##0</c:formatCode>
                <c:ptCount val="2"/>
                <c:pt idx="0">
                  <c:v>8430</c:v>
                </c:pt>
                <c:pt idx="1">
                  <c:v>1478</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11884918119914"/>
          <c:y val="6.4205457463884424E-2"/>
          <c:w val="0.80342066470115248"/>
          <c:h val="0.79234842835656782"/>
        </c:manualLayout>
      </c:layout>
      <c:barChart>
        <c:barDir val="bar"/>
        <c:grouping val="clustered"/>
        <c:varyColors val="0"/>
        <c:ser>
          <c:idx val="0"/>
          <c:order val="0"/>
          <c:spPr>
            <a:pattFill prst="horzBrick">
              <a:fgClr>
                <a:schemeClr val="bg1">
                  <a:lumMod val="50000"/>
                </a:schemeClr>
              </a:fgClr>
              <a:bgClr>
                <a:schemeClr val="bg1"/>
              </a:bgClr>
            </a:pattFill>
            <a:ln>
              <a:solidFill>
                <a:schemeClr val="tx1"/>
              </a:solidFill>
            </a:ln>
            <a:effectLst/>
          </c:spPr>
          <c:invertIfNegative val="0"/>
          <c:dLbls>
            <c:dLbl>
              <c:idx val="0"/>
              <c:layout>
                <c:manualLayout>
                  <c:x val="-1.4284390906057191E-16"/>
                  <c:y val="0"/>
                </c:manualLayout>
              </c:layout>
              <c:spPr>
                <a:noFill/>
                <a:ln w="25400">
                  <a:noFill/>
                </a:ln>
              </c:spPr>
              <c:txPr>
                <a:bodyPr/>
                <a:lstStyle/>
                <a:p>
                  <a:pPr>
                    <a:defRPr sz="1050" b="1" i="0" u="none" strike="noStrike" baseline="0">
                      <a:solidFill>
                        <a:srgbClr val="000000"/>
                      </a:solidFill>
                      <a:latin typeface="Calibri"/>
                      <a:ea typeface="Calibri"/>
                      <a:cs typeface="Calibri"/>
                    </a:defRPr>
                  </a:pPr>
                  <a:endParaRPr lang="es-PE"/>
                </a:p>
              </c:txPr>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1050" b="1" i="0" u="none" strike="noStrike" baseline="0">
                    <a:solidFill>
                      <a:srgbClr val="000000"/>
                    </a:solidFill>
                    <a:latin typeface="Calibri"/>
                    <a:ea typeface="Calibri"/>
                    <a:cs typeface="Calibri"/>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'Casos CEM'!$I$42:$I$54</c:f>
              <c:strCache>
                <c:ptCount val="2"/>
                <c:pt idx="0">
                  <c:v>Si</c:v>
                </c:pt>
                <c:pt idx="1">
                  <c:v>No</c:v>
                </c:pt>
              </c:strCache>
            </c:strRef>
          </c:cat>
          <c:val>
            <c:numRef>
              <c:f>'Casos CEM'!$K$42:$K$54</c:f>
              <c:numCache>
                <c:formatCode>#,##0</c:formatCode>
                <c:ptCount val="2"/>
                <c:pt idx="0">
                  <c:v>5664</c:v>
                </c:pt>
                <c:pt idx="1">
                  <c:v>4244</c:v>
                </c:pt>
              </c:numCache>
            </c:numRef>
          </c:val>
        </c:ser>
        <c:dLbls>
          <c:showLegendKey val="0"/>
          <c:showVal val="0"/>
          <c:showCatName val="0"/>
          <c:showSerName val="0"/>
          <c:showPercent val="0"/>
          <c:showBubbleSize val="0"/>
        </c:dLbls>
        <c:gapWidth val="150"/>
        <c:axId val="238204992"/>
        <c:axId val="238200288"/>
      </c:barChart>
      <c:catAx>
        <c:axId val="238204992"/>
        <c:scaling>
          <c:orientation val="minMax"/>
        </c:scaling>
        <c:delete val="0"/>
        <c:axPos val="l"/>
        <c:numFmt formatCode="General" sourceLinked="1"/>
        <c:majorTickMark val="out"/>
        <c:minorTickMark val="none"/>
        <c:tickLblPos val="nextTo"/>
        <c:spPr>
          <a:noFill/>
          <a:ln w="9525" cap="flat" cmpd="sng" algn="ctr">
            <a:solidFill>
              <a:schemeClr val="tx1"/>
            </a:solidFill>
            <a:round/>
          </a:ln>
          <a:effectLst/>
        </c:spPr>
        <c:txPr>
          <a:bodyPr rot="0" vert="horz"/>
          <a:lstStyle/>
          <a:p>
            <a:pPr>
              <a:defRPr sz="1050" b="1" i="0" u="none" strike="noStrike" baseline="0">
                <a:solidFill>
                  <a:srgbClr val="000000"/>
                </a:solidFill>
                <a:latin typeface="Arial Narrow"/>
                <a:ea typeface="Arial Narrow"/>
                <a:cs typeface="Arial Narrow"/>
              </a:defRPr>
            </a:pPr>
            <a:endParaRPr lang="es-PE"/>
          </a:p>
        </c:txPr>
        <c:crossAx val="238200288"/>
        <c:crosses val="autoZero"/>
        <c:auto val="1"/>
        <c:lblAlgn val="ctr"/>
        <c:lblOffset val="100"/>
        <c:noMultiLvlLbl val="0"/>
      </c:catAx>
      <c:valAx>
        <c:axId val="238200288"/>
        <c:scaling>
          <c:orientation val="minMax"/>
        </c:scaling>
        <c:delete val="0"/>
        <c:axPos val="b"/>
        <c:numFmt formatCode="#,##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es-PE"/>
          </a:p>
        </c:txPr>
        <c:crossAx val="238204992"/>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jpeg"/><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76200</xdr:colOff>
      <xdr:row>63</xdr:row>
      <xdr:rowOff>9525</xdr:rowOff>
    </xdr:from>
    <xdr:to>
      <xdr:col>16</xdr:col>
      <xdr:colOff>638175</xdr:colOff>
      <xdr:row>77</xdr:row>
      <xdr:rowOff>136358</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228600</xdr:colOff>
      <xdr:row>107</xdr:row>
      <xdr:rowOff>0</xdr:rowOff>
    </xdr:from>
    <xdr:to>
      <xdr:col>16</xdr:col>
      <xdr:colOff>666750</xdr:colOff>
      <xdr:row>115</xdr:row>
      <xdr:rowOff>0</xdr:rowOff>
    </xdr:to>
    <xdr:graphicFrame macro="">
      <xdr:nvGraphicFramePr>
        <xdr:cNvPr id="3"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619125</xdr:colOff>
      <xdr:row>20</xdr:row>
      <xdr:rowOff>0</xdr:rowOff>
    </xdr:from>
    <xdr:to>
      <xdr:col>16</xdr:col>
      <xdr:colOff>485775</xdr:colOff>
      <xdr:row>36</xdr:row>
      <xdr:rowOff>114300</xdr:rowOff>
    </xdr:to>
    <xdr:graphicFrame macro="">
      <xdr:nvGraphicFramePr>
        <xdr:cNvPr id="4"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542924</xdr:colOff>
      <xdr:row>39</xdr:row>
      <xdr:rowOff>38100</xdr:rowOff>
    </xdr:from>
    <xdr:to>
      <xdr:col>16</xdr:col>
      <xdr:colOff>762000</xdr:colOff>
      <xdr:row>60</xdr:row>
      <xdr:rowOff>47625</xdr:rowOff>
    </xdr:to>
    <xdr:graphicFrame macro="">
      <xdr:nvGraphicFramePr>
        <xdr:cNvPr id="5"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9525</xdr:colOff>
      <xdr:row>0</xdr:row>
      <xdr:rowOff>9525</xdr:rowOff>
    </xdr:from>
    <xdr:to>
      <xdr:col>3</xdr:col>
      <xdr:colOff>485775</xdr:colOff>
      <xdr:row>7</xdr:row>
      <xdr:rowOff>133350</xdr:rowOff>
    </xdr:to>
    <xdr:pic>
      <xdr:nvPicPr>
        <xdr:cNvPr id="6"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 y="9525"/>
          <a:ext cx="3303270" cy="6877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44450</xdr:colOff>
      <xdr:row>56</xdr:row>
      <xdr:rowOff>60909</xdr:rowOff>
    </xdr:from>
    <xdr:to>
      <xdr:col>12</xdr:col>
      <xdr:colOff>511673</xdr:colOff>
      <xdr:row>59</xdr:row>
      <xdr:rowOff>8020</xdr:rowOff>
    </xdr:to>
    <xdr:sp macro="" textlink="">
      <xdr:nvSpPr>
        <xdr:cNvPr id="7" name="CuadroTexto 6"/>
        <xdr:cNvSpPr txBox="1"/>
      </xdr:nvSpPr>
      <xdr:spPr>
        <a:xfrm>
          <a:off x="44450" y="7552572"/>
          <a:ext cx="11247518" cy="476501"/>
        </a:xfrm>
        <a:prstGeom prst="rect">
          <a:avLst/>
        </a:prstGeom>
        <a:solidFill>
          <a:schemeClr val="lt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i="0">
              <a:solidFill>
                <a:schemeClr val="tx1"/>
              </a:solidFill>
            </a:rPr>
            <a:t>Casos "Nuevos" de personas que acuden por primera vez a un CEM, casos "Reingresos" de personas agredidas por otra persona por primera vez, casos "Reincidentes" de personas que reinciden en violencia con la misma persona agresora, casos "Derivados" que son tratados por más de un CEM, y casos "Continuadores" los que descontinuaron la atención más de un año.</a:t>
          </a:r>
          <a:endParaRPr lang="es-MX" sz="1100" i="0">
            <a:solidFill>
              <a:schemeClr val="tx1"/>
            </a:solidFill>
          </a:endParaRPr>
        </a:p>
      </xdr:txBody>
    </xdr:sp>
    <xdr:clientData/>
  </xdr:twoCellAnchor>
  <xdr:twoCellAnchor>
    <xdr:from>
      <xdr:col>3</xdr:col>
      <xdr:colOff>523875</xdr:colOff>
      <xdr:row>101</xdr:row>
      <xdr:rowOff>17145</xdr:rowOff>
    </xdr:from>
    <xdr:to>
      <xdr:col>16</xdr:col>
      <xdr:colOff>715836</xdr:colOff>
      <xdr:row>102</xdr:row>
      <xdr:rowOff>53569</xdr:rowOff>
    </xdr:to>
    <xdr:sp macro="" textlink="">
      <xdr:nvSpPr>
        <xdr:cNvPr id="8" name="Rectángulo 7"/>
        <xdr:cNvSpPr/>
      </xdr:nvSpPr>
      <xdr:spPr>
        <a:xfrm>
          <a:off x="3350895" y="13268325"/>
          <a:ext cx="11149521" cy="569824"/>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600">
              <a:solidFill>
                <a:schemeClr val="bg1"/>
              </a:solidFill>
              <a:latin typeface="Arial" panose="020B0604020202020204" pitchFamily="34" charset="0"/>
              <a:cs typeface="Arial" panose="020B0604020202020204" pitchFamily="34" charset="0"/>
            </a:rPr>
            <a:t>Los casos de</a:t>
          </a:r>
          <a:r>
            <a:rPr lang="es-PE" sz="1600" baseline="0">
              <a:solidFill>
                <a:schemeClr val="bg1"/>
              </a:solidFill>
              <a:latin typeface="Arial" panose="020B0604020202020204" pitchFamily="34" charset="0"/>
              <a:cs typeface="Arial" panose="020B0604020202020204" pitchFamily="34" charset="0"/>
            </a:rPr>
            <a:t> </a:t>
          </a:r>
          <a:r>
            <a:rPr lang="es-PE" sz="1600" b="1" baseline="0">
              <a:solidFill>
                <a:schemeClr val="bg1"/>
              </a:solidFill>
              <a:latin typeface="Arial" panose="020B0604020202020204" pitchFamily="34" charset="0"/>
              <a:cs typeface="Arial" panose="020B0604020202020204" pitchFamily="34" charset="0"/>
            </a:rPr>
            <a:t>VIOLACIÓN SEXUAL </a:t>
          </a:r>
          <a:r>
            <a:rPr lang="es-PE" sz="1600" baseline="0">
              <a:solidFill>
                <a:schemeClr val="bg1"/>
              </a:solidFill>
              <a:latin typeface="Arial" panose="020B0604020202020204" pitchFamily="34" charset="0"/>
              <a:cs typeface="Arial" panose="020B0604020202020204" pitchFamily="34" charset="0"/>
            </a:rPr>
            <a:t>tienen mayor incidencia en las siguientes regiones: Lima 151 casos, Junín 35 casos, Cusco 26 casos, </a:t>
          </a:r>
          <a:r>
            <a:rPr lang="es-PE" sz="1600" baseline="0">
              <a:solidFill>
                <a:schemeClr val="lt1"/>
              </a:solidFill>
              <a:effectLst/>
              <a:latin typeface="Arial" panose="020B0604020202020204" pitchFamily="34" charset="0"/>
              <a:ea typeface="+mn-ea"/>
              <a:cs typeface="Arial" panose="020B0604020202020204" pitchFamily="34" charset="0"/>
            </a:rPr>
            <a:t>Arequipa 25 casos, Ica 18 casos</a:t>
          </a:r>
          <a:r>
            <a:rPr lang="es-PE" sz="1600" baseline="0">
              <a:solidFill>
                <a:schemeClr val="bg1"/>
              </a:solidFill>
              <a:latin typeface="Arial" panose="020B0604020202020204" pitchFamily="34" charset="0"/>
              <a:cs typeface="Arial" panose="020B0604020202020204" pitchFamily="34" charset="0"/>
            </a:rPr>
            <a:t>.</a:t>
          </a:r>
          <a:endParaRPr lang="es-PE" sz="160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0.37687</cdr:x>
      <cdr:y>0.09353</cdr:y>
    </cdr:from>
    <cdr:to>
      <cdr:x>0.44802</cdr:x>
      <cdr:y>0.18288</cdr:y>
    </cdr:to>
    <cdr:sp macro="" textlink="">
      <cdr:nvSpPr>
        <cdr:cNvPr id="2" name="1 CuadroTexto"/>
        <cdr:cNvSpPr txBox="1"/>
      </cdr:nvSpPr>
      <cdr:spPr>
        <a:xfrm xmlns:a="http://schemas.openxmlformats.org/drawingml/2006/main">
          <a:off x="1938448" y="335869"/>
          <a:ext cx="365960" cy="320849"/>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s-PE" sz="1400" b="1">
              <a:solidFill>
                <a:srgbClr val="305496"/>
              </a:solidFill>
            </a:rPr>
            <a:t>6,2%</a:t>
          </a:r>
        </a:p>
      </cdr:txBody>
    </cdr:sp>
  </cdr:relSizeAnchor>
  <cdr:relSizeAnchor xmlns:cdr="http://schemas.openxmlformats.org/drawingml/2006/chartDrawing">
    <cdr:from>
      <cdr:x>0.87915</cdr:x>
      <cdr:y>0.33081</cdr:y>
    </cdr:from>
    <cdr:to>
      <cdr:x>0.96306</cdr:x>
      <cdr:y>0.41993</cdr:y>
    </cdr:to>
    <cdr:sp macro="" textlink="">
      <cdr:nvSpPr>
        <cdr:cNvPr id="3" name="1 CuadroTexto"/>
        <cdr:cNvSpPr txBox="1"/>
      </cdr:nvSpPr>
      <cdr:spPr>
        <a:xfrm xmlns:a="http://schemas.openxmlformats.org/drawingml/2006/main">
          <a:off x="4521906" y="1187905"/>
          <a:ext cx="431591" cy="32002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PE" sz="1400" b="1">
              <a:solidFill>
                <a:srgbClr val="305496"/>
              </a:solidFill>
            </a:rPr>
            <a:t>64,3%</a:t>
          </a:r>
        </a:p>
      </cdr:txBody>
    </cdr:sp>
  </cdr:relSizeAnchor>
  <cdr:relSizeAnchor xmlns:cdr="http://schemas.openxmlformats.org/drawingml/2006/chartDrawing">
    <cdr:from>
      <cdr:x>0.4455</cdr:x>
      <cdr:y>0.56931</cdr:y>
    </cdr:from>
    <cdr:to>
      <cdr:x>0.51763</cdr:x>
      <cdr:y>0.6594</cdr:y>
    </cdr:to>
    <cdr:sp macro="" textlink="">
      <cdr:nvSpPr>
        <cdr:cNvPr id="7" name="1 CuadroTexto"/>
        <cdr:cNvSpPr txBox="1"/>
      </cdr:nvSpPr>
      <cdr:spPr>
        <a:xfrm xmlns:a="http://schemas.openxmlformats.org/drawingml/2006/main">
          <a:off x="2291446" y="2044359"/>
          <a:ext cx="371001" cy="32350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PE" sz="1400" b="1">
              <a:solidFill>
                <a:srgbClr val="305496"/>
              </a:solidFill>
            </a:rPr>
            <a:t>12,3%</a:t>
          </a:r>
        </a:p>
      </cdr:txBody>
    </cdr:sp>
  </cdr:relSizeAnchor>
  <cdr:relSizeAnchor xmlns:cdr="http://schemas.openxmlformats.org/drawingml/2006/chartDrawing">
    <cdr:from>
      <cdr:x>0.48572</cdr:x>
      <cdr:y>0.79764</cdr:y>
    </cdr:from>
    <cdr:to>
      <cdr:x>0.55732</cdr:x>
      <cdr:y>0.88654</cdr:y>
    </cdr:to>
    <cdr:sp macro="" textlink="">
      <cdr:nvSpPr>
        <cdr:cNvPr id="8" name="1 CuadroTexto"/>
        <cdr:cNvSpPr txBox="1"/>
      </cdr:nvSpPr>
      <cdr:spPr>
        <a:xfrm xmlns:a="http://schemas.openxmlformats.org/drawingml/2006/main">
          <a:off x="2498318" y="2864265"/>
          <a:ext cx="368275" cy="31923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PE" sz="1400" b="1">
              <a:solidFill>
                <a:srgbClr val="305496"/>
              </a:solidFill>
            </a:rPr>
            <a:t>17,2%</a:t>
          </a:r>
        </a:p>
      </cdr:txBody>
    </cdr:sp>
  </cdr:relSizeAnchor>
</c:userShapes>
</file>

<file path=xl/drawings/drawing3.xml><?xml version="1.0" encoding="utf-8"?>
<c:userShapes xmlns:c="http://schemas.openxmlformats.org/drawingml/2006/chart">
  <cdr:relSizeAnchor xmlns:cdr="http://schemas.openxmlformats.org/drawingml/2006/chartDrawing">
    <cdr:from>
      <cdr:x>0</cdr:x>
      <cdr:y>0.35125</cdr:y>
    </cdr:from>
    <cdr:to>
      <cdr:x>0</cdr:x>
      <cdr:y>0.34495</cdr:y>
    </cdr:to>
    <cdr:pic>
      <cdr:nvPicPr>
        <cdr:cNvPr id="2" name="Picture 3" descr="MASCULINO1"/>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0" y="1176072"/>
          <a:ext cx="436166" cy="920873"/>
        </a:xfrm>
        <a:prstGeom xmlns:a="http://schemas.openxmlformats.org/drawingml/2006/main" prst="rect">
          <a:avLst/>
        </a:prstGeom>
        <a:noFill xmlns:a="http://schemas.openxmlformats.org/drawingml/2006/main"/>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ugigc-05\TRANSFER\CAI\CAI\2014\MARZO\CONSOLIDADO%20CAI%20-%20MARZO%20201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GENARO\Estrategia%20Rural\Plantillas%202016%20Estrategia%20Rural\BASE%20ACCIONES%20MAYO\Para%20consolidar_acciones_mayo.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ugigc-05\TRANSFER\CAI\CAI%20-%20HUGO\2014\MARZO\ESTAD&#205;STICAS%202012\CAI%20-%20Casos%20y%20Atenciones%202011%20DICIEMBRE.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DOCUME~1\admin\CONFIG~1\Temp\NUEVO%20CONSOLIDADO%20LINEA%20100%20EN%20ACCION%202012-tablamaestra.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ugigc-05\TRANSFER\Users\mllanos\AppData\Local\Temp\Users\MLLANO~1.PNC\AppData\Local\Temp\CAI%20CARMEN%20DE%20LA%20LEGUA%20201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UGIGC14\Carpeta%20Compartida%20ANTHONY\Users\MLLANO~1.PNC\AppData\Local\Temp\CAI%20CARMEN%20DE%20LA%20LEGUA%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gigc-05\TRANSFER\Users\mllanos\AppData\Local\Temp\DOCUME~1\admin\CONFIG~1\Temp\NUEVO%20CONSOLIDADO%20LINEA%20100%20EN%20ACCION%202012-tablamaestr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GIGC14\Carpeta%20Compartida%20ANTHONY\DOCUME~1\admin\CONFIG~1\Temp\NUEVO%20CONSOLIDADO%20LINEA%20100%20EN%20ACCION%202012-tablamaestr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gigc-05\TRANSFER\Users\mllanos\AppData\Local\Temp\Users\MLLANO~1.PNC\AppData\Local\Temp\CAI%20BRE&#209;A%20Y%20OTR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CAI\CAI\2014\MARZO\CONSOLIDADO%20CAI%20-%20MARZO%20201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ugigc-05\TRANSFER\Users\mllanos\AppData\Local\Temp\Users\mllanos\AppData\Local\Temp\NUEVO%20CONSOLIDADO%20LINEA%20100%20EN%20ACCION%202012-tablamaestr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GIGC14\Carpeta%20Compartida%20ANTHONY\Users\mllanos\AppData\Local\Temp\NUEVO%20CONSOLIDADO%20LINEA%20100%20EN%20ACCION%202012-tablamaestr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gigc-05\TRANSFER\Users\mllanos\AppData\Local\Temp\Users\ddiaz.PNCVFS\Downloads\ESTAD&#205;STICAS%202012\CAI%20-%20Casos%20y%20Atenciones%202011%20DICIEMBRE.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CAI\CAI%20-%20HUGO\2014\MARZO\ESTAD&#205;STICAS%202012\CAI%20-%20Casos%20y%20Atenciones%202011%20DICIEMB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 val="Historial_de_Relaciones"/>
      <sheetName val="Composición_Familiar"/>
      <sheetName val="Persona_Afectada"/>
      <sheetName val="Características_de_la_Violencia"/>
      <sheetName val="Estrategias"/>
      <sheetName val="Atenciones"/>
      <sheetName val="Estadísticas"/>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ones"/>
      <sheetName val="Participantes"/>
      <sheetName val="Estadísticas"/>
    </sheetNames>
    <sheetDataSet>
      <sheetData sheetId="0" refreshError="1"/>
      <sheetData sheetId="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s>
    <sheetDataSet>
      <sheetData sheetId="0"/>
      <sheetData sheetId="1"/>
      <sheetData sheetId="2"/>
      <sheetData sheetId="3"/>
      <sheetData sheetId="4"/>
      <sheetData sheetId="5"/>
      <sheetData sheetId="6"/>
      <sheetData sheetId="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 val="Historial_de_Relaciones"/>
      <sheetName val="Composición_Familiar"/>
      <sheetName val="Persona_Afectada"/>
      <sheetName val="Características_de_la_Violencia"/>
      <sheetName val="Estrategias"/>
      <sheetName val="Atenciones"/>
      <sheetName val="Estadísticas"/>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row r="1">
          <cell r="B1" t="str">
            <v>Marca temporal</v>
          </cell>
          <cell r="D1" t="str">
            <v>2) Indicar el día en que se reporta el caso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row r="1">
          <cell r="B1" t="str">
            <v>Marca temporal</v>
          </cell>
          <cell r="D1" t="str">
            <v>2) Indicar el día en que se reporta el caso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05496"/>
  </sheetPr>
  <dimension ref="A1:AF296"/>
  <sheetViews>
    <sheetView tabSelected="1" view="pageBreakPreview" zoomScale="95" zoomScaleNormal="95" zoomScaleSheetLayoutView="95" workbookViewId="0"/>
  </sheetViews>
  <sheetFormatPr baseColWidth="10" defaultColWidth="11.42578125" defaultRowHeight="12.75" x14ac:dyDescent="0.2"/>
  <cols>
    <col min="1" max="1" width="15.7109375" style="1" customWidth="1"/>
    <col min="2" max="2" width="11.85546875" style="1" customWidth="1"/>
    <col min="3" max="3" width="13.7109375" style="1" customWidth="1"/>
    <col min="4" max="4" width="13.5703125" style="1" customWidth="1"/>
    <col min="5" max="5" width="12.42578125" style="1" customWidth="1"/>
    <col min="6" max="6" width="13.5703125" style="1" customWidth="1"/>
    <col min="7" max="7" width="13.7109375" style="1" customWidth="1"/>
    <col min="8" max="8" width="12.85546875" style="1" customWidth="1"/>
    <col min="9" max="9" width="10.7109375" style="1" customWidth="1"/>
    <col min="10" max="10" width="11.28515625" style="1" customWidth="1"/>
    <col min="11" max="11" width="15.7109375" style="1" customWidth="1"/>
    <col min="12" max="12" width="12.140625" style="1" customWidth="1"/>
    <col min="13" max="13" width="13.42578125" style="1" customWidth="1"/>
    <col min="14" max="15" width="9.7109375" style="1" customWidth="1"/>
    <col min="16" max="16" width="11.140625" style="1" customWidth="1"/>
    <col min="17" max="17" width="13.42578125" style="1" customWidth="1"/>
    <col min="18" max="112" width="11.42578125" style="1"/>
    <col min="113" max="113" width="15.7109375" style="1" customWidth="1"/>
    <col min="114" max="114" width="11.85546875" style="1" customWidth="1"/>
    <col min="115" max="115" width="12.28515625" style="1" customWidth="1"/>
    <col min="116" max="116" width="13.5703125" style="1" customWidth="1"/>
    <col min="117" max="117" width="12.42578125" style="1" customWidth="1"/>
    <col min="118" max="118" width="12" style="1" customWidth="1"/>
    <col min="119" max="119" width="13.7109375" style="1" customWidth="1"/>
    <col min="120" max="120" width="12.85546875" style="1" customWidth="1"/>
    <col min="121" max="122" width="10.7109375" style="1" customWidth="1"/>
    <col min="123" max="123" width="12" style="1" customWidth="1"/>
    <col min="124" max="124" width="12.140625" style="1" customWidth="1"/>
    <col min="125" max="125" width="13.42578125" style="1" customWidth="1"/>
    <col min="126" max="126" width="11.7109375" style="1" customWidth="1"/>
    <col min="127" max="128" width="10.7109375" style="1" customWidth="1"/>
    <col min="129" max="16384" width="11.42578125" style="1"/>
  </cols>
  <sheetData>
    <row r="1" spans="1:17" ht="9" customHeight="1" x14ac:dyDescent="0.25"/>
    <row r="2" spans="1:17" ht="9" customHeight="1" x14ac:dyDescent="0.25"/>
    <row r="3" spans="1:17" ht="9.75" customHeight="1" x14ac:dyDescent="0.25"/>
    <row r="4" spans="1:17" ht="4.5" customHeight="1" x14ac:dyDescent="0.25"/>
    <row r="5" spans="1:17" ht="4.5" customHeight="1" x14ac:dyDescent="0.25"/>
    <row r="6" spans="1:17" ht="4.5" customHeight="1" x14ac:dyDescent="0.25"/>
    <row r="7" spans="1:17" ht="4.5" customHeight="1" x14ac:dyDescent="0.25"/>
    <row r="8" spans="1:17" s="4" customFormat="1" ht="17.25" customHeight="1" x14ac:dyDescent="0.3">
      <c r="A8" s="2" t="s">
        <v>26</v>
      </c>
      <c r="B8" s="3"/>
      <c r="C8" s="3"/>
      <c r="D8" s="3"/>
      <c r="E8" s="3"/>
      <c r="F8" s="3"/>
      <c r="G8" s="3"/>
      <c r="H8" s="3"/>
      <c r="I8" s="3"/>
      <c r="J8" s="3"/>
      <c r="K8" s="3"/>
      <c r="L8" s="3"/>
      <c r="M8" s="3"/>
      <c r="N8" s="3"/>
      <c r="O8" s="3"/>
      <c r="P8" s="3"/>
    </row>
    <row r="9" spans="1:17" ht="3" customHeight="1" x14ac:dyDescent="0.25">
      <c r="A9" s="5"/>
      <c r="B9" s="6"/>
      <c r="C9" s="6"/>
      <c r="D9" s="6"/>
      <c r="E9" s="6"/>
      <c r="F9" s="6"/>
      <c r="G9" s="6"/>
      <c r="H9" s="6"/>
      <c r="I9" s="6"/>
      <c r="J9" s="6"/>
      <c r="K9" s="6"/>
      <c r="L9" s="6"/>
      <c r="M9" s="6"/>
      <c r="N9" s="6"/>
      <c r="O9" s="6"/>
      <c r="P9" s="6"/>
    </row>
    <row r="10" spans="1:17" ht="3.75" customHeight="1" x14ac:dyDescent="0.25">
      <c r="A10" s="7"/>
      <c r="B10" s="7"/>
      <c r="C10" s="7"/>
      <c r="D10" s="7"/>
      <c r="E10" s="7"/>
      <c r="F10" s="7"/>
      <c r="G10" s="7"/>
      <c r="H10" s="7"/>
      <c r="I10" s="7"/>
      <c r="J10" s="7"/>
      <c r="K10" s="7"/>
      <c r="L10" s="7"/>
      <c r="M10" s="7"/>
      <c r="N10" s="7"/>
      <c r="O10" s="7"/>
      <c r="P10" s="7"/>
      <c r="Q10" s="8"/>
    </row>
    <row r="11" spans="1:17" ht="24.95" customHeight="1" x14ac:dyDescent="0.25">
      <c r="A11" s="191" t="s">
        <v>51</v>
      </c>
      <c r="B11" s="191"/>
      <c r="C11" s="191"/>
      <c r="D11" s="191"/>
      <c r="E11" s="191"/>
      <c r="F11" s="191"/>
      <c r="G11" s="191"/>
      <c r="H11" s="191"/>
      <c r="I11" s="191"/>
      <c r="J11" s="191"/>
      <c r="K11" s="191"/>
      <c r="L11" s="191"/>
      <c r="M11" s="191"/>
      <c r="N11" s="191"/>
      <c r="O11" s="191"/>
      <c r="P11" s="191"/>
      <c r="Q11" s="191"/>
    </row>
    <row r="12" spans="1:17" ht="24.95" customHeight="1" x14ac:dyDescent="0.25">
      <c r="A12" s="191" t="s">
        <v>52</v>
      </c>
      <c r="B12" s="191"/>
      <c r="C12" s="191"/>
      <c r="D12" s="191"/>
      <c r="E12" s="191"/>
      <c r="F12" s="191"/>
      <c r="G12" s="191"/>
      <c r="H12" s="191"/>
      <c r="I12" s="191"/>
      <c r="J12" s="191"/>
      <c r="K12" s="191"/>
      <c r="L12" s="191"/>
      <c r="M12" s="191"/>
      <c r="N12" s="191"/>
      <c r="O12" s="191"/>
      <c r="P12" s="191"/>
      <c r="Q12" s="191"/>
    </row>
    <row r="13" spans="1:17" ht="24.95" customHeight="1" x14ac:dyDescent="0.2">
      <c r="A13" s="192" t="s">
        <v>53</v>
      </c>
      <c r="B13" s="192"/>
      <c r="C13" s="192"/>
      <c r="D13" s="192"/>
      <c r="E13" s="192"/>
      <c r="F13" s="192"/>
      <c r="G13" s="192"/>
      <c r="H13" s="192"/>
      <c r="I13" s="192"/>
      <c r="J13" s="192"/>
      <c r="K13" s="192"/>
      <c r="L13" s="192"/>
      <c r="M13" s="192"/>
      <c r="N13" s="192"/>
      <c r="O13" s="192"/>
      <c r="P13" s="192"/>
      <c r="Q13" s="192"/>
    </row>
    <row r="14" spans="1:17" ht="18" x14ac:dyDescent="0.2">
      <c r="A14" s="193" t="s">
        <v>54</v>
      </c>
      <c r="B14" s="193"/>
      <c r="C14" s="193"/>
      <c r="D14" s="193"/>
      <c r="E14" s="193"/>
      <c r="F14" s="193"/>
      <c r="G14" s="193"/>
      <c r="H14" s="193"/>
      <c r="I14" s="193"/>
      <c r="J14" s="193"/>
      <c r="K14" s="193"/>
      <c r="L14" s="193"/>
      <c r="M14" s="193"/>
      <c r="N14" s="193"/>
      <c r="O14" s="193"/>
      <c r="P14" s="193"/>
      <c r="Q14" s="193"/>
    </row>
    <row r="15" spans="1:17" ht="3.75" customHeight="1" x14ac:dyDescent="0.25">
      <c r="A15" s="9"/>
      <c r="B15" s="10"/>
      <c r="C15" s="10"/>
      <c r="D15" s="10"/>
      <c r="E15" s="10"/>
      <c r="F15" s="10"/>
      <c r="G15" s="10"/>
      <c r="H15" s="10"/>
      <c r="I15" s="7"/>
      <c r="J15" s="7"/>
      <c r="K15" s="10"/>
      <c r="L15" s="10"/>
      <c r="M15" s="10"/>
      <c r="N15" s="10"/>
      <c r="O15" s="10"/>
      <c r="P15" s="10"/>
      <c r="Q15" s="8"/>
    </row>
    <row r="16" spans="1:17" ht="4.9000000000000004" customHeight="1" x14ac:dyDescent="0.25"/>
    <row r="17" spans="1:17" ht="22.15" customHeight="1" thickBot="1" x14ac:dyDescent="0.25">
      <c r="A17" s="11" t="s">
        <v>55</v>
      </c>
      <c r="B17" s="11"/>
      <c r="C17" s="11"/>
      <c r="D17" s="11"/>
      <c r="E17" s="11"/>
      <c r="F17" s="11"/>
      <c r="G17" s="11"/>
      <c r="H17" s="11"/>
      <c r="I17" s="11"/>
      <c r="J17" s="11"/>
      <c r="K17" s="11"/>
      <c r="L17" s="11"/>
      <c r="M17" s="11"/>
      <c r="N17" s="11"/>
      <c r="O17" s="11"/>
      <c r="P17" s="11"/>
      <c r="Q17" s="11"/>
    </row>
    <row r="18" spans="1:17" ht="6.6" customHeight="1" x14ac:dyDescent="0.25"/>
    <row r="19" spans="1:17" ht="17.25" customHeight="1" thickBot="1" x14ac:dyDescent="0.3">
      <c r="A19" s="12" t="s">
        <v>56</v>
      </c>
      <c r="B19" s="12"/>
      <c r="C19" s="12"/>
      <c r="D19" s="12"/>
      <c r="E19" s="12"/>
      <c r="F19" s="12"/>
      <c r="G19" s="12"/>
      <c r="H19" s="12"/>
      <c r="I19" s="12"/>
      <c r="J19" s="12"/>
      <c r="K19" s="12"/>
      <c r="L19" s="12"/>
      <c r="M19" s="12"/>
      <c r="N19" s="12"/>
      <c r="O19" s="12"/>
      <c r="P19" s="12"/>
      <c r="Q19" s="13"/>
    </row>
    <row r="20" spans="1:17" ht="2.25" customHeight="1" x14ac:dyDescent="0.25">
      <c r="A20" s="14"/>
    </row>
    <row r="21" spans="1:17" ht="4.9000000000000004" customHeight="1" x14ac:dyDescent="0.25"/>
    <row r="22" spans="1:17" ht="31.9" customHeight="1" x14ac:dyDescent="0.25">
      <c r="A22" s="15" t="s">
        <v>0</v>
      </c>
      <c r="B22" s="16" t="s">
        <v>1</v>
      </c>
      <c r="C22" s="16" t="s">
        <v>15</v>
      </c>
      <c r="D22" s="16" t="s">
        <v>16</v>
      </c>
      <c r="F22" s="17" t="s">
        <v>57</v>
      </c>
      <c r="G22" s="18" t="s">
        <v>58</v>
      </c>
      <c r="H22" s="16" t="s">
        <v>15</v>
      </c>
      <c r="I22" s="16" t="s">
        <v>16</v>
      </c>
      <c r="J22" s="16" t="s">
        <v>1</v>
      </c>
    </row>
    <row r="23" spans="1:17" s="22" customFormat="1" ht="15" customHeight="1" x14ac:dyDescent="0.3">
      <c r="A23" s="19" t="s">
        <v>3</v>
      </c>
      <c r="B23" s="20">
        <f>C23+D23</f>
        <v>9908</v>
      </c>
      <c r="C23" s="21">
        <v>8430</v>
      </c>
      <c r="D23" s="21">
        <v>1478</v>
      </c>
      <c r="F23" s="19" t="s">
        <v>59</v>
      </c>
      <c r="G23" s="21">
        <v>240</v>
      </c>
      <c r="H23" s="21">
        <v>4878</v>
      </c>
      <c r="I23" s="21">
        <v>856</v>
      </c>
      <c r="J23" s="20">
        <f>H23+I23</f>
        <v>5734</v>
      </c>
    </row>
    <row r="24" spans="1:17" s="22" customFormat="1" ht="15" customHeight="1" x14ac:dyDescent="0.3">
      <c r="A24" s="23" t="s">
        <v>4</v>
      </c>
      <c r="B24" s="24">
        <f t="shared" ref="B24:B34" si="0">+C24+D24</f>
        <v>0</v>
      </c>
      <c r="C24" s="21"/>
      <c r="D24" s="21"/>
      <c r="F24" s="23" t="s">
        <v>60</v>
      </c>
      <c r="G24" s="25">
        <v>5</v>
      </c>
      <c r="H24" s="21">
        <v>716</v>
      </c>
      <c r="I24" s="21">
        <v>157</v>
      </c>
      <c r="J24" s="24">
        <f>+H24+I24</f>
        <v>873</v>
      </c>
    </row>
    <row r="25" spans="1:17" s="22" customFormat="1" ht="15" customHeight="1" x14ac:dyDescent="0.25">
      <c r="A25" s="23" t="s">
        <v>5</v>
      </c>
      <c r="B25" s="24">
        <f t="shared" si="0"/>
        <v>0</v>
      </c>
      <c r="C25" s="21"/>
      <c r="D25" s="21"/>
      <c r="F25" s="26" t="s">
        <v>61</v>
      </c>
      <c r="G25" s="27">
        <v>50</v>
      </c>
      <c r="H25" s="27">
        <v>2836</v>
      </c>
      <c r="I25" s="27">
        <v>465</v>
      </c>
      <c r="J25" s="28">
        <f>+H25+I25</f>
        <v>3301</v>
      </c>
    </row>
    <row r="26" spans="1:17" s="22" customFormat="1" ht="15" customHeight="1" x14ac:dyDescent="0.3">
      <c r="A26" s="23" t="s">
        <v>6</v>
      </c>
      <c r="B26" s="24">
        <f t="shared" si="0"/>
        <v>0</v>
      </c>
      <c r="C26" s="21"/>
      <c r="D26" s="21"/>
      <c r="F26" s="15" t="s">
        <v>1</v>
      </c>
      <c r="G26" s="29">
        <f>SUM(G23:G25)</f>
        <v>295</v>
      </c>
      <c r="H26" s="29">
        <f>SUM(H23:H25)</f>
        <v>8430</v>
      </c>
      <c r="I26" s="29">
        <f>SUM(I23:I25)</f>
        <v>1478</v>
      </c>
      <c r="J26" s="29">
        <f>SUM(J23:J25)</f>
        <v>9908</v>
      </c>
    </row>
    <row r="27" spans="1:17" s="22" customFormat="1" ht="15" customHeight="1" x14ac:dyDescent="0.3">
      <c r="A27" s="23" t="s">
        <v>7</v>
      </c>
      <c r="B27" s="24">
        <f t="shared" si="0"/>
        <v>0</v>
      </c>
      <c r="C27" s="21"/>
      <c r="D27" s="21"/>
    </row>
    <row r="28" spans="1:17" s="22" customFormat="1" ht="15" customHeight="1" x14ac:dyDescent="0.3">
      <c r="A28" s="23" t="s">
        <v>8</v>
      </c>
      <c r="B28" s="24">
        <f t="shared" si="0"/>
        <v>0</v>
      </c>
      <c r="C28" s="21"/>
      <c r="D28" s="21"/>
    </row>
    <row r="29" spans="1:17" s="22" customFormat="1" ht="15" customHeight="1" x14ac:dyDescent="0.3">
      <c r="A29" s="23" t="s">
        <v>9</v>
      </c>
      <c r="B29" s="24">
        <f t="shared" si="0"/>
        <v>0</v>
      </c>
      <c r="C29" s="21"/>
      <c r="D29" s="21"/>
    </row>
    <row r="30" spans="1:17" s="22" customFormat="1" ht="15" customHeight="1" x14ac:dyDescent="0.3">
      <c r="A30" s="23" t="s">
        <v>10</v>
      </c>
      <c r="B30" s="24">
        <f t="shared" si="0"/>
        <v>0</v>
      </c>
      <c r="C30" s="21"/>
      <c r="D30" s="21"/>
    </row>
    <row r="31" spans="1:17" s="22" customFormat="1" ht="15" customHeight="1" x14ac:dyDescent="0.3">
      <c r="A31" s="23" t="s">
        <v>19</v>
      </c>
      <c r="B31" s="24">
        <f t="shared" si="0"/>
        <v>0</v>
      </c>
      <c r="C31" s="21"/>
      <c r="D31" s="21"/>
    </row>
    <row r="32" spans="1:17" s="22" customFormat="1" ht="15" customHeight="1" x14ac:dyDescent="0.3">
      <c r="A32" s="23" t="s">
        <v>11</v>
      </c>
      <c r="B32" s="24">
        <f t="shared" si="0"/>
        <v>0</v>
      </c>
      <c r="C32" s="21"/>
      <c r="D32" s="21"/>
    </row>
    <row r="33" spans="1:17" s="22" customFormat="1" ht="15" customHeight="1" x14ac:dyDescent="0.3">
      <c r="A33" s="23" t="s">
        <v>12</v>
      </c>
      <c r="B33" s="24">
        <f t="shared" si="0"/>
        <v>0</v>
      </c>
      <c r="C33" s="21"/>
      <c r="D33" s="21"/>
    </row>
    <row r="34" spans="1:17" s="22" customFormat="1" ht="15" customHeight="1" x14ac:dyDescent="0.3">
      <c r="A34" s="26" t="s">
        <v>13</v>
      </c>
      <c r="B34" s="28">
        <f t="shared" si="0"/>
        <v>0</v>
      </c>
      <c r="C34" s="27"/>
      <c r="D34" s="27"/>
    </row>
    <row r="35" spans="1:17" s="22" customFormat="1" ht="16.899999999999999" customHeight="1" x14ac:dyDescent="0.3">
      <c r="A35" s="15" t="s">
        <v>1</v>
      </c>
      <c r="B35" s="29">
        <f>SUM(B23:B34)</f>
        <v>9908</v>
      </c>
      <c r="C35" s="29">
        <f>SUM(C23:C34)</f>
        <v>8430</v>
      </c>
      <c r="D35" s="29">
        <f>SUM(D23:D34)</f>
        <v>1478</v>
      </c>
    </row>
    <row r="36" spans="1:17" ht="3" hidden="1" customHeight="1" x14ac:dyDescent="0.25">
      <c r="A36" s="30"/>
      <c r="B36" s="30"/>
      <c r="C36" s="30"/>
      <c r="D36" s="30"/>
    </row>
    <row r="37" spans="1:17" ht="16.899999999999999" customHeight="1" thickBot="1" x14ac:dyDescent="0.3">
      <c r="A37" s="31" t="s">
        <v>14</v>
      </c>
      <c r="B37" s="32">
        <f>B35/$B35</f>
        <v>1</v>
      </c>
      <c r="C37" s="32">
        <f>C35/$B35</f>
        <v>0.85082761404925311</v>
      </c>
      <c r="D37" s="32">
        <f>D35/$B35</f>
        <v>0.14917238595074686</v>
      </c>
    </row>
    <row r="38" spans="1:17" s="34" customFormat="1" ht="6" customHeight="1" x14ac:dyDescent="0.25">
      <c r="A38" s="33"/>
    </row>
    <row r="39" spans="1:17" s="35" customFormat="1" ht="16.5" thickBot="1" x14ac:dyDescent="0.3">
      <c r="A39" s="12" t="s">
        <v>62</v>
      </c>
      <c r="B39" s="13"/>
      <c r="C39" s="13"/>
      <c r="D39" s="13"/>
      <c r="E39" s="13"/>
      <c r="F39" s="13"/>
      <c r="G39" s="12"/>
      <c r="H39" s="13"/>
      <c r="I39" s="12" t="s">
        <v>63</v>
      </c>
      <c r="J39" s="13"/>
      <c r="K39" s="13"/>
      <c r="L39" s="13"/>
      <c r="M39" s="13"/>
      <c r="N39" s="13"/>
      <c r="O39" s="13"/>
      <c r="P39" s="13"/>
      <c r="Q39" s="13"/>
    </row>
    <row r="40" spans="1:17" ht="6.75" customHeight="1" x14ac:dyDescent="0.3">
      <c r="A40" s="36"/>
      <c r="B40" s="36"/>
      <c r="C40" s="36"/>
      <c r="D40" s="36"/>
      <c r="E40" s="36"/>
      <c r="F40" s="36"/>
      <c r="G40" s="36"/>
      <c r="H40" s="36"/>
      <c r="I40" s="36"/>
      <c r="J40" s="36"/>
      <c r="K40" s="36"/>
      <c r="L40" s="36"/>
      <c r="M40" s="36"/>
      <c r="N40" s="36"/>
      <c r="O40" s="36"/>
      <c r="P40" s="36"/>
    </row>
    <row r="41" spans="1:17" ht="37.5" customHeight="1" x14ac:dyDescent="0.2">
      <c r="A41" s="15" t="s">
        <v>0</v>
      </c>
      <c r="B41" s="16" t="s">
        <v>1</v>
      </c>
      <c r="C41" s="37" t="s">
        <v>64</v>
      </c>
      <c r="D41" s="37" t="s">
        <v>65</v>
      </c>
      <c r="E41" s="37" t="s">
        <v>66</v>
      </c>
      <c r="F41" s="37" t="s">
        <v>67</v>
      </c>
      <c r="G41" s="37" t="s">
        <v>68</v>
      </c>
      <c r="H41" s="38"/>
      <c r="I41" s="194" t="s">
        <v>69</v>
      </c>
      <c r="J41" s="194"/>
      <c r="K41" s="16" t="s">
        <v>70</v>
      </c>
      <c r="L41" s="16" t="s">
        <v>14</v>
      </c>
      <c r="M41" s="39"/>
      <c r="N41" s="40"/>
      <c r="O41" s="40"/>
      <c r="P41" s="40"/>
    </row>
    <row r="42" spans="1:17" s="22" customFormat="1" ht="16.899999999999999" customHeight="1" x14ac:dyDescent="0.3">
      <c r="A42" s="19" t="s">
        <v>3</v>
      </c>
      <c r="B42" s="20">
        <f>C42+D42+E42+F42+G42</f>
        <v>9908</v>
      </c>
      <c r="C42" s="21">
        <v>8020</v>
      </c>
      <c r="D42" s="21">
        <v>710</v>
      </c>
      <c r="E42" s="21">
        <v>883</v>
      </c>
      <c r="F42" s="21">
        <v>263</v>
      </c>
      <c r="G42" s="21">
        <v>32</v>
      </c>
      <c r="H42" s="41"/>
      <c r="I42" s="19" t="s">
        <v>71</v>
      </c>
      <c r="J42" s="19"/>
      <c r="K42" s="21">
        <v>5664</v>
      </c>
      <c r="L42" s="42">
        <f>K42/K56</f>
        <v>0.57165926524020994</v>
      </c>
      <c r="M42" s="39"/>
      <c r="N42" s="43"/>
      <c r="O42" s="43"/>
      <c r="P42" s="43"/>
    </row>
    <row r="43" spans="1:17" s="22" customFormat="1" ht="16.899999999999999" hidden="1" customHeight="1" x14ac:dyDescent="0.3">
      <c r="A43" s="23" t="s">
        <v>4</v>
      </c>
      <c r="B43" s="20">
        <f t="shared" ref="B43:B53" si="1">C43+D43+E43+F43+G43</f>
        <v>0</v>
      </c>
      <c r="C43" s="21"/>
      <c r="D43" s="21"/>
      <c r="E43" s="21"/>
      <c r="F43" s="21"/>
      <c r="G43" s="21"/>
      <c r="H43" s="44"/>
      <c r="M43" s="39"/>
      <c r="N43" s="43"/>
      <c r="O43" s="43"/>
      <c r="P43" s="43"/>
    </row>
    <row r="44" spans="1:17" s="22" customFormat="1" ht="16.899999999999999" hidden="1" customHeight="1" x14ac:dyDescent="0.3">
      <c r="A44" s="23" t="s">
        <v>5</v>
      </c>
      <c r="B44" s="20">
        <f t="shared" si="1"/>
        <v>0</v>
      </c>
      <c r="C44" s="21"/>
      <c r="D44" s="21"/>
      <c r="E44" s="21"/>
      <c r="F44" s="21"/>
      <c r="G44" s="21"/>
      <c r="H44" s="44"/>
      <c r="M44" s="39"/>
      <c r="N44" s="43"/>
      <c r="O44" s="43"/>
      <c r="P44" s="43"/>
    </row>
    <row r="45" spans="1:17" s="22" customFormat="1" ht="16.899999999999999" hidden="1" customHeight="1" x14ac:dyDescent="0.3">
      <c r="A45" s="23" t="s">
        <v>6</v>
      </c>
      <c r="B45" s="20">
        <f t="shared" si="1"/>
        <v>0</v>
      </c>
      <c r="C45" s="21"/>
      <c r="D45" s="21"/>
      <c r="E45" s="21"/>
      <c r="F45" s="21"/>
      <c r="G45" s="21"/>
      <c r="H45" s="44"/>
      <c r="M45" s="39"/>
      <c r="N45" s="43"/>
      <c r="O45" s="43"/>
      <c r="P45" s="43"/>
    </row>
    <row r="46" spans="1:17" s="22" customFormat="1" ht="16.899999999999999" hidden="1" customHeight="1" x14ac:dyDescent="0.3">
      <c r="A46" s="23" t="s">
        <v>7</v>
      </c>
      <c r="B46" s="20">
        <f t="shared" si="1"/>
        <v>0</v>
      </c>
      <c r="C46" s="21"/>
      <c r="D46" s="21"/>
      <c r="E46" s="21"/>
      <c r="F46" s="21"/>
      <c r="G46" s="21"/>
      <c r="H46" s="44"/>
      <c r="M46" s="39"/>
      <c r="N46" s="45"/>
      <c r="O46" s="46"/>
      <c r="P46" s="43"/>
    </row>
    <row r="47" spans="1:17" s="22" customFormat="1" ht="16.899999999999999" hidden="1" customHeight="1" x14ac:dyDescent="0.3">
      <c r="A47" s="23" t="s">
        <v>8</v>
      </c>
      <c r="B47" s="20">
        <f t="shared" si="1"/>
        <v>0</v>
      </c>
      <c r="C47" s="21"/>
      <c r="D47" s="21"/>
      <c r="E47" s="21"/>
      <c r="F47" s="21"/>
      <c r="G47" s="21"/>
      <c r="H47" s="44"/>
      <c r="M47" s="39"/>
      <c r="N47" s="45"/>
      <c r="O47" s="46"/>
      <c r="P47" s="43"/>
    </row>
    <row r="48" spans="1:17" s="22" customFormat="1" ht="16.899999999999999" hidden="1" customHeight="1" x14ac:dyDescent="0.3">
      <c r="A48" s="23" t="s">
        <v>9</v>
      </c>
      <c r="B48" s="20">
        <f t="shared" si="1"/>
        <v>0</v>
      </c>
      <c r="C48" s="21"/>
      <c r="D48" s="21"/>
      <c r="E48" s="21"/>
      <c r="F48" s="21"/>
      <c r="G48" s="21"/>
      <c r="H48" s="44"/>
      <c r="M48" s="39"/>
      <c r="N48" s="45"/>
      <c r="O48" s="46"/>
      <c r="P48" s="43"/>
    </row>
    <row r="49" spans="1:17" s="22" customFormat="1" ht="16.899999999999999" hidden="1" customHeight="1" x14ac:dyDescent="0.3">
      <c r="A49" s="23" t="s">
        <v>10</v>
      </c>
      <c r="B49" s="20">
        <f t="shared" si="1"/>
        <v>0</v>
      </c>
      <c r="C49" s="21"/>
      <c r="D49" s="21"/>
      <c r="E49" s="21"/>
      <c r="F49" s="21"/>
      <c r="G49" s="21"/>
      <c r="H49" s="44"/>
      <c r="M49" s="39"/>
      <c r="N49" s="45"/>
      <c r="O49" s="46"/>
      <c r="P49" s="43"/>
    </row>
    <row r="50" spans="1:17" s="22" customFormat="1" ht="16.899999999999999" hidden="1" customHeight="1" x14ac:dyDescent="0.3">
      <c r="A50" s="23" t="s">
        <v>19</v>
      </c>
      <c r="B50" s="20">
        <f t="shared" si="1"/>
        <v>0</v>
      </c>
      <c r="C50" s="21"/>
      <c r="D50" s="21"/>
      <c r="E50" s="21"/>
      <c r="F50" s="21"/>
      <c r="G50" s="21"/>
      <c r="H50" s="44"/>
      <c r="M50" s="39"/>
      <c r="N50" s="45"/>
      <c r="O50" s="46"/>
      <c r="P50" s="43"/>
    </row>
    <row r="51" spans="1:17" s="22" customFormat="1" ht="16.899999999999999" hidden="1" customHeight="1" x14ac:dyDescent="0.3">
      <c r="A51" s="23" t="s">
        <v>11</v>
      </c>
      <c r="B51" s="20">
        <f t="shared" si="1"/>
        <v>0</v>
      </c>
      <c r="C51" s="21"/>
      <c r="D51" s="21"/>
      <c r="E51" s="21"/>
      <c r="F51" s="21"/>
      <c r="G51" s="21"/>
      <c r="H51" s="44"/>
      <c r="M51" s="39"/>
      <c r="N51" s="45"/>
      <c r="O51" s="46"/>
      <c r="P51" s="43"/>
    </row>
    <row r="52" spans="1:17" s="22" customFormat="1" ht="16.899999999999999" hidden="1" customHeight="1" x14ac:dyDescent="0.3">
      <c r="A52" s="23" t="s">
        <v>12</v>
      </c>
      <c r="B52" s="20">
        <f t="shared" si="1"/>
        <v>0</v>
      </c>
      <c r="C52" s="21"/>
      <c r="D52" s="21"/>
      <c r="E52" s="21"/>
      <c r="F52" s="21"/>
      <c r="G52" s="21"/>
      <c r="H52" s="44"/>
      <c r="M52" s="39"/>
      <c r="N52" s="45"/>
      <c r="O52" s="46"/>
      <c r="P52" s="43"/>
    </row>
    <row r="53" spans="1:17" s="22" customFormat="1" ht="17.25" hidden="1" customHeight="1" x14ac:dyDescent="0.3">
      <c r="A53" s="26" t="s">
        <v>13</v>
      </c>
      <c r="B53" s="28">
        <f t="shared" si="1"/>
        <v>0</v>
      </c>
      <c r="C53" s="27"/>
      <c r="D53" s="27"/>
      <c r="E53" s="27"/>
      <c r="F53" s="27"/>
      <c r="G53" s="27"/>
      <c r="H53" s="44"/>
      <c r="M53" s="39"/>
      <c r="N53" s="45"/>
      <c r="O53" s="46"/>
      <c r="P53" s="43"/>
    </row>
    <row r="54" spans="1:17" s="22" customFormat="1" ht="20.25" customHeight="1" x14ac:dyDescent="0.3">
      <c r="A54" s="15" t="s">
        <v>1</v>
      </c>
      <c r="B54" s="29">
        <f t="shared" ref="B54:G54" si="2">SUM(B42:B53)</f>
        <v>9908</v>
      </c>
      <c r="C54" s="29">
        <f t="shared" si="2"/>
        <v>8020</v>
      </c>
      <c r="D54" s="29">
        <f t="shared" si="2"/>
        <v>710</v>
      </c>
      <c r="E54" s="29">
        <f t="shared" si="2"/>
        <v>883</v>
      </c>
      <c r="F54" s="29">
        <f t="shared" si="2"/>
        <v>263</v>
      </c>
      <c r="G54" s="29">
        <f t="shared" si="2"/>
        <v>32</v>
      </c>
      <c r="H54" s="41"/>
      <c r="I54" s="23" t="s">
        <v>72</v>
      </c>
      <c r="J54" s="23"/>
      <c r="K54" s="21">
        <v>4244</v>
      </c>
      <c r="L54" s="47">
        <f>K54/K56</f>
        <v>0.42834073475979006</v>
      </c>
      <c r="M54" s="48"/>
      <c r="N54" s="49"/>
      <c r="O54" s="49"/>
      <c r="P54" s="43"/>
    </row>
    <row r="55" spans="1:17" ht="1.5" customHeight="1" x14ac:dyDescent="0.25">
      <c r="H55" s="50"/>
      <c r="M55" s="40"/>
      <c r="N55" s="40"/>
      <c r="O55" s="40"/>
      <c r="P55" s="40"/>
    </row>
    <row r="56" spans="1:17" ht="16.149999999999999" customHeight="1" thickBot="1" x14ac:dyDescent="0.3">
      <c r="A56" s="51" t="s">
        <v>14</v>
      </c>
      <c r="B56" s="52">
        <f t="shared" ref="B56:G56" si="3">B54/$B54</f>
        <v>1</v>
      </c>
      <c r="C56" s="52">
        <f t="shared" si="3"/>
        <v>0.80944691158659665</v>
      </c>
      <c r="D56" s="52">
        <f t="shared" si="3"/>
        <v>7.1659265240209935E-2</v>
      </c>
      <c r="E56" s="52">
        <f t="shared" si="3"/>
        <v>8.9119903108599116E-2</v>
      </c>
      <c r="F56" s="52">
        <f t="shared" si="3"/>
        <v>2.6544206701655228E-2</v>
      </c>
      <c r="G56" s="52">
        <f t="shared" si="3"/>
        <v>3.229713362939039E-3</v>
      </c>
      <c r="H56" s="41"/>
      <c r="I56" s="15" t="s">
        <v>1</v>
      </c>
      <c r="J56" s="15"/>
      <c r="K56" s="29">
        <f>K42+K54</f>
        <v>9908</v>
      </c>
      <c r="L56" s="53">
        <f>L42+L54</f>
        <v>1</v>
      </c>
      <c r="M56" s="40"/>
      <c r="N56" s="40"/>
      <c r="O56" s="40"/>
      <c r="P56" s="49"/>
    </row>
    <row r="57" spans="1:17" ht="13.9" x14ac:dyDescent="0.25">
      <c r="A57" s="48"/>
      <c r="B57" s="54"/>
      <c r="C57" s="54"/>
      <c r="D57" s="54"/>
      <c r="E57" s="54"/>
      <c r="G57" s="55"/>
      <c r="H57" s="55"/>
      <c r="M57" s="40"/>
      <c r="N57" s="40"/>
      <c r="O57" s="40"/>
      <c r="P57" s="49"/>
    </row>
    <row r="58" spans="1:17" ht="13.9" x14ac:dyDescent="0.25">
      <c r="A58" s="48"/>
      <c r="B58" s="54"/>
      <c r="C58" s="54"/>
      <c r="D58" s="54"/>
      <c r="E58" s="54"/>
      <c r="G58" s="55"/>
      <c r="H58" s="55"/>
      <c r="M58" s="40"/>
      <c r="N58" s="40"/>
      <c r="O58" s="40"/>
      <c r="P58" s="49"/>
    </row>
    <row r="59" spans="1:17" ht="13.9" x14ac:dyDescent="0.25">
      <c r="A59" s="48"/>
      <c r="B59" s="54"/>
      <c r="C59" s="54"/>
      <c r="D59" s="54"/>
      <c r="E59" s="54"/>
      <c r="G59" s="55"/>
      <c r="H59" s="55"/>
      <c r="M59" s="40"/>
      <c r="N59" s="40"/>
      <c r="O59" s="40"/>
      <c r="P59" s="49"/>
    </row>
    <row r="60" spans="1:17" s="34" customFormat="1" x14ac:dyDescent="0.2">
      <c r="A60" s="56" t="s">
        <v>73</v>
      </c>
      <c r="B60" s="173"/>
    </row>
    <row r="61" spans="1:17" ht="16.5" thickBot="1" x14ac:dyDescent="0.3">
      <c r="A61" s="188" t="s">
        <v>74</v>
      </c>
      <c r="B61" s="188"/>
      <c r="C61" s="188"/>
      <c r="D61" s="188"/>
      <c r="E61" s="188"/>
      <c r="F61" s="188"/>
      <c r="G61" s="188"/>
      <c r="H61" s="188"/>
      <c r="I61" s="188"/>
      <c r="J61" s="188"/>
      <c r="K61" s="188"/>
      <c r="L61" s="188"/>
      <c r="M61" s="188"/>
      <c r="N61" s="188"/>
      <c r="O61" s="188"/>
      <c r="P61" s="188"/>
      <c r="Q61" s="13"/>
    </row>
    <row r="62" spans="1:17" ht="4.5" customHeight="1" x14ac:dyDescent="0.2">
      <c r="M62" s="40"/>
      <c r="N62" s="40"/>
      <c r="O62" s="40"/>
      <c r="P62" s="40"/>
      <c r="Q62" s="40"/>
    </row>
    <row r="63" spans="1:17" ht="3" customHeight="1" x14ac:dyDescent="0.2">
      <c r="L63" s="57"/>
      <c r="P63" s="40"/>
      <c r="Q63" s="40"/>
    </row>
    <row r="64" spans="1:17" ht="32.450000000000003" customHeight="1" x14ac:dyDescent="0.2">
      <c r="A64" s="58" t="s">
        <v>75</v>
      </c>
      <c r="B64" s="16" t="s">
        <v>1</v>
      </c>
      <c r="C64" s="18" t="s">
        <v>76</v>
      </c>
      <c r="D64" s="18" t="s">
        <v>77</v>
      </c>
      <c r="E64" s="18" t="s">
        <v>78</v>
      </c>
      <c r="F64" s="18" t="s">
        <v>79</v>
      </c>
      <c r="G64" s="18" t="s">
        <v>80</v>
      </c>
      <c r="H64" s="18" t="s">
        <v>81</v>
      </c>
      <c r="I64" s="18" t="s">
        <v>82</v>
      </c>
      <c r="J64" s="18" t="s">
        <v>83</v>
      </c>
      <c r="L64" s="40"/>
      <c r="M64" s="59" t="s">
        <v>27</v>
      </c>
      <c r="N64" s="60">
        <f>C77+D77</f>
        <v>1710</v>
      </c>
      <c r="O64" s="61">
        <f>N64/N$79</f>
        <v>0.17258780783205491</v>
      </c>
      <c r="P64" s="40"/>
      <c r="Q64" s="40"/>
    </row>
    <row r="65" spans="1:17" s="22" customFormat="1" ht="13.5" customHeight="1" x14ac:dyDescent="0.25">
      <c r="A65" s="19" t="s">
        <v>3</v>
      </c>
      <c r="B65" s="20">
        <f t="shared" ref="B65:B76" si="4">SUM(C65:J65)</f>
        <v>9908</v>
      </c>
      <c r="C65" s="21">
        <v>556</v>
      </c>
      <c r="D65" s="21">
        <v>1154</v>
      </c>
      <c r="E65" s="21">
        <v>1218</v>
      </c>
      <c r="F65" s="21">
        <v>1367</v>
      </c>
      <c r="G65" s="21">
        <v>2205</v>
      </c>
      <c r="H65" s="21">
        <v>1730</v>
      </c>
      <c r="I65" s="21">
        <v>1064</v>
      </c>
      <c r="J65" s="21">
        <v>614</v>
      </c>
      <c r="L65" s="43"/>
      <c r="M65" s="59" t="s">
        <v>28</v>
      </c>
      <c r="N65" s="60">
        <f>E77</f>
        <v>1218</v>
      </c>
      <c r="O65" s="61">
        <f>N65/N$79</f>
        <v>0.12293096487686718</v>
      </c>
      <c r="P65" s="43"/>
      <c r="Q65" s="43"/>
    </row>
    <row r="66" spans="1:17" s="22" customFormat="1" ht="12" customHeight="1" x14ac:dyDescent="0.25">
      <c r="A66" s="23" t="s">
        <v>4</v>
      </c>
      <c r="B66" s="24">
        <f t="shared" si="4"/>
        <v>0</v>
      </c>
      <c r="C66" s="21"/>
      <c r="D66" s="21"/>
      <c r="E66" s="21"/>
      <c r="F66" s="21"/>
      <c r="G66" s="21"/>
      <c r="H66" s="21"/>
      <c r="I66" s="21"/>
      <c r="J66" s="21"/>
      <c r="L66" s="43"/>
      <c r="M66" s="59" t="s">
        <v>29</v>
      </c>
      <c r="N66" s="60">
        <f>F77+G77+H77+I77</f>
        <v>6366</v>
      </c>
      <c r="O66" s="61">
        <f>N66/N$79</f>
        <v>0.6425111021396851</v>
      </c>
      <c r="P66" s="43"/>
      <c r="Q66" s="43"/>
    </row>
    <row r="67" spans="1:17" s="22" customFormat="1" ht="12" customHeight="1" x14ac:dyDescent="0.25">
      <c r="A67" s="23" t="s">
        <v>5</v>
      </c>
      <c r="B67" s="24">
        <f t="shared" si="4"/>
        <v>0</v>
      </c>
      <c r="C67" s="21"/>
      <c r="D67" s="21"/>
      <c r="E67" s="21"/>
      <c r="F67" s="21"/>
      <c r="G67" s="21"/>
      <c r="H67" s="21"/>
      <c r="I67" s="21"/>
      <c r="J67" s="21"/>
      <c r="L67" s="43"/>
      <c r="M67" s="59" t="s">
        <v>84</v>
      </c>
      <c r="N67" s="60">
        <f>J77</f>
        <v>614</v>
      </c>
      <c r="O67" s="61">
        <f>N67/N$79</f>
        <v>6.1970125151392816E-2</v>
      </c>
      <c r="P67" s="43"/>
      <c r="Q67" s="43"/>
    </row>
    <row r="68" spans="1:17" s="22" customFormat="1" ht="12" customHeight="1" x14ac:dyDescent="0.25">
      <c r="A68" s="23" t="s">
        <v>6</v>
      </c>
      <c r="B68" s="24">
        <f t="shared" si="4"/>
        <v>0</v>
      </c>
      <c r="C68" s="21"/>
      <c r="D68" s="21"/>
      <c r="E68" s="21"/>
      <c r="F68" s="21"/>
      <c r="G68" s="21"/>
      <c r="H68" s="21"/>
      <c r="I68" s="21"/>
      <c r="J68" s="21"/>
      <c r="L68" s="43"/>
      <c r="M68" s="43"/>
      <c r="N68" s="43"/>
      <c r="O68" s="43"/>
      <c r="P68" s="43"/>
      <c r="Q68" s="43"/>
    </row>
    <row r="69" spans="1:17" s="22" customFormat="1" ht="12" customHeight="1" x14ac:dyDescent="0.25">
      <c r="A69" s="23" t="s">
        <v>7</v>
      </c>
      <c r="B69" s="24">
        <f t="shared" si="4"/>
        <v>0</v>
      </c>
      <c r="C69" s="21"/>
      <c r="D69" s="21"/>
      <c r="E69" s="21"/>
      <c r="F69" s="21"/>
      <c r="G69" s="21"/>
      <c r="H69" s="21"/>
      <c r="I69" s="21"/>
      <c r="J69" s="21"/>
      <c r="K69" s="62"/>
      <c r="L69" s="63"/>
      <c r="M69" s="43"/>
      <c r="N69" s="43"/>
      <c r="O69" s="43"/>
      <c r="P69" s="43"/>
      <c r="Q69" s="43"/>
    </row>
    <row r="70" spans="1:17" s="22" customFormat="1" ht="12" customHeight="1" x14ac:dyDescent="0.25">
      <c r="A70" s="23" t="s">
        <v>8</v>
      </c>
      <c r="B70" s="24">
        <f t="shared" si="4"/>
        <v>0</v>
      </c>
      <c r="C70" s="21"/>
      <c r="D70" s="21"/>
      <c r="E70" s="21"/>
      <c r="F70" s="21"/>
      <c r="G70" s="21"/>
      <c r="H70" s="21"/>
      <c r="I70" s="21"/>
      <c r="J70" s="21"/>
      <c r="K70" s="62"/>
      <c r="L70" s="63"/>
      <c r="M70" s="59"/>
      <c r="N70" s="64"/>
      <c r="O70" s="60"/>
      <c r="P70" s="49"/>
      <c r="Q70" s="43"/>
    </row>
    <row r="71" spans="1:17" s="22" customFormat="1" ht="12" customHeight="1" x14ac:dyDescent="0.25">
      <c r="A71" s="23" t="s">
        <v>9</v>
      </c>
      <c r="B71" s="24">
        <f t="shared" si="4"/>
        <v>0</v>
      </c>
      <c r="C71" s="21"/>
      <c r="D71" s="21"/>
      <c r="E71" s="21"/>
      <c r="F71" s="21"/>
      <c r="G71" s="21"/>
      <c r="H71" s="21"/>
      <c r="I71" s="21"/>
      <c r="J71" s="21"/>
      <c r="K71" s="62"/>
      <c r="L71" s="63"/>
      <c r="M71" s="59"/>
      <c r="N71" s="64"/>
      <c r="O71" s="60"/>
      <c r="P71" s="49"/>
      <c r="Q71" s="43"/>
    </row>
    <row r="72" spans="1:17" s="22" customFormat="1" ht="12" customHeight="1" x14ac:dyDescent="0.25">
      <c r="A72" s="23" t="s">
        <v>10</v>
      </c>
      <c r="B72" s="24">
        <f t="shared" si="4"/>
        <v>0</v>
      </c>
      <c r="C72" s="21"/>
      <c r="D72" s="21"/>
      <c r="E72" s="21"/>
      <c r="F72" s="21"/>
      <c r="G72" s="21"/>
      <c r="H72" s="21"/>
      <c r="I72" s="21"/>
      <c r="J72" s="21"/>
      <c r="K72" s="62"/>
      <c r="L72" s="63"/>
      <c r="M72" s="59"/>
      <c r="N72" s="64"/>
      <c r="O72" s="60"/>
      <c r="P72" s="49"/>
      <c r="Q72" s="43"/>
    </row>
    <row r="73" spans="1:17" s="22" customFormat="1" ht="12" customHeight="1" x14ac:dyDescent="0.25">
      <c r="A73" s="23" t="s">
        <v>19</v>
      </c>
      <c r="B73" s="24">
        <f t="shared" si="4"/>
        <v>0</v>
      </c>
      <c r="C73" s="21"/>
      <c r="D73" s="21"/>
      <c r="E73" s="21"/>
      <c r="F73" s="21"/>
      <c r="G73" s="21"/>
      <c r="H73" s="21"/>
      <c r="I73" s="21"/>
      <c r="J73" s="21"/>
      <c r="L73" s="43"/>
      <c r="M73" s="59"/>
      <c r="N73" s="64"/>
      <c r="O73" s="60"/>
      <c r="P73" s="49"/>
      <c r="Q73" s="43"/>
    </row>
    <row r="74" spans="1:17" s="22" customFormat="1" ht="12" customHeight="1" x14ac:dyDescent="0.25">
      <c r="A74" s="23" t="s">
        <v>11</v>
      </c>
      <c r="B74" s="24">
        <f t="shared" si="4"/>
        <v>0</v>
      </c>
      <c r="C74" s="21"/>
      <c r="D74" s="21"/>
      <c r="E74" s="21"/>
      <c r="F74" s="21"/>
      <c r="G74" s="21"/>
      <c r="H74" s="21"/>
      <c r="I74" s="21"/>
      <c r="J74" s="21"/>
      <c r="L74" s="43"/>
      <c r="M74" s="59"/>
      <c r="N74" s="64"/>
      <c r="O74" s="60"/>
      <c r="P74" s="49"/>
      <c r="Q74" s="43"/>
    </row>
    <row r="75" spans="1:17" s="22" customFormat="1" ht="12" customHeight="1" x14ac:dyDescent="0.25">
      <c r="A75" s="23" t="s">
        <v>12</v>
      </c>
      <c r="B75" s="24">
        <f t="shared" si="4"/>
        <v>0</v>
      </c>
      <c r="C75" s="21"/>
      <c r="D75" s="21"/>
      <c r="E75" s="21"/>
      <c r="F75" s="21"/>
      <c r="G75" s="21"/>
      <c r="H75" s="21"/>
      <c r="I75" s="21"/>
      <c r="J75" s="21"/>
      <c r="L75" s="43"/>
      <c r="M75" s="59"/>
      <c r="N75" s="64"/>
      <c r="O75" s="60"/>
      <c r="P75" s="49"/>
      <c r="Q75" s="43"/>
    </row>
    <row r="76" spans="1:17" s="22" customFormat="1" ht="12" customHeight="1" x14ac:dyDescent="0.25">
      <c r="A76" s="26" t="s">
        <v>13</v>
      </c>
      <c r="B76" s="28">
        <f t="shared" si="4"/>
        <v>0</v>
      </c>
      <c r="C76" s="27"/>
      <c r="D76" s="27"/>
      <c r="E76" s="27"/>
      <c r="F76" s="27"/>
      <c r="G76" s="27"/>
      <c r="H76" s="27"/>
      <c r="I76" s="27"/>
      <c r="J76" s="27"/>
      <c r="L76" s="43"/>
      <c r="M76" s="59"/>
      <c r="N76" s="64"/>
      <c r="O76" s="60"/>
      <c r="P76" s="49"/>
      <c r="Q76" s="43"/>
    </row>
    <row r="77" spans="1:17" s="22" customFormat="1" ht="16.899999999999999" customHeight="1" x14ac:dyDescent="0.25">
      <c r="A77" s="15" t="s">
        <v>1</v>
      </c>
      <c r="B77" s="29">
        <f t="shared" ref="B77:J77" si="5">SUM(B65:B76)</f>
        <v>9908</v>
      </c>
      <c r="C77" s="29">
        <f t="shared" si="5"/>
        <v>556</v>
      </c>
      <c r="D77" s="29">
        <f t="shared" si="5"/>
        <v>1154</v>
      </c>
      <c r="E77" s="29">
        <f t="shared" si="5"/>
        <v>1218</v>
      </c>
      <c r="F77" s="29">
        <f t="shared" si="5"/>
        <v>1367</v>
      </c>
      <c r="G77" s="29">
        <f t="shared" si="5"/>
        <v>2205</v>
      </c>
      <c r="H77" s="29">
        <f t="shared" si="5"/>
        <v>1730</v>
      </c>
      <c r="I77" s="29">
        <f t="shared" si="5"/>
        <v>1064</v>
      </c>
      <c r="J77" s="29">
        <f t="shared" si="5"/>
        <v>614</v>
      </c>
      <c r="L77" s="43"/>
      <c r="M77" s="43"/>
      <c r="N77" s="43"/>
      <c r="O77" s="43"/>
      <c r="P77" s="43"/>
      <c r="Q77" s="43"/>
    </row>
    <row r="78" spans="1:17" s="22" customFormat="1" ht="16.899999999999999" customHeight="1" thickBot="1" x14ac:dyDescent="0.3">
      <c r="A78" s="31" t="s">
        <v>14</v>
      </c>
      <c r="B78" s="32">
        <f t="shared" ref="B78:J78" si="6">B77/$B77</f>
        <v>1</v>
      </c>
      <c r="C78" s="32">
        <f>C77/$B77</f>
        <v>5.6116269681065804E-2</v>
      </c>
      <c r="D78" s="32">
        <f t="shared" si="6"/>
        <v>0.1164715381509891</v>
      </c>
      <c r="E78" s="32">
        <f t="shared" si="6"/>
        <v>0.12293096487686718</v>
      </c>
      <c r="F78" s="32">
        <f t="shared" si="6"/>
        <v>0.13796931772305207</v>
      </c>
      <c r="G78" s="32">
        <f t="shared" si="6"/>
        <v>0.22254743641501817</v>
      </c>
      <c r="H78" s="32">
        <f t="shared" si="6"/>
        <v>0.17460637868389181</v>
      </c>
      <c r="I78" s="32">
        <f t="shared" si="6"/>
        <v>0.10738796931772306</v>
      </c>
      <c r="J78" s="32">
        <f t="shared" si="6"/>
        <v>6.1970125151392816E-2</v>
      </c>
      <c r="L78" s="43"/>
      <c r="M78" s="43"/>
      <c r="N78" s="43"/>
      <c r="O78" s="43"/>
      <c r="P78" s="43"/>
      <c r="Q78" s="43"/>
    </row>
    <row r="79" spans="1:17" x14ac:dyDescent="0.2">
      <c r="A79" s="56"/>
      <c r="B79" s="65"/>
      <c r="F79" s="65"/>
      <c r="G79" s="65"/>
      <c r="H79" s="65"/>
      <c r="I79" s="65"/>
      <c r="L79" s="57"/>
      <c r="M79" s="66" t="s">
        <v>1</v>
      </c>
      <c r="N79" s="67">
        <f>SUM(N63:N76)</f>
        <v>9908</v>
      </c>
      <c r="O79" s="68">
        <f>N79/N$79</f>
        <v>1</v>
      </c>
      <c r="P79" s="57"/>
      <c r="Q79" s="69"/>
    </row>
    <row r="80" spans="1:17" ht="16.5" thickBot="1" x14ac:dyDescent="0.3">
      <c r="A80" s="70" t="s">
        <v>30</v>
      </c>
      <c r="B80" s="13"/>
      <c r="C80" s="13"/>
      <c r="D80" s="13"/>
      <c r="E80" s="13"/>
      <c r="F80" s="13"/>
      <c r="H80" s="12" t="s">
        <v>85</v>
      </c>
      <c r="I80" s="13"/>
      <c r="J80" s="13"/>
      <c r="K80" s="13"/>
      <c r="L80" s="71"/>
      <c r="M80" s="71"/>
      <c r="N80" s="71"/>
      <c r="O80" s="71"/>
      <c r="P80" s="71"/>
      <c r="Q80" s="12"/>
    </row>
    <row r="81" spans="1:17" ht="3.75" customHeight="1" x14ac:dyDescent="0.25">
      <c r="A81" s="72"/>
      <c r="B81" s="72"/>
      <c r="C81" s="72"/>
      <c r="D81" s="72"/>
      <c r="E81" s="72"/>
      <c r="F81" s="72"/>
      <c r="G81" s="72"/>
      <c r="H81" s="72"/>
      <c r="I81" s="72"/>
      <c r="J81" s="72"/>
      <c r="K81" s="72"/>
      <c r="L81" s="72"/>
      <c r="M81" s="72"/>
      <c r="N81" s="72"/>
      <c r="O81" s="72"/>
      <c r="P81" s="72"/>
    </row>
    <row r="82" spans="1:17" ht="2.25" customHeight="1" x14ac:dyDescent="0.2"/>
    <row r="83" spans="1:17" ht="6" hidden="1" customHeight="1" x14ac:dyDescent="0.25"/>
    <row r="84" spans="1:17" ht="28.15" customHeight="1" x14ac:dyDescent="0.2">
      <c r="A84" s="189" t="s">
        <v>0</v>
      </c>
      <c r="B84" s="190" t="s">
        <v>1</v>
      </c>
      <c r="C84" s="175" t="s">
        <v>86</v>
      </c>
      <c r="D84" s="190" t="s">
        <v>32</v>
      </c>
      <c r="E84" s="190" t="s">
        <v>33</v>
      </c>
      <c r="F84" s="190" t="s">
        <v>34</v>
      </c>
      <c r="G84" s="30"/>
      <c r="H84" s="189" t="s">
        <v>0</v>
      </c>
      <c r="I84" s="175" t="s">
        <v>87</v>
      </c>
      <c r="J84" s="175" t="s">
        <v>1</v>
      </c>
      <c r="K84" s="175" t="s">
        <v>35</v>
      </c>
      <c r="L84" s="175"/>
      <c r="M84" s="175"/>
      <c r="N84" s="175" t="s">
        <v>1</v>
      </c>
      <c r="O84" s="175" t="s">
        <v>88</v>
      </c>
      <c r="P84" s="175"/>
      <c r="Q84" s="175"/>
    </row>
    <row r="85" spans="1:17" ht="16.5" x14ac:dyDescent="0.2">
      <c r="A85" s="189"/>
      <c r="B85" s="190"/>
      <c r="C85" s="175"/>
      <c r="D85" s="190"/>
      <c r="E85" s="190"/>
      <c r="F85" s="190"/>
      <c r="G85" s="30"/>
      <c r="H85" s="189"/>
      <c r="I85" s="175"/>
      <c r="J85" s="175"/>
      <c r="K85" s="73" t="s">
        <v>20</v>
      </c>
      <c r="L85" s="73" t="s">
        <v>89</v>
      </c>
      <c r="M85" s="73" t="s">
        <v>2</v>
      </c>
      <c r="N85" s="175"/>
      <c r="O85" s="74" t="s">
        <v>20</v>
      </c>
      <c r="P85" s="74" t="s">
        <v>89</v>
      </c>
      <c r="Q85" s="74" t="s">
        <v>2</v>
      </c>
    </row>
    <row r="86" spans="1:17" ht="16.899999999999999" customHeight="1" x14ac:dyDescent="0.2">
      <c r="A86" s="75" t="s">
        <v>3</v>
      </c>
      <c r="B86" s="20">
        <f>SUM(C86:F86)</f>
        <v>9908</v>
      </c>
      <c r="C86" s="21">
        <v>51</v>
      </c>
      <c r="D86" s="21">
        <v>4994</v>
      </c>
      <c r="E86" s="21">
        <v>4063</v>
      </c>
      <c r="F86" s="21">
        <v>800</v>
      </c>
      <c r="G86" s="76"/>
      <c r="H86" s="75" t="s">
        <v>3</v>
      </c>
      <c r="I86" s="77">
        <v>218</v>
      </c>
      <c r="J86" s="20">
        <f t="shared" ref="J86:J97" si="7">K86+L86+M86</f>
        <v>416</v>
      </c>
      <c r="K86" s="78">
        <v>264</v>
      </c>
      <c r="L86" s="78">
        <v>145</v>
      </c>
      <c r="M86" s="78">
        <v>7</v>
      </c>
      <c r="N86" s="20">
        <f t="shared" ref="N86:N97" si="8">O86+P86+Q86</f>
        <v>3</v>
      </c>
      <c r="O86" s="78">
        <v>2</v>
      </c>
      <c r="P86" s="78">
        <v>1</v>
      </c>
      <c r="Q86" s="78">
        <v>0</v>
      </c>
    </row>
    <row r="87" spans="1:17" ht="16.899999999999999" hidden="1" customHeight="1" x14ac:dyDescent="0.25">
      <c r="A87" s="23" t="s">
        <v>4</v>
      </c>
      <c r="B87" s="24">
        <f>SUM(C87:F87)</f>
        <v>0</v>
      </c>
      <c r="C87" s="21"/>
      <c r="D87" s="21"/>
      <c r="E87" s="21"/>
      <c r="F87" s="21"/>
      <c r="G87" s="76"/>
      <c r="H87" s="23" t="s">
        <v>4</v>
      </c>
      <c r="I87" s="77"/>
      <c r="J87" s="24">
        <f t="shared" si="7"/>
        <v>0</v>
      </c>
      <c r="K87" s="78"/>
      <c r="L87" s="78"/>
      <c r="M87" s="78"/>
      <c r="N87" s="24">
        <f t="shared" si="8"/>
        <v>0</v>
      </c>
      <c r="O87" s="78"/>
      <c r="P87" s="78"/>
      <c r="Q87" s="78"/>
    </row>
    <row r="88" spans="1:17" ht="16.899999999999999" hidden="1" customHeight="1" x14ac:dyDescent="0.25">
      <c r="A88" s="79" t="s">
        <v>5</v>
      </c>
      <c r="B88" s="24">
        <f>SUM(C88:F88)</f>
        <v>0</v>
      </c>
      <c r="C88" s="21"/>
      <c r="D88" s="21"/>
      <c r="E88" s="21"/>
      <c r="F88" s="21"/>
      <c r="G88" s="76"/>
      <c r="H88" s="79" t="s">
        <v>5</v>
      </c>
      <c r="I88" s="77"/>
      <c r="J88" s="24">
        <f>K88+L88+M88</f>
        <v>0</v>
      </c>
      <c r="K88" s="78"/>
      <c r="L88" s="78"/>
      <c r="M88" s="78"/>
      <c r="N88" s="24">
        <f>O88+P88+Q88</f>
        <v>0</v>
      </c>
      <c r="O88" s="78"/>
      <c r="P88" s="78"/>
      <c r="Q88" s="78"/>
    </row>
    <row r="89" spans="1:17" ht="16.899999999999999" hidden="1" customHeight="1" x14ac:dyDescent="0.25">
      <c r="A89" s="23" t="s">
        <v>6</v>
      </c>
      <c r="B89" s="24">
        <f>SUM(C89:F89)</f>
        <v>0</v>
      </c>
      <c r="C89" s="21"/>
      <c r="D89" s="21"/>
      <c r="E89" s="21"/>
      <c r="F89" s="21"/>
      <c r="G89" s="76"/>
      <c r="H89" s="23" t="s">
        <v>6</v>
      </c>
      <c r="I89" s="77"/>
      <c r="J89" s="24">
        <f t="shared" si="7"/>
        <v>0</v>
      </c>
      <c r="K89" s="78"/>
      <c r="L89" s="78"/>
      <c r="M89" s="78"/>
      <c r="N89" s="24">
        <f t="shared" si="8"/>
        <v>0</v>
      </c>
      <c r="O89" s="78"/>
      <c r="P89" s="78"/>
      <c r="Q89" s="78"/>
    </row>
    <row r="90" spans="1:17" ht="16.899999999999999" hidden="1" customHeight="1" x14ac:dyDescent="0.25">
      <c r="A90" s="79" t="s">
        <v>7</v>
      </c>
      <c r="B90" s="24">
        <f>SUM(C90:F90)</f>
        <v>0</v>
      </c>
      <c r="C90" s="21"/>
      <c r="D90" s="21"/>
      <c r="E90" s="21"/>
      <c r="F90" s="21"/>
      <c r="G90" s="76"/>
      <c r="H90" s="79" t="s">
        <v>7</v>
      </c>
      <c r="I90" s="77"/>
      <c r="J90" s="24">
        <f t="shared" si="7"/>
        <v>0</v>
      </c>
      <c r="K90" s="78"/>
      <c r="L90" s="78"/>
      <c r="M90" s="78"/>
      <c r="N90" s="80">
        <f t="shared" si="8"/>
        <v>0</v>
      </c>
      <c r="O90" s="78"/>
      <c r="P90" s="78"/>
      <c r="Q90" s="78"/>
    </row>
    <row r="91" spans="1:17" ht="16.899999999999999" hidden="1" customHeight="1" x14ac:dyDescent="0.25">
      <c r="A91" s="23" t="s">
        <v>8</v>
      </c>
      <c r="B91" s="24">
        <f t="shared" ref="B91:B96" si="9">SUM(C91:F91)</f>
        <v>0</v>
      </c>
      <c r="C91" s="21"/>
      <c r="D91" s="21"/>
      <c r="E91" s="21"/>
      <c r="F91" s="21"/>
      <c r="G91" s="76"/>
      <c r="H91" s="23" t="s">
        <v>8</v>
      </c>
      <c r="I91" s="77"/>
      <c r="J91" s="24">
        <f t="shared" si="7"/>
        <v>0</v>
      </c>
      <c r="K91" s="78"/>
      <c r="L91" s="78"/>
      <c r="M91" s="78"/>
      <c r="N91" s="24">
        <f t="shared" si="8"/>
        <v>0</v>
      </c>
      <c r="O91" s="78"/>
      <c r="P91" s="78"/>
      <c r="Q91" s="78"/>
    </row>
    <row r="92" spans="1:17" ht="16.899999999999999" hidden="1" customHeight="1" x14ac:dyDescent="0.25">
      <c r="A92" s="79" t="s">
        <v>9</v>
      </c>
      <c r="B92" s="24">
        <f t="shared" si="9"/>
        <v>0</v>
      </c>
      <c r="C92" s="21"/>
      <c r="D92" s="21"/>
      <c r="E92" s="21"/>
      <c r="F92" s="21"/>
      <c r="G92" s="76"/>
      <c r="H92" s="23" t="s">
        <v>9</v>
      </c>
      <c r="I92" s="77"/>
      <c r="J92" s="24">
        <f t="shared" si="7"/>
        <v>0</v>
      </c>
      <c r="K92" s="78"/>
      <c r="L92" s="78"/>
      <c r="M92" s="78"/>
      <c r="N92" s="24">
        <f t="shared" si="8"/>
        <v>0</v>
      </c>
      <c r="O92" s="78"/>
      <c r="P92" s="78"/>
      <c r="Q92" s="78"/>
    </row>
    <row r="93" spans="1:17" ht="16.899999999999999" hidden="1" customHeight="1" x14ac:dyDescent="0.25">
      <c r="A93" s="23" t="s">
        <v>10</v>
      </c>
      <c r="B93" s="24">
        <f t="shared" si="9"/>
        <v>0</v>
      </c>
      <c r="C93" s="21"/>
      <c r="D93" s="21"/>
      <c r="E93" s="21"/>
      <c r="F93" s="21"/>
      <c r="G93" s="76"/>
      <c r="H93" s="23" t="s">
        <v>10</v>
      </c>
      <c r="I93" s="77"/>
      <c r="J93" s="24">
        <f t="shared" si="7"/>
        <v>0</v>
      </c>
      <c r="K93" s="78"/>
      <c r="L93" s="78"/>
      <c r="M93" s="78"/>
      <c r="N93" s="24">
        <f t="shared" si="8"/>
        <v>0</v>
      </c>
      <c r="O93" s="78"/>
      <c r="P93" s="78"/>
      <c r="Q93" s="78"/>
    </row>
    <row r="94" spans="1:17" ht="16.899999999999999" hidden="1" customHeight="1" x14ac:dyDescent="0.25">
      <c r="A94" s="79" t="s">
        <v>19</v>
      </c>
      <c r="B94" s="24">
        <f t="shared" si="9"/>
        <v>0</v>
      </c>
      <c r="C94" s="21"/>
      <c r="D94" s="21"/>
      <c r="E94" s="21"/>
      <c r="F94" s="21"/>
      <c r="G94" s="76"/>
      <c r="H94" s="79" t="s">
        <v>19</v>
      </c>
      <c r="I94" s="77"/>
      <c r="J94" s="24">
        <f t="shared" si="7"/>
        <v>0</v>
      </c>
      <c r="K94" s="78"/>
      <c r="L94" s="78"/>
      <c r="M94" s="78"/>
      <c r="N94" s="24">
        <f t="shared" si="8"/>
        <v>0</v>
      </c>
      <c r="O94" s="78"/>
      <c r="P94" s="78"/>
      <c r="Q94" s="78"/>
    </row>
    <row r="95" spans="1:17" ht="16.899999999999999" hidden="1" customHeight="1" x14ac:dyDescent="0.25">
      <c r="A95" s="23" t="s">
        <v>11</v>
      </c>
      <c r="B95" s="24">
        <f t="shared" si="9"/>
        <v>0</v>
      </c>
      <c r="C95" s="21"/>
      <c r="D95" s="21"/>
      <c r="E95" s="21"/>
      <c r="F95" s="21"/>
      <c r="G95" s="30"/>
      <c r="H95" s="23" t="s">
        <v>11</v>
      </c>
      <c r="I95" s="77"/>
      <c r="J95" s="24">
        <f t="shared" si="7"/>
        <v>0</v>
      </c>
      <c r="K95" s="78"/>
      <c r="L95" s="78"/>
      <c r="M95" s="78"/>
      <c r="N95" s="24">
        <f t="shared" si="8"/>
        <v>0</v>
      </c>
      <c r="O95" s="78"/>
      <c r="P95" s="78"/>
      <c r="Q95" s="78"/>
    </row>
    <row r="96" spans="1:17" ht="17.25" hidden="1" customHeight="1" x14ac:dyDescent="0.25">
      <c r="A96" s="79" t="s">
        <v>12</v>
      </c>
      <c r="B96" s="24">
        <f t="shared" si="9"/>
        <v>0</v>
      </c>
      <c r="C96" s="21"/>
      <c r="D96" s="21"/>
      <c r="E96" s="21"/>
      <c r="F96" s="21"/>
      <c r="G96" s="30"/>
      <c r="H96" s="79" t="s">
        <v>12</v>
      </c>
      <c r="I96" s="77"/>
      <c r="J96" s="24">
        <f t="shared" si="7"/>
        <v>0</v>
      </c>
      <c r="K96" s="78"/>
      <c r="L96" s="78"/>
      <c r="M96" s="78"/>
      <c r="N96" s="24">
        <f t="shared" si="8"/>
        <v>0</v>
      </c>
      <c r="O96" s="78"/>
      <c r="P96" s="78"/>
      <c r="Q96" s="78"/>
    </row>
    <row r="97" spans="1:17" ht="19.899999999999999" hidden="1" customHeight="1" x14ac:dyDescent="0.25">
      <c r="A97" s="81" t="s">
        <v>13</v>
      </c>
      <c r="B97" s="82">
        <f>SUM(C97:F97)</f>
        <v>0</v>
      </c>
      <c r="C97" s="27"/>
      <c r="D97" s="27"/>
      <c r="E97" s="27"/>
      <c r="F97" s="27"/>
      <c r="G97" s="30"/>
      <c r="H97" s="26" t="s">
        <v>13</v>
      </c>
      <c r="I97" s="83"/>
      <c r="J97" s="28">
        <f t="shared" si="7"/>
        <v>0</v>
      </c>
      <c r="K97" s="84"/>
      <c r="L97" s="84"/>
      <c r="M97" s="84"/>
      <c r="N97" s="28">
        <f t="shared" si="8"/>
        <v>0</v>
      </c>
      <c r="O97" s="84"/>
      <c r="P97" s="84"/>
      <c r="Q97" s="84"/>
    </row>
    <row r="98" spans="1:17" ht="16.899999999999999" customHeight="1" x14ac:dyDescent="0.2">
      <c r="A98" s="85" t="s">
        <v>1</v>
      </c>
      <c r="B98" s="86">
        <f>SUM(B86:B97)</f>
        <v>9908</v>
      </c>
      <c r="C98" s="86">
        <f>SUM(C86:C97)</f>
        <v>51</v>
      </c>
      <c r="D98" s="86">
        <f>SUM(D86:D97)</f>
        <v>4994</v>
      </c>
      <c r="E98" s="86">
        <f>SUM(E86:E97)</f>
        <v>4063</v>
      </c>
      <c r="F98" s="86">
        <f>SUM(F86:F97)</f>
        <v>800</v>
      </c>
      <c r="G98" s="30"/>
      <c r="H98" s="87" t="s">
        <v>1</v>
      </c>
      <c r="I98" s="29">
        <f t="shared" ref="I98:Q98" si="10">SUM(I86:I97)</f>
        <v>218</v>
      </c>
      <c r="J98" s="29">
        <f>SUM(J86:J97)</f>
        <v>416</v>
      </c>
      <c r="K98" s="29">
        <f>SUM(K86:K97)</f>
        <v>264</v>
      </c>
      <c r="L98" s="29">
        <f t="shared" si="10"/>
        <v>145</v>
      </c>
      <c r="M98" s="29">
        <f t="shared" si="10"/>
        <v>7</v>
      </c>
      <c r="N98" s="29">
        <f>SUM(N86:N97)</f>
        <v>3</v>
      </c>
      <c r="O98" s="29">
        <f t="shared" si="10"/>
        <v>2</v>
      </c>
      <c r="P98" s="29">
        <f t="shared" si="10"/>
        <v>1</v>
      </c>
      <c r="Q98" s="29">
        <f t="shared" si="10"/>
        <v>0</v>
      </c>
    </row>
    <row r="99" spans="1:17" ht="16.899999999999999" customHeight="1" thickBot="1" x14ac:dyDescent="0.25">
      <c r="A99" s="88" t="s">
        <v>14</v>
      </c>
      <c r="B99" s="89">
        <f>B98/$B98</f>
        <v>1</v>
      </c>
      <c r="C99" s="89">
        <f>C98/$B98</f>
        <v>5.1473556721840933E-3</v>
      </c>
      <c r="D99" s="89">
        <f>D98/$B98</f>
        <v>0.50403714170367375</v>
      </c>
      <c r="E99" s="89">
        <f>E98/$B98</f>
        <v>0.41007266855066615</v>
      </c>
      <c r="F99" s="89">
        <f>F98/$B98</f>
        <v>8.0742834073475975E-2</v>
      </c>
      <c r="G99" s="30"/>
      <c r="H99" s="90" t="s">
        <v>14</v>
      </c>
      <c r="I99" s="32">
        <f>I98/I98</f>
        <v>1</v>
      </c>
      <c r="J99" s="32">
        <f>J98/$J$98</f>
        <v>1</v>
      </c>
      <c r="K99" s="32">
        <f>K98/$J$98</f>
        <v>0.63461538461538458</v>
      </c>
      <c r="L99" s="32">
        <f>L98/$J$98</f>
        <v>0.34855769230769229</v>
      </c>
      <c r="M99" s="32">
        <f>M98/$J$98</f>
        <v>1.6826923076923076E-2</v>
      </c>
      <c r="N99" s="32">
        <f>N98/$N$98</f>
        <v>1</v>
      </c>
      <c r="O99" s="32">
        <f>O98/$N$98</f>
        <v>0.66666666666666663</v>
      </c>
      <c r="P99" s="32">
        <f>P98/$N$98</f>
        <v>0.33333333333333331</v>
      </c>
      <c r="Q99" s="32">
        <f>Q98/$N$98</f>
        <v>0</v>
      </c>
    </row>
    <row r="100" spans="1:17" ht="5.25" customHeight="1" x14ac:dyDescent="0.2">
      <c r="C100" s="65"/>
      <c r="D100" s="65"/>
      <c r="E100" s="65"/>
    </row>
    <row r="101" spans="1:17" ht="23.25" customHeight="1" x14ac:dyDescent="0.2">
      <c r="C101" s="65"/>
      <c r="D101" s="65"/>
      <c r="E101" s="65"/>
      <c r="H101" s="185" t="s">
        <v>90</v>
      </c>
      <c r="I101" s="185"/>
      <c r="J101" s="185"/>
      <c r="K101" s="185"/>
      <c r="L101" s="185"/>
      <c r="M101" s="185"/>
      <c r="N101" s="185"/>
      <c r="O101" s="185"/>
      <c r="P101" s="185"/>
      <c r="Q101" s="185"/>
    </row>
    <row r="102" spans="1:17" ht="42" customHeight="1" x14ac:dyDescent="0.2">
      <c r="C102" s="65"/>
      <c r="D102" s="65"/>
      <c r="E102" s="65"/>
    </row>
    <row r="103" spans="1:17" ht="6.6" customHeight="1" x14ac:dyDescent="0.2">
      <c r="C103" s="65"/>
      <c r="D103" s="65"/>
      <c r="E103" s="65"/>
    </row>
    <row r="104" spans="1:17" ht="1.9" customHeight="1" x14ac:dyDescent="0.2">
      <c r="C104" s="65"/>
      <c r="D104" s="65"/>
      <c r="E104" s="65"/>
    </row>
    <row r="105" spans="1:17" ht="15.75" x14ac:dyDescent="0.25">
      <c r="A105" s="186" t="s">
        <v>91</v>
      </c>
      <c r="B105" s="186"/>
      <c r="C105" s="186"/>
      <c r="D105" s="186"/>
      <c r="E105" s="186"/>
      <c r="F105" s="186"/>
      <c r="G105" s="186"/>
      <c r="H105" s="186"/>
      <c r="I105" s="186"/>
      <c r="J105" s="186"/>
      <c r="K105" s="186"/>
      <c r="L105" s="186"/>
      <c r="M105" s="186"/>
      <c r="N105" s="186"/>
      <c r="O105" s="186"/>
      <c r="P105" s="186"/>
    </row>
    <row r="106" spans="1:17" ht="3" customHeight="1" thickBot="1" x14ac:dyDescent="0.3">
      <c r="A106" s="183"/>
      <c r="B106" s="183"/>
      <c r="C106" s="183"/>
      <c r="D106" s="183"/>
      <c r="E106" s="183"/>
      <c r="F106" s="183"/>
      <c r="G106" s="183"/>
      <c r="H106" s="183"/>
      <c r="I106" s="183"/>
      <c r="J106" s="183"/>
      <c r="K106" s="183"/>
      <c r="L106" s="183"/>
      <c r="M106" s="183"/>
      <c r="N106" s="183"/>
      <c r="O106" s="183"/>
      <c r="P106" s="183"/>
      <c r="Q106" s="12"/>
    </row>
    <row r="107" spans="1:17" ht="3.75" customHeight="1" x14ac:dyDescent="0.2"/>
    <row r="108" spans="1:17" ht="3.75" customHeight="1" x14ac:dyDescent="0.2"/>
    <row r="109" spans="1:17" ht="36.75" customHeight="1" x14ac:dyDescent="0.2">
      <c r="A109" s="58" t="s">
        <v>18</v>
      </c>
      <c r="B109" s="16" t="s">
        <v>1</v>
      </c>
      <c r="C109" s="18" t="s">
        <v>76</v>
      </c>
      <c r="D109" s="18" t="s">
        <v>77</v>
      </c>
      <c r="E109" s="18" t="s">
        <v>78</v>
      </c>
      <c r="F109" s="18" t="s">
        <v>79</v>
      </c>
      <c r="G109" s="18" t="s">
        <v>80</v>
      </c>
      <c r="H109" s="18" t="s">
        <v>81</v>
      </c>
      <c r="I109" s="18" t="s">
        <v>82</v>
      </c>
      <c r="J109" s="18" t="s">
        <v>83</v>
      </c>
      <c r="M109" s="91" t="s">
        <v>27</v>
      </c>
      <c r="N109" s="91" t="s">
        <v>28</v>
      </c>
      <c r="O109" s="91" t="s">
        <v>92</v>
      </c>
      <c r="P109" s="91" t="s">
        <v>93</v>
      </c>
    </row>
    <row r="110" spans="1:17" ht="16.899999999999999" customHeight="1" x14ac:dyDescent="0.2">
      <c r="A110" s="92" t="s">
        <v>94</v>
      </c>
      <c r="B110" s="93">
        <f>SUM(C110:J110)</f>
        <v>51</v>
      </c>
      <c r="C110" s="21">
        <v>3</v>
      </c>
      <c r="D110" s="21">
        <v>4</v>
      </c>
      <c r="E110" s="21">
        <v>8</v>
      </c>
      <c r="F110" s="21">
        <v>7</v>
      </c>
      <c r="G110" s="21">
        <v>7</v>
      </c>
      <c r="H110" s="21">
        <v>6</v>
      </c>
      <c r="I110" s="21">
        <v>5</v>
      </c>
      <c r="J110" s="21">
        <v>11</v>
      </c>
      <c r="M110" s="91"/>
      <c r="N110" s="91"/>
      <c r="O110" s="91"/>
      <c r="P110" s="91"/>
    </row>
    <row r="111" spans="1:17" ht="16.899999999999999" customHeight="1" x14ac:dyDescent="0.2">
      <c r="A111" s="75" t="s">
        <v>32</v>
      </c>
      <c r="B111" s="24">
        <f>SUM(C111:J111)</f>
        <v>4994</v>
      </c>
      <c r="C111" s="21">
        <v>334</v>
      </c>
      <c r="D111" s="21">
        <v>618</v>
      </c>
      <c r="E111" s="21">
        <v>458</v>
      </c>
      <c r="F111" s="21">
        <v>525</v>
      </c>
      <c r="G111" s="21">
        <v>1071</v>
      </c>
      <c r="H111" s="21">
        <v>943</v>
      </c>
      <c r="I111" s="21">
        <v>633</v>
      </c>
      <c r="J111" s="21">
        <v>412</v>
      </c>
      <c r="L111" s="1" t="s">
        <v>32</v>
      </c>
      <c r="M111" s="94">
        <f>C111+D111</f>
        <v>952</v>
      </c>
      <c r="N111" s="94">
        <f>E111</f>
        <v>458</v>
      </c>
      <c r="O111" s="94">
        <f>F111+G111+H111+I111</f>
        <v>3172</v>
      </c>
      <c r="P111" s="95">
        <f>J111</f>
        <v>412</v>
      </c>
    </row>
    <row r="112" spans="1:17" ht="16.899999999999999" customHeight="1" x14ac:dyDescent="0.2">
      <c r="A112" s="79" t="s">
        <v>33</v>
      </c>
      <c r="B112" s="24">
        <f>SUM(C112:J112)</f>
        <v>4063</v>
      </c>
      <c r="C112" s="21">
        <v>183</v>
      </c>
      <c r="D112" s="21">
        <v>370</v>
      </c>
      <c r="E112" s="21">
        <v>423</v>
      </c>
      <c r="F112" s="21">
        <v>711</v>
      </c>
      <c r="G112" s="21">
        <v>1045</v>
      </c>
      <c r="H112" s="21">
        <v>746</v>
      </c>
      <c r="I112" s="21">
        <v>403</v>
      </c>
      <c r="J112" s="21">
        <v>182</v>
      </c>
      <c r="L112" s="1" t="s">
        <v>33</v>
      </c>
      <c r="M112" s="94">
        <f>C112+D112</f>
        <v>553</v>
      </c>
      <c r="N112" s="94">
        <f>E112</f>
        <v>423</v>
      </c>
      <c r="O112" s="94">
        <f>F112+G112+H112+I112</f>
        <v>2905</v>
      </c>
      <c r="P112" s="95">
        <f>J112</f>
        <v>182</v>
      </c>
    </row>
    <row r="113" spans="1:23" s="98" customFormat="1" ht="16.899999999999999" customHeight="1" x14ac:dyDescent="0.2">
      <c r="A113" s="96" t="s">
        <v>34</v>
      </c>
      <c r="B113" s="28">
        <f>SUM(C113:J113)</f>
        <v>800</v>
      </c>
      <c r="C113" s="97">
        <v>36</v>
      </c>
      <c r="D113" s="97">
        <v>162</v>
      </c>
      <c r="E113" s="97">
        <v>329</v>
      </c>
      <c r="F113" s="97">
        <v>124</v>
      </c>
      <c r="G113" s="97">
        <v>82</v>
      </c>
      <c r="H113" s="97">
        <v>35</v>
      </c>
      <c r="I113" s="97">
        <v>23</v>
      </c>
      <c r="J113" s="97">
        <v>9</v>
      </c>
      <c r="L113" s="98" t="s">
        <v>34</v>
      </c>
      <c r="M113" s="94">
        <f>C113+D113</f>
        <v>198</v>
      </c>
      <c r="N113" s="94">
        <f>E113</f>
        <v>329</v>
      </c>
      <c r="O113" s="94">
        <f>F113+G113+H113+I113</f>
        <v>264</v>
      </c>
      <c r="P113" s="95">
        <f>J113</f>
        <v>9</v>
      </c>
    </row>
    <row r="114" spans="1:23" ht="16.899999999999999" customHeight="1" x14ac:dyDescent="0.2">
      <c r="A114" s="15" t="s">
        <v>1</v>
      </c>
      <c r="B114" s="29">
        <f>SUM(B110:B113)</f>
        <v>9908</v>
      </c>
      <c r="C114" s="29">
        <f>SUM(C110:C113)</f>
        <v>556</v>
      </c>
      <c r="D114" s="29">
        <f>SUM(D110:D113)</f>
        <v>1154</v>
      </c>
      <c r="E114" s="29">
        <f t="shared" ref="E114:J114" si="11">SUM(E110:E113)</f>
        <v>1218</v>
      </c>
      <c r="F114" s="29">
        <f t="shared" si="11"/>
        <v>1367</v>
      </c>
      <c r="G114" s="29">
        <f t="shared" si="11"/>
        <v>2205</v>
      </c>
      <c r="H114" s="29">
        <f t="shared" si="11"/>
        <v>1730</v>
      </c>
      <c r="I114" s="29">
        <f t="shared" si="11"/>
        <v>1064</v>
      </c>
      <c r="J114" s="29">
        <f t="shared" si="11"/>
        <v>614</v>
      </c>
      <c r="L114" s="1" t="s">
        <v>31</v>
      </c>
      <c r="M114" s="94">
        <f>C110+D110</f>
        <v>7</v>
      </c>
      <c r="N114" s="94">
        <f>E110</f>
        <v>8</v>
      </c>
      <c r="O114" s="94">
        <f>F110+G110+H110+I110</f>
        <v>25</v>
      </c>
      <c r="P114" s="95">
        <f>J110</f>
        <v>11</v>
      </c>
    </row>
    <row r="115" spans="1:23" s="34" customFormat="1" ht="16.899999999999999" customHeight="1" thickBot="1" x14ac:dyDescent="0.25">
      <c r="A115" s="31" t="s">
        <v>14</v>
      </c>
      <c r="B115" s="32">
        <f t="shared" ref="B115:J115" si="12">B114/$B114</f>
        <v>1</v>
      </c>
      <c r="C115" s="32">
        <f t="shared" si="12"/>
        <v>5.6116269681065804E-2</v>
      </c>
      <c r="D115" s="32">
        <f>D114/$B114</f>
        <v>0.1164715381509891</v>
      </c>
      <c r="E115" s="32">
        <f t="shared" si="12"/>
        <v>0.12293096487686718</v>
      </c>
      <c r="F115" s="32">
        <f t="shared" si="12"/>
        <v>0.13796931772305207</v>
      </c>
      <c r="G115" s="32">
        <f t="shared" si="12"/>
        <v>0.22254743641501817</v>
      </c>
      <c r="H115" s="32">
        <f t="shared" si="12"/>
        <v>0.17460637868389181</v>
      </c>
      <c r="I115" s="32">
        <f t="shared" si="12"/>
        <v>0.10738796931772306</v>
      </c>
      <c r="J115" s="32">
        <f t="shared" si="12"/>
        <v>6.1970125151392816E-2</v>
      </c>
      <c r="M115" s="46">
        <f>SUM(M111:M113)</f>
        <v>1703</v>
      </c>
      <c r="N115" s="46">
        <f>SUM(N111:N113)</f>
        <v>1210</v>
      </c>
      <c r="O115" s="46">
        <f>SUM(O111:O113)</f>
        <v>6341</v>
      </c>
      <c r="P115" s="46">
        <f>SUM(P111:P113)</f>
        <v>603</v>
      </c>
    </row>
    <row r="116" spans="1:23" ht="4.5" customHeight="1" x14ac:dyDescent="0.2"/>
    <row r="117" spans="1:23" ht="4.5" customHeight="1" x14ac:dyDescent="0.2"/>
    <row r="118" spans="1:23" ht="39.75" customHeight="1" thickBot="1" x14ac:dyDescent="0.3">
      <c r="A118" s="187" t="s">
        <v>95</v>
      </c>
      <c r="B118" s="187"/>
      <c r="C118" s="187"/>
      <c r="D118" s="187"/>
      <c r="E118" s="187"/>
      <c r="F118" s="12"/>
      <c r="G118" s="12"/>
      <c r="H118" s="12"/>
      <c r="I118" s="12"/>
      <c r="J118" s="12"/>
      <c r="K118" s="187" t="s">
        <v>96</v>
      </c>
      <c r="L118" s="187"/>
      <c r="M118" s="187"/>
      <c r="N118" s="187"/>
      <c r="O118" s="187"/>
      <c r="P118" s="12"/>
      <c r="Q118" s="12"/>
      <c r="R118"/>
      <c r="S118"/>
      <c r="T118"/>
      <c r="U118"/>
      <c r="V118"/>
      <c r="W118"/>
    </row>
    <row r="119" spans="1:23" ht="4.5" customHeight="1" x14ac:dyDescent="0.25">
      <c r="R119"/>
      <c r="S119"/>
      <c r="T119"/>
      <c r="U119"/>
      <c r="V119"/>
      <c r="W119"/>
    </row>
    <row r="120" spans="1:23" ht="4.5" customHeight="1" x14ac:dyDescent="0.25">
      <c r="R120"/>
      <c r="S120"/>
      <c r="T120"/>
      <c r="U120"/>
      <c r="V120"/>
      <c r="W120"/>
    </row>
    <row r="121" spans="1:23" ht="32.450000000000003" customHeight="1" x14ac:dyDescent="0.25">
      <c r="A121" s="18" t="s">
        <v>97</v>
      </c>
      <c r="B121" s="18" t="s">
        <v>38</v>
      </c>
      <c r="C121" s="18" t="s">
        <v>15</v>
      </c>
      <c r="D121" s="18" t="s">
        <v>16</v>
      </c>
      <c r="E121" s="99"/>
      <c r="K121" s="18" t="s">
        <v>97</v>
      </c>
      <c r="L121" s="18" t="s">
        <v>38</v>
      </c>
      <c r="M121" s="18" t="s">
        <v>15</v>
      </c>
      <c r="N121" s="18" t="s">
        <v>16</v>
      </c>
      <c r="R121"/>
      <c r="S121"/>
      <c r="T121"/>
      <c r="U121"/>
      <c r="V121"/>
      <c r="W121"/>
    </row>
    <row r="122" spans="1:23" ht="26.45" customHeight="1" x14ac:dyDescent="0.25">
      <c r="A122" s="100" t="s">
        <v>98</v>
      </c>
      <c r="B122" s="21">
        <f>SUM(C122:D122)</f>
        <v>7326</v>
      </c>
      <c r="C122" s="21">
        <v>1285</v>
      </c>
      <c r="D122" s="21">
        <v>6041</v>
      </c>
      <c r="E122" s="99"/>
      <c r="K122" s="100" t="s">
        <v>98</v>
      </c>
      <c r="L122" s="21">
        <f>SUM(M122:N122)</f>
        <v>9572</v>
      </c>
      <c r="M122" s="21">
        <v>8123</v>
      </c>
      <c r="N122" s="21">
        <v>1449</v>
      </c>
      <c r="R122"/>
      <c r="S122"/>
      <c r="T122"/>
      <c r="U122"/>
      <c r="V122"/>
      <c r="W122"/>
    </row>
    <row r="123" spans="1:23" ht="26.45" customHeight="1" x14ac:dyDescent="0.25">
      <c r="A123" s="100" t="s">
        <v>99</v>
      </c>
      <c r="B123" s="21">
        <f>SUM(C123:D123)</f>
        <v>2454</v>
      </c>
      <c r="C123" s="21">
        <v>85</v>
      </c>
      <c r="D123" s="21">
        <v>2369</v>
      </c>
      <c r="E123" s="101"/>
      <c r="K123" s="100" t="s">
        <v>99</v>
      </c>
      <c r="L123" s="21">
        <f>SUM(M123:N123)</f>
        <v>321</v>
      </c>
      <c r="M123" s="21">
        <v>292</v>
      </c>
      <c r="N123" s="21">
        <v>29</v>
      </c>
      <c r="R123"/>
      <c r="S123"/>
      <c r="T123"/>
      <c r="U123"/>
      <c r="V123"/>
      <c r="W123"/>
    </row>
    <row r="124" spans="1:23" ht="29.25" customHeight="1" x14ac:dyDescent="0.25">
      <c r="A124" s="100" t="s">
        <v>100</v>
      </c>
      <c r="B124" s="21">
        <f>SUM(C124:D124)</f>
        <v>49</v>
      </c>
      <c r="C124" s="21">
        <v>1</v>
      </c>
      <c r="D124" s="21">
        <v>48</v>
      </c>
      <c r="E124" s="101"/>
      <c r="K124" s="100" t="s">
        <v>100</v>
      </c>
      <c r="L124" s="21">
        <f>SUM(M124:N124)</f>
        <v>7</v>
      </c>
      <c r="M124" s="21">
        <v>7</v>
      </c>
      <c r="N124" s="21">
        <v>0</v>
      </c>
      <c r="R124"/>
      <c r="S124"/>
      <c r="T124"/>
      <c r="U124"/>
      <c r="V124"/>
      <c r="W124"/>
    </row>
    <row r="125" spans="1:23" s="98" customFormat="1" ht="29.25" customHeight="1" x14ac:dyDescent="0.25">
      <c r="A125" s="102" t="s">
        <v>101</v>
      </c>
      <c r="B125" s="97">
        <f>SUM(C125:D125)</f>
        <v>79</v>
      </c>
      <c r="C125" s="97">
        <v>2</v>
      </c>
      <c r="D125" s="97">
        <v>77</v>
      </c>
      <c r="E125" s="101"/>
      <c r="K125" s="103" t="s">
        <v>101</v>
      </c>
      <c r="L125" s="97">
        <f>SUM(M125:N125)</f>
        <v>8</v>
      </c>
      <c r="M125" s="97">
        <v>8</v>
      </c>
      <c r="N125" s="97">
        <v>0</v>
      </c>
      <c r="R125"/>
      <c r="S125"/>
      <c r="T125"/>
      <c r="U125"/>
      <c r="V125"/>
      <c r="W125"/>
    </row>
    <row r="126" spans="1:23" ht="25.5" customHeight="1" x14ac:dyDescent="0.25">
      <c r="A126" s="87" t="s">
        <v>1</v>
      </c>
      <c r="B126" s="29">
        <f>SUM(B122:B125)</f>
        <v>9908</v>
      </c>
      <c r="C126" s="29">
        <f>SUM(C122:C125)</f>
        <v>1373</v>
      </c>
      <c r="D126" s="29">
        <f>SUM(D122:D125)</f>
        <v>8535</v>
      </c>
      <c r="E126" s="104"/>
      <c r="K126" s="87" t="s">
        <v>1</v>
      </c>
      <c r="L126" s="29">
        <f>SUM(L122:L125)</f>
        <v>9908</v>
      </c>
      <c r="M126" s="29">
        <f>SUM(M122:M125)</f>
        <v>8430</v>
      </c>
      <c r="N126" s="29">
        <f>SUM(N122:N125)</f>
        <v>1478</v>
      </c>
      <c r="R126"/>
      <c r="S126"/>
      <c r="T126"/>
      <c r="U126"/>
      <c r="V126"/>
      <c r="W126"/>
    </row>
    <row r="127" spans="1:23" s="34" customFormat="1" ht="25.5" customHeight="1" x14ac:dyDescent="0.25">
      <c r="A127" s="105" t="s">
        <v>14</v>
      </c>
      <c r="B127" s="106">
        <f>SUM(C127:D127)</f>
        <v>1</v>
      </c>
      <c r="C127" s="106">
        <f>+C126/$B$126</f>
        <v>0.13857488897860315</v>
      </c>
      <c r="D127" s="106">
        <f>+D126/$B$126</f>
        <v>0.86142511102139685</v>
      </c>
      <c r="E127" s="107"/>
      <c r="K127" s="105" t="s">
        <v>14</v>
      </c>
      <c r="L127" s="106">
        <f>SUM(M127:N127)</f>
        <v>1</v>
      </c>
      <c r="M127" s="106">
        <f>+M126/$L$126</f>
        <v>0.85082761404925311</v>
      </c>
      <c r="N127" s="106">
        <f>+N126/$L$126</f>
        <v>0.14917238595074686</v>
      </c>
      <c r="R127"/>
      <c r="S127"/>
      <c r="T127"/>
      <c r="U127"/>
      <c r="V127"/>
      <c r="W127"/>
    </row>
    <row r="128" spans="1:23" ht="15" customHeight="1" x14ac:dyDescent="0.2">
      <c r="A128" s="108"/>
    </row>
    <row r="129" spans="1:17" ht="15" customHeight="1" thickBot="1" x14ac:dyDescent="0.3">
      <c r="A129" s="188" t="s">
        <v>102</v>
      </c>
      <c r="B129" s="188"/>
      <c r="C129" s="188"/>
      <c r="D129" s="188"/>
      <c r="E129" s="188"/>
      <c r="F129" s="188"/>
      <c r="G129" s="188"/>
      <c r="H129" s="188"/>
      <c r="I129" s="188"/>
      <c r="J129" s="188"/>
      <c r="K129" s="188"/>
      <c r="L129" s="188"/>
      <c r="M129" s="188"/>
      <c r="N129" s="188"/>
      <c r="O129" s="188"/>
      <c r="P129" s="188"/>
      <c r="Q129" s="12"/>
    </row>
    <row r="130" spans="1:17" ht="7.15" customHeight="1" x14ac:dyDescent="0.2"/>
    <row r="131" spans="1:17" ht="7.15" customHeight="1" x14ac:dyDescent="0.2"/>
    <row r="132" spans="1:17" ht="46.15" customHeight="1" x14ac:dyDescent="0.2">
      <c r="A132" s="18" t="s">
        <v>18</v>
      </c>
      <c r="B132" s="16" t="s">
        <v>1</v>
      </c>
      <c r="C132" s="18" t="s">
        <v>103</v>
      </c>
      <c r="D132" s="18" t="s">
        <v>104</v>
      </c>
      <c r="E132" s="109" t="s">
        <v>105</v>
      </c>
      <c r="F132" s="109" t="s">
        <v>106</v>
      </c>
      <c r="G132" s="18" t="s">
        <v>107</v>
      </c>
      <c r="H132" s="18" t="s">
        <v>108</v>
      </c>
      <c r="I132" s="18" t="s">
        <v>109</v>
      </c>
      <c r="J132" s="18" t="s">
        <v>110</v>
      </c>
      <c r="Q132" s="110"/>
    </row>
    <row r="133" spans="1:17" ht="25.5" customHeight="1" x14ac:dyDescent="0.2">
      <c r="A133" s="92" t="s">
        <v>86</v>
      </c>
      <c r="B133" s="20">
        <f>SUM(C133:J133)</f>
        <v>51</v>
      </c>
      <c r="C133" s="21">
        <v>19</v>
      </c>
      <c r="D133" s="21">
        <v>2</v>
      </c>
      <c r="E133" s="21">
        <v>2</v>
      </c>
      <c r="F133" s="21">
        <v>0</v>
      </c>
      <c r="G133" s="21">
        <v>0</v>
      </c>
      <c r="H133" s="21">
        <v>28</v>
      </c>
      <c r="I133" s="21">
        <v>0</v>
      </c>
      <c r="J133" s="21">
        <v>0</v>
      </c>
      <c r="Q133" s="110"/>
    </row>
    <row r="134" spans="1:17" ht="25.5" customHeight="1" x14ac:dyDescent="0.2">
      <c r="A134" s="75" t="s">
        <v>32</v>
      </c>
      <c r="B134" s="20">
        <f>SUM(C134:J134)</f>
        <v>4994</v>
      </c>
      <c r="C134" s="21">
        <v>569</v>
      </c>
      <c r="D134" s="21">
        <v>75</v>
      </c>
      <c r="E134" s="21">
        <v>50</v>
      </c>
      <c r="F134" s="21">
        <v>2</v>
      </c>
      <c r="G134" s="21">
        <v>97</v>
      </c>
      <c r="H134" s="21">
        <v>3950</v>
      </c>
      <c r="I134" s="21">
        <v>8</v>
      </c>
      <c r="J134" s="21">
        <v>243</v>
      </c>
      <c r="Q134" s="110"/>
    </row>
    <row r="135" spans="1:17" ht="25.5" customHeight="1" x14ac:dyDescent="0.2">
      <c r="A135" s="79" t="s">
        <v>33</v>
      </c>
      <c r="B135" s="20">
        <f>SUM(C135:J135)</f>
        <v>4063</v>
      </c>
      <c r="C135" s="21">
        <v>493</v>
      </c>
      <c r="D135" s="21">
        <v>73</v>
      </c>
      <c r="E135" s="21">
        <v>44</v>
      </c>
      <c r="F135" s="21">
        <v>7</v>
      </c>
      <c r="G135" s="21">
        <v>76</v>
      </c>
      <c r="H135" s="21">
        <v>3192</v>
      </c>
      <c r="I135" s="21">
        <v>3</v>
      </c>
      <c r="J135" s="21">
        <v>175</v>
      </c>
      <c r="Q135" s="110"/>
    </row>
    <row r="136" spans="1:17" ht="25.5" customHeight="1" x14ac:dyDescent="0.2">
      <c r="A136" s="96" t="s">
        <v>34</v>
      </c>
      <c r="B136" s="111">
        <f>SUM(C136:J136)</f>
        <v>800</v>
      </c>
      <c r="C136" s="97">
        <v>79</v>
      </c>
      <c r="D136" s="97">
        <v>7</v>
      </c>
      <c r="E136" s="97">
        <v>18</v>
      </c>
      <c r="F136" s="97">
        <v>0</v>
      </c>
      <c r="G136" s="97">
        <v>16</v>
      </c>
      <c r="H136" s="97">
        <v>643</v>
      </c>
      <c r="I136" s="97">
        <v>4</v>
      </c>
      <c r="J136" s="97">
        <v>33</v>
      </c>
      <c r="Q136" s="110"/>
    </row>
    <row r="137" spans="1:17" ht="25.5" customHeight="1" x14ac:dyDescent="0.2">
      <c r="A137" s="112" t="s">
        <v>1</v>
      </c>
      <c r="B137" s="113">
        <f t="shared" ref="B137:J137" si="13">SUM(B133:B136)</f>
        <v>9908</v>
      </c>
      <c r="C137" s="113">
        <f t="shared" si="13"/>
        <v>1160</v>
      </c>
      <c r="D137" s="113">
        <f t="shared" si="13"/>
        <v>157</v>
      </c>
      <c r="E137" s="113">
        <f t="shared" si="13"/>
        <v>114</v>
      </c>
      <c r="F137" s="113">
        <f t="shared" si="13"/>
        <v>9</v>
      </c>
      <c r="G137" s="113">
        <f t="shared" si="13"/>
        <v>189</v>
      </c>
      <c r="H137" s="113">
        <f t="shared" si="13"/>
        <v>7813</v>
      </c>
      <c r="I137" s="113">
        <f t="shared" si="13"/>
        <v>15</v>
      </c>
      <c r="J137" s="113">
        <f t="shared" si="13"/>
        <v>451</v>
      </c>
      <c r="Q137" s="110"/>
    </row>
    <row r="138" spans="1:17" ht="25.5" customHeight="1" thickBot="1" x14ac:dyDescent="0.25">
      <c r="A138" s="31" t="s">
        <v>14</v>
      </c>
      <c r="B138" s="32">
        <f>B137/$B137</f>
        <v>1</v>
      </c>
      <c r="C138" s="32">
        <f t="shared" ref="C138:J138" si="14">C137/$B$137</f>
        <v>0.11707710940654018</v>
      </c>
      <c r="D138" s="32">
        <f t="shared" si="14"/>
        <v>1.584578118691966E-2</v>
      </c>
      <c r="E138" s="32">
        <f t="shared" si="14"/>
        <v>1.1505853855470326E-2</v>
      </c>
      <c r="F138" s="32">
        <f t="shared" si="14"/>
        <v>9.0835688332660482E-4</v>
      </c>
      <c r="G138" s="32">
        <f t="shared" si="14"/>
        <v>1.9075494549858699E-2</v>
      </c>
      <c r="H138" s="32">
        <f t="shared" si="14"/>
        <v>0.78855470327008481</v>
      </c>
      <c r="I138" s="32">
        <f t="shared" si="14"/>
        <v>1.5139281388776747E-3</v>
      </c>
      <c r="J138" s="32">
        <f t="shared" si="14"/>
        <v>4.551877270892208E-2</v>
      </c>
      <c r="Q138" s="110"/>
    </row>
    <row r="139" spans="1:17" x14ac:dyDescent="0.2">
      <c r="A139" s="108"/>
    </row>
    <row r="141" spans="1:17" ht="16.5" thickBot="1" x14ac:dyDescent="0.3">
      <c r="A141" s="183" t="s">
        <v>111</v>
      </c>
      <c r="B141" s="183"/>
      <c r="C141" s="183"/>
      <c r="D141" s="183"/>
      <c r="E141" s="183"/>
      <c r="F141" s="183"/>
      <c r="G141" s="183"/>
      <c r="H141" s="183"/>
      <c r="I141" s="183"/>
      <c r="J141" s="183"/>
      <c r="K141" s="183"/>
      <c r="L141" s="183"/>
      <c r="M141" s="183"/>
      <c r="N141" s="183"/>
      <c r="O141" s="183"/>
      <c r="P141" s="183"/>
      <c r="Q141" s="12"/>
    </row>
    <row r="143" spans="1:17" ht="22.5" customHeight="1" x14ac:dyDescent="0.2">
      <c r="A143" s="18" t="s">
        <v>0</v>
      </c>
      <c r="B143" s="18">
        <v>2017</v>
      </c>
      <c r="C143" s="18">
        <v>2018</v>
      </c>
      <c r="D143" s="114" t="s">
        <v>17</v>
      </c>
      <c r="G143" s="57"/>
      <c r="H143" s="40"/>
      <c r="I143" s="40"/>
      <c r="J143" s="40"/>
      <c r="K143" s="115"/>
    </row>
    <row r="144" spans="1:17" ht="15" customHeight="1" x14ac:dyDescent="0.2">
      <c r="A144" s="19" t="s">
        <v>3</v>
      </c>
      <c r="B144" s="21">
        <v>6663</v>
      </c>
      <c r="C144" s="21">
        <v>9908</v>
      </c>
      <c r="D144" s="116">
        <f>C144/B144-1</f>
        <v>0.48701785982290269</v>
      </c>
      <c r="G144" s="57"/>
      <c r="H144" s="57" t="s">
        <v>40</v>
      </c>
      <c r="I144" s="117">
        <f>D144</f>
        <v>0.48701785982290269</v>
      </c>
      <c r="J144" s="40"/>
      <c r="K144" s="115"/>
    </row>
    <row r="145" spans="1:32" ht="15" hidden="1" customHeight="1" x14ac:dyDescent="0.25">
      <c r="A145" s="23" t="s">
        <v>4</v>
      </c>
      <c r="B145" s="25"/>
      <c r="C145" s="25"/>
      <c r="D145" s="116" t="e">
        <f t="shared" ref="D145:D156" si="15">C145/B145-1</f>
        <v>#DIV/0!</v>
      </c>
      <c r="G145" s="57"/>
      <c r="H145" s="57" t="s">
        <v>41</v>
      </c>
      <c r="I145" s="117"/>
      <c r="J145" s="40"/>
      <c r="K145" s="115"/>
    </row>
    <row r="146" spans="1:32" ht="15" hidden="1" customHeight="1" x14ac:dyDescent="0.25">
      <c r="A146" s="23" t="s">
        <v>5</v>
      </c>
      <c r="B146" s="25"/>
      <c r="C146" s="25"/>
      <c r="D146" s="116" t="e">
        <f t="shared" si="15"/>
        <v>#DIV/0!</v>
      </c>
      <c r="G146" s="57"/>
      <c r="H146" s="57" t="s">
        <v>42</v>
      </c>
      <c r="I146" s="117"/>
      <c r="J146" s="40"/>
      <c r="K146" s="115"/>
    </row>
    <row r="147" spans="1:32" ht="15" hidden="1" customHeight="1" x14ac:dyDescent="0.25">
      <c r="A147" s="23" t="s">
        <v>6</v>
      </c>
      <c r="B147" s="25"/>
      <c r="C147" s="25"/>
      <c r="D147" s="116" t="e">
        <f t="shared" si="15"/>
        <v>#DIV/0!</v>
      </c>
      <c r="G147" s="57"/>
      <c r="H147" s="57" t="s">
        <v>43</v>
      </c>
      <c r="I147" s="117"/>
      <c r="J147" s="40"/>
      <c r="K147" s="115"/>
      <c r="L147" s="115"/>
      <c r="M147" s="115"/>
    </row>
    <row r="148" spans="1:32" ht="15" hidden="1" customHeight="1" x14ac:dyDescent="0.25">
      <c r="A148" s="23" t="s">
        <v>7</v>
      </c>
      <c r="B148" s="25"/>
      <c r="C148" s="25"/>
      <c r="D148" s="116" t="e">
        <f t="shared" si="15"/>
        <v>#DIV/0!</v>
      </c>
      <c r="G148" s="57"/>
      <c r="H148" s="57" t="s">
        <v>44</v>
      </c>
      <c r="I148" s="117"/>
      <c r="J148" s="40"/>
      <c r="K148" s="115"/>
      <c r="L148" s="115"/>
      <c r="M148" s="115"/>
    </row>
    <row r="149" spans="1:32" ht="15" hidden="1" customHeight="1" x14ac:dyDescent="0.25">
      <c r="A149" s="23" t="s">
        <v>8</v>
      </c>
      <c r="B149" s="25"/>
      <c r="C149" s="25"/>
      <c r="D149" s="116" t="e">
        <f t="shared" si="15"/>
        <v>#DIV/0!</v>
      </c>
      <c r="G149" s="57"/>
      <c r="H149" s="57" t="s">
        <v>45</v>
      </c>
      <c r="I149" s="117"/>
      <c r="J149" s="40"/>
      <c r="K149" s="115"/>
      <c r="L149" s="115"/>
      <c r="M149" s="115"/>
    </row>
    <row r="150" spans="1:32" ht="13.9" hidden="1" x14ac:dyDescent="0.25">
      <c r="A150" s="23" t="s">
        <v>9</v>
      </c>
      <c r="B150" s="25"/>
      <c r="C150" s="25"/>
      <c r="D150" s="116" t="e">
        <f t="shared" si="15"/>
        <v>#DIV/0!</v>
      </c>
      <c r="G150" s="57"/>
      <c r="H150" s="57" t="s">
        <v>46</v>
      </c>
      <c r="I150" s="117"/>
      <c r="J150" s="40"/>
      <c r="K150" s="115"/>
      <c r="L150" s="115"/>
      <c r="M150" s="115"/>
    </row>
    <row r="151" spans="1:32" ht="13.9" hidden="1" x14ac:dyDescent="0.25">
      <c r="A151" s="23" t="s">
        <v>10</v>
      </c>
      <c r="B151" s="25"/>
      <c r="C151" s="25"/>
      <c r="D151" s="116" t="e">
        <f t="shared" si="15"/>
        <v>#DIV/0!</v>
      </c>
      <c r="G151" s="57"/>
      <c r="H151" s="57" t="s">
        <v>47</v>
      </c>
      <c r="I151" s="117"/>
      <c r="J151" s="40"/>
      <c r="K151" s="115"/>
      <c r="L151" s="115"/>
      <c r="M151" s="115"/>
    </row>
    <row r="152" spans="1:32" ht="13.9" hidden="1" x14ac:dyDescent="0.25">
      <c r="A152" s="23" t="s">
        <v>19</v>
      </c>
      <c r="B152" s="25"/>
      <c r="C152" s="25"/>
      <c r="D152" s="116" t="e">
        <f t="shared" si="15"/>
        <v>#DIV/0!</v>
      </c>
      <c r="G152" s="57"/>
      <c r="H152" s="57" t="s">
        <v>112</v>
      </c>
      <c r="I152" s="117"/>
      <c r="J152" s="40"/>
      <c r="K152" s="115"/>
      <c r="L152" s="115"/>
      <c r="M152" s="115"/>
    </row>
    <row r="153" spans="1:32" ht="13.9" hidden="1" x14ac:dyDescent="0.25">
      <c r="A153" s="23" t="s">
        <v>11</v>
      </c>
      <c r="B153" s="25"/>
      <c r="C153" s="25"/>
      <c r="D153" s="116" t="e">
        <f t="shared" si="15"/>
        <v>#DIV/0!</v>
      </c>
      <c r="G153" s="57"/>
      <c r="H153" s="57" t="s">
        <v>48</v>
      </c>
      <c r="I153" s="117"/>
      <c r="J153" s="40"/>
      <c r="K153" s="115"/>
      <c r="L153" s="115"/>
      <c r="M153" s="115"/>
    </row>
    <row r="154" spans="1:32" ht="13.9" hidden="1" x14ac:dyDescent="0.25">
      <c r="A154" s="23" t="s">
        <v>12</v>
      </c>
      <c r="B154" s="25"/>
      <c r="C154" s="25"/>
      <c r="D154" s="116" t="e">
        <f t="shared" si="15"/>
        <v>#DIV/0!</v>
      </c>
      <c r="G154" s="57"/>
      <c r="H154" s="57" t="s">
        <v>49</v>
      </c>
      <c r="I154" s="117"/>
      <c r="J154" s="40"/>
      <c r="K154" s="115"/>
    </row>
    <row r="155" spans="1:32" ht="13.9" hidden="1" x14ac:dyDescent="0.25">
      <c r="A155" s="26" t="s">
        <v>13</v>
      </c>
      <c r="B155" s="27"/>
      <c r="C155" s="27"/>
      <c r="D155" s="118" t="e">
        <f t="shared" si="15"/>
        <v>#DIV/0!</v>
      </c>
      <c r="G155" s="57"/>
      <c r="H155" s="57" t="s">
        <v>50</v>
      </c>
      <c r="I155" s="117"/>
      <c r="J155" s="40"/>
      <c r="K155" s="115"/>
    </row>
    <row r="156" spans="1:32" ht="20.25" customHeight="1" x14ac:dyDescent="0.2">
      <c r="A156" s="15" t="s">
        <v>1</v>
      </c>
      <c r="B156" s="29">
        <f>SUM(B144:B155)</f>
        <v>6663</v>
      </c>
      <c r="C156" s="29">
        <f>SUM(C144:C155)</f>
        <v>9908</v>
      </c>
      <c r="D156" s="119">
        <f t="shared" si="15"/>
        <v>0.48701785982290269</v>
      </c>
      <c r="G156" s="57"/>
      <c r="H156" s="120" t="s">
        <v>113</v>
      </c>
      <c r="I156" s="117">
        <f>D156</f>
        <v>0.48701785982290269</v>
      </c>
      <c r="J156" s="40"/>
      <c r="K156" s="115"/>
    </row>
    <row r="157" spans="1:32" x14ac:dyDescent="0.2">
      <c r="G157" s="57"/>
      <c r="H157" s="57"/>
      <c r="I157" s="57"/>
      <c r="J157" s="40"/>
    </row>
    <row r="159" spans="1:32" ht="16.5" thickBot="1" x14ac:dyDescent="0.3">
      <c r="A159" s="183" t="s">
        <v>114</v>
      </c>
      <c r="B159" s="183"/>
      <c r="C159" s="183"/>
      <c r="D159" s="183"/>
      <c r="E159" s="183"/>
      <c r="F159" s="183"/>
      <c r="G159" s="183"/>
      <c r="H159" s="183"/>
      <c r="I159" s="183"/>
      <c r="J159" s="183"/>
      <c r="K159" s="183"/>
      <c r="L159" s="183"/>
      <c r="M159" s="183"/>
      <c r="N159" s="183"/>
      <c r="O159" s="183"/>
      <c r="P159" s="183"/>
      <c r="Q159" s="121"/>
    </row>
    <row r="160" spans="1:32" ht="15" x14ac:dyDescent="0.25">
      <c r="R160"/>
      <c r="S160"/>
      <c r="T160"/>
      <c r="U160"/>
      <c r="V160"/>
      <c r="W160"/>
      <c r="X160"/>
      <c r="Y160"/>
      <c r="Z160"/>
      <c r="AA160"/>
      <c r="AB160"/>
      <c r="AC160"/>
      <c r="AD160"/>
      <c r="AE160"/>
      <c r="AF160" s="122"/>
    </row>
    <row r="161" spans="1:32" ht="71.25" customHeight="1" thickBot="1" x14ac:dyDescent="0.3">
      <c r="A161" s="175" t="s">
        <v>115</v>
      </c>
      <c r="B161" s="175" t="s">
        <v>39</v>
      </c>
      <c r="C161" s="175" t="s">
        <v>116</v>
      </c>
      <c r="D161" s="175"/>
      <c r="E161" s="184"/>
      <c r="F161" s="175" t="s">
        <v>117</v>
      </c>
      <c r="G161" s="184"/>
      <c r="H161" s="175" t="s">
        <v>118</v>
      </c>
      <c r="I161" s="184"/>
      <c r="J161" s="175" t="s">
        <v>119</v>
      </c>
      <c r="K161" s="175"/>
      <c r="L161" s="175"/>
      <c r="M161" s="175"/>
      <c r="N161" s="175"/>
      <c r="O161" s="123"/>
      <c r="P161" s="123"/>
      <c r="Q161" s="50"/>
      <c r="R161"/>
      <c r="S161"/>
      <c r="T161"/>
      <c r="U161"/>
      <c r="V161"/>
      <c r="W161"/>
      <c r="X161"/>
      <c r="Y161"/>
      <c r="Z161"/>
      <c r="AA161"/>
      <c r="AB161"/>
      <c r="AC161"/>
      <c r="AD161"/>
      <c r="AE161"/>
      <c r="AF161" s="122"/>
    </row>
    <row r="162" spans="1:32" ht="44.25" customHeight="1" thickTop="1" x14ac:dyDescent="0.25">
      <c r="A162" s="175"/>
      <c r="B162" s="175"/>
      <c r="C162" s="124" t="s">
        <v>21</v>
      </c>
      <c r="D162" s="124" t="s">
        <v>22</v>
      </c>
      <c r="E162" s="125" t="s">
        <v>120</v>
      </c>
      <c r="F162" s="124" t="s">
        <v>72</v>
      </c>
      <c r="G162" s="125" t="s">
        <v>71</v>
      </c>
      <c r="H162" s="124" t="s">
        <v>72</v>
      </c>
      <c r="I162" s="125" t="s">
        <v>71</v>
      </c>
      <c r="J162" s="124" t="s">
        <v>121</v>
      </c>
      <c r="K162" s="124" t="s">
        <v>122</v>
      </c>
      <c r="L162" s="124" t="s">
        <v>123</v>
      </c>
      <c r="M162" s="126" t="s">
        <v>124</v>
      </c>
      <c r="N162" s="126" t="s">
        <v>125</v>
      </c>
      <c r="O162" s="50"/>
      <c r="P162" s="127"/>
      <c r="Q162" s="50"/>
      <c r="R162"/>
      <c r="S162"/>
      <c r="T162"/>
      <c r="U162"/>
      <c r="V162"/>
      <c r="W162"/>
      <c r="X162"/>
      <c r="Y162"/>
      <c r="Z162"/>
      <c r="AA162"/>
      <c r="AB162"/>
      <c r="AC162"/>
      <c r="AD162"/>
      <c r="AE162"/>
      <c r="AF162" s="122"/>
    </row>
    <row r="163" spans="1:32" ht="13.9" customHeight="1" x14ac:dyDescent="0.25">
      <c r="A163" s="128" t="s">
        <v>126</v>
      </c>
      <c r="B163" s="129">
        <f>C163+D163+E163</f>
        <v>118</v>
      </c>
      <c r="C163" s="21">
        <v>22</v>
      </c>
      <c r="D163" s="21">
        <v>66</v>
      </c>
      <c r="E163" s="130">
        <v>30</v>
      </c>
      <c r="F163" s="21">
        <v>45</v>
      </c>
      <c r="G163" s="130">
        <v>73</v>
      </c>
      <c r="H163" s="21">
        <v>8</v>
      </c>
      <c r="I163" s="130">
        <v>110</v>
      </c>
      <c r="J163" s="21">
        <v>101</v>
      </c>
      <c r="K163" s="21">
        <v>46</v>
      </c>
      <c r="L163" s="21">
        <v>27</v>
      </c>
      <c r="M163" s="21">
        <v>3</v>
      </c>
      <c r="N163" s="21">
        <v>0</v>
      </c>
      <c r="O163" s="131"/>
      <c r="P163" s="131"/>
      <c r="Q163" s="50"/>
      <c r="R163"/>
      <c r="S163"/>
      <c r="T163"/>
      <c r="U163"/>
      <c r="V163"/>
      <c r="W163"/>
      <c r="X163"/>
      <c r="Y163"/>
      <c r="Z163"/>
      <c r="AA163"/>
      <c r="AB163"/>
      <c r="AC163"/>
      <c r="AD163"/>
      <c r="AE163"/>
      <c r="AF163" s="122"/>
    </row>
    <row r="164" spans="1:32" ht="13.9" customHeight="1" x14ac:dyDescent="0.25">
      <c r="A164" s="128" t="s">
        <v>127</v>
      </c>
      <c r="B164" s="129">
        <f t="shared" ref="B164:B187" si="16">C164+D164+E164</f>
        <v>326</v>
      </c>
      <c r="C164" s="21">
        <v>107</v>
      </c>
      <c r="D164" s="21">
        <v>163</v>
      </c>
      <c r="E164" s="130">
        <v>56</v>
      </c>
      <c r="F164" s="21">
        <v>75</v>
      </c>
      <c r="G164" s="130">
        <v>251</v>
      </c>
      <c r="H164" s="21">
        <v>28</v>
      </c>
      <c r="I164" s="130">
        <v>298</v>
      </c>
      <c r="J164" s="21">
        <v>242</v>
      </c>
      <c r="K164" s="21">
        <v>134</v>
      </c>
      <c r="L164" s="21">
        <v>32</v>
      </c>
      <c r="M164" s="21">
        <v>1</v>
      </c>
      <c r="N164" s="21">
        <v>0</v>
      </c>
      <c r="O164" s="131"/>
      <c r="P164" s="131"/>
      <c r="Q164" s="50"/>
      <c r="R164"/>
      <c r="S164"/>
      <c r="T164"/>
      <c r="U164"/>
      <c r="V164"/>
      <c r="W164"/>
      <c r="X164"/>
      <c r="Y164"/>
      <c r="Z164"/>
      <c r="AA164"/>
      <c r="AB164"/>
      <c r="AC164"/>
      <c r="AD164"/>
      <c r="AE164"/>
      <c r="AF164" s="122"/>
    </row>
    <row r="165" spans="1:32" ht="13.9" customHeight="1" x14ac:dyDescent="0.25">
      <c r="A165" s="128" t="s">
        <v>128</v>
      </c>
      <c r="B165" s="129">
        <f t="shared" si="16"/>
        <v>151</v>
      </c>
      <c r="C165" s="21">
        <v>58</v>
      </c>
      <c r="D165" s="21">
        <v>71</v>
      </c>
      <c r="E165" s="130">
        <v>22</v>
      </c>
      <c r="F165" s="21">
        <v>99</v>
      </c>
      <c r="G165" s="130">
        <v>52</v>
      </c>
      <c r="H165" s="21">
        <v>2</v>
      </c>
      <c r="I165" s="130">
        <v>149</v>
      </c>
      <c r="J165" s="21">
        <v>122</v>
      </c>
      <c r="K165" s="21">
        <v>72</v>
      </c>
      <c r="L165" s="21">
        <v>76</v>
      </c>
      <c r="M165" s="21">
        <v>10</v>
      </c>
      <c r="N165" s="21">
        <v>0</v>
      </c>
      <c r="O165" s="131"/>
      <c r="P165" s="131"/>
      <c r="Q165" s="50"/>
      <c r="R165"/>
      <c r="S165"/>
      <c r="T165"/>
      <c r="U165"/>
      <c r="V165"/>
      <c r="W165"/>
      <c r="X165"/>
      <c r="Y165"/>
      <c r="Z165"/>
      <c r="AA165"/>
      <c r="AB165"/>
      <c r="AC165"/>
      <c r="AD165"/>
      <c r="AE165"/>
      <c r="AF165" s="122"/>
    </row>
    <row r="166" spans="1:32" ht="13.9" customHeight="1" x14ac:dyDescent="0.25">
      <c r="A166" s="128" t="s">
        <v>37</v>
      </c>
      <c r="B166" s="129">
        <f t="shared" si="16"/>
        <v>1009</v>
      </c>
      <c r="C166" s="21">
        <v>544</v>
      </c>
      <c r="D166" s="21">
        <v>406</v>
      </c>
      <c r="E166" s="130">
        <v>59</v>
      </c>
      <c r="F166" s="21">
        <v>177</v>
      </c>
      <c r="G166" s="130">
        <v>832</v>
      </c>
      <c r="H166" s="21">
        <v>42</v>
      </c>
      <c r="I166" s="130">
        <v>967</v>
      </c>
      <c r="J166" s="21">
        <v>674</v>
      </c>
      <c r="K166" s="21">
        <v>370</v>
      </c>
      <c r="L166" s="21">
        <v>112</v>
      </c>
      <c r="M166" s="21">
        <v>16</v>
      </c>
      <c r="N166" s="21">
        <v>0</v>
      </c>
      <c r="O166" s="131"/>
      <c r="P166" s="131"/>
      <c r="Q166" s="50"/>
      <c r="R166"/>
      <c r="S166"/>
      <c r="T166"/>
      <c r="U166"/>
      <c r="V166"/>
      <c r="W166"/>
      <c r="X166"/>
      <c r="Y166"/>
      <c r="Z166"/>
      <c r="AA166"/>
      <c r="AB166"/>
      <c r="AC166"/>
      <c r="AD166"/>
      <c r="AE166"/>
      <c r="AF166" s="122"/>
    </row>
    <row r="167" spans="1:32" ht="13.9" customHeight="1" x14ac:dyDescent="0.25">
      <c r="A167" s="128" t="s">
        <v>129</v>
      </c>
      <c r="B167" s="129">
        <f t="shared" si="16"/>
        <v>244</v>
      </c>
      <c r="C167" s="21">
        <v>52</v>
      </c>
      <c r="D167" s="21">
        <v>136</v>
      </c>
      <c r="E167" s="130">
        <v>56</v>
      </c>
      <c r="F167" s="21">
        <v>152</v>
      </c>
      <c r="G167" s="130">
        <v>92</v>
      </c>
      <c r="H167" s="21">
        <v>9</v>
      </c>
      <c r="I167" s="130">
        <v>235</v>
      </c>
      <c r="J167" s="21">
        <v>211</v>
      </c>
      <c r="K167" s="21">
        <v>158</v>
      </c>
      <c r="L167" s="21">
        <v>138</v>
      </c>
      <c r="M167" s="21">
        <v>3</v>
      </c>
      <c r="N167" s="21">
        <v>1</v>
      </c>
      <c r="O167" s="131"/>
      <c r="P167" s="131"/>
      <c r="Q167" s="50"/>
      <c r="R167"/>
      <c r="S167"/>
      <c r="T167"/>
      <c r="U167"/>
      <c r="V167"/>
      <c r="W167"/>
      <c r="X167"/>
      <c r="Y167"/>
      <c r="Z167"/>
      <c r="AA167"/>
      <c r="AB167"/>
      <c r="AC167"/>
      <c r="AD167"/>
      <c r="AE167"/>
      <c r="AF167" s="122"/>
    </row>
    <row r="168" spans="1:32" ht="13.9" customHeight="1" x14ac:dyDescent="0.25">
      <c r="A168" s="128" t="s">
        <v>130</v>
      </c>
      <c r="B168" s="129">
        <f t="shared" si="16"/>
        <v>261</v>
      </c>
      <c r="C168" s="21">
        <v>116</v>
      </c>
      <c r="D168" s="21">
        <v>114</v>
      </c>
      <c r="E168" s="130">
        <v>31</v>
      </c>
      <c r="F168" s="21">
        <v>104</v>
      </c>
      <c r="G168" s="130">
        <v>157</v>
      </c>
      <c r="H168" s="21">
        <v>17</v>
      </c>
      <c r="I168" s="130">
        <v>244</v>
      </c>
      <c r="J168" s="21">
        <v>242</v>
      </c>
      <c r="K168" s="21">
        <v>149</v>
      </c>
      <c r="L168" s="21">
        <v>84</v>
      </c>
      <c r="M168" s="21">
        <v>3</v>
      </c>
      <c r="N168" s="21">
        <v>0</v>
      </c>
      <c r="O168" s="131"/>
      <c r="P168" s="131"/>
      <c r="Q168" s="50"/>
      <c r="R168"/>
      <c r="S168"/>
      <c r="T168"/>
      <c r="U168"/>
      <c r="V168"/>
      <c r="W168"/>
      <c r="X168"/>
      <c r="Y168"/>
      <c r="Z168"/>
      <c r="AA168"/>
      <c r="AB168"/>
      <c r="AC168"/>
      <c r="AD168"/>
      <c r="AE168"/>
      <c r="AF168" s="122"/>
    </row>
    <row r="169" spans="1:32" ht="13.9" customHeight="1" x14ac:dyDescent="0.25">
      <c r="A169" s="128" t="s">
        <v>131</v>
      </c>
      <c r="B169" s="129">
        <f t="shared" si="16"/>
        <v>260</v>
      </c>
      <c r="C169" s="21">
        <v>73</v>
      </c>
      <c r="D169" s="21">
        <v>161</v>
      </c>
      <c r="E169" s="130">
        <v>26</v>
      </c>
      <c r="F169" s="21">
        <v>72</v>
      </c>
      <c r="G169" s="130">
        <v>188</v>
      </c>
      <c r="H169" s="21">
        <v>3</v>
      </c>
      <c r="I169" s="130">
        <v>257</v>
      </c>
      <c r="J169" s="21">
        <v>199</v>
      </c>
      <c r="K169" s="21">
        <v>125</v>
      </c>
      <c r="L169" s="21">
        <v>46</v>
      </c>
      <c r="M169" s="21">
        <v>0</v>
      </c>
      <c r="N169" s="21">
        <v>0</v>
      </c>
      <c r="O169" s="131"/>
      <c r="P169" s="131"/>
      <c r="Q169" s="50"/>
      <c r="R169"/>
      <c r="S169"/>
      <c r="T169"/>
      <c r="U169"/>
      <c r="V169"/>
      <c r="W169"/>
      <c r="X169"/>
      <c r="Y169"/>
      <c r="Z169"/>
      <c r="AA169"/>
      <c r="AB169"/>
      <c r="AC169"/>
      <c r="AD169"/>
      <c r="AE169"/>
      <c r="AF169" s="122"/>
    </row>
    <row r="170" spans="1:32" ht="13.9" customHeight="1" x14ac:dyDescent="0.25">
      <c r="A170" s="128" t="s">
        <v>132</v>
      </c>
      <c r="B170" s="129">
        <f t="shared" si="16"/>
        <v>662</v>
      </c>
      <c r="C170" s="21">
        <v>189</v>
      </c>
      <c r="D170" s="21">
        <v>391</v>
      </c>
      <c r="E170" s="130">
        <v>82</v>
      </c>
      <c r="F170" s="21">
        <v>249</v>
      </c>
      <c r="G170" s="130">
        <v>413</v>
      </c>
      <c r="H170" s="21">
        <v>47</v>
      </c>
      <c r="I170" s="130">
        <v>615</v>
      </c>
      <c r="J170" s="21">
        <v>559</v>
      </c>
      <c r="K170" s="21">
        <v>445</v>
      </c>
      <c r="L170" s="21">
        <v>167</v>
      </c>
      <c r="M170" s="21">
        <v>2</v>
      </c>
      <c r="N170" s="21">
        <v>1</v>
      </c>
      <c r="O170" s="131"/>
      <c r="P170" s="131"/>
      <c r="Q170" s="50"/>
      <c r="R170"/>
      <c r="S170"/>
      <c r="T170"/>
      <c r="U170"/>
      <c r="V170"/>
      <c r="W170"/>
      <c r="X170"/>
      <c r="Y170"/>
      <c r="Z170"/>
      <c r="AA170"/>
      <c r="AB170"/>
      <c r="AC170"/>
      <c r="AD170"/>
      <c r="AE170"/>
      <c r="AF170" s="122"/>
    </row>
    <row r="171" spans="1:32" ht="13.9" customHeight="1" x14ac:dyDescent="0.25">
      <c r="A171" s="128" t="s">
        <v>133</v>
      </c>
      <c r="B171" s="129">
        <f t="shared" si="16"/>
        <v>137</v>
      </c>
      <c r="C171" s="21">
        <v>13</v>
      </c>
      <c r="D171" s="21">
        <v>81</v>
      </c>
      <c r="E171" s="130">
        <v>43</v>
      </c>
      <c r="F171" s="21">
        <v>75</v>
      </c>
      <c r="G171" s="130">
        <v>62</v>
      </c>
      <c r="H171" s="21">
        <v>10</v>
      </c>
      <c r="I171" s="130">
        <v>127</v>
      </c>
      <c r="J171" s="21">
        <v>109</v>
      </c>
      <c r="K171" s="21">
        <v>87</v>
      </c>
      <c r="L171" s="21">
        <v>62</v>
      </c>
      <c r="M171" s="21">
        <v>7</v>
      </c>
      <c r="N171" s="21">
        <v>0</v>
      </c>
      <c r="O171" s="131"/>
      <c r="P171" s="131"/>
      <c r="Q171" s="50"/>
      <c r="R171"/>
      <c r="S171"/>
      <c r="T171"/>
      <c r="U171"/>
      <c r="V171"/>
      <c r="W171"/>
      <c r="X171"/>
      <c r="Y171"/>
      <c r="Z171"/>
      <c r="AA171"/>
      <c r="AB171"/>
      <c r="AC171"/>
      <c r="AD171"/>
      <c r="AE171"/>
      <c r="AF171" s="122"/>
    </row>
    <row r="172" spans="1:32" ht="13.9" customHeight="1" x14ac:dyDescent="0.25">
      <c r="A172" s="128" t="s">
        <v>134</v>
      </c>
      <c r="B172" s="129">
        <f t="shared" si="16"/>
        <v>250</v>
      </c>
      <c r="C172" s="21">
        <v>90</v>
      </c>
      <c r="D172" s="21">
        <v>118</v>
      </c>
      <c r="E172" s="130">
        <v>42</v>
      </c>
      <c r="F172" s="21">
        <v>159</v>
      </c>
      <c r="G172" s="130">
        <v>91</v>
      </c>
      <c r="H172" s="21">
        <v>13</v>
      </c>
      <c r="I172" s="130">
        <v>237</v>
      </c>
      <c r="J172" s="21">
        <v>187</v>
      </c>
      <c r="K172" s="21">
        <v>71</v>
      </c>
      <c r="L172" s="21">
        <v>128</v>
      </c>
      <c r="M172" s="21">
        <v>1</v>
      </c>
      <c r="N172" s="21">
        <v>2</v>
      </c>
      <c r="O172" s="131"/>
      <c r="P172" s="131"/>
      <c r="Q172" s="50"/>
      <c r="R172"/>
      <c r="S172"/>
      <c r="T172"/>
      <c r="U172"/>
      <c r="V172"/>
      <c r="W172"/>
      <c r="X172"/>
      <c r="Y172"/>
      <c r="Z172"/>
      <c r="AA172"/>
      <c r="AB172"/>
      <c r="AC172"/>
      <c r="AD172"/>
      <c r="AE172"/>
      <c r="AF172" s="122"/>
    </row>
    <row r="173" spans="1:32" ht="13.9" customHeight="1" x14ac:dyDescent="0.25">
      <c r="A173" s="128" t="s">
        <v>135</v>
      </c>
      <c r="B173" s="129">
        <f t="shared" si="16"/>
        <v>351</v>
      </c>
      <c r="C173" s="21">
        <v>136</v>
      </c>
      <c r="D173" s="21">
        <v>145</v>
      </c>
      <c r="E173" s="130">
        <v>70</v>
      </c>
      <c r="F173" s="21">
        <v>191</v>
      </c>
      <c r="G173" s="130">
        <v>160</v>
      </c>
      <c r="H173" s="21">
        <v>12</v>
      </c>
      <c r="I173" s="130">
        <v>339</v>
      </c>
      <c r="J173" s="21">
        <v>271</v>
      </c>
      <c r="K173" s="21">
        <v>251</v>
      </c>
      <c r="L173" s="21">
        <v>146</v>
      </c>
      <c r="M173" s="21">
        <v>2</v>
      </c>
      <c r="N173" s="21">
        <v>0</v>
      </c>
      <c r="O173" s="131"/>
      <c r="P173" s="131"/>
      <c r="Q173" s="50"/>
      <c r="R173"/>
      <c r="S173"/>
      <c r="T173"/>
      <c r="U173"/>
      <c r="V173"/>
      <c r="W173"/>
      <c r="X173"/>
      <c r="Y173"/>
      <c r="Z173"/>
      <c r="AA173"/>
      <c r="AB173"/>
      <c r="AC173"/>
      <c r="AD173"/>
      <c r="AE173"/>
      <c r="AF173" s="122"/>
    </row>
    <row r="174" spans="1:32" ht="13.9" customHeight="1" x14ac:dyDescent="0.25">
      <c r="A174" s="128" t="s">
        <v>136</v>
      </c>
      <c r="B174" s="129">
        <f t="shared" si="16"/>
        <v>506</v>
      </c>
      <c r="C174" s="21">
        <v>184</v>
      </c>
      <c r="D174" s="21">
        <v>278</v>
      </c>
      <c r="E174" s="130">
        <v>44</v>
      </c>
      <c r="F174" s="21">
        <v>322</v>
      </c>
      <c r="G174" s="130">
        <v>184</v>
      </c>
      <c r="H174" s="21">
        <v>32</v>
      </c>
      <c r="I174" s="130">
        <v>474</v>
      </c>
      <c r="J174" s="21">
        <v>358</v>
      </c>
      <c r="K174" s="21">
        <v>250</v>
      </c>
      <c r="L174" s="21">
        <v>217</v>
      </c>
      <c r="M174" s="21">
        <v>12</v>
      </c>
      <c r="N174" s="21">
        <v>0</v>
      </c>
      <c r="O174" s="131"/>
      <c r="P174" s="131"/>
      <c r="Q174" s="50"/>
      <c r="R174"/>
      <c r="S174"/>
      <c r="T174"/>
      <c r="U174"/>
      <c r="V174"/>
      <c r="W174"/>
      <c r="X174"/>
      <c r="Y174"/>
      <c r="Z174"/>
      <c r="AA174"/>
      <c r="AB174"/>
      <c r="AC174"/>
      <c r="AD174"/>
      <c r="AE174"/>
      <c r="AF174" s="122"/>
    </row>
    <row r="175" spans="1:32" ht="13.9" customHeight="1" x14ac:dyDescent="0.25">
      <c r="A175" s="128" t="s">
        <v>137</v>
      </c>
      <c r="B175" s="129">
        <f t="shared" si="16"/>
        <v>408</v>
      </c>
      <c r="C175" s="21">
        <v>159</v>
      </c>
      <c r="D175" s="21">
        <v>168</v>
      </c>
      <c r="E175" s="130">
        <v>81</v>
      </c>
      <c r="F175" s="21">
        <v>291</v>
      </c>
      <c r="G175" s="130">
        <v>117</v>
      </c>
      <c r="H175" s="21">
        <v>26</v>
      </c>
      <c r="I175" s="130">
        <v>382</v>
      </c>
      <c r="J175" s="21">
        <v>322</v>
      </c>
      <c r="K175" s="21">
        <v>294</v>
      </c>
      <c r="L175" s="21">
        <v>212</v>
      </c>
      <c r="M175" s="21">
        <v>10</v>
      </c>
      <c r="N175" s="21">
        <v>0</v>
      </c>
      <c r="O175" s="131"/>
      <c r="P175" s="131"/>
      <c r="Q175" s="50"/>
      <c r="R175"/>
      <c r="S175"/>
      <c r="T175"/>
      <c r="U175"/>
      <c r="V175"/>
      <c r="W175"/>
      <c r="X175"/>
      <c r="Y175"/>
      <c r="Z175"/>
      <c r="AA175"/>
      <c r="AB175"/>
      <c r="AC175"/>
      <c r="AD175"/>
      <c r="AE175"/>
      <c r="AF175" s="122"/>
    </row>
    <row r="176" spans="1:32" ht="13.9" customHeight="1" x14ac:dyDescent="0.25">
      <c r="A176" s="128" t="s">
        <v>138</v>
      </c>
      <c r="B176" s="129">
        <f t="shared" si="16"/>
        <v>169</v>
      </c>
      <c r="C176" s="21">
        <v>96</v>
      </c>
      <c r="D176" s="21">
        <v>52</v>
      </c>
      <c r="E176" s="130">
        <v>21</v>
      </c>
      <c r="F176" s="21">
        <v>11</v>
      </c>
      <c r="G176" s="130">
        <v>158</v>
      </c>
      <c r="H176" s="21">
        <v>6</v>
      </c>
      <c r="I176" s="130">
        <v>163</v>
      </c>
      <c r="J176" s="21">
        <v>55</v>
      </c>
      <c r="K176" s="21">
        <v>14</v>
      </c>
      <c r="L176" s="21">
        <v>5</v>
      </c>
      <c r="M176" s="21">
        <v>2</v>
      </c>
      <c r="N176" s="21">
        <v>0</v>
      </c>
      <c r="O176" s="131"/>
      <c r="P176" s="131"/>
      <c r="Q176" s="50"/>
      <c r="R176"/>
      <c r="S176"/>
      <c r="T176"/>
      <c r="U176"/>
      <c r="V176"/>
      <c r="W176"/>
      <c r="X176"/>
      <c r="Y176"/>
      <c r="Z176"/>
      <c r="AA176"/>
      <c r="AB176"/>
      <c r="AC176"/>
      <c r="AD176"/>
      <c r="AE176"/>
      <c r="AF176" s="122"/>
    </row>
    <row r="177" spans="1:32" ht="13.9" customHeight="1" x14ac:dyDescent="0.25">
      <c r="A177" s="128" t="s">
        <v>36</v>
      </c>
      <c r="B177" s="129">
        <f t="shared" si="16"/>
        <v>3252</v>
      </c>
      <c r="C177" s="21">
        <v>1080</v>
      </c>
      <c r="D177" s="21">
        <v>1666</v>
      </c>
      <c r="E177" s="130">
        <v>506</v>
      </c>
      <c r="F177" s="21">
        <v>1268</v>
      </c>
      <c r="G177" s="130">
        <v>1984</v>
      </c>
      <c r="H177" s="21">
        <v>133</v>
      </c>
      <c r="I177" s="130">
        <v>3119</v>
      </c>
      <c r="J177" s="21">
        <v>2060</v>
      </c>
      <c r="K177" s="21">
        <v>1359</v>
      </c>
      <c r="L177" s="21">
        <v>695</v>
      </c>
      <c r="M177" s="21">
        <v>44</v>
      </c>
      <c r="N177" s="21">
        <v>7</v>
      </c>
      <c r="O177" s="131"/>
      <c r="P177" s="131"/>
      <c r="Q177" s="50"/>
      <c r="R177"/>
      <c r="S177"/>
      <c r="T177"/>
      <c r="U177"/>
      <c r="V177"/>
      <c r="W177"/>
      <c r="X177"/>
      <c r="Y177"/>
      <c r="Z177"/>
      <c r="AA177"/>
      <c r="AB177"/>
      <c r="AC177"/>
      <c r="AD177"/>
      <c r="AE177"/>
      <c r="AF177" s="122"/>
    </row>
    <row r="178" spans="1:32" ht="13.9" customHeight="1" x14ac:dyDescent="0.25">
      <c r="A178" s="128" t="s">
        <v>139</v>
      </c>
      <c r="B178" s="129">
        <f t="shared" si="16"/>
        <v>212</v>
      </c>
      <c r="C178" s="21">
        <v>88</v>
      </c>
      <c r="D178" s="21">
        <v>94</v>
      </c>
      <c r="E178" s="130">
        <v>30</v>
      </c>
      <c r="F178" s="21">
        <v>115</v>
      </c>
      <c r="G178" s="130">
        <v>97</v>
      </c>
      <c r="H178" s="21">
        <v>18</v>
      </c>
      <c r="I178" s="130">
        <v>194</v>
      </c>
      <c r="J178" s="21">
        <v>152</v>
      </c>
      <c r="K178" s="21">
        <v>59</v>
      </c>
      <c r="L178" s="21">
        <v>77</v>
      </c>
      <c r="M178" s="21">
        <v>1</v>
      </c>
      <c r="N178" s="21">
        <v>1</v>
      </c>
      <c r="O178" s="131"/>
      <c r="P178" s="131"/>
      <c r="Q178" s="50"/>
      <c r="R178"/>
      <c r="S178"/>
      <c r="T178"/>
      <c r="U178"/>
      <c r="V178"/>
      <c r="W178"/>
      <c r="X178"/>
      <c r="Y178"/>
      <c r="Z178"/>
      <c r="AA178"/>
      <c r="AB178"/>
      <c r="AC178"/>
      <c r="AD178"/>
      <c r="AE178"/>
      <c r="AF178" s="122"/>
    </row>
    <row r="179" spans="1:32" ht="13.9" customHeight="1" x14ac:dyDescent="0.25">
      <c r="A179" s="128" t="s">
        <v>140</v>
      </c>
      <c r="B179" s="129">
        <f t="shared" si="16"/>
        <v>50</v>
      </c>
      <c r="C179" s="21">
        <v>6</v>
      </c>
      <c r="D179" s="21">
        <v>35</v>
      </c>
      <c r="E179" s="130">
        <v>9</v>
      </c>
      <c r="F179" s="21">
        <v>28</v>
      </c>
      <c r="G179" s="130">
        <v>22</v>
      </c>
      <c r="H179" s="21">
        <v>0</v>
      </c>
      <c r="I179" s="130">
        <v>50</v>
      </c>
      <c r="J179" s="21">
        <v>32</v>
      </c>
      <c r="K179" s="21">
        <v>29</v>
      </c>
      <c r="L179" s="21">
        <v>25</v>
      </c>
      <c r="M179" s="21">
        <v>2</v>
      </c>
      <c r="N179" s="21">
        <v>0</v>
      </c>
      <c r="O179" s="131"/>
      <c r="P179" s="131"/>
      <c r="Q179" s="50"/>
      <c r="R179"/>
      <c r="S179"/>
      <c r="T179"/>
      <c r="U179"/>
      <c r="V179"/>
      <c r="W179"/>
      <c r="X179"/>
      <c r="Y179"/>
      <c r="Z179"/>
      <c r="AA179"/>
      <c r="AB179"/>
      <c r="AC179"/>
      <c r="AD179"/>
      <c r="AE179"/>
      <c r="AF179" s="122"/>
    </row>
    <row r="180" spans="1:32" ht="13.9" customHeight="1" x14ac:dyDescent="0.25">
      <c r="A180" s="128" t="s">
        <v>141</v>
      </c>
      <c r="B180" s="129">
        <f t="shared" si="16"/>
        <v>73</v>
      </c>
      <c r="C180" s="21">
        <v>25</v>
      </c>
      <c r="D180" s="21">
        <v>24</v>
      </c>
      <c r="E180" s="130">
        <v>24</v>
      </c>
      <c r="F180" s="21">
        <v>31</v>
      </c>
      <c r="G180" s="130">
        <v>42</v>
      </c>
      <c r="H180" s="21">
        <v>2</v>
      </c>
      <c r="I180" s="130">
        <v>71</v>
      </c>
      <c r="J180" s="21">
        <v>62</v>
      </c>
      <c r="K180" s="21">
        <v>42</v>
      </c>
      <c r="L180" s="21">
        <v>12</v>
      </c>
      <c r="M180" s="21">
        <v>1</v>
      </c>
      <c r="N180" s="21">
        <v>0</v>
      </c>
      <c r="O180" s="131"/>
      <c r="P180" s="131"/>
      <c r="Q180" s="50"/>
      <c r="R180"/>
      <c r="S180"/>
      <c r="T180"/>
      <c r="U180"/>
      <c r="V180"/>
      <c r="W180"/>
      <c r="X180"/>
      <c r="Y180"/>
      <c r="Z180"/>
      <c r="AA180"/>
      <c r="AB180"/>
      <c r="AC180"/>
      <c r="AD180"/>
      <c r="AE180"/>
      <c r="AF180" s="122"/>
    </row>
    <row r="181" spans="1:32" ht="13.9" customHeight="1" x14ac:dyDescent="0.25">
      <c r="A181" s="128" t="s">
        <v>142</v>
      </c>
      <c r="B181" s="129">
        <f t="shared" si="16"/>
        <v>76</v>
      </c>
      <c r="C181" s="21">
        <v>16</v>
      </c>
      <c r="D181" s="21">
        <v>48</v>
      </c>
      <c r="E181" s="130">
        <v>12</v>
      </c>
      <c r="F181" s="21">
        <v>45</v>
      </c>
      <c r="G181" s="130">
        <v>31</v>
      </c>
      <c r="H181" s="21">
        <v>13</v>
      </c>
      <c r="I181" s="130">
        <v>63</v>
      </c>
      <c r="J181" s="21">
        <v>53</v>
      </c>
      <c r="K181" s="21">
        <v>40</v>
      </c>
      <c r="L181" s="21">
        <v>32</v>
      </c>
      <c r="M181" s="21">
        <v>2</v>
      </c>
      <c r="N181" s="21">
        <v>0</v>
      </c>
      <c r="O181" s="131"/>
      <c r="P181" s="131"/>
      <c r="Q181" s="50"/>
      <c r="R181"/>
      <c r="S181"/>
      <c r="T181"/>
      <c r="U181"/>
      <c r="V181"/>
      <c r="W181"/>
      <c r="X181"/>
      <c r="Y181"/>
      <c r="Z181"/>
      <c r="AA181"/>
      <c r="AB181"/>
      <c r="AC181"/>
      <c r="AD181"/>
      <c r="AE181"/>
      <c r="AF181" s="122"/>
    </row>
    <row r="182" spans="1:32" ht="13.9" customHeight="1" x14ac:dyDescent="0.25">
      <c r="A182" s="128" t="s">
        <v>143</v>
      </c>
      <c r="B182" s="129">
        <f t="shared" si="16"/>
        <v>283</v>
      </c>
      <c r="C182" s="21">
        <v>93</v>
      </c>
      <c r="D182" s="21">
        <v>125</v>
      </c>
      <c r="E182" s="130">
        <v>65</v>
      </c>
      <c r="F182" s="21">
        <v>135</v>
      </c>
      <c r="G182" s="130">
        <v>148</v>
      </c>
      <c r="H182" s="21">
        <v>10</v>
      </c>
      <c r="I182" s="130">
        <v>273</v>
      </c>
      <c r="J182" s="21">
        <v>220</v>
      </c>
      <c r="K182" s="21">
        <v>168</v>
      </c>
      <c r="L182" s="21">
        <v>99</v>
      </c>
      <c r="M182" s="21">
        <v>3</v>
      </c>
      <c r="N182" s="21">
        <v>0</v>
      </c>
      <c r="O182" s="131"/>
      <c r="P182" s="131"/>
      <c r="Q182" s="50"/>
      <c r="R182"/>
      <c r="S182"/>
      <c r="T182"/>
      <c r="U182"/>
      <c r="V182"/>
      <c r="W182"/>
      <c r="X182"/>
      <c r="Y182"/>
      <c r="Z182"/>
      <c r="AA182"/>
      <c r="AB182"/>
      <c r="AC182"/>
      <c r="AD182"/>
      <c r="AE182"/>
      <c r="AF182" s="122"/>
    </row>
    <row r="183" spans="1:32" ht="13.9" customHeight="1" x14ac:dyDescent="0.25">
      <c r="A183" s="128" t="s">
        <v>144</v>
      </c>
      <c r="B183" s="129">
        <f t="shared" si="16"/>
        <v>426</v>
      </c>
      <c r="C183" s="21">
        <v>177</v>
      </c>
      <c r="D183" s="21">
        <v>217</v>
      </c>
      <c r="E183" s="130">
        <v>32</v>
      </c>
      <c r="F183" s="21">
        <v>222</v>
      </c>
      <c r="G183" s="130">
        <v>204</v>
      </c>
      <c r="H183" s="21">
        <v>83</v>
      </c>
      <c r="I183" s="130">
        <v>343</v>
      </c>
      <c r="J183" s="21">
        <v>253</v>
      </c>
      <c r="K183" s="21">
        <v>177</v>
      </c>
      <c r="L183" s="21">
        <v>112</v>
      </c>
      <c r="M183" s="21">
        <v>7</v>
      </c>
      <c r="N183" s="21">
        <v>0</v>
      </c>
      <c r="O183" s="131"/>
      <c r="P183" s="131"/>
      <c r="Q183" s="50"/>
      <c r="R183"/>
      <c r="S183"/>
      <c r="T183"/>
      <c r="U183"/>
      <c r="V183"/>
      <c r="W183"/>
      <c r="X183"/>
      <c r="Y183"/>
      <c r="Z183"/>
      <c r="AA183"/>
      <c r="AB183"/>
      <c r="AC183"/>
      <c r="AD183"/>
      <c r="AE183"/>
      <c r="AF183" s="122"/>
    </row>
    <row r="184" spans="1:32" ht="13.9" customHeight="1" x14ac:dyDescent="0.25">
      <c r="A184" s="128" t="s">
        <v>145</v>
      </c>
      <c r="B184" s="129">
        <f t="shared" si="16"/>
        <v>237</v>
      </c>
      <c r="C184" s="21">
        <v>97</v>
      </c>
      <c r="D184" s="21">
        <v>90</v>
      </c>
      <c r="E184" s="130">
        <v>50</v>
      </c>
      <c r="F184" s="21">
        <v>109</v>
      </c>
      <c r="G184" s="130">
        <v>128</v>
      </c>
      <c r="H184" s="21">
        <v>19</v>
      </c>
      <c r="I184" s="130">
        <v>218</v>
      </c>
      <c r="J184" s="21">
        <v>156</v>
      </c>
      <c r="K184" s="21">
        <v>134</v>
      </c>
      <c r="L184" s="21">
        <v>71</v>
      </c>
      <c r="M184" s="21">
        <v>6</v>
      </c>
      <c r="N184" s="21">
        <v>0</v>
      </c>
      <c r="O184" s="131"/>
      <c r="P184" s="131"/>
      <c r="Q184" s="50"/>
      <c r="R184"/>
      <c r="S184"/>
      <c r="T184"/>
      <c r="U184"/>
      <c r="V184"/>
      <c r="W184"/>
      <c r="X184"/>
      <c r="Y184"/>
      <c r="Z184"/>
      <c r="AA184"/>
      <c r="AB184"/>
      <c r="AC184"/>
      <c r="AD184"/>
      <c r="AE184"/>
      <c r="AF184" s="122"/>
    </row>
    <row r="185" spans="1:32" ht="13.9" customHeight="1" x14ac:dyDescent="0.25">
      <c r="A185" s="128" t="s">
        <v>146</v>
      </c>
      <c r="B185" s="129">
        <f t="shared" si="16"/>
        <v>181</v>
      </c>
      <c r="C185" s="21">
        <v>94</v>
      </c>
      <c r="D185" s="21">
        <v>80</v>
      </c>
      <c r="E185" s="130">
        <v>7</v>
      </c>
      <c r="F185" s="21">
        <v>125</v>
      </c>
      <c r="G185" s="130">
        <v>56</v>
      </c>
      <c r="H185" s="21">
        <v>13</v>
      </c>
      <c r="I185" s="130">
        <v>168</v>
      </c>
      <c r="J185" s="21">
        <v>127</v>
      </c>
      <c r="K185" s="21">
        <v>52</v>
      </c>
      <c r="L185" s="21">
        <v>67</v>
      </c>
      <c r="M185" s="21">
        <v>1</v>
      </c>
      <c r="N185" s="21">
        <v>0</v>
      </c>
      <c r="O185" s="131"/>
      <c r="P185" s="131"/>
      <c r="Q185" s="50"/>
      <c r="R185"/>
      <c r="S185"/>
      <c r="T185"/>
      <c r="U185"/>
      <c r="V185"/>
      <c r="W185"/>
      <c r="X185"/>
      <c r="Y185"/>
      <c r="Z185"/>
      <c r="AA185"/>
      <c r="AB185"/>
      <c r="AC185"/>
      <c r="AD185"/>
      <c r="AE185"/>
      <c r="AF185" s="122"/>
    </row>
    <row r="186" spans="1:32" ht="13.9" customHeight="1" x14ac:dyDescent="0.25">
      <c r="A186" s="128" t="s">
        <v>147</v>
      </c>
      <c r="B186" s="129">
        <f t="shared" si="16"/>
        <v>187</v>
      </c>
      <c r="C186" s="21">
        <v>38</v>
      </c>
      <c r="D186" s="21">
        <v>91</v>
      </c>
      <c r="E186" s="130">
        <v>58</v>
      </c>
      <c r="F186" s="21">
        <v>109</v>
      </c>
      <c r="G186" s="130">
        <v>78</v>
      </c>
      <c r="H186" s="21">
        <v>13</v>
      </c>
      <c r="I186" s="130">
        <v>174</v>
      </c>
      <c r="J186" s="21">
        <v>137</v>
      </c>
      <c r="K186" s="21">
        <v>111</v>
      </c>
      <c r="L186" s="21">
        <v>97</v>
      </c>
      <c r="M186" s="21">
        <v>0</v>
      </c>
      <c r="N186" s="21">
        <v>0</v>
      </c>
      <c r="O186" s="131"/>
      <c r="P186" s="131"/>
      <c r="Q186" s="50"/>
      <c r="R186"/>
      <c r="S186"/>
      <c r="T186"/>
      <c r="U186"/>
      <c r="V186"/>
      <c r="W186"/>
      <c r="X186"/>
      <c r="Y186"/>
      <c r="Z186"/>
      <c r="AA186"/>
      <c r="AB186"/>
      <c r="AC186"/>
      <c r="AD186"/>
      <c r="AE186"/>
      <c r="AF186" s="122"/>
    </row>
    <row r="187" spans="1:32" s="98" customFormat="1" ht="13.9" customHeight="1" x14ac:dyDescent="0.25">
      <c r="A187" s="132" t="s">
        <v>148</v>
      </c>
      <c r="B187" s="133">
        <f t="shared" si="16"/>
        <v>79</v>
      </c>
      <c r="C187" s="97">
        <v>22</v>
      </c>
      <c r="D187" s="97">
        <v>53</v>
      </c>
      <c r="E187" s="134">
        <v>4</v>
      </c>
      <c r="F187" s="97">
        <v>35</v>
      </c>
      <c r="G187" s="134">
        <v>44</v>
      </c>
      <c r="H187" s="97">
        <v>2</v>
      </c>
      <c r="I187" s="134">
        <v>77</v>
      </c>
      <c r="J187" s="97">
        <v>35</v>
      </c>
      <c r="K187" s="97">
        <v>19</v>
      </c>
      <c r="L187" s="97">
        <v>21</v>
      </c>
      <c r="M187" s="97">
        <v>0</v>
      </c>
      <c r="N187" s="97">
        <v>0</v>
      </c>
      <c r="O187" s="131"/>
      <c r="P187" s="131"/>
      <c r="Q187" s="50"/>
      <c r="R187"/>
      <c r="S187"/>
      <c r="T187"/>
      <c r="U187"/>
      <c r="V187"/>
      <c r="W187"/>
      <c r="X187"/>
      <c r="Y187"/>
      <c r="Z187"/>
      <c r="AA187"/>
      <c r="AB187"/>
      <c r="AC187"/>
      <c r="AD187"/>
      <c r="AE187"/>
      <c r="AF187" s="122"/>
    </row>
    <row r="188" spans="1:32" ht="13.9" customHeight="1" x14ac:dyDescent="0.2">
      <c r="A188" s="15" t="s">
        <v>1</v>
      </c>
      <c r="B188" s="135">
        <f>SUM(B163:B187)</f>
        <v>9908</v>
      </c>
      <c r="C188" s="29">
        <f t="shared" ref="C188:N188" si="17">SUM(C163:C187)</f>
        <v>3575</v>
      </c>
      <c r="D188" s="29">
        <f t="shared" si="17"/>
        <v>4873</v>
      </c>
      <c r="E188" s="29">
        <f t="shared" si="17"/>
        <v>1460</v>
      </c>
      <c r="F188" s="29">
        <f t="shared" si="17"/>
        <v>4244</v>
      </c>
      <c r="G188" s="29">
        <f t="shared" si="17"/>
        <v>5664</v>
      </c>
      <c r="H188" s="29">
        <f t="shared" si="17"/>
        <v>561</v>
      </c>
      <c r="I188" s="29">
        <f t="shared" si="17"/>
        <v>9347</v>
      </c>
      <c r="J188" s="29">
        <f t="shared" si="17"/>
        <v>6939</v>
      </c>
      <c r="K188" s="29">
        <f t="shared" si="17"/>
        <v>4656</v>
      </c>
      <c r="L188" s="29">
        <f t="shared" si="17"/>
        <v>2760</v>
      </c>
      <c r="M188" s="29">
        <f t="shared" si="17"/>
        <v>139</v>
      </c>
      <c r="N188" s="29">
        <f t="shared" si="17"/>
        <v>12</v>
      </c>
      <c r="O188" s="131"/>
      <c r="P188" s="131"/>
      <c r="Q188" s="131"/>
    </row>
    <row r="189" spans="1:32" ht="13.9" customHeight="1" x14ac:dyDescent="0.2">
      <c r="A189" s="20" t="s">
        <v>14</v>
      </c>
      <c r="B189" s="136">
        <f>B188/$B$188</f>
        <v>1</v>
      </c>
      <c r="C189" s="136">
        <f t="shared" ref="C189:N189" si="18">C188/$B$188</f>
        <v>0.3608195397658458</v>
      </c>
      <c r="D189" s="136">
        <f t="shared" si="18"/>
        <v>0.49182478805006058</v>
      </c>
      <c r="E189" s="136">
        <f t="shared" si="18"/>
        <v>0.14735567218409365</v>
      </c>
      <c r="F189" s="136">
        <f t="shared" si="18"/>
        <v>0.42834073475979006</v>
      </c>
      <c r="G189" s="136">
        <f t="shared" si="18"/>
        <v>0.57165926524020994</v>
      </c>
      <c r="H189" s="136">
        <f t="shared" si="18"/>
        <v>5.662091239402503E-2</v>
      </c>
      <c r="I189" s="136">
        <f>I188/$B$188</f>
        <v>0.943379087605975</v>
      </c>
      <c r="J189" s="136">
        <f t="shared" si="18"/>
        <v>0.70034315704481231</v>
      </c>
      <c r="K189" s="136">
        <f t="shared" si="18"/>
        <v>0.46992329430763019</v>
      </c>
      <c r="L189" s="136">
        <f t="shared" si="18"/>
        <v>0.27856277755349212</v>
      </c>
      <c r="M189" s="136">
        <f t="shared" si="18"/>
        <v>1.4029067420266451E-2</v>
      </c>
      <c r="N189" s="136">
        <f t="shared" si="18"/>
        <v>1.2111425111021397E-3</v>
      </c>
      <c r="O189" s="137"/>
      <c r="P189" s="131"/>
      <c r="Q189" s="131"/>
    </row>
    <row r="190" spans="1:32" ht="4.5" customHeight="1" x14ac:dyDescent="0.2"/>
    <row r="191" spans="1:32" ht="12.75" customHeight="1" x14ac:dyDescent="0.2">
      <c r="A191" s="174" t="s">
        <v>149</v>
      </c>
      <c r="B191" s="174"/>
      <c r="C191" s="174"/>
      <c r="D191" s="174"/>
      <c r="E191" s="174"/>
      <c r="F191" s="174"/>
      <c r="G191" s="174"/>
      <c r="H191" s="174"/>
      <c r="I191" s="174"/>
      <c r="J191" s="174"/>
      <c r="K191" s="174"/>
      <c r="L191" s="174"/>
      <c r="M191" s="174"/>
      <c r="N191" s="174"/>
      <c r="O191" s="138"/>
    </row>
    <row r="192" spans="1:32" ht="6.75" customHeight="1" x14ac:dyDescent="0.2"/>
    <row r="193" spans="1:24" ht="18.75" thickBot="1" x14ac:dyDescent="0.25">
      <c r="A193" s="11" t="s">
        <v>150</v>
      </c>
      <c r="B193" s="11"/>
      <c r="C193" s="11"/>
      <c r="D193" s="11"/>
      <c r="E193" s="11"/>
      <c r="F193" s="11"/>
      <c r="G193" s="11"/>
      <c r="H193" s="11"/>
      <c r="I193" s="11"/>
      <c r="J193" s="11"/>
      <c r="K193" s="11"/>
      <c r="L193" s="11"/>
      <c r="M193" s="11"/>
      <c r="N193" s="11"/>
      <c r="O193" s="11"/>
      <c r="P193" s="11"/>
      <c r="Q193" s="11"/>
    </row>
    <row r="194" spans="1:24" ht="15" x14ac:dyDescent="0.25">
      <c r="R194"/>
      <c r="S194"/>
      <c r="T194"/>
      <c r="U194"/>
      <c r="V194"/>
      <c r="W194"/>
      <c r="X194" s="122"/>
    </row>
    <row r="195" spans="1:24" ht="17.25" customHeight="1" thickBot="1" x14ac:dyDescent="0.3">
      <c r="A195" s="12" t="s">
        <v>151</v>
      </c>
      <c r="B195" s="12"/>
      <c r="C195" s="12"/>
      <c r="D195" s="12"/>
      <c r="E195" s="12"/>
      <c r="F195" s="12"/>
      <c r="G195" s="12"/>
      <c r="H195" s="12"/>
      <c r="I195" s="12"/>
      <c r="J195" s="12"/>
      <c r="K195" s="139"/>
      <c r="O195" s="139"/>
      <c r="P195" s="139"/>
      <c r="R195"/>
      <c r="S195"/>
      <c r="T195"/>
      <c r="U195"/>
      <c r="V195"/>
      <c r="W195"/>
      <c r="X195" s="122"/>
    </row>
    <row r="196" spans="1:24" ht="15" x14ac:dyDescent="0.25">
      <c r="O196" s="98"/>
      <c r="P196" s="98"/>
      <c r="R196"/>
      <c r="S196"/>
      <c r="T196"/>
      <c r="U196"/>
      <c r="V196"/>
      <c r="W196"/>
      <c r="X196" s="122"/>
    </row>
    <row r="197" spans="1:24" ht="22.5" customHeight="1" x14ac:dyDescent="0.25">
      <c r="A197" s="175" t="s">
        <v>152</v>
      </c>
      <c r="B197" s="175"/>
      <c r="C197" s="175"/>
      <c r="D197" s="175"/>
      <c r="E197" s="176"/>
      <c r="F197" s="140" t="s">
        <v>1</v>
      </c>
      <c r="G197" s="140" t="s">
        <v>23</v>
      </c>
      <c r="H197" s="140" t="s">
        <v>153</v>
      </c>
      <c r="I197" s="140" t="s">
        <v>25</v>
      </c>
      <c r="J197" s="140" t="s">
        <v>154</v>
      </c>
      <c r="N197" s="141"/>
      <c r="R197"/>
      <c r="S197"/>
      <c r="T197"/>
      <c r="U197"/>
      <c r="V197"/>
      <c r="W197"/>
      <c r="X197" s="122"/>
    </row>
    <row r="198" spans="1:24" ht="13.5" customHeight="1" x14ac:dyDescent="0.25">
      <c r="A198" s="142" t="s">
        <v>155</v>
      </c>
      <c r="B198" s="142"/>
      <c r="C198" s="142"/>
      <c r="D198" s="142"/>
      <c r="E198" s="142"/>
      <c r="F198" s="143">
        <f t="shared" ref="F198:F227" si="19">+SUM(G198:J198)</f>
        <v>9873</v>
      </c>
      <c r="G198" s="144">
        <v>7262</v>
      </c>
      <c r="H198" s="144">
        <v>1608</v>
      </c>
      <c r="I198" s="144">
        <v>596</v>
      </c>
      <c r="J198" s="144">
        <v>407</v>
      </c>
      <c r="R198"/>
      <c r="S198"/>
      <c r="T198"/>
      <c r="U198"/>
      <c r="V198"/>
      <c r="W198"/>
      <c r="X198" s="122"/>
    </row>
    <row r="199" spans="1:24" ht="13.5" customHeight="1" x14ac:dyDescent="0.25">
      <c r="A199" s="145" t="s">
        <v>156</v>
      </c>
      <c r="B199" s="145"/>
      <c r="C199" s="145"/>
      <c r="D199" s="145"/>
      <c r="E199" s="145"/>
      <c r="F199" s="146">
        <f t="shared" si="19"/>
        <v>9612</v>
      </c>
      <c r="G199" s="147">
        <v>0</v>
      </c>
      <c r="H199" s="147">
        <v>8151</v>
      </c>
      <c r="I199" s="147">
        <v>1022</v>
      </c>
      <c r="J199" s="147">
        <v>439</v>
      </c>
      <c r="R199"/>
      <c r="S199"/>
      <c r="T199"/>
      <c r="U199"/>
      <c r="V199"/>
      <c r="W199"/>
      <c r="X199" s="122"/>
    </row>
    <row r="200" spans="1:24" ht="13.5" customHeight="1" x14ac:dyDescent="0.25">
      <c r="A200" s="145" t="s">
        <v>157</v>
      </c>
      <c r="B200" s="145"/>
      <c r="C200" s="145"/>
      <c r="D200" s="145"/>
      <c r="E200" s="145"/>
      <c r="F200" s="146">
        <f t="shared" si="19"/>
        <v>30986</v>
      </c>
      <c r="G200" s="147">
        <v>0</v>
      </c>
      <c r="H200" s="147">
        <v>6146</v>
      </c>
      <c r="I200" s="147">
        <v>10220</v>
      </c>
      <c r="J200" s="147">
        <v>14620</v>
      </c>
      <c r="R200"/>
      <c r="S200"/>
      <c r="T200"/>
      <c r="U200"/>
      <c r="V200"/>
      <c r="W200"/>
      <c r="X200" s="122"/>
    </row>
    <row r="201" spans="1:24" ht="13.5" customHeight="1" x14ac:dyDescent="0.25">
      <c r="A201" s="145" t="s">
        <v>158</v>
      </c>
      <c r="B201" s="145"/>
      <c r="C201" s="145"/>
      <c r="D201" s="145"/>
      <c r="E201" s="145"/>
      <c r="F201" s="146">
        <f t="shared" si="19"/>
        <v>1660</v>
      </c>
      <c r="G201" s="147">
        <v>0</v>
      </c>
      <c r="H201" s="147">
        <v>1547</v>
      </c>
      <c r="I201" s="147">
        <v>42</v>
      </c>
      <c r="J201" s="147">
        <v>71</v>
      </c>
      <c r="R201"/>
      <c r="S201"/>
      <c r="T201"/>
      <c r="U201"/>
      <c r="V201"/>
      <c r="W201"/>
      <c r="X201" s="122"/>
    </row>
    <row r="202" spans="1:24" ht="13.5" customHeight="1" x14ac:dyDescent="0.25">
      <c r="A202" s="145" t="s">
        <v>159</v>
      </c>
      <c r="B202" s="145"/>
      <c r="C202" s="145"/>
      <c r="D202" s="145"/>
      <c r="E202" s="145"/>
      <c r="F202" s="146">
        <f t="shared" si="19"/>
        <v>9825</v>
      </c>
      <c r="G202" s="147">
        <v>0</v>
      </c>
      <c r="H202" s="147">
        <v>2176</v>
      </c>
      <c r="I202" s="147">
        <v>7342</v>
      </c>
      <c r="J202" s="147">
        <v>307</v>
      </c>
      <c r="R202"/>
      <c r="S202"/>
      <c r="T202"/>
      <c r="U202"/>
      <c r="V202"/>
      <c r="W202"/>
      <c r="X202" s="122"/>
    </row>
    <row r="203" spans="1:24" ht="13.5" customHeight="1" x14ac:dyDescent="0.25">
      <c r="A203" s="145" t="s">
        <v>160</v>
      </c>
      <c r="B203" s="145"/>
      <c r="C203" s="145"/>
      <c r="D203" s="145"/>
      <c r="E203" s="145"/>
      <c r="F203" s="146">
        <f t="shared" si="19"/>
        <v>5801</v>
      </c>
      <c r="G203" s="147">
        <v>0</v>
      </c>
      <c r="H203" s="147">
        <v>888</v>
      </c>
      <c r="I203" s="147">
        <v>4242</v>
      </c>
      <c r="J203" s="147">
        <v>671</v>
      </c>
      <c r="R203"/>
      <c r="S203"/>
      <c r="T203"/>
      <c r="U203"/>
      <c r="V203"/>
      <c r="W203"/>
      <c r="X203" s="122"/>
    </row>
    <row r="204" spans="1:24" ht="13.5" customHeight="1" x14ac:dyDescent="0.25">
      <c r="A204" s="145" t="s">
        <v>161</v>
      </c>
      <c r="B204" s="145"/>
      <c r="C204" s="145"/>
      <c r="D204" s="145"/>
      <c r="E204" s="145"/>
      <c r="F204" s="146">
        <f t="shared" si="19"/>
        <v>740</v>
      </c>
      <c r="G204" s="147">
        <v>0</v>
      </c>
      <c r="H204" s="147">
        <v>87</v>
      </c>
      <c r="I204" s="147">
        <v>621</v>
      </c>
      <c r="J204" s="147">
        <v>32</v>
      </c>
      <c r="R204"/>
      <c r="S204"/>
      <c r="T204"/>
      <c r="U204"/>
      <c r="V204"/>
      <c r="W204"/>
      <c r="X204" s="122"/>
    </row>
    <row r="205" spans="1:24" ht="13.5" customHeight="1" x14ac:dyDescent="0.25">
      <c r="A205" s="145" t="s">
        <v>162</v>
      </c>
      <c r="B205" s="145"/>
      <c r="C205" s="145"/>
      <c r="D205" s="145"/>
      <c r="E205" s="145"/>
      <c r="F205" s="146">
        <f t="shared" si="19"/>
        <v>161</v>
      </c>
      <c r="G205" s="147">
        <v>0</v>
      </c>
      <c r="H205" s="147">
        <v>9</v>
      </c>
      <c r="I205" s="147">
        <v>132</v>
      </c>
      <c r="J205" s="147">
        <v>20</v>
      </c>
      <c r="R205"/>
      <c r="S205"/>
      <c r="T205"/>
      <c r="U205"/>
      <c r="V205"/>
      <c r="W205"/>
      <c r="X205" s="122"/>
    </row>
    <row r="206" spans="1:24" ht="13.5" customHeight="1" x14ac:dyDescent="0.25">
      <c r="A206" s="145" t="s">
        <v>163</v>
      </c>
      <c r="B206" s="145"/>
      <c r="C206" s="145"/>
      <c r="D206" s="145"/>
      <c r="E206" s="145"/>
      <c r="F206" s="146">
        <f t="shared" si="19"/>
        <v>7008</v>
      </c>
      <c r="G206" s="147">
        <v>0</v>
      </c>
      <c r="H206" s="147">
        <v>2354</v>
      </c>
      <c r="I206" s="147">
        <v>3625</v>
      </c>
      <c r="J206" s="147">
        <v>1029</v>
      </c>
      <c r="R206"/>
      <c r="S206"/>
      <c r="T206"/>
      <c r="U206"/>
      <c r="V206"/>
      <c r="W206"/>
      <c r="X206" s="122"/>
    </row>
    <row r="207" spans="1:24" ht="13.5" customHeight="1" x14ac:dyDescent="0.25">
      <c r="A207" s="145" t="s">
        <v>164</v>
      </c>
      <c r="B207" s="145"/>
      <c r="C207" s="145"/>
      <c r="D207" s="145"/>
      <c r="E207" s="145"/>
      <c r="F207" s="146">
        <f t="shared" si="19"/>
        <v>1533</v>
      </c>
      <c r="G207" s="147">
        <v>0</v>
      </c>
      <c r="H207" s="147">
        <v>148</v>
      </c>
      <c r="I207" s="147">
        <v>1321</v>
      </c>
      <c r="J207" s="147">
        <v>64</v>
      </c>
      <c r="R207"/>
      <c r="S207"/>
      <c r="T207"/>
      <c r="U207"/>
      <c r="V207"/>
      <c r="W207"/>
      <c r="X207" s="122"/>
    </row>
    <row r="208" spans="1:24" ht="13.5" customHeight="1" x14ac:dyDescent="0.25">
      <c r="A208" s="145" t="s">
        <v>165</v>
      </c>
      <c r="B208" s="145"/>
      <c r="C208" s="145"/>
      <c r="D208" s="145"/>
      <c r="E208" s="145"/>
      <c r="F208" s="146">
        <f t="shared" si="19"/>
        <v>97</v>
      </c>
      <c r="G208" s="147">
        <v>0</v>
      </c>
      <c r="H208" s="147">
        <v>12</v>
      </c>
      <c r="I208" s="147">
        <v>75</v>
      </c>
      <c r="J208" s="147">
        <v>10</v>
      </c>
      <c r="R208"/>
      <c r="S208"/>
      <c r="T208"/>
      <c r="U208"/>
      <c r="V208"/>
      <c r="W208"/>
      <c r="X208" s="122"/>
    </row>
    <row r="209" spans="1:24" ht="13.5" customHeight="1" x14ac:dyDescent="0.25">
      <c r="A209" s="145" t="s">
        <v>166</v>
      </c>
      <c r="B209" s="145"/>
      <c r="C209" s="145"/>
      <c r="D209" s="145"/>
      <c r="E209" s="145"/>
      <c r="F209" s="146">
        <f t="shared" si="19"/>
        <v>3543</v>
      </c>
      <c r="G209" s="147">
        <v>0</v>
      </c>
      <c r="H209" s="147">
        <v>3141</v>
      </c>
      <c r="I209" s="147">
        <v>363</v>
      </c>
      <c r="J209" s="147">
        <v>39</v>
      </c>
      <c r="R209"/>
      <c r="S209"/>
      <c r="T209"/>
      <c r="U209"/>
      <c r="V209"/>
      <c r="W209"/>
      <c r="X209" s="122"/>
    </row>
    <row r="210" spans="1:24" ht="13.5" customHeight="1" x14ac:dyDescent="0.25">
      <c r="A210" s="145" t="s">
        <v>167</v>
      </c>
      <c r="B210" s="145"/>
      <c r="C210" s="145"/>
      <c r="D210" s="145"/>
      <c r="E210" s="145"/>
      <c r="F210" s="146">
        <f t="shared" si="19"/>
        <v>2627</v>
      </c>
      <c r="G210" s="147">
        <v>0</v>
      </c>
      <c r="H210" s="147">
        <v>994</v>
      </c>
      <c r="I210" s="147">
        <v>732</v>
      </c>
      <c r="J210" s="147">
        <v>901</v>
      </c>
      <c r="R210"/>
      <c r="S210"/>
      <c r="T210"/>
      <c r="U210"/>
      <c r="V210"/>
      <c r="W210"/>
      <c r="X210" s="122"/>
    </row>
    <row r="211" spans="1:24" ht="13.5" customHeight="1" x14ac:dyDescent="0.25">
      <c r="A211" s="145" t="s">
        <v>168</v>
      </c>
      <c r="B211" s="145"/>
      <c r="C211" s="145"/>
      <c r="D211" s="145"/>
      <c r="E211" s="145"/>
      <c r="F211" s="146">
        <f t="shared" si="19"/>
        <v>72</v>
      </c>
      <c r="G211" s="147">
        <v>0</v>
      </c>
      <c r="H211" s="147">
        <v>31</v>
      </c>
      <c r="I211" s="147">
        <v>41</v>
      </c>
      <c r="J211" s="147">
        <v>0</v>
      </c>
      <c r="R211"/>
      <c r="S211"/>
      <c r="T211"/>
      <c r="U211"/>
      <c r="V211"/>
      <c r="W211"/>
      <c r="X211" s="122"/>
    </row>
    <row r="212" spans="1:24" ht="13.5" customHeight="1" x14ac:dyDescent="0.25">
      <c r="A212" s="145" t="s">
        <v>169</v>
      </c>
      <c r="B212" s="145"/>
      <c r="C212" s="145"/>
      <c r="D212" s="145"/>
      <c r="E212" s="145"/>
      <c r="F212" s="146">
        <f t="shared" si="19"/>
        <v>5092</v>
      </c>
      <c r="G212" s="147">
        <v>0</v>
      </c>
      <c r="H212" s="147">
        <v>106</v>
      </c>
      <c r="I212" s="147">
        <v>50</v>
      </c>
      <c r="J212" s="147">
        <v>4936</v>
      </c>
      <c r="R212"/>
      <c r="S212"/>
      <c r="T212"/>
      <c r="U212"/>
      <c r="V212"/>
      <c r="W212"/>
      <c r="X212" s="122"/>
    </row>
    <row r="213" spans="1:24" ht="13.5" customHeight="1" x14ac:dyDescent="0.25">
      <c r="A213" s="145" t="s">
        <v>170</v>
      </c>
      <c r="B213" s="145"/>
      <c r="C213" s="145"/>
      <c r="D213" s="145"/>
      <c r="E213" s="145"/>
      <c r="F213" s="146">
        <f t="shared" si="19"/>
        <v>939</v>
      </c>
      <c r="G213" s="147">
        <v>0</v>
      </c>
      <c r="H213" s="147">
        <v>5</v>
      </c>
      <c r="I213" s="147">
        <v>11</v>
      </c>
      <c r="J213" s="147">
        <v>923</v>
      </c>
      <c r="R213"/>
      <c r="S213"/>
      <c r="T213"/>
      <c r="U213"/>
      <c r="V213"/>
      <c r="W213"/>
      <c r="X213" s="122"/>
    </row>
    <row r="214" spans="1:24" ht="13.5" customHeight="1" x14ac:dyDescent="0.25">
      <c r="A214" s="145" t="s">
        <v>171</v>
      </c>
      <c r="B214" s="145"/>
      <c r="C214" s="145"/>
      <c r="D214" s="145"/>
      <c r="E214" s="145"/>
      <c r="F214" s="146">
        <f t="shared" si="19"/>
        <v>95</v>
      </c>
      <c r="G214" s="147">
        <v>0</v>
      </c>
      <c r="H214" s="147">
        <v>2</v>
      </c>
      <c r="I214" s="147">
        <v>1</v>
      </c>
      <c r="J214" s="147">
        <v>92</v>
      </c>
      <c r="R214"/>
      <c r="S214"/>
      <c r="T214"/>
      <c r="U214"/>
      <c r="V214"/>
      <c r="W214"/>
      <c r="X214" s="122"/>
    </row>
    <row r="215" spans="1:24" ht="13.5" customHeight="1" x14ac:dyDescent="0.25">
      <c r="A215" s="145" t="s">
        <v>172</v>
      </c>
      <c r="B215" s="145"/>
      <c r="C215" s="145"/>
      <c r="D215" s="145"/>
      <c r="E215" s="145"/>
      <c r="F215" s="146">
        <f t="shared" si="19"/>
        <v>183</v>
      </c>
      <c r="G215" s="147">
        <v>0</v>
      </c>
      <c r="H215" s="147">
        <v>65</v>
      </c>
      <c r="I215" s="147">
        <v>4</v>
      </c>
      <c r="J215" s="147">
        <v>114</v>
      </c>
      <c r="R215"/>
      <c r="S215"/>
      <c r="T215"/>
      <c r="U215"/>
      <c r="V215"/>
      <c r="W215"/>
      <c r="X215" s="122"/>
    </row>
    <row r="216" spans="1:24" ht="13.5" customHeight="1" x14ac:dyDescent="0.25">
      <c r="A216" s="145" t="s">
        <v>173</v>
      </c>
      <c r="B216" s="145"/>
      <c r="C216" s="145"/>
      <c r="D216" s="145"/>
      <c r="E216" s="145"/>
      <c r="F216" s="146">
        <f t="shared" si="19"/>
        <v>230</v>
      </c>
      <c r="G216" s="147">
        <v>0</v>
      </c>
      <c r="H216" s="147">
        <v>58</v>
      </c>
      <c r="I216" s="147">
        <v>5</v>
      </c>
      <c r="J216" s="147">
        <v>167</v>
      </c>
      <c r="R216"/>
      <c r="S216"/>
      <c r="T216"/>
      <c r="U216"/>
      <c r="V216"/>
      <c r="W216"/>
      <c r="X216" s="122"/>
    </row>
    <row r="217" spans="1:24" ht="13.5" customHeight="1" x14ac:dyDescent="0.25">
      <c r="A217" s="145" t="s">
        <v>174</v>
      </c>
      <c r="B217" s="145"/>
      <c r="C217" s="145"/>
      <c r="D217" s="145"/>
      <c r="E217" s="145"/>
      <c r="F217" s="146">
        <f t="shared" si="19"/>
        <v>4541</v>
      </c>
      <c r="G217" s="147">
        <v>0</v>
      </c>
      <c r="H217" s="147">
        <v>4541</v>
      </c>
      <c r="I217" s="147">
        <v>0</v>
      </c>
      <c r="J217" s="147">
        <v>0</v>
      </c>
      <c r="R217"/>
      <c r="S217"/>
      <c r="T217"/>
      <c r="U217"/>
      <c r="V217"/>
      <c r="W217"/>
      <c r="X217" s="122"/>
    </row>
    <row r="218" spans="1:24" ht="13.5" customHeight="1" x14ac:dyDescent="0.25">
      <c r="A218" s="145" t="s">
        <v>175</v>
      </c>
      <c r="B218" s="145"/>
      <c r="C218" s="145"/>
      <c r="D218" s="145"/>
      <c r="E218" s="145"/>
      <c r="F218" s="146">
        <f t="shared" si="19"/>
        <v>7977</v>
      </c>
      <c r="G218" s="147">
        <v>0</v>
      </c>
      <c r="H218" s="147">
        <v>7977</v>
      </c>
      <c r="I218" s="147">
        <v>0</v>
      </c>
      <c r="J218" s="147">
        <v>0</v>
      </c>
      <c r="R218"/>
      <c r="S218"/>
      <c r="T218"/>
      <c r="U218"/>
      <c r="V218"/>
      <c r="W218"/>
      <c r="X218" s="122"/>
    </row>
    <row r="219" spans="1:24" ht="13.5" customHeight="1" x14ac:dyDescent="0.25">
      <c r="A219" s="145" t="s">
        <v>176</v>
      </c>
      <c r="B219" s="145"/>
      <c r="C219" s="145"/>
      <c r="D219" s="145"/>
      <c r="E219" s="145"/>
      <c r="F219" s="146">
        <f>+SUM(G219:J219)</f>
        <v>7413</v>
      </c>
      <c r="G219" s="147">
        <v>0</v>
      </c>
      <c r="H219" s="147">
        <v>7413</v>
      </c>
      <c r="I219" s="147">
        <v>0</v>
      </c>
      <c r="J219" s="147">
        <v>0</v>
      </c>
      <c r="R219"/>
      <c r="S219"/>
      <c r="T219"/>
      <c r="U219"/>
      <c r="V219"/>
      <c r="W219"/>
      <c r="X219" s="122"/>
    </row>
    <row r="220" spans="1:24" ht="13.5" customHeight="1" x14ac:dyDescent="0.25">
      <c r="A220" s="145" t="s">
        <v>177</v>
      </c>
      <c r="B220" s="145"/>
      <c r="C220" s="145"/>
      <c r="D220" s="145"/>
      <c r="E220" s="145"/>
      <c r="F220" s="146">
        <f t="shared" si="19"/>
        <v>16259</v>
      </c>
      <c r="G220" s="147">
        <v>0</v>
      </c>
      <c r="H220" s="147">
        <v>4964</v>
      </c>
      <c r="I220" s="147">
        <v>6988</v>
      </c>
      <c r="J220" s="147">
        <v>4307</v>
      </c>
      <c r="R220"/>
      <c r="S220"/>
      <c r="T220"/>
      <c r="U220"/>
      <c r="V220"/>
      <c r="W220"/>
      <c r="X220" s="122"/>
    </row>
    <row r="221" spans="1:24" ht="13.5" customHeight="1" x14ac:dyDescent="0.25">
      <c r="A221" s="145" t="s">
        <v>178</v>
      </c>
      <c r="B221" s="145"/>
      <c r="C221" s="145"/>
      <c r="D221" s="145"/>
      <c r="E221" s="145"/>
      <c r="F221" s="146">
        <f t="shared" si="19"/>
        <v>5581</v>
      </c>
      <c r="G221" s="147">
        <v>0</v>
      </c>
      <c r="H221" s="147">
        <v>1311</v>
      </c>
      <c r="I221" s="147">
        <v>3466</v>
      </c>
      <c r="J221" s="147">
        <v>804</v>
      </c>
      <c r="R221"/>
      <c r="S221"/>
      <c r="T221"/>
      <c r="U221"/>
      <c r="V221"/>
      <c r="W221"/>
      <c r="X221" s="122"/>
    </row>
    <row r="222" spans="1:24" ht="13.5" customHeight="1" x14ac:dyDescent="0.25">
      <c r="A222" s="145" t="s">
        <v>179</v>
      </c>
      <c r="B222" s="145"/>
      <c r="C222" s="145"/>
      <c r="D222" s="145"/>
      <c r="E222" s="145"/>
      <c r="F222" s="146">
        <f t="shared" si="19"/>
        <v>1010</v>
      </c>
      <c r="G222" s="147">
        <v>0</v>
      </c>
      <c r="H222" s="147">
        <v>71</v>
      </c>
      <c r="I222" s="147">
        <v>905</v>
      </c>
      <c r="J222" s="147">
        <v>34</v>
      </c>
      <c r="R222"/>
      <c r="S222"/>
      <c r="T222"/>
      <c r="U222"/>
      <c r="V222"/>
      <c r="W222"/>
      <c r="X222" s="122"/>
    </row>
    <row r="223" spans="1:24" ht="13.5" customHeight="1" x14ac:dyDescent="0.25">
      <c r="A223" s="145" t="s">
        <v>180</v>
      </c>
      <c r="B223" s="145"/>
      <c r="C223" s="145"/>
      <c r="D223" s="145"/>
      <c r="E223" s="145"/>
      <c r="F223" s="146">
        <f t="shared" si="19"/>
        <v>5892</v>
      </c>
      <c r="G223" s="147">
        <v>0</v>
      </c>
      <c r="H223" s="147">
        <v>0</v>
      </c>
      <c r="I223" s="147">
        <v>5892</v>
      </c>
      <c r="J223" s="147">
        <v>0</v>
      </c>
      <c r="R223"/>
      <c r="S223"/>
      <c r="T223"/>
      <c r="U223"/>
      <c r="V223"/>
      <c r="W223"/>
      <c r="X223" s="122"/>
    </row>
    <row r="224" spans="1:24" ht="13.5" customHeight="1" x14ac:dyDescent="0.25">
      <c r="A224" s="145" t="s">
        <v>181</v>
      </c>
      <c r="B224" s="145"/>
      <c r="C224" s="145"/>
      <c r="D224" s="145"/>
      <c r="E224" s="145"/>
      <c r="F224" s="146">
        <f t="shared" si="19"/>
        <v>283</v>
      </c>
      <c r="G224" s="147">
        <v>0</v>
      </c>
      <c r="H224" s="147">
        <v>0</v>
      </c>
      <c r="I224" s="147">
        <v>283</v>
      </c>
      <c r="J224" s="147">
        <v>0</v>
      </c>
      <c r="R224"/>
      <c r="S224"/>
      <c r="T224"/>
      <c r="U224"/>
      <c r="V224"/>
      <c r="W224"/>
      <c r="X224" s="122"/>
    </row>
    <row r="225" spans="1:24" ht="13.5" customHeight="1" x14ac:dyDescent="0.25">
      <c r="A225" s="145" t="s">
        <v>182</v>
      </c>
      <c r="B225" s="145"/>
      <c r="C225" s="145"/>
      <c r="D225" s="145"/>
      <c r="E225" s="145"/>
      <c r="F225" s="146">
        <f t="shared" si="19"/>
        <v>5470</v>
      </c>
      <c r="G225" s="147">
        <v>0</v>
      </c>
      <c r="H225" s="147">
        <v>0</v>
      </c>
      <c r="I225" s="147">
        <v>5470</v>
      </c>
      <c r="J225" s="147">
        <v>0</v>
      </c>
      <c r="R225"/>
      <c r="S225"/>
      <c r="T225"/>
      <c r="U225"/>
      <c r="V225"/>
      <c r="W225"/>
      <c r="X225" s="122"/>
    </row>
    <row r="226" spans="1:24" ht="13.5" customHeight="1" x14ac:dyDescent="0.25">
      <c r="A226" s="145" t="s">
        <v>183</v>
      </c>
      <c r="B226" s="145"/>
      <c r="C226" s="145"/>
      <c r="D226" s="145"/>
      <c r="E226" s="145"/>
      <c r="F226" s="146">
        <f t="shared" si="19"/>
        <v>13447</v>
      </c>
      <c r="G226" s="147">
        <v>0</v>
      </c>
      <c r="H226" s="147">
        <v>4792</v>
      </c>
      <c r="I226" s="147">
        <v>4294</v>
      </c>
      <c r="J226" s="147">
        <v>4361</v>
      </c>
      <c r="R226"/>
      <c r="S226"/>
      <c r="T226"/>
      <c r="U226"/>
      <c r="V226"/>
      <c r="W226"/>
      <c r="X226" s="122"/>
    </row>
    <row r="227" spans="1:24" ht="13.5" customHeight="1" x14ac:dyDescent="0.2">
      <c r="A227" s="148" t="s">
        <v>184</v>
      </c>
      <c r="B227" s="148"/>
      <c r="C227" s="148"/>
      <c r="D227" s="148"/>
      <c r="E227" s="148"/>
      <c r="F227" s="149">
        <f t="shared" si="19"/>
        <v>34626</v>
      </c>
      <c r="G227" s="150">
        <v>0</v>
      </c>
      <c r="H227" s="150">
        <v>8826</v>
      </c>
      <c r="I227" s="150">
        <v>7448</v>
      </c>
      <c r="J227" s="150">
        <v>18352</v>
      </c>
    </row>
    <row r="228" spans="1:24" ht="15" x14ac:dyDescent="0.2">
      <c r="A228" s="177" t="s">
        <v>1</v>
      </c>
      <c r="B228" s="177"/>
      <c r="C228" s="177"/>
      <c r="D228" s="177"/>
      <c r="E228" s="177"/>
      <c r="F228" s="151">
        <f>SUM(F198:F227)</f>
        <v>192576</v>
      </c>
      <c r="G228" s="151">
        <f>SUM(G198:G227)</f>
        <v>7262</v>
      </c>
      <c r="H228" s="151">
        <f>SUM(H198:H227)</f>
        <v>67423</v>
      </c>
      <c r="I228" s="151">
        <f>SUM(I198:I227)</f>
        <v>65191</v>
      </c>
      <c r="J228" s="151">
        <f>SUM(J198:J227)</f>
        <v>52700</v>
      </c>
    </row>
    <row r="229" spans="1:24" s="40" customFormat="1" ht="15" x14ac:dyDescent="0.2">
      <c r="A229" s="178" t="s">
        <v>14</v>
      </c>
      <c r="B229" s="178"/>
      <c r="C229" s="178"/>
      <c r="D229" s="178"/>
      <c r="E229" s="178"/>
      <c r="F229" s="152">
        <f>SUM(G229:J229)</f>
        <v>1</v>
      </c>
      <c r="G229" s="152">
        <f>+G228/$F$228</f>
        <v>3.7709787304752412E-2</v>
      </c>
      <c r="H229" s="152">
        <f>+H228/$F$228</f>
        <v>0.35011112495845798</v>
      </c>
      <c r="I229" s="152">
        <f>+I228/$F$228</f>
        <v>0.33852089564639415</v>
      </c>
      <c r="J229" s="152">
        <f>+J228/$F$228</f>
        <v>0.27365819209039549</v>
      </c>
    </row>
    <row r="230" spans="1:24" x14ac:dyDescent="0.2">
      <c r="A230" s="153" t="s">
        <v>185</v>
      </c>
    </row>
    <row r="231" spans="1:24" ht="16.5" thickBot="1" x14ac:dyDescent="0.3">
      <c r="A231" s="12" t="s">
        <v>186</v>
      </c>
      <c r="B231" s="12"/>
      <c r="C231" s="12"/>
      <c r="D231" s="12"/>
      <c r="E231" s="12"/>
      <c r="F231" s="12"/>
      <c r="R231"/>
      <c r="S231"/>
      <c r="T231"/>
      <c r="U231"/>
      <c r="V231"/>
      <c r="W231"/>
      <c r="X231"/>
    </row>
    <row r="232" spans="1:24" ht="4.9000000000000004" customHeight="1" x14ac:dyDescent="0.25">
      <c r="R232"/>
      <c r="S232"/>
      <c r="T232"/>
      <c r="U232"/>
      <c r="V232"/>
      <c r="W232"/>
      <c r="X232"/>
    </row>
    <row r="233" spans="1:24" ht="21" customHeight="1" x14ac:dyDescent="0.25">
      <c r="A233" s="179" t="s">
        <v>152</v>
      </c>
      <c r="B233" s="180"/>
      <c r="C233" s="180"/>
      <c r="D233" s="180"/>
      <c r="E233" s="181"/>
      <c r="F233" s="154" t="s">
        <v>1</v>
      </c>
      <c r="R233"/>
      <c r="S233"/>
      <c r="T233"/>
      <c r="U233"/>
      <c r="V233"/>
      <c r="W233"/>
      <c r="X233"/>
    </row>
    <row r="234" spans="1:24" ht="13.5" customHeight="1" x14ac:dyDescent="0.25">
      <c r="A234" s="142" t="s">
        <v>187</v>
      </c>
      <c r="B234" s="142"/>
      <c r="C234" s="142"/>
      <c r="D234" s="142"/>
      <c r="E234" s="142"/>
      <c r="F234" s="143">
        <v>863</v>
      </c>
      <c r="R234"/>
      <c r="S234"/>
      <c r="T234"/>
      <c r="U234"/>
      <c r="V234"/>
      <c r="W234"/>
      <c r="X234"/>
    </row>
    <row r="235" spans="1:24" ht="13.5" customHeight="1" x14ac:dyDescent="0.25">
      <c r="A235" s="142" t="s">
        <v>188</v>
      </c>
      <c r="B235" s="142"/>
      <c r="C235" s="142"/>
      <c r="D235" s="142"/>
      <c r="E235" s="142"/>
      <c r="F235" s="143">
        <v>1907</v>
      </c>
      <c r="R235"/>
      <c r="S235"/>
      <c r="T235"/>
      <c r="U235"/>
      <c r="V235"/>
      <c r="W235"/>
      <c r="X235"/>
    </row>
    <row r="236" spans="1:24" ht="13.5" customHeight="1" x14ac:dyDescent="0.25">
      <c r="A236" s="142" t="s">
        <v>189</v>
      </c>
      <c r="B236" s="142"/>
      <c r="C236" s="142"/>
      <c r="D236" s="142"/>
      <c r="E236" s="142"/>
      <c r="F236" s="143">
        <v>4672</v>
      </c>
      <c r="R236"/>
      <c r="S236"/>
      <c r="T236"/>
      <c r="U236"/>
      <c r="V236"/>
      <c r="W236"/>
      <c r="X236"/>
    </row>
    <row r="237" spans="1:24" ht="13.5" customHeight="1" x14ac:dyDescent="0.25">
      <c r="A237" s="142" t="s">
        <v>190</v>
      </c>
      <c r="B237" s="142"/>
      <c r="C237" s="142"/>
      <c r="D237" s="142"/>
      <c r="E237" s="142"/>
      <c r="F237" s="143">
        <v>87</v>
      </c>
      <c r="R237"/>
      <c r="S237"/>
      <c r="T237"/>
      <c r="U237"/>
      <c r="V237"/>
      <c r="W237"/>
      <c r="X237"/>
    </row>
    <row r="238" spans="1:24" ht="13.5" customHeight="1" x14ac:dyDescent="0.25">
      <c r="A238" s="142" t="s">
        <v>191</v>
      </c>
      <c r="B238" s="142"/>
      <c r="C238" s="142"/>
      <c r="D238" s="142"/>
      <c r="E238" s="142"/>
      <c r="F238" s="143">
        <v>2850</v>
      </c>
      <c r="R238"/>
      <c r="S238"/>
      <c r="T238"/>
      <c r="U238"/>
      <c r="V238"/>
      <c r="W238"/>
      <c r="X238"/>
    </row>
    <row r="239" spans="1:24" ht="13.5" customHeight="1" x14ac:dyDescent="0.25">
      <c r="A239" s="142" t="s">
        <v>192</v>
      </c>
      <c r="B239" s="142"/>
      <c r="C239" s="142"/>
      <c r="D239" s="142"/>
      <c r="E239" s="142"/>
      <c r="F239" s="143">
        <v>65</v>
      </c>
      <c r="R239"/>
      <c r="S239"/>
      <c r="T239"/>
      <c r="U239"/>
      <c r="V239"/>
      <c r="W239"/>
      <c r="X239"/>
    </row>
    <row r="240" spans="1:24" ht="13.5" customHeight="1" x14ac:dyDescent="0.25">
      <c r="A240" s="142" t="s">
        <v>193</v>
      </c>
      <c r="B240" s="142"/>
      <c r="C240" s="142"/>
      <c r="D240" s="142"/>
      <c r="E240" s="142"/>
      <c r="F240" s="143">
        <v>1879</v>
      </c>
      <c r="R240"/>
      <c r="S240"/>
      <c r="T240"/>
      <c r="U240"/>
      <c r="V240"/>
      <c r="W240"/>
      <c r="X240"/>
    </row>
    <row r="241" spans="1:24" ht="13.5" customHeight="1" x14ac:dyDescent="0.25">
      <c r="A241" s="142" t="s">
        <v>194</v>
      </c>
      <c r="B241" s="142"/>
      <c r="C241" s="142"/>
      <c r="D241" s="142"/>
      <c r="E241" s="142"/>
      <c r="F241" s="143">
        <v>2391</v>
      </c>
      <c r="R241"/>
      <c r="S241"/>
      <c r="T241"/>
      <c r="U241"/>
      <c r="V241"/>
      <c r="W241"/>
      <c r="X241"/>
    </row>
    <row r="242" spans="1:24" ht="13.5" customHeight="1" x14ac:dyDescent="0.25">
      <c r="A242" s="142" t="s">
        <v>195</v>
      </c>
      <c r="B242" s="142"/>
      <c r="C242" s="142"/>
      <c r="D242" s="142"/>
      <c r="E242" s="142"/>
      <c r="F242" s="143">
        <v>35</v>
      </c>
      <c r="R242"/>
      <c r="S242"/>
      <c r="T242"/>
      <c r="U242"/>
      <c r="V242"/>
      <c r="W242"/>
      <c r="X242"/>
    </row>
    <row r="243" spans="1:24" ht="13.5" customHeight="1" x14ac:dyDescent="0.25">
      <c r="A243" s="142" t="s">
        <v>196</v>
      </c>
      <c r="B243" s="142"/>
      <c r="C243" s="142"/>
      <c r="D243" s="142"/>
      <c r="E243" s="142"/>
      <c r="F243" s="143">
        <v>46</v>
      </c>
      <c r="R243"/>
      <c r="S243"/>
      <c r="T243"/>
      <c r="U243"/>
      <c r="V243"/>
      <c r="W243"/>
      <c r="X243"/>
    </row>
    <row r="244" spans="1:24" ht="13.5" customHeight="1" x14ac:dyDescent="0.25">
      <c r="A244" s="142" t="s">
        <v>197</v>
      </c>
      <c r="B244" s="142"/>
      <c r="C244" s="142"/>
      <c r="D244" s="142"/>
      <c r="E244" s="142"/>
      <c r="F244" s="143">
        <v>3763</v>
      </c>
      <c r="R244"/>
      <c r="S244"/>
      <c r="T244"/>
      <c r="U244"/>
      <c r="V244"/>
      <c r="W244"/>
      <c r="X244"/>
    </row>
    <row r="245" spans="1:24" ht="13.5" customHeight="1" x14ac:dyDescent="0.25">
      <c r="A245" s="142" t="s">
        <v>198</v>
      </c>
      <c r="B245" s="142"/>
      <c r="C245" s="142"/>
      <c r="D245" s="142"/>
      <c r="E245" s="142"/>
      <c r="F245" s="143">
        <v>114</v>
      </c>
      <c r="R245"/>
      <c r="S245"/>
      <c r="T245"/>
      <c r="U245"/>
      <c r="V245"/>
      <c r="W245"/>
      <c r="X245"/>
    </row>
    <row r="246" spans="1:24" ht="13.5" customHeight="1" x14ac:dyDescent="0.25">
      <c r="A246" s="142" t="s">
        <v>199</v>
      </c>
      <c r="B246" s="142"/>
      <c r="C246" s="142"/>
      <c r="D246" s="142"/>
      <c r="E246" s="142"/>
      <c r="F246" s="143">
        <v>512</v>
      </c>
      <c r="R246"/>
      <c r="S246"/>
      <c r="T246"/>
      <c r="U246"/>
      <c r="V246"/>
      <c r="W246"/>
      <c r="X246"/>
    </row>
    <row r="247" spans="1:24" ht="13.5" customHeight="1" x14ac:dyDescent="0.25">
      <c r="A247" s="142" t="s">
        <v>200</v>
      </c>
      <c r="B247" s="142"/>
      <c r="C247" s="142"/>
      <c r="D247" s="142"/>
      <c r="E247" s="142"/>
      <c r="F247" s="143">
        <v>1499</v>
      </c>
      <c r="R247"/>
      <c r="S247"/>
      <c r="T247"/>
      <c r="U247"/>
      <c r="V247"/>
      <c r="W247"/>
      <c r="X247"/>
    </row>
    <row r="248" spans="1:24" ht="13.5" customHeight="1" x14ac:dyDescent="0.25">
      <c r="A248" s="142" t="s">
        <v>201</v>
      </c>
      <c r="B248" s="142"/>
      <c r="C248" s="142"/>
      <c r="D248" s="142"/>
      <c r="E248" s="142"/>
      <c r="F248" s="143">
        <v>152</v>
      </c>
      <c r="R248"/>
      <c r="S248"/>
      <c r="T248"/>
      <c r="U248"/>
      <c r="V248"/>
      <c r="W248"/>
      <c r="X248"/>
    </row>
    <row r="249" spans="1:24" ht="13.5" customHeight="1" x14ac:dyDescent="0.25">
      <c r="A249" s="142" t="s">
        <v>202</v>
      </c>
      <c r="B249" s="142"/>
      <c r="C249" s="142"/>
      <c r="D249" s="142"/>
      <c r="E249" s="142"/>
      <c r="F249" s="143">
        <v>83</v>
      </c>
      <c r="R249"/>
      <c r="S249"/>
      <c r="T249"/>
      <c r="U249"/>
      <c r="V249"/>
      <c r="W249"/>
      <c r="X249"/>
    </row>
    <row r="250" spans="1:24" ht="13.5" customHeight="1" x14ac:dyDescent="0.25">
      <c r="A250" s="142" t="s">
        <v>203</v>
      </c>
      <c r="B250" s="142"/>
      <c r="C250" s="142"/>
      <c r="D250" s="142"/>
      <c r="E250" s="142"/>
      <c r="F250" s="143">
        <v>73</v>
      </c>
      <c r="R250"/>
      <c r="S250"/>
      <c r="T250"/>
      <c r="U250"/>
      <c r="V250"/>
      <c r="W250"/>
      <c r="X250"/>
    </row>
    <row r="251" spans="1:24" ht="13.5" customHeight="1" x14ac:dyDescent="0.25">
      <c r="A251" s="142" t="s">
        <v>204</v>
      </c>
      <c r="B251" s="142"/>
      <c r="C251" s="142"/>
      <c r="D251" s="142"/>
      <c r="E251" s="142"/>
      <c r="F251" s="143">
        <v>197</v>
      </c>
      <c r="R251"/>
      <c r="S251"/>
      <c r="T251"/>
      <c r="U251"/>
      <c r="V251"/>
      <c r="W251"/>
      <c r="X251"/>
    </row>
    <row r="252" spans="1:24" ht="13.5" customHeight="1" x14ac:dyDescent="0.25">
      <c r="A252" s="142" t="s">
        <v>205</v>
      </c>
      <c r="B252" s="142"/>
      <c r="C252" s="142"/>
      <c r="D252" s="142"/>
      <c r="E252" s="142"/>
      <c r="F252" s="143">
        <v>386</v>
      </c>
      <c r="R252"/>
      <c r="S252"/>
      <c r="T252"/>
      <c r="U252"/>
      <c r="V252"/>
      <c r="W252"/>
      <c r="X252"/>
    </row>
    <row r="253" spans="1:24" ht="13.5" customHeight="1" x14ac:dyDescent="0.25">
      <c r="A253" s="142" t="s">
        <v>206</v>
      </c>
      <c r="B253" s="142"/>
      <c r="C253" s="142"/>
      <c r="D253" s="142"/>
      <c r="E253" s="142"/>
      <c r="F253" s="143">
        <v>133</v>
      </c>
      <c r="R253"/>
      <c r="S253"/>
      <c r="T253"/>
      <c r="U253"/>
      <c r="V253"/>
      <c r="W253"/>
      <c r="X253"/>
    </row>
    <row r="254" spans="1:24" ht="13.5" customHeight="1" x14ac:dyDescent="0.25">
      <c r="A254" s="142" t="s">
        <v>207</v>
      </c>
      <c r="B254" s="142"/>
      <c r="C254" s="142"/>
      <c r="D254" s="142"/>
      <c r="E254" s="142"/>
      <c r="F254" s="143">
        <v>62</v>
      </c>
      <c r="R254"/>
      <c r="S254"/>
      <c r="T254"/>
      <c r="U254"/>
      <c r="V254"/>
      <c r="W254"/>
      <c r="X254"/>
    </row>
    <row r="255" spans="1:24" ht="13.5" customHeight="1" x14ac:dyDescent="0.25">
      <c r="A255" s="142" t="s">
        <v>208</v>
      </c>
      <c r="B255" s="142"/>
      <c r="C255" s="142"/>
      <c r="D255" s="142"/>
      <c r="E255" s="142"/>
      <c r="F255" s="143">
        <v>36</v>
      </c>
      <c r="R255"/>
      <c r="S255"/>
      <c r="T255"/>
      <c r="U255"/>
      <c r="V255"/>
      <c r="W255"/>
      <c r="X255"/>
    </row>
    <row r="256" spans="1:24" ht="13.5" customHeight="1" x14ac:dyDescent="0.25">
      <c r="A256" s="142" t="s">
        <v>209</v>
      </c>
      <c r="B256" s="142"/>
      <c r="C256" s="142"/>
      <c r="D256" s="142"/>
      <c r="E256" s="142"/>
      <c r="F256" s="143">
        <v>7</v>
      </c>
      <c r="R256"/>
      <c r="S256"/>
      <c r="T256"/>
      <c r="U256"/>
      <c r="V256"/>
      <c r="W256"/>
      <c r="X256"/>
    </row>
    <row r="257" spans="1:24" ht="13.5" customHeight="1" x14ac:dyDescent="0.25">
      <c r="A257" s="142" t="s">
        <v>210</v>
      </c>
      <c r="B257" s="142"/>
      <c r="C257" s="142"/>
      <c r="D257" s="142"/>
      <c r="E257" s="142"/>
      <c r="F257" s="143">
        <v>12</v>
      </c>
      <c r="R257"/>
      <c r="S257"/>
      <c r="T257"/>
      <c r="U257"/>
      <c r="V257"/>
      <c r="W257"/>
      <c r="X257"/>
    </row>
    <row r="258" spans="1:24" ht="13.5" customHeight="1" x14ac:dyDescent="0.25">
      <c r="A258" s="142" t="s">
        <v>211</v>
      </c>
      <c r="B258" s="142"/>
      <c r="C258" s="142"/>
      <c r="D258" s="142"/>
      <c r="E258" s="142"/>
      <c r="F258" s="143">
        <v>2627</v>
      </c>
      <c r="R258"/>
      <c r="S258"/>
      <c r="T258"/>
      <c r="U258"/>
      <c r="V258"/>
      <c r="W258"/>
      <c r="X258"/>
    </row>
    <row r="259" spans="1:24" ht="13.5" customHeight="1" x14ac:dyDescent="0.25">
      <c r="A259" s="142" t="s">
        <v>212</v>
      </c>
      <c r="B259" s="142"/>
      <c r="C259" s="142"/>
      <c r="D259" s="142"/>
      <c r="E259" s="142"/>
      <c r="F259" s="143">
        <v>89</v>
      </c>
      <c r="R259"/>
      <c r="S259"/>
      <c r="T259"/>
      <c r="U259"/>
      <c r="V259"/>
      <c r="W259"/>
      <c r="X259"/>
    </row>
    <row r="260" spans="1:24" ht="13.5" customHeight="1" x14ac:dyDescent="0.25">
      <c r="A260" s="142" t="s">
        <v>213</v>
      </c>
      <c r="B260" s="142"/>
      <c r="C260" s="142"/>
      <c r="D260" s="142"/>
      <c r="E260" s="142"/>
      <c r="F260" s="143">
        <v>6387</v>
      </c>
      <c r="R260"/>
      <c r="S260"/>
      <c r="T260"/>
      <c r="U260"/>
      <c r="V260"/>
      <c r="W260"/>
      <c r="X260"/>
    </row>
    <row r="261" spans="1:24" ht="13.5" customHeight="1" x14ac:dyDescent="0.25">
      <c r="A261" s="142" t="s">
        <v>214</v>
      </c>
      <c r="B261" s="142"/>
      <c r="C261" s="142"/>
      <c r="D261" s="142"/>
      <c r="E261" s="142"/>
      <c r="F261" s="143">
        <v>2937</v>
      </c>
      <c r="R261"/>
      <c r="S261"/>
      <c r="T261"/>
      <c r="U261"/>
      <c r="V261"/>
      <c r="W261"/>
      <c r="X261"/>
    </row>
    <row r="262" spans="1:24" ht="13.5" customHeight="1" x14ac:dyDescent="0.25">
      <c r="A262" s="142" t="s">
        <v>215</v>
      </c>
      <c r="B262" s="142"/>
      <c r="C262" s="142"/>
      <c r="D262" s="142"/>
      <c r="E262" s="142"/>
      <c r="F262" s="143">
        <v>4325</v>
      </c>
      <c r="R262"/>
      <c r="S262"/>
      <c r="T262"/>
      <c r="U262"/>
      <c r="V262"/>
      <c r="W262"/>
      <c r="X262"/>
    </row>
    <row r="263" spans="1:24" ht="13.5" customHeight="1" x14ac:dyDescent="0.25">
      <c r="A263" s="142" t="s">
        <v>216</v>
      </c>
      <c r="B263" s="142"/>
      <c r="C263" s="142"/>
      <c r="D263" s="142"/>
      <c r="E263" s="142"/>
      <c r="F263" s="143">
        <v>628</v>
      </c>
      <c r="R263"/>
      <c r="S263"/>
      <c r="T263"/>
      <c r="U263"/>
      <c r="V263"/>
      <c r="W263"/>
      <c r="X263"/>
    </row>
    <row r="264" spans="1:24" ht="13.5" customHeight="1" x14ac:dyDescent="0.25">
      <c r="A264" s="142" t="s">
        <v>217</v>
      </c>
      <c r="B264" s="142"/>
      <c r="C264" s="142"/>
      <c r="D264" s="142"/>
      <c r="E264" s="142"/>
      <c r="F264" s="143">
        <v>88</v>
      </c>
      <c r="R264"/>
      <c r="S264"/>
      <c r="T264"/>
      <c r="U264"/>
      <c r="V264"/>
      <c r="W264"/>
      <c r="X264"/>
    </row>
    <row r="265" spans="1:24" ht="13.5" customHeight="1" x14ac:dyDescent="0.25">
      <c r="A265" s="142" t="s">
        <v>218</v>
      </c>
      <c r="B265" s="142"/>
      <c r="C265" s="142"/>
      <c r="D265" s="142"/>
      <c r="E265" s="142"/>
      <c r="F265" s="143">
        <v>15</v>
      </c>
      <c r="R265"/>
      <c r="S265"/>
      <c r="T265"/>
      <c r="U265"/>
      <c r="V265"/>
      <c r="W265"/>
      <c r="X265"/>
    </row>
    <row r="266" spans="1:24" ht="13.5" customHeight="1" x14ac:dyDescent="0.25">
      <c r="A266" s="142" t="s">
        <v>219</v>
      </c>
      <c r="B266" s="142"/>
      <c r="C266" s="142"/>
      <c r="D266" s="142"/>
      <c r="E266" s="142"/>
      <c r="F266" s="143">
        <v>28</v>
      </c>
      <c r="R266"/>
      <c r="S266"/>
      <c r="T266"/>
      <c r="U266"/>
      <c r="V266"/>
      <c r="W266"/>
      <c r="X266"/>
    </row>
    <row r="267" spans="1:24" ht="13.5" customHeight="1" x14ac:dyDescent="0.25">
      <c r="A267" s="142" t="s">
        <v>220</v>
      </c>
      <c r="B267" s="142"/>
      <c r="C267" s="142"/>
      <c r="D267" s="142"/>
      <c r="E267" s="142"/>
      <c r="F267" s="143">
        <v>9</v>
      </c>
      <c r="R267"/>
      <c r="S267"/>
      <c r="T267"/>
      <c r="U267"/>
      <c r="V267"/>
      <c r="W267"/>
      <c r="X267"/>
    </row>
    <row r="268" spans="1:24" ht="13.5" customHeight="1" x14ac:dyDescent="0.25">
      <c r="A268" s="142" t="s">
        <v>221</v>
      </c>
      <c r="B268" s="142"/>
      <c r="C268" s="142"/>
      <c r="D268" s="142"/>
      <c r="E268" s="142"/>
      <c r="F268" s="143">
        <v>8</v>
      </c>
      <c r="R268"/>
      <c r="S268"/>
      <c r="T268"/>
      <c r="U268"/>
      <c r="V268"/>
      <c r="W268"/>
      <c r="X268"/>
    </row>
    <row r="269" spans="1:24" ht="13.5" customHeight="1" x14ac:dyDescent="0.25">
      <c r="A269" s="142" t="s">
        <v>222</v>
      </c>
      <c r="B269" s="142"/>
      <c r="C269" s="142"/>
      <c r="D269" s="142"/>
      <c r="E269" s="142"/>
      <c r="F269" s="143">
        <v>28</v>
      </c>
      <c r="R269"/>
      <c r="S269"/>
      <c r="T269"/>
      <c r="U269"/>
      <c r="V269"/>
      <c r="W269"/>
      <c r="X269"/>
    </row>
    <row r="270" spans="1:24" ht="13.5" customHeight="1" x14ac:dyDescent="0.25">
      <c r="A270" s="142" t="s">
        <v>223</v>
      </c>
      <c r="B270" s="142"/>
      <c r="C270" s="142"/>
      <c r="D270" s="142"/>
      <c r="E270" s="142"/>
      <c r="F270" s="143">
        <v>92</v>
      </c>
      <c r="R270"/>
      <c r="S270"/>
      <c r="T270"/>
      <c r="U270"/>
      <c r="V270"/>
      <c r="W270"/>
      <c r="X270"/>
    </row>
    <row r="271" spans="1:24" ht="13.5" customHeight="1" x14ac:dyDescent="0.25">
      <c r="A271" s="142" t="s">
        <v>224</v>
      </c>
      <c r="B271" s="142"/>
      <c r="C271" s="142"/>
      <c r="D271" s="142"/>
      <c r="E271" s="142"/>
      <c r="F271" s="143">
        <v>23</v>
      </c>
      <c r="R271"/>
      <c r="S271"/>
      <c r="T271"/>
      <c r="U271"/>
      <c r="V271"/>
      <c r="W271"/>
      <c r="X271"/>
    </row>
    <row r="272" spans="1:24" ht="13.5" customHeight="1" x14ac:dyDescent="0.25">
      <c r="A272" s="142" t="s">
        <v>225</v>
      </c>
      <c r="B272" s="142"/>
      <c r="C272" s="142"/>
      <c r="D272" s="142"/>
      <c r="E272" s="142"/>
      <c r="F272" s="143">
        <v>4</v>
      </c>
      <c r="R272"/>
      <c r="S272"/>
      <c r="T272"/>
      <c r="U272"/>
      <c r="V272"/>
      <c r="W272"/>
      <c r="X272"/>
    </row>
    <row r="273" spans="1:24" ht="13.5" customHeight="1" x14ac:dyDescent="0.25">
      <c r="A273" s="142" t="s">
        <v>226</v>
      </c>
      <c r="B273" s="142"/>
      <c r="C273" s="142"/>
      <c r="D273" s="142"/>
      <c r="E273" s="142"/>
      <c r="F273" s="143">
        <v>1</v>
      </c>
      <c r="R273"/>
      <c r="S273"/>
      <c r="T273"/>
      <c r="U273"/>
      <c r="V273"/>
      <c r="W273"/>
      <c r="X273"/>
    </row>
    <row r="274" spans="1:24" ht="13.5" customHeight="1" x14ac:dyDescent="0.25">
      <c r="A274" s="142" t="s">
        <v>227</v>
      </c>
      <c r="B274" s="142"/>
      <c r="C274" s="142"/>
      <c r="D274" s="142"/>
      <c r="E274" s="142"/>
      <c r="F274" s="143">
        <v>0</v>
      </c>
      <c r="R274"/>
      <c r="S274"/>
      <c r="T274"/>
      <c r="U274"/>
      <c r="V274"/>
      <c r="W274"/>
      <c r="X274"/>
    </row>
    <row r="275" spans="1:24" ht="13.5" customHeight="1" x14ac:dyDescent="0.25">
      <c r="A275" s="142" t="s">
        <v>228</v>
      </c>
      <c r="B275" s="142"/>
      <c r="C275" s="142"/>
      <c r="D275" s="142"/>
      <c r="E275" s="142"/>
      <c r="F275" s="143"/>
      <c r="R275"/>
      <c r="S275"/>
      <c r="T275"/>
      <c r="U275"/>
      <c r="V275"/>
      <c r="W275"/>
      <c r="X275"/>
    </row>
    <row r="276" spans="1:24" ht="13.5" customHeight="1" x14ac:dyDescent="0.25">
      <c r="A276" s="142" t="s">
        <v>229</v>
      </c>
      <c r="B276" s="142"/>
      <c r="C276" s="142"/>
      <c r="D276" s="142"/>
      <c r="E276" s="142"/>
      <c r="F276" s="143">
        <v>2</v>
      </c>
      <c r="R276"/>
      <c r="S276"/>
      <c r="T276"/>
      <c r="U276"/>
      <c r="V276"/>
      <c r="W276"/>
      <c r="X276"/>
    </row>
    <row r="277" spans="1:24" ht="13.5" customHeight="1" x14ac:dyDescent="0.25">
      <c r="A277" s="142" t="s">
        <v>230</v>
      </c>
      <c r="B277" s="142"/>
      <c r="C277" s="142"/>
      <c r="D277" s="142"/>
      <c r="E277" s="142"/>
      <c r="F277" s="143">
        <v>0</v>
      </c>
      <c r="R277"/>
      <c r="S277"/>
      <c r="T277"/>
      <c r="U277"/>
      <c r="V277"/>
      <c r="W277"/>
      <c r="X277"/>
    </row>
    <row r="278" spans="1:24" ht="13.5" customHeight="1" x14ac:dyDescent="0.25">
      <c r="A278" s="142" t="s">
        <v>231</v>
      </c>
      <c r="B278" s="142"/>
      <c r="C278" s="142"/>
      <c r="D278" s="142"/>
      <c r="E278" s="142"/>
      <c r="F278" s="143">
        <v>0</v>
      </c>
      <c r="R278"/>
      <c r="S278"/>
      <c r="T278"/>
      <c r="U278"/>
      <c r="V278"/>
      <c r="W278"/>
      <c r="X278"/>
    </row>
    <row r="279" spans="1:24" ht="13.5" customHeight="1" x14ac:dyDescent="0.25">
      <c r="A279" s="142" t="s">
        <v>232</v>
      </c>
      <c r="B279" s="142"/>
      <c r="C279" s="142"/>
      <c r="D279" s="142"/>
      <c r="E279" s="142"/>
      <c r="F279" s="143">
        <v>1</v>
      </c>
      <c r="R279"/>
      <c r="S279"/>
      <c r="T279"/>
      <c r="U279"/>
      <c r="V279"/>
      <c r="W279"/>
      <c r="X279"/>
    </row>
    <row r="280" spans="1:24" ht="13.5" customHeight="1" x14ac:dyDescent="0.25">
      <c r="A280" s="142" t="s">
        <v>233</v>
      </c>
      <c r="B280" s="142"/>
      <c r="C280" s="142"/>
      <c r="D280" s="142"/>
      <c r="E280" s="142"/>
      <c r="F280" s="143">
        <v>2</v>
      </c>
      <c r="R280"/>
      <c r="S280"/>
      <c r="T280"/>
      <c r="U280"/>
      <c r="V280"/>
      <c r="W280"/>
      <c r="X280"/>
    </row>
    <row r="281" spans="1:24" ht="13.5" customHeight="1" x14ac:dyDescent="0.25">
      <c r="A281" s="142" t="s">
        <v>234</v>
      </c>
      <c r="B281" s="142"/>
      <c r="C281" s="142"/>
      <c r="D281" s="142"/>
      <c r="E281" s="142"/>
      <c r="F281" s="143">
        <v>1</v>
      </c>
      <c r="R281"/>
      <c r="S281"/>
      <c r="T281"/>
      <c r="U281"/>
      <c r="V281"/>
      <c r="W281"/>
      <c r="X281"/>
    </row>
    <row r="282" spans="1:24" ht="13.5" customHeight="1" x14ac:dyDescent="0.25">
      <c r="A282" s="155" t="s">
        <v>235</v>
      </c>
      <c r="B282" s="155"/>
      <c r="C282" s="155"/>
      <c r="D282" s="155"/>
      <c r="E282" s="155"/>
      <c r="F282" s="156">
        <v>23</v>
      </c>
      <c r="R282"/>
      <c r="S282"/>
      <c r="T282"/>
      <c r="U282"/>
      <c r="V282"/>
      <c r="W282"/>
      <c r="X282"/>
    </row>
    <row r="283" spans="1:24" ht="17.25" customHeight="1" x14ac:dyDescent="0.25">
      <c r="A283" s="182" t="s">
        <v>1</v>
      </c>
      <c r="B283" s="175"/>
      <c r="C283" s="175"/>
      <c r="D283" s="175"/>
      <c r="E283" s="176"/>
      <c r="F283" s="151">
        <f>SUM(F234:F282)</f>
        <v>39142</v>
      </c>
      <c r="R283"/>
      <c r="S283"/>
      <c r="T283"/>
      <c r="U283"/>
      <c r="V283"/>
      <c r="W283"/>
      <c r="X283"/>
    </row>
    <row r="284" spans="1:24" s="34" customFormat="1" ht="10.9" customHeight="1" x14ac:dyDescent="0.25">
      <c r="A284" s="157"/>
      <c r="B284" s="157"/>
      <c r="C284" s="157"/>
      <c r="D284" s="157"/>
      <c r="E284" s="157"/>
      <c r="F284" s="158"/>
      <c r="R284"/>
      <c r="S284"/>
      <c r="T284"/>
      <c r="U284"/>
      <c r="V284"/>
      <c r="W284"/>
      <c r="X284"/>
    </row>
    <row r="285" spans="1:24" ht="16.5" thickBot="1" x14ac:dyDescent="0.3">
      <c r="A285" s="159" t="s">
        <v>236</v>
      </c>
      <c r="B285" s="159"/>
      <c r="C285" s="159"/>
      <c r="D285" s="159"/>
      <c r="E285" s="160"/>
      <c r="F285" s="160"/>
      <c r="G285" s="160"/>
      <c r="H285" s="160"/>
      <c r="I285" s="160"/>
      <c r="J285" s="160"/>
      <c r="K285" s="160"/>
      <c r="L285" s="160"/>
      <c r="M285" s="160"/>
      <c r="N285" s="160"/>
    </row>
    <row r="286" spans="1:24" ht="4.1500000000000004" customHeight="1" x14ac:dyDescent="0.2">
      <c r="M286" s="98"/>
      <c r="N286" s="98"/>
      <c r="X286" s="34"/>
    </row>
    <row r="287" spans="1:24" ht="15" x14ac:dyDescent="0.2">
      <c r="A287" s="161" t="s">
        <v>237</v>
      </c>
      <c r="B287" s="162" t="s">
        <v>1</v>
      </c>
      <c r="C287" s="162" t="s">
        <v>40</v>
      </c>
      <c r="D287" s="163"/>
      <c r="E287" s="163"/>
      <c r="F287" s="163"/>
      <c r="G287" s="163"/>
      <c r="H287" s="163"/>
      <c r="I287" s="163"/>
      <c r="J287" s="163"/>
      <c r="K287" s="163"/>
      <c r="L287" s="163"/>
      <c r="M287" s="163"/>
    </row>
    <row r="288" spans="1:24" ht="15" x14ac:dyDescent="0.25">
      <c r="A288" s="164" t="s">
        <v>23</v>
      </c>
      <c r="B288" s="165">
        <f>SUM(C288:M288)</f>
        <v>7262</v>
      </c>
      <c r="C288" s="166">
        <v>7262</v>
      </c>
      <c r="D288" s="167"/>
      <c r="E288" s="167"/>
      <c r="F288" s="167"/>
      <c r="G288" s="167"/>
      <c r="H288" s="167"/>
      <c r="I288" s="167"/>
      <c r="J288" s="167"/>
      <c r="K288" s="167"/>
      <c r="L288" s="167"/>
      <c r="M288" s="167"/>
      <c r="S288" s="34"/>
      <c r="T288" s="34"/>
      <c r="U288" s="34"/>
      <c r="V288" s="34"/>
      <c r="W288" s="34"/>
    </row>
    <row r="289" spans="1:13" ht="15" x14ac:dyDescent="0.25">
      <c r="A289" s="168" t="s">
        <v>24</v>
      </c>
      <c r="B289" s="165">
        <f>SUM(C289:M289)</f>
        <v>67423</v>
      </c>
      <c r="C289" s="166">
        <v>67423</v>
      </c>
      <c r="D289" s="167"/>
      <c r="E289" s="167"/>
      <c r="F289" s="167"/>
      <c r="G289" s="167"/>
      <c r="H289" s="167"/>
      <c r="I289" s="167"/>
      <c r="J289" s="167"/>
      <c r="K289" s="167"/>
      <c r="L289" s="167"/>
      <c r="M289" s="167"/>
    </row>
    <row r="290" spans="1:13" ht="15" x14ac:dyDescent="0.25">
      <c r="A290" s="168" t="s">
        <v>25</v>
      </c>
      <c r="B290" s="165">
        <f>SUM(C290:M290)</f>
        <v>65191</v>
      </c>
      <c r="C290" s="166">
        <v>65191</v>
      </c>
      <c r="D290" s="167"/>
      <c r="E290" s="167"/>
      <c r="F290" s="167"/>
      <c r="G290" s="167"/>
      <c r="H290" s="167"/>
      <c r="I290" s="167"/>
      <c r="J290" s="167"/>
      <c r="K290" s="167"/>
      <c r="L290" s="167"/>
      <c r="M290" s="167"/>
    </row>
    <row r="291" spans="1:13" ht="15" x14ac:dyDescent="0.25">
      <c r="A291" s="169" t="s">
        <v>154</v>
      </c>
      <c r="B291" s="170">
        <f>SUM(C291:M291)</f>
        <v>91842</v>
      </c>
      <c r="C291" s="171">
        <v>91842</v>
      </c>
      <c r="D291" s="167"/>
      <c r="E291" s="167"/>
      <c r="F291" s="167"/>
      <c r="G291" s="167"/>
      <c r="H291" s="167"/>
      <c r="I291" s="167"/>
      <c r="J291" s="167"/>
      <c r="K291" s="167"/>
      <c r="L291" s="167"/>
      <c r="M291" s="167"/>
    </row>
    <row r="292" spans="1:13" ht="15" x14ac:dyDescent="0.2">
      <c r="A292" s="161" t="s">
        <v>1</v>
      </c>
      <c r="B292" s="151">
        <f>SUM(B288:B291)</f>
        <v>231718</v>
      </c>
      <c r="C292" s="151">
        <f>SUM(C288:C291)</f>
        <v>231718</v>
      </c>
      <c r="D292" s="172"/>
      <c r="E292" s="172"/>
      <c r="F292" s="172"/>
      <c r="G292" s="172"/>
      <c r="H292" s="172"/>
      <c r="I292" s="172"/>
      <c r="J292" s="172"/>
      <c r="K292" s="172"/>
      <c r="L292" s="172"/>
      <c r="M292" s="172"/>
    </row>
    <row r="296" spans="1:13" x14ac:dyDescent="0.2">
      <c r="C296" s="65"/>
      <c r="D296" s="65"/>
      <c r="E296" s="65"/>
      <c r="F296" s="65"/>
      <c r="G296" s="65"/>
      <c r="H296" s="65"/>
      <c r="I296" s="65"/>
      <c r="J296" s="65"/>
      <c r="K296" s="65"/>
      <c r="L296" s="65"/>
      <c r="M296" s="65"/>
    </row>
  </sheetData>
  <mergeCells count="38">
    <mergeCell ref="A61:P61"/>
    <mergeCell ref="A11:Q11"/>
    <mergeCell ref="A12:Q12"/>
    <mergeCell ref="A13:Q13"/>
    <mergeCell ref="A14:Q14"/>
    <mergeCell ref="I41:J41"/>
    <mergeCell ref="A129:P129"/>
    <mergeCell ref="H84:H85"/>
    <mergeCell ref="I84:I85"/>
    <mergeCell ref="J84:J85"/>
    <mergeCell ref="K84:M84"/>
    <mergeCell ref="N84:N85"/>
    <mergeCell ref="O84:Q84"/>
    <mergeCell ref="A84:A85"/>
    <mergeCell ref="B84:B85"/>
    <mergeCell ref="C84:C85"/>
    <mergeCell ref="D84:D85"/>
    <mergeCell ref="E84:E85"/>
    <mergeCell ref="F84:F85"/>
    <mergeCell ref="H101:Q101"/>
    <mergeCell ref="A105:P105"/>
    <mergeCell ref="A106:P106"/>
    <mergeCell ref="A118:E118"/>
    <mergeCell ref="K118:O118"/>
    <mergeCell ref="A283:E283"/>
    <mergeCell ref="A141:P141"/>
    <mergeCell ref="A159:P159"/>
    <mergeCell ref="A161:A162"/>
    <mergeCell ref="B161:B162"/>
    <mergeCell ref="C161:E161"/>
    <mergeCell ref="F161:G161"/>
    <mergeCell ref="H161:I161"/>
    <mergeCell ref="J161:N161"/>
    <mergeCell ref="A191:N191"/>
    <mergeCell ref="A197:E197"/>
    <mergeCell ref="A228:E228"/>
    <mergeCell ref="A229:E229"/>
    <mergeCell ref="A233:E233"/>
  </mergeCells>
  <printOptions horizontalCentered="1"/>
  <pageMargins left="0.31496062992125984" right="0.31496062992125984" top="0.51181102362204722" bottom="0.31496062992125984" header="0.31496062992125984" footer="0.31496062992125984"/>
  <pageSetup paperSize="9" scale="60" fitToHeight="0" orientation="landscape" r:id="rId1"/>
  <headerFooter alignWithMargins="0">
    <oddFooter>&amp;L&amp;8Fuente: UGIGC - PNCVFS - MIMP&amp;RPág. &amp;P</oddFooter>
  </headerFooter>
  <rowBreaks count="4" manualBreakCount="4">
    <brk id="78" max="16" man="1"/>
    <brk id="139" max="16" man="1"/>
    <brk id="191" max="16" man="1"/>
    <brk id="230"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Casos CEM</vt:lpstr>
      <vt:lpstr>'Casos CEM'!Área_de_impresión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mllanos</dc:creator>
  <cp:lastModifiedBy>garaujo</cp:lastModifiedBy>
  <cp:lastPrinted>2018-02-10T01:56:07Z</cp:lastPrinted>
  <dcterms:created xsi:type="dcterms:W3CDTF">2014-04-07T17:49:13Z</dcterms:created>
  <dcterms:modified xsi:type="dcterms:W3CDTF">2018-02-14T16:20:43Z</dcterms:modified>
</cp:coreProperties>
</file>