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tadísticas para web\2018\MARZO\Boletines y Resúmenes estadísticos\"/>
    </mc:Choice>
  </mc:AlternateContent>
  <bookViews>
    <workbookView xWindow="0" yWindow="0" windowWidth="28800" windowHeight="11835" tabRatio="863"/>
  </bookViews>
  <sheets>
    <sheet name="Casos CEM" sheetId="4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CEM'!$A$1:$Q$315</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workbook>
</file>

<file path=xl/calcChain.xml><?xml version="1.0" encoding="utf-8"?>
<calcChain xmlns="http://schemas.openxmlformats.org/spreadsheetml/2006/main">
  <c r="K36" i="43" l="1"/>
  <c r="J36" i="43"/>
  <c r="I36" i="43"/>
  <c r="H36" i="43"/>
  <c r="E314" i="43" l="1"/>
  <c r="D314" i="43"/>
  <c r="C314" i="43"/>
  <c r="B313" i="43"/>
  <c r="B312" i="43"/>
  <c r="B311" i="43"/>
  <c r="B310" i="43"/>
  <c r="B314" i="43" s="1"/>
  <c r="F305" i="43"/>
  <c r="J250" i="43"/>
  <c r="I250" i="43"/>
  <c r="H250" i="43"/>
  <c r="G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50" i="43" s="1"/>
  <c r="N210" i="43"/>
  <c r="N211" i="43" s="1"/>
  <c r="M210" i="43"/>
  <c r="M211" i="43" s="1"/>
  <c r="L210" i="43"/>
  <c r="K210" i="43"/>
  <c r="J210" i="43"/>
  <c r="I210" i="43"/>
  <c r="H210" i="43"/>
  <c r="G210" i="43"/>
  <c r="G211" i="43" s="1"/>
  <c r="F210" i="43"/>
  <c r="F211" i="43" s="1"/>
  <c r="E210" i="43"/>
  <c r="E211" i="43" s="1"/>
  <c r="D210" i="43"/>
  <c r="C210" i="43"/>
  <c r="B209" i="43"/>
  <c r="B208" i="43"/>
  <c r="B207" i="43"/>
  <c r="B206" i="43"/>
  <c r="B205" i="43"/>
  <c r="B204" i="43"/>
  <c r="B203" i="43"/>
  <c r="B202" i="43"/>
  <c r="B201" i="43"/>
  <c r="B200" i="43"/>
  <c r="B199" i="43"/>
  <c r="B198" i="43"/>
  <c r="B197" i="43"/>
  <c r="B196" i="43"/>
  <c r="B195" i="43"/>
  <c r="B194" i="43"/>
  <c r="B193" i="43"/>
  <c r="B192" i="43"/>
  <c r="B191" i="43"/>
  <c r="B190" i="43"/>
  <c r="B189" i="43"/>
  <c r="B188" i="43"/>
  <c r="B187" i="43"/>
  <c r="B186" i="43"/>
  <c r="B185" i="43"/>
  <c r="B210" i="43" s="1"/>
  <c r="C178" i="43"/>
  <c r="D178" i="43" s="1"/>
  <c r="I178" i="43" s="1"/>
  <c r="B178" i="43"/>
  <c r="D177" i="43"/>
  <c r="D176" i="43"/>
  <c r="D175" i="43"/>
  <c r="D174" i="43"/>
  <c r="D173" i="43"/>
  <c r="D172" i="43"/>
  <c r="D171" i="43"/>
  <c r="D170" i="43"/>
  <c r="D169" i="43"/>
  <c r="D168" i="43"/>
  <c r="D167" i="43"/>
  <c r="D166" i="43"/>
  <c r="I166" i="43" s="1"/>
  <c r="J159" i="43"/>
  <c r="I159" i="43"/>
  <c r="I160" i="43" s="1"/>
  <c r="H159" i="43"/>
  <c r="G159" i="43"/>
  <c r="G160" i="43" s="1"/>
  <c r="F159" i="43"/>
  <c r="E159" i="43"/>
  <c r="E160" i="43" s="1"/>
  <c r="D159" i="43"/>
  <c r="D160" i="43" s="1"/>
  <c r="C159" i="43"/>
  <c r="B158" i="43"/>
  <c r="B159" i="43" s="1"/>
  <c r="B157" i="43"/>
  <c r="B156" i="43"/>
  <c r="B155" i="43"/>
  <c r="N147" i="43"/>
  <c r="M147" i="43"/>
  <c r="D147" i="43"/>
  <c r="D148" i="43" s="1"/>
  <c r="C147" i="43"/>
  <c r="L146" i="43"/>
  <c r="B146" i="43"/>
  <c r="L145" i="43"/>
  <c r="B145" i="43"/>
  <c r="L144" i="43"/>
  <c r="L147" i="43" s="1"/>
  <c r="M148" i="43" s="1"/>
  <c r="B144" i="43"/>
  <c r="L143" i="43"/>
  <c r="B143" i="43"/>
  <c r="B147" i="43" s="1"/>
  <c r="C148" i="43" s="1"/>
  <c r="P136" i="43"/>
  <c r="N136" i="43"/>
  <c r="P135" i="43"/>
  <c r="O135" i="43"/>
  <c r="N135" i="43"/>
  <c r="M135" i="43"/>
  <c r="J135" i="43"/>
  <c r="I135" i="43"/>
  <c r="H135" i="43"/>
  <c r="G135" i="43"/>
  <c r="F135" i="43"/>
  <c r="E135" i="43"/>
  <c r="D135" i="43"/>
  <c r="C135" i="43"/>
  <c r="P134" i="43"/>
  <c r="O134" i="43"/>
  <c r="N134" i="43"/>
  <c r="M134" i="43"/>
  <c r="B134" i="43"/>
  <c r="P133" i="43"/>
  <c r="O133" i="43"/>
  <c r="N133" i="43"/>
  <c r="M133" i="43"/>
  <c r="B133" i="43"/>
  <c r="P132" i="43"/>
  <c r="O132" i="43"/>
  <c r="O136" i="43" s="1"/>
  <c r="N132" i="43"/>
  <c r="M132" i="43"/>
  <c r="M136" i="43" s="1"/>
  <c r="B132" i="43"/>
  <c r="B131" i="43"/>
  <c r="B135" i="43" s="1"/>
  <c r="Q119" i="43"/>
  <c r="P119" i="43"/>
  <c r="O119" i="43"/>
  <c r="M119" i="43"/>
  <c r="L119" i="43"/>
  <c r="K119" i="43"/>
  <c r="I119" i="43"/>
  <c r="I120" i="43" s="1"/>
  <c r="F119" i="43"/>
  <c r="E119" i="43"/>
  <c r="D119" i="43"/>
  <c r="C119" i="43"/>
  <c r="N118" i="43"/>
  <c r="J118" i="43"/>
  <c r="B118" i="43"/>
  <c r="N117" i="43"/>
  <c r="J117" i="43"/>
  <c r="B117" i="43"/>
  <c r="N116" i="43"/>
  <c r="J116" i="43"/>
  <c r="B116" i="43"/>
  <c r="N115" i="43"/>
  <c r="J115" i="43"/>
  <c r="B115" i="43"/>
  <c r="N114" i="43"/>
  <c r="J114" i="43"/>
  <c r="B114" i="43"/>
  <c r="N113" i="43"/>
  <c r="J113" i="43"/>
  <c r="B113" i="43"/>
  <c r="N112" i="43"/>
  <c r="J112" i="43"/>
  <c r="B112" i="43"/>
  <c r="N111" i="43"/>
  <c r="J111" i="43"/>
  <c r="B111" i="43"/>
  <c r="N110" i="43"/>
  <c r="J110" i="43"/>
  <c r="B110" i="43"/>
  <c r="N109" i="43"/>
  <c r="J109" i="43"/>
  <c r="B109" i="43"/>
  <c r="N108" i="43"/>
  <c r="J108" i="43"/>
  <c r="B108" i="43"/>
  <c r="N107" i="43"/>
  <c r="N119" i="43" s="1"/>
  <c r="N120" i="43" s="1"/>
  <c r="J107" i="43"/>
  <c r="B107" i="43"/>
  <c r="J87" i="43"/>
  <c r="I87" i="43"/>
  <c r="H87" i="43"/>
  <c r="G87" i="43"/>
  <c r="F87" i="43"/>
  <c r="E87" i="43"/>
  <c r="D87" i="43"/>
  <c r="C87" i="43"/>
  <c r="N74" i="43" s="1"/>
  <c r="B86" i="43"/>
  <c r="B85" i="43"/>
  <c r="B84" i="43"/>
  <c r="B83" i="43"/>
  <c r="B82" i="43"/>
  <c r="B81" i="43"/>
  <c r="B80" i="43"/>
  <c r="B79" i="43"/>
  <c r="B78" i="43"/>
  <c r="N77" i="43"/>
  <c r="B77" i="43"/>
  <c r="B76" i="43"/>
  <c r="B75" i="43"/>
  <c r="G64" i="43"/>
  <c r="F64" i="43"/>
  <c r="E64" i="43"/>
  <c r="D64" i="43"/>
  <c r="C64" i="43"/>
  <c r="B63" i="43"/>
  <c r="B62" i="43"/>
  <c r="B61" i="43"/>
  <c r="B60" i="43"/>
  <c r="B59" i="43"/>
  <c r="B58" i="43"/>
  <c r="B57" i="43"/>
  <c r="B56" i="43"/>
  <c r="B55" i="43"/>
  <c r="K54" i="43"/>
  <c r="L53" i="43" s="1"/>
  <c r="B54" i="43"/>
  <c r="B53" i="43"/>
  <c r="B52" i="43"/>
  <c r="D35" i="43"/>
  <c r="C35" i="43"/>
  <c r="B34" i="43"/>
  <c r="B33" i="43"/>
  <c r="B32" i="43"/>
  <c r="B31" i="43"/>
  <c r="B30" i="43"/>
  <c r="B29" i="43"/>
  <c r="B28" i="43"/>
  <c r="B27" i="43"/>
  <c r="K35" i="43"/>
  <c r="B26" i="43"/>
  <c r="K25" i="43"/>
  <c r="B25" i="43"/>
  <c r="K24" i="43"/>
  <c r="B24" i="43"/>
  <c r="K23" i="43"/>
  <c r="B23" i="43"/>
  <c r="E120" i="43" l="1"/>
  <c r="Q120" i="43"/>
  <c r="J119" i="43"/>
  <c r="M120" i="43" s="1"/>
  <c r="B119" i="43"/>
  <c r="F120" i="43" s="1"/>
  <c r="N76" i="43"/>
  <c r="B87" i="43"/>
  <c r="I88" i="43" s="1"/>
  <c r="B64" i="43"/>
  <c r="C66" i="43" s="1"/>
  <c r="B35" i="43"/>
  <c r="C36" i="43" s="1"/>
  <c r="K211" i="43"/>
  <c r="L211" i="43"/>
  <c r="D211" i="43"/>
  <c r="C211" i="43"/>
  <c r="J211" i="43"/>
  <c r="B211" i="43"/>
  <c r="I211" i="43"/>
  <c r="H211" i="43"/>
  <c r="O120" i="43"/>
  <c r="F160" i="43"/>
  <c r="C160" i="43"/>
  <c r="B160" i="43"/>
  <c r="H160" i="43"/>
  <c r="J160" i="43"/>
  <c r="P120" i="43"/>
  <c r="B148" i="43"/>
  <c r="I136" i="43"/>
  <c r="J136" i="43"/>
  <c r="B136" i="43"/>
  <c r="H136" i="43"/>
  <c r="G136" i="43"/>
  <c r="F136" i="43"/>
  <c r="H251" i="43"/>
  <c r="G251" i="43"/>
  <c r="I251" i="43"/>
  <c r="C136" i="43"/>
  <c r="D136" i="43"/>
  <c r="N148" i="43"/>
  <c r="L148" i="43" s="1"/>
  <c r="J120" i="43"/>
  <c r="K120" i="43"/>
  <c r="E136" i="43"/>
  <c r="J251" i="43"/>
  <c r="N75" i="43"/>
  <c r="N100" i="43" s="1"/>
  <c r="O100" i="43" s="1"/>
  <c r="L52" i="43"/>
  <c r="L54" i="43" s="1"/>
  <c r="B120" i="43" l="1"/>
  <c r="C120" i="43"/>
  <c r="L120" i="43"/>
  <c r="D120" i="43"/>
  <c r="F66" i="43"/>
  <c r="B66" i="43"/>
  <c r="G88" i="43"/>
  <c r="H88" i="43"/>
  <c r="J88" i="43"/>
  <c r="E88" i="43"/>
  <c r="B88" i="43"/>
  <c r="F88" i="43"/>
  <c r="D88" i="43"/>
  <c r="D66" i="43"/>
  <c r="E66" i="43"/>
  <c r="G66" i="43"/>
  <c r="C88" i="43"/>
  <c r="D36" i="43"/>
  <c r="B36" i="43"/>
  <c r="O74" i="43"/>
  <c r="O75" i="43"/>
  <c r="O77" i="43"/>
  <c r="F251" i="43"/>
  <c r="O76" i="43"/>
</calcChain>
</file>

<file path=xl/sharedStrings.xml><?xml version="1.0" encoding="utf-8"?>
<sst xmlns="http://schemas.openxmlformats.org/spreadsheetml/2006/main" count="391" uniqueCount="240">
  <si>
    <t xml:space="preserve">Mes </t>
  </si>
  <si>
    <t>Total</t>
  </si>
  <si>
    <t>60 + años</t>
  </si>
  <si>
    <t>Ene</t>
  </si>
  <si>
    <t>Feb</t>
  </si>
  <si>
    <t>Mar</t>
  </si>
  <si>
    <t>Abr</t>
  </si>
  <si>
    <t>May</t>
  </si>
  <si>
    <t>Jun</t>
  </si>
  <si>
    <t>Jul</t>
  </si>
  <si>
    <t>Ago</t>
  </si>
  <si>
    <t>Oct</t>
  </si>
  <si>
    <t>Nov</t>
  </si>
  <si>
    <t>Dic</t>
  </si>
  <si>
    <t>%</t>
  </si>
  <si>
    <t>Mujer</t>
  </si>
  <si>
    <t>Hombre</t>
  </si>
  <si>
    <t>Variación %</t>
  </si>
  <si>
    <t>Tipo de Violencia</t>
  </si>
  <si>
    <t>Set</t>
  </si>
  <si>
    <t>0-17 años</t>
  </si>
  <si>
    <t>Leve</t>
  </si>
  <si>
    <t>Moderado</t>
  </si>
  <si>
    <t>Admisión</t>
  </si>
  <si>
    <t>Psicología</t>
  </si>
  <si>
    <t>Social</t>
  </si>
  <si>
    <t>PROGRAMA NACIONAL CONTRA LA VIOLENCIA FAMILIAR Y SEXUAL</t>
  </si>
  <si>
    <t>Niños y niñas</t>
  </si>
  <si>
    <t>Adolescentes</t>
  </si>
  <si>
    <t>Adultos/as</t>
  </si>
  <si>
    <t>Casos atendidos por meses y tipo de violencia</t>
  </si>
  <si>
    <t>Económica o patrimonial</t>
  </si>
  <si>
    <t>Psicológica</t>
  </si>
  <si>
    <t>Física</t>
  </si>
  <si>
    <t>Sexual</t>
  </si>
  <si>
    <t>Violación sexual</t>
  </si>
  <si>
    <t>Lima</t>
  </si>
  <si>
    <t>Arequipa</t>
  </si>
  <si>
    <t>Total
Casos</t>
  </si>
  <si>
    <t>Total de Casos</t>
  </si>
  <si>
    <t>Comisaría</t>
  </si>
  <si>
    <t>Enero</t>
  </si>
  <si>
    <t>Febrero</t>
  </si>
  <si>
    <t>Marzo</t>
  </si>
  <si>
    <t>Abril</t>
  </si>
  <si>
    <t>Mayo</t>
  </si>
  <si>
    <t>Junio</t>
  </si>
  <si>
    <t>Julio</t>
  </si>
  <si>
    <t>Agosto</t>
  </si>
  <si>
    <t>Octubre</t>
  </si>
  <si>
    <t>Noviembre</t>
  </si>
  <si>
    <t>Diciembre</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</si>
  <si>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</si>
  <si>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</si>
  <si>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</si>
  <si>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</si>
  <si>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</si>
  <si>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Nro. 
CEM</t>
  </si>
  <si>
    <t>Regular</t>
  </si>
  <si>
    <t>7 x 24</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</si>
  <si>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</si>
  <si>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</si>
  <si>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</si>
  <si>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</si>
  <si>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</si>
  <si>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</si>
  <si>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</si>
  <si>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</si>
  <si>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</si>
  <si>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</si>
  <si>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</si>
  <si>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</si>
  <si>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</si>
  <si>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</si>
  <si>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</si>
  <si>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</si>
  <si>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</si>
  <si>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</si>
  <si>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</si>
  <si>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</si>
  <si>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</si>
  <si>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</si>
  <si>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</si>
  <si>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</si>
  <si>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</si>
  <si>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</si>
  <si>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</si>
  <si>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</si>
  <si>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</si>
  <si>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</si>
  <si>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</si>
  <si>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</si>
  <si>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</si>
  <si>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</si>
  <si>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</si>
  <si>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</si>
  <si>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Sobrio/a</t>
  </si>
  <si>
    <t>Efectos de acohol</t>
  </si>
  <si>
    <t>Efectos de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</si>
  <si>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</si>
  <si>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</si>
  <si>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</si>
  <si>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</si>
  <si>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</si>
  <si>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</si>
  <si>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</si>
  <si>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</si>
  <si>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</si>
  <si>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</si>
  <si>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Setiembre</t>
  </si>
  <si>
    <t>Variación %
(2015 - 2016)</t>
  </si>
  <si>
    <t>Acciones realizadas por los CEM respecto de los casos atendidos en el año 2018</t>
  </si>
  <si>
    <t>Departamento</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</si>
  <si>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</si>
  <si>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</si>
  <si>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</si>
  <si>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</si>
  <si>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</si>
  <si>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</si>
  <si>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</si>
  <si>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</si>
  <si>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</si>
  <si>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</si>
  <si>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</si>
  <si>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</si>
  <si>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</si>
  <si>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Ayacucho</t>
  </si>
  <si>
    <t>Cajamarca</t>
  </si>
  <si>
    <t>Callao</t>
  </si>
  <si>
    <t>Cusco</t>
  </si>
  <si>
    <t>Huancavelica</t>
  </si>
  <si>
    <t>Huanuco</t>
  </si>
  <si>
    <t>Ica</t>
  </si>
  <si>
    <t>Junin</t>
  </si>
  <si>
    <t>La Libertad</t>
  </si>
  <si>
    <t>Lambayeque</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</si>
  <si>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</si>
  <si>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</si>
  <si>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</si>
  <si>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</si>
  <si>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</si>
  <si>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</si>
  <si>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</si>
  <si>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</si>
  <si>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</si>
  <si>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</si>
  <si>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</si>
  <si>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</si>
  <si>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</si>
  <si>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</si>
  <si>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</si>
  <si>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</si>
  <si>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</si>
  <si>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</si>
  <si>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</si>
  <si>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</si>
  <si>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</si>
  <si>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</si>
  <si>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</si>
  <si>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</si>
  <si>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</si>
  <si>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</si>
  <si>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</si>
  <si>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</si>
  <si>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</si>
  <si>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</si>
  <si>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</si>
  <si>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</si>
  <si>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</si>
  <si>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</si>
  <si>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</si>
  <si>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</si>
  <si>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</si>
  <si>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</si>
  <si>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</si>
  <si>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</si>
  <si>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</si>
  <si>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</si>
  <si>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</si>
  <si>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</si>
  <si>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</si>
  <si>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</si>
  <si>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</si>
  <si>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</si>
  <si>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</si>
  <si>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</si>
  <si>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</si>
  <si>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</si>
  <si>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</si>
  <si>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</si>
  <si>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</si>
  <si>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</si>
  <si>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</si>
  <si>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</si>
  <si>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</si>
  <si>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</si>
  <si>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</si>
  <si>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</si>
  <si>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</si>
  <si>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</si>
  <si>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</si>
  <si>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</si>
  <si>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</si>
  <si>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</si>
  <si>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</si>
  <si>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</si>
  <si>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</si>
  <si>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</si>
  <si>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</si>
  <si>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</si>
  <si>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</si>
  <si>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</si>
  <si>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</si>
  <si>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</si>
  <si>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</si>
  <si>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</si>
  <si>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</si>
  <si>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</si>
  <si>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</si>
  <si>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</si>
  <si>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</si>
  <si>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</si>
  <si>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</si>
  <si>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</si>
  <si>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</si>
  <si>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</si>
  <si>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</si>
  <si>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</si>
  <si>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</si>
  <si>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</si>
  <si>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</si>
  <si>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</si>
  <si>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</si>
  <si>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</si>
  <si>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</si>
  <si>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Periodo : Enero - Marzo 2018 (Preliminar)</t>
  </si>
  <si>
    <t>Centro de Salud</t>
  </si>
  <si>
    <t>Categoria de CEM</t>
  </si>
  <si>
    <t>Ambos (*)</t>
  </si>
  <si>
    <t>(*) Alcohol y drogas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</si>
</sst>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indexed="8"/>
      <name val="Calibri"/>
      <family val="2"/>
    </font>
    <font>
      <sz val="10"/>
      <name val="Arial"/>
      <family val="2"/>
    </font>
    <font>
      <b/>
      <sz val="10"/>
      <name val="Arial"/>
      <family val="2"/>
    </font>
    <font>
      <b/>
      <sz val="11"/>
      <name val="Arial"/>
      <family val="2"/>
    </font>
    <font>
      <sz val="11"/>
      <name val="Arial"/>
      <family val="2"/>
    </font>
    <font>
      <sz val="8"/>
      <name val="Arial"/>
      <family val="2"/>
    </font>
    <font>
      <b/>
      <sz val="14"/>
      <color indexed="9"/>
      <name val="Arial"/>
      <family val="2"/>
    </font>
    <font>
      <b/>
      <sz val="9"/>
      <name val="Arial"/>
      <family val="2"/>
    </font>
    <font>
      <b/>
      <sz val="12"/>
      <name val="Arial"/>
      <family val="2"/>
    </font>
    <font>
      <sz val="9"/>
      <name val="Arial"/>
      <family val="2"/>
    </font>
    <font>
      <sz val="11"/>
      <color theme="1"/>
      <name val="Calibri"/>
      <family val="2"/>
      <scheme val="minor"/>
    </font>
    <font>
      <b/>
      <sz val="11"/>
      <color theme="0"/>
      <name val="Arial"/>
      <family val="2"/>
    </font>
    <font>
      <b/>
      <sz val="10"/>
      <color theme="0"/>
      <name val="Arial"/>
      <family val="2"/>
    </font>
    <font>
      <b/>
      <sz val="12"/>
      <color theme="1"/>
      <name val="Arial"/>
      <family val="2"/>
    </font>
    <font>
      <b/>
      <sz val="9"/>
      <color theme="0"/>
      <name val="Arial"/>
      <family val="2"/>
    </font>
    <font>
      <b/>
      <sz val="15"/>
      <color theme="1"/>
      <name val="Arial"/>
      <family val="2"/>
    </font>
    <font>
      <sz val="15"/>
      <name val="Arial"/>
      <family val="2"/>
    </font>
    <font>
      <sz val="10"/>
      <color theme="0"/>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4"/>
      <color theme="0"/>
      <name val="Arial"/>
      <family val="2"/>
    </font>
    <font>
      <b/>
      <sz val="12"/>
      <color theme="0"/>
      <name val="Arial"/>
      <family val="2"/>
    </font>
    <font>
      <b/>
      <sz val="12"/>
      <color rgb="FFFF8080"/>
      <name val="Arial"/>
      <family val="2"/>
    </font>
    <font>
      <sz val="12"/>
      <name val="Arial"/>
      <family val="2"/>
    </font>
    <font>
      <sz val="10"/>
      <name val="Arial Narrow"/>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
      <patternFill patternType="solid">
        <fgColor rgb="FF305496"/>
        <bgColor indexed="64"/>
      </patternFill>
    </fill>
    <fill>
      <patternFill patternType="solid">
        <fgColor rgb="FFDDEBF7"/>
        <bgColor indexed="64"/>
      </patternFill>
    </fill>
    <fill>
      <patternFill patternType="solid">
        <fgColor rgb="FF434343"/>
        <bgColor indexed="64"/>
      </patternFill>
    </fill>
  </fills>
  <borders count="27">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rgb="FF969696"/>
      </top>
      <bottom style="thin">
        <color rgb="FF969696"/>
      </bottom>
      <diagonal/>
    </border>
    <border>
      <left/>
      <right/>
      <top/>
      <bottom style="medium">
        <color rgb="FF305496"/>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hair">
        <color rgb="FF305496"/>
      </top>
      <bottom style="thin">
        <color rgb="FF305496"/>
      </bottom>
      <diagonal/>
    </border>
    <border>
      <left style="thin">
        <color theme="0"/>
      </left>
      <right/>
      <top/>
      <bottom/>
      <diagonal/>
    </border>
    <border>
      <left/>
      <right/>
      <top/>
      <bottom style="medium">
        <color theme="4" tint="-0.499984740745262"/>
      </bottom>
      <diagonal/>
    </border>
  </borders>
  <cellStyleXfs count="15">
    <xf numFmtId="0" fontId="0" fillId="0" borderId="0"/>
    <xf numFmtId="0" fontId="2" fillId="0" borderId="0"/>
    <xf numFmtId="0" fontId="11" fillId="0" borderId="0"/>
    <xf numFmtId="0" fontId="2" fillId="0" borderId="0">
      <alignment vertical="center"/>
    </xf>
    <xf numFmtId="0" fontId="2" fillId="0" borderId="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9" fontId="11" fillId="0" borderId="0" applyFont="0" applyFill="0" applyBorder="0" applyAlignment="0" applyProtection="0"/>
    <xf numFmtId="0" fontId="11" fillId="0" borderId="0"/>
    <xf numFmtId="9" fontId="11" fillId="0" borderId="0" applyFont="0" applyFill="0" applyBorder="0" applyAlignment="0" applyProtection="0"/>
  </cellStyleXfs>
  <cellXfs count="201">
    <xf numFmtId="0" fontId="0" fillId="0" borderId="0" xfId="0"/>
    <xf numFmtId="0" fontId="2" fillId="2" borderId="0" xfId="9" applyFill="1"/>
    <xf numFmtId="0" fontId="16" fillId="2" borderId="0" xfId="9" applyFont="1" applyFill="1" applyAlignment="1">
      <alignment horizontal="centerContinuous" vertical="center" wrapText="1"/>
    </xf>
    <xf numFmtId="0" fontId="17" fillId="2" borderId="0" xfId="9" applyFont="1" applyFill="1" applyAlignment="1">
      <alignment horizontal="centerContinuous" vertical="center" wrapText="1"/>
    </xf>
    <xf numFmtId="0" fontId="17" fillId="2" borderId="0" xfId="9" applyFont="1" applyFill="1"/>
    <xf numFmtId="0" fontId="3" fillId="2" borderId="0" xfId="4" applyFont="1" applyFill="1" applyAlignment="1">
      <alignment horizontal="centerContinuous" vertical="center"/>
    </xf>
    <xf numFmtId="0" fontId="2" fillId="2" borderId="0" xfId="9" applyFont="1" applyFill="1" applyAlignment="1">
      <alignment horizontal="centerContinuous" vertical="center"/>
    </xf>
    <xf numFmtId="0" fontId="18" fillId="7" borderId="0" xfId="9" applyFont="1" applyFill="1" applyBorder="1" applyAlignment="1">
      <alignment horizontal="centerContinuous" vertical="center"/>
    </xf>
    <xf numFmtId="0" fontId="2" fillId="7" borderId="0" xfId="9" applyFill="1"/>
    <xf numFmtId="0" fontId="24" fillId="7" borderId="0" xfId="9" applyFont="1" applyFill="1" applyBorder="1" applyAlignment="1">
      <alignment horizontal="centerContinuous" vertical="center"/>
    </xf>
    <xf numFmtId="0" fontId="13" fillId="7" borderId="0" xfId="9" applyFont="1" applyFill="1" applyBorder="1" applyAlignment="1">
      <alignment horizontal="centerContinuous" vertical="center"/>
    </xf>
    <xf numFmtId="0" fontId="9" fillId="2" borderId="5" xfId="9" applyFont="1" applyFill="1" applyBorder="1" applyAlignment="1"/>
    <xf numFmtId="0" fontId="25" fillId="2" borderId="5" xfId="9" applyFont="1" applyFill="1" applyBorder="1" applyAlignment="1"/>
    <xf numFmtId="0" fontId="3" fillId="2" borderId="0" xfId="9" applyFont="1" applyFill="1"/>
    <xf numFmtId="0" fontId="4" fillId="6" borderId="1" xfId="9" applyFont="1" applyFill="1" applyBorder="1" applyAlignment="1">
      <alignment horizontal="left" vertical="center"/>
    </xf>
    <xf numFmtId="3" fontId="4" fillId="6" borderId="1" xfId="9" applyNumberFormat="1" applyFont="1" applyFill="1" applyBorder="1" applyAlignment="1">
      <alignment horizontal="center" vertical="center"/>
    </xf>
    <xf numFmtId="3" fontId="5" fillId="6" borderId="1" xfId="9" applyNumberFormat="1" applyFont="1" applyFill="1" applyBorder="1" applyAlignment="1">
      <alignment horizontal="center" vertical="center"/>
    </xf>
    <xf numFmtId="0" fontId="2" fillId="2" borderId="0" xfId="9" applyFill="1" applyAlignment="1">
      <alignment horizontal="center" vertical="center"/>
    </xf>
    <xf numFmtId="0" fontId="4" fillId="6" borderId="2" xfId="9" applyFont="1" applyFill="1" applyBorder="1" applyAlignment="1">
      <alignment horizontal="left" vertical="center"/>
    </xf>
    <xf numFmtId="3" fontId="4" fillId="6" borderId="2" xfId="9" applyNumberFormat="1" applyFont="1" applyFill="1" applyBorder="1" applyAlignment="1">
      <alignment horizontal="center" vertical="center"/>
    </xf>
    <xf numFmtId="3" fontId="5" fillId="6" borderId="2" xfId="9" applyNumberFormat="1" applyFont="1" applyFill="1" applyBorder="1" applyAlignment="1">
      <alignment horizontal="center" vertical="center"/>
    </xf>
    <xf numFmtId="0" fontId="4" fillId="6" borderId="3" xfId="9" applyFont="1" applyFill="1" applyBorder="1" applyAlignment="1">
      <alignment horizontal="left" vertical="center"/>
    </xf>
    <xf numFmtId="3" fontId="5" fillId="6" borderId="3" xfId="9" applyNumberFormat="1" applyFont="1" applyFill="1" applyBorder="1" applyAlignment="1">
      <alignment horizontal="center" vertical="center"/>
    </xf>
    <xf numFmtId="3" fontId="4" fillId="6" borderId="3" xfId="9" applyNumberFormat="1" applyFont="1" applyFill="1" applyBorder="1" applyAlignment="1">
      <alignment horizontal="center" vertical="center"/>
    </xf>
    <xf numFmtId="3" fontId="12" fillId="5" borderId="0" xfId="9" applyNumberFormat="1" applyFont="1" applyFill="1" applyBorder="1" applyAlignment="1">
      <alignment horizontal="center" vertical="center"/>
    </xf>
    <xf numFmtId="0" fontId="5" fillId="2" borderId="0" xfId="9" applyFont="1" applyFill="1"/>
    <xf numFmtId="0" fontId="4" fillId="6" borderId="5" xfId="9" applyFont="1" applyFill="1" applyBorder="1" applyAlignment="1">
      <alignment vertical="center"/>
    </xf>
    <xf numFmtId="164" fontId="4" fillId="6" borderId="5" xfId="6" applyNumberFormat="1" applyFont="1" applyFill="1" applyBorder="1" applyAlignment="1">
      <alignment horizontal="center" vertical="center"/>
    </xf>
    <xf numFmtId="0" fontId="2" fillId="4" borderId="0" xfId="9" applyFont="1" applyFill="1"/>
    <xf numFmtId="0" fontId="2" fillId="4" borderId="0" xfId="9" applyFill="1"/>
    <xf numFmtId="0" fontId="26" fillId="2" borderId="0" xfId="9" applyFont="1" applyFill="1"/>
    <xf numFmtId="0" fontId="25" fillId="2" borderId="0" xfId="9" applyFont="1" applyFill="1" applyBorder="1" applyAlignment="1">
      <alignment horizontal="left"/>
    </xf>
    <xf numFmtId="0" fontId="15" fillId="5" borderId="0" xfId="9" applyFont="1" applyFill="1" applyBorder="1" applyAlignment="1">
      <alignment horizontal="center" vertical="center"/>
    </xf>
    <xf numFmtId="0" fontId="13" fillId="4" borderId="0" xfId="9" applyFont="1" applyFill="1" applyBorder="1" applyAlignment="1">
      <alignment vertical="center" wrapText="1"/>
    </xf>
    <xf numFmtId="0" fontId="3" fillId="4" borderId="0" xfId="9" applyFont="1" applyFill="1" applyBorder="1" applyAlignment="1">
      <alignment horizontal="left" vertical="center"/>
    </xf>
    <xf numFmtId="0" fontId="2" fillId="2" borderId="0" xfId="9" applyFont="1" applyFill="1"/>
    <xf numFmtId="0" fontId="4" fillId="4" borderId="0" xfId="9" applyFont="1" applyFill="1" applyBorder="1" applyAlignment="1">
      <alignment horizontal="left" vertical="center"/>
    </xf>
    <xf numFmtId="164" fontId="4" fillId="6" borderId="1" xfId="6" applyNumberFormat="1" applyFont="1" applyFill="1" applyBorder="1" applyAlignment="1">
      <alignment horizontal="center" vertical="center"/>
    </xf>
    <xf numFmtId="0" fontId="2" fillId="2" borderId="0" xfId="9" applyFont="1" applyFill="1" applyAlignment="1">
      <alignment horizontal="center" vertical="center"/>
    </xf>
    <xf numFmtId="0" fontId="2" fillId="4" borderId="0" xfId="9" applyFill="1" applyBorder="1" applyAlignment="1">
      <alignment horizontal="center" vertical="center"/>
    </xf>
    <xf numFmtId="3" fontId="3" fillId="4" borderId="0" xfId="9" applyNumberFormat="1" applyFont="1" applyFill="1" applyBorder="1" applyAlignment="1">
      <alignment horizontal="center" vertical="center"/>
    </xf>
    <xf numFmtId="3" fontId="2" fillId="4" borderId="0" xfId="9" applyNumberFormat="1" applyFont="1" applyFill="1" applyBorder="1" applyAlignment="1">
      <alignment horizontal="center" vertical="center"/>
    </xf>
    <xf numFmtId="0" fontId="3" fillId="2" borderId="0" xfId="9" applyFont="1" applyFill="1" applyBorder="1" applyAlignment="1">
      <alignment vertical="center"/>
    </xf>
    <xf numFmtId="9" fontId="2" fillId="2" borderId="0" xfId="6" applyFont="1" applyFill="1" applyBorder="1" applyAlignment="1">
      <alignment horizontal="center" vertical="center"/>
    </xf>
    <xf numFmtId="0" fontId="2" fillId="4" borderId="0" xfId="9" applyFill="1" applyBorder="1"/>
    <xf numFmtId="0" fontId="3" fillId="6" borderId="5" xfId="9" applyFont="1" applyFill="1" applyBorder="1" applyAlignment="1">
      <alignment vertical="center"/>
    </xf>
    <xf numFmtId="164" fontId="3" fillId="6" borderId="5" xfId="6" applyNumberFormat="1" applyFont="1" applyFill="1" applyBorder="1" applyAlignment="1">
      <alignment horizontal="center" vertical="center"/>
    </xf>
    <xf numFmtId="164" fontId="12" fillId="5" borderId="0" xfId="5" applyNumberFormat="1" applyFont="1" applyFill="1" applyBorder="1" applyAlignment="1">
      <alignment horizontal="center" vertical="center"/>
    </xf>
    <xf numFmtId="9" fontId="3" fillId="2" borderId="0" xfId="6" applyFont="1" applyFill="1" applyBorder="1" applyAlignment="1">
      <alignment horizontal="center" vertical="center"/>
    </xf>
    <xf numFmtId="0" fontId="12" fillId="4" borderId="0" xfId="9" applyFont="1" applyFill="1" applyBorder="1" applyAlignment="1">
      <alignment horizontal="left" vertical="center"/>
    </xf>
    <xf numFmtId="0" fontId="27" fillId="2" borderId="0" xfId="9" applyFont="1" applyFill="1" applyProtection="1"/>
    <xf numFmtId="0" fontId="18" fillId="2" borderId="0" xfId="9" applyFont="1" applyFill="1"/>
    <xf numFmtId="0" fontId="12" fillId="5" borderId="0" xfId="9" applyFont="1" applyFill="1" applyBorder="1" applyAlignment="1">
      <alignment vertical="center" wrapText="1"/>
    </xf>
    <xf numFmtId="0" fontId="2" fillId="2" borderId="0" xfId="9" applyFill="1" applyAlignment="1">
      <alignment horizontal="left" vertical="center"/>
    </xf>
    <xf numFmtId="0" fontId="2" fillId="2" borderId="0" xfId="9" applyFont="1" applyFill="1" applyAlignment="1">
      <alignment horizontal="left" vertical="center"/>
    </xf>
    <xf numFmtId="3" fontId="2" fillId="2" borderId="0" xfId="9" applyNumberFormat="1" applyFill="1"/>
    <xf numFmtId="0" fontId="18" fillId="2" borderId="0" xfId="9" applyFont="1" applyFill="1" applyBorder="1" applyAlignment="1">
      <alignment horizontal="center" vertical="center"/>
    </xf>
    <xf numFmtId="3" fontId="18" fillId="2" borderId="0" xfId="9" applyNumberFormat="1" applyFont="1" applyFill="1" applyBorder="1" applyAlignment="1">
      <alignment horizontal="center" vertical="center"/>
    </xf>
    <xf numFmtId="9" fontId="18" fillId="2" borderId="0" xfId="6" applyNumberFormat="1" applyFont="1" applyFill="1" applyBorder="1" applyAlignment="1">
      <alignment horizontal="center" vertical="center"/>
    </xf>
    <xf numFmtId="0" fontId="2" fillId="2" borderId="0" xfId="9" applyFont="1" applyFill="1" applyAlignment="1">
      <alignment horizontal="center"/>
    </xf>
    <xf numFmtId="0" fontId="14" fillId="2" borderId="5" xfId="9" applyFont="1" applyFill="1" applyBorder="1" applyAlignment="1"/>
    <xf numFmtId="0" fontId="24" fillId="2" borderId="5" xfId="9" applyFont="1" applyFill="1" applyBorder="1" applyAlignment="1"/>
    <xf numFmtId="0" fontId="7" fillId="2" borderId="0" xfId="9" applyFont="1" applyFill="1" applyAlignment="1">
      <alignment horizontal="center"/>
    </xf>
    <xf numFmtId="0" fontId="29" fillId="5" borderId="6" xfId="9" applyFont="1" applyFill="1" applyBorder="1" applyAlignment="1">
      <alignment horizontal="center" vertical="center" wrapText="1"/>
    </xf>
    <xf numFmtId="0" fontId="29" fillId="5" borderId="7" xfId="9" applyFont="1" applyFill="1" applyBorder="1" applyAlignment="1">
      <alignment horizontal="center" vertical="center" wrapText="1"/>
    </xf>
    <xf numFmtId="0" fontId="4" fillId="6" borderId="1" xfId="9" applyFont="1" applyFill="1" applyBorder="1" applyAlignment="1">
      <alignment horizontal="justify" vertical="center"/>
    </xf>
    <xf numFmtId="3" fontId="5" fillId="2" borderId="0" xfId="9" applyNumberFormat="1" applyFont="1" applyFill="1" applyAlignment="1">
      <alignment horizontal="left"/>
    </xf>
    <xf numFmtId="3" fontId="4" fillId="6" borderId="8" xfId="9" applyNumberFormat="1" applyFont="1" applyFill="1" applyBorder="1" applyAlignment="1">
      <alignment horizontal="center" vertical="center"/>
    </xf>
    <xf numFmtId="3" fontId="5" fillId="6" borderId="8" xfId="9" applyNumberFormat="1" applyFont="1" applyFill="1" applyBorder="1" applyAlignment="1">
      <alignment horizontal="center" vertical="center"/>
    </xf>
    <xf numFmtId="0" fontId="4" fillId="6" borderId="2" xfId="9" applyFont="1" applyFill="1" applyBorder="1" applyAlignment="1">
      <alignment horizontal="justify" vertical="center"/>
    </xf>
    <xf numFmtId="0" fontId="4" fillId="6" borderId="2" xfId="9" applyFont="1" applyFill="1" applyBorder="1" applyAlignment="1">
      <alignment horizontal="center" vertical="center"/>
    </xf>
    <xf numFmtId="0" fontId="4" fillId="6" borderId="9" xfId="9" applyFont="1" applyFill="1" applyBorder="1" applyAlignment="1">
      <alignment horizontal="left" vertical="center"/>
    </xf>
    <xf numFmtId="3" fontId="4" fillId="6" borderId="9" xfId="9" applyNumberFormat="1" applyFont="1" applyFill="1" applyBorder="1" applyAlignment="1">
      <alignment horizontal="center" vertical="center"/>
    </xf>
    <xf numFmtId="3" fontId="4" fillId="6" borderId="10" xfId="9" applyNumberFormat="1" applyFont="1" applyFill="1" applyBorder="1" applyAlignment="1">
      <alignment horizontal="center" vertical="center"/>
    </xf>
    <xf numFmtId="3" fontId="5" fillId="6" borderId="10" xfId="9" applyNumberFormat="1" applyFont="1" applyFill="1" applyBorder="1" applyAlignment="1">
      <alignment horizontal="center" vertical="center"/>
    </xf>
    <xf numFmtId="0" fontId="12" fillId="5" borderId="4" xfId="9" applyFont="1" applyFill="1" applyBorder="1" applyAlignment="1">
      <alignment horizontal="left" vertical="center"/>
    </xf>
    <xf numFmtId="3" fontId="12" fillId="5" borderId="4" xfId="9" applyNumberFormat="1" applyFont="1" applyFill="1" applyBorder="1" applyAlignment="1">
      <alignment horizontal="center" vertical="center"/>
    </xf>
    <xf numFmtId="0" fontId="12" fillId="5" borderId="0" xfId="9" applyFont="1" applyFill="1" applyBorder="1" applyAlignment="1">
      <alignment horizontal="justify" vertical="center"/>
    </xf>
    <xf numFmtId="0" fontId="4" fillId="6" borderId="11" xfId="9" applyFont="1" applyFill="1" applyBorder="1" applyAlignment="1">
      <alignment horizontal="left" vertical="center"/>
    </xf>
    <xf numFmtId="164" fontId="4" fillId="6" borderId="11" xfId="6" applyNumberFormat="1" applyFont="1" applyFill="1" applyBorder="1" applyAlignment="1">
      <alignment horizontal="center" vertical="center"/>
    </xf>
    <xf numFmtId="0" fontId="4" fillId="6" borderId="5" xfId="9" applyFont="1" applyFill="1" applyBorder="1" applyAlignment="1">
      <alignment horizontal="left" vertical="center"/>
    </xf>
    <xf numFmtId="0" fontId="30" fillId="2" borderId="0" xfId="9" applyFont="1" applyFill="1" applyAlignment="1">
      <alignment horizontal="center" vertical="center" wrapText="1"/>
    </xf>
    <xf numFmtId="0" fontId="4" fillId="6" borderId="1" xfId="9" applyFont="1" applyFill="1" applyBorder="1" applyAlignment="1">
      <alignment horizontal="left" vertical="center" wrapText="1"/>
    </xf>
    <xf numFmtId="0" fontId="4" fillId="6" borderId="1" xfId="9" applyFont="1" applyFill="1" applyBorder="1" applyAlignment="1">
      <alignment horizontal="center" vertical="center" wrapText="1"/>
    </xf>
    <xf numFmtId="3" fontId="2" fillId="4" borderId="0" xfId="9" applyNumberFormat="1" applyFill="1" applyBorder="1" applyAlignment="1">
      <alignment horizontal="center" vertical="center"/>
    </xf>
    <xf numFmtId="3" fontId="2" fillId="4" borderId="0" xfId="9" applyNumberFormat="1" applyFill="1" applyBorder="1" applyAlignment="1">
      <alignment horizontal="center"/>
    </xf>
    <xf numFmtId="0" fontId="4" fillId="6" borderId="3" xfId="9" applyFont="1" applyFill="1" applyBorder="1" applyAlignment="1">
      <alignment horizontal="justify" vertical="center"/>
    </xf>
    <xf numFmtId="3" fontId="5" fillId="6" borderId="0" xfId="9" applyNumberFormat="1" applyFont="1" applyFill="1" applyBorder="1" applyAlignment="1">
      <alignment horizontal="center" vertical="center"/>
    </xf>
    <xf numFmtId="0" fontId="2" fillId="2" borderId="0" xfId="9" applyFill="1" applyBorder="1"/>
    <xf numFmtId="0" fontId="8" fillId="2" borderId="0" xfId="9" applyFont="1" applyFill="1" applyBorder="1" applyAlignment="1">
      <alignment horizontal="center" vertical="center" wrapText="1"/>
    </xf>
    <xf numFmtId="0" fontId="31" fillId="6" borderId="1" xfId="9" applyFont="1" applyFill="1" applyBorder="1" applyAlignment="1">
      <alignment horizontal="left" vertical="center" wrapText="1"/>
    </xf>
    <xf numFmtId="3" fontId="2" fillId="2" borderId="0" xfId="9" applyNumberFormat="1" applyFill="1" applyBorder="1" applyAlignment="1">
      <alignment horizontal="center"/>
    </xf>
    <xf numFmtId="0" fontId="31" fillId="6" borderId="3" xfId="9" applyFont="1" applyFill="1" applyBorder="1" applyAlignment="1">
      <alignment horizontal="justify" vertical="center"/>
    </xf>
    <xf numFmtId="3" fontId="3" fillId="2" borderId="0" xfId="9" applyNumberFormat="1" applyFont="1" applyFill="1" applyBorder="1" applyAlignment="1">
      <alignment horizontal="center"/>
    </xf>
    <xf numFmtId="3" fontId="3" fillId="4" borderId="0" xfId="9" applyNumberFormat="1" applyFont="1" applyFill="1" applyBorder="1" applyAlignment="1">
      <alignment horizontal="center"/>
    </xf>
    <xf numFmtId="0" fontId="10" fillId="2" borderId="0" xfId="9" applyFont="1" applyFill="1"/>
    <xf numFmtId="0" fontId="29" fillId="5" borderId="0" xfId="9" applyFont="1" applyFill="1" applyBorder="1" applyAlignment="1">
      <alignment horizontal="center" vertical="center" wrapText="1"/>
    </xf>
    <xf numFmtId="0" fontId="2" fillId="4" borderId="0" xfId="10" applyFill="1"/>
    <xf numFmtId="3" fontId="4" fillId="6" borderId="0" xfId="9" applyNumberFormat="1" applyFont="1" applyFill="1" applyBorder="1" applyAlignment="1">
      <alignment horizontal="center" vertical="center"/>
    </xf>
    <xf numFmtId="0" fontId="12" fillId="5" borderId="12" xfId="9" applyFont="1" applyFill="1" applyBorder="1" applyAlignment="1">
      <alignment horizontal="justify" vertical="center"/>
    </xf>
    <xf numFmtId="3" fontId="12" fillId="5" borderId="13" xfId="9" applyNumberFormat="1" applyFont="1" applyFill="1" applyBorder="1" applyAlignment="1">
      <alignment horizontal="center" vertical="center"/>
    </xf>
    <xf numFmtId="0" fontId="12" fillId="5" borderId="0" xfId="9" applyFont="1" applyFill="1" applyBorder="1" applyAlignment="1">
      <alignment horizontal="right" vertical="center" wrapText="1"/>
    </xf>
    <xf numFmtId="0" fontId="32" fillId="2" borderId="0" xfId="9" applyFont="1" applyFill="1"/>
    <xf numFmtId="164" fontId="5" fillId="6" borderId="1" xfId="6" applyNumberFormat="1" applyFont="1" applyFill="1" applyBorder="1" applyAlignment="1">
      <alignment horizontal="right" vertical="center"/>
    </xf>
    <xf numFmtId="164" fontId="18" fillId="2" borderId="0" xfId="6" applyNumberFormat="1" applyFont="1" applyFill="1"/>
    <xf numFmtId="164" fontId="5" fillId="6" borderId="3" xfId="6" applyNumberFormat="1" applyFont="1" applyFill="1" applyBorder="1" applyAlignment="1">
      <alignment horizontal="right" vertical="center"/>
    </xf>
    <xf numFmtId="164" fontId="12" fillId="5" borderId="0" xfId="6" applyNumberFormat="1" applyFont="1" applyFill="1" applyBorder="1" applyAlignment="1">
      <alignment horizontal="right" vertical="center"/>
    </xf>
    <xf numFmtId="0" fontId="18" fillId="2" borderId="0" xfId="9" applyFont="1" applyFill="1" applyAlignment="1">
      <alignment wrapText="1"/>
    </xf>
    <xf numFmtId="0" fontId="2" fillId="0" borderId="0" xfId="11"/>
    <xf numFmtId="0" fontId="12" fillId="4" borderId="0" xfId="9" applyFont="1" applyFill="1" applyBorder="1" applyAlignment="1">
      <alignment vertical="center" wrapText="1"/>
    </xf>
    <xf numFmtId="0" fontId="15" fillId="5" borderId="15" xfId="9" applyFont="1" applyFill="1" applyBorder="1" applyAlignment="1">
      <alignment horizontal="center" vertical="center" wrapText="1"/>
    </xf>
    <xf numFmtId="0" fontId="15" fillId="5" borderId="16" xfId="9" applyFont="1" applyFill="1" applyBorder="1" applyAlignment="1">
      <alignment horizontal="center" vertical="center" wrapText="1"/>
    </xf>
    <xf numFmtId="0" fontId="15" fillId="5" borderId="15" xfId="9" applyFont="1" applyFill="1" applyBorder="1" applyAlignment="1">
      <alignment vertical="center" wrapText="1"/>
    </xf>
    <xf numFmtId="0" fontId="15" fillId="4" borderId="0" xfId="9" applyFont="1" applyFill="1" applyBorder="1" applyAlignment="1">
      <alignment vertical="center" wrapText="1"/>
    </xf>
    <xf numFmtId="3" fontId="5" fillId="6" borderId="17" xfId="9" applyNumberFormat="1" applyFont="1" applyFill="1" applyBorder="1" applyAlignment="1">
      <alignment vertical="center"/>
    </xf>
    <xf numFmtId="3" fontId="4" fillId="6" borderId="17" xfId="9" applyNumberFormat="1" applyFont="1" applyFill="1" applyBorder="1" applyAlignment="1">
      <alignment horizontal="right" vertical="center"/>
    </xf>
    <xf numFmtId="3" fontId="5" fillId="6" borderId="17" xfId="9" applyNumberFormat="1" applyFont="1" applyFill="1" applyBorder="1" applyAlignment="1">
      <alignment horizontal="center" vertical="center"/>
    </xf>
    <xf numFmtId="3" fontId="4" fillId="4" borderId="0" xfId="9" applyNumberFormat="1" applyFont="1" applyFill="1" applyBorder="1" applyAlignment="1">
      <alignment vertical="center"/>
    </xf>
    <xf numFmtId="3" fontId="5" fillId="6" borderId="18" xfId="9" applyNumberFormat="1" applyFont="1" applyFill="1" applyBorder="1" applyAlignment="1">
      <alignment vertical="center"/>
    </xf>
    <xf numFmtId="3" fontId="4" fillId="6" borderId="18" xfId="9" applyNumberFormat="1" applyFont="1" applyFill="1" applyBorder="1" applyAlignment="1">
      <alignment horizontal="right" vertical="center"/>
    </xf>
    <xf numFmtId="3" fontId="5" fillId="6" borderId="19" xfId="9" applyNumberFormat="1" applyFont="1" applyFill="1" applyBorder="1" applyAlignment="1">
      <alignment horizontal="center" vertical="center"/>
    </xf>
    <xf numFmtId="3" fontId="12" fillId="5" borderId="0" xfId="9" applyNumberFormat="1" applyFont="1" applyFill="1" applyBorder="1" applyAlignment="1">
      <alignment horizontal="right" vertical="center"/>
    </xf>
    <xf numFmtId="164" fontId="4" fillId="6" borderId="1" xfId="5" applyNumberFormat="1" applyFont="1" applyFill="1" applyBorder="1" applyAlignment="1">
      <alignment horizontal="right" vertical="center"/>
    </xf>
    <xf numFmtId="164" fontId="4" fillId="4" borderId="0" xfId="9" applyNumberFormat="1" applyFont="1" applyFill="1" applyBorder="1" applyAlignment="1">
      <alignment vertical="center"/>
    </xf>
    <xf numFmtId="0" fontId="2" fillId="2" borderId="0" xfId="9" applyFont="1" applyFill="1" applyAlignment="1">
      <alignment vertical="center" wrapText="1"/>
    </xf>
    <xf numFmtId="0" fontId="9" fillId="2" borderId="0" xfId="9" applyFont="1" applyFill="1" applyBorder="1" applyAlignment="1"/>
    <xf numFmtId="0" fontId="12" fillId="5" borderId="21" xfId="9" applyFont="1" applyFill="1" applyBorder="1" applyAlignment="1">
      <alignment horizontal="right" vertical="center" wrapText="1"/>
    </xf>
    <xf numFmtId="0" fontId="13" fillId="4" borderId="22" xfId="9" applyFont="1" applyFill="1" applyBorder="1" applyAlignment="1">
      <alignment horizontal="center" vertical="center" wrapText="1"/>
    </xf>
    <xf numFmtId="0" fontId="5" fillId="6" borderId="1" xfId="9" applyFont="1" applyFill="1" applyBorder="1" applyAlignment="1">
      <alignment vertical="center"/>
    </xf>
    <xf numFmtId="3" fontId="4" fillId="6" borderId="1" xfId="9" applyNumberFormat="1" applyFont="1" applyFill="1" applyBorder="1" applyAlignment="1">
      <alignment horizontal="right" vertical="center"/>
    </xf>
    <xf numFmtId="3" fontId="5" fillId="6" borderId="1" xfId="9" applyNumberFormat="1" applyFont="1" applyFill="1" applyBorder="1" applyAlignment="1">
      <alignment horizontal="right" vertical="center"/>
    </xf>
    <xf numFmtId="0" fontId="5" fillId="6" borderId="2" xfId="9" applyFont="1" applyFill="1" applyBorder="1" applyAlignment="1">
      <alignment vertical="center"/>
    </xf>
    <xf numFmtId="3" fontId="4" fillId="6" borderId="2" xfId="9" applyNumberFormat="1" applyFont="1" applyFill="1" applyBorder="1" applyAlignment="1">
      <alignment horizontal="right" vertical="center"/>
    </xf>
    <xf numFmtId="3" fontId="5" fillId="6" borderId="2" xfId="9" applyNumberFormat="1" applyFont="1" applyFill="1" applyBorder="1" applyAlignment="1">
      <alignment horizontal="right" vertical="center"/>
    </xf>
    <xf numFmtId="0" fontId="5" fillId="6" borderId="0" xfId="9" applyFont="1" applyFill="1" applyAlignment="1">
      <alignment vertical="center"/>
    </xf>
    <xf numFmtId="3" fontId="4" fillId="6" borderId="0" xfId="9" applyNumberFormat="1" applyFont="1" applyFill="1" applyAlignment="1">
      <alignment horizontal="right" vertical="center"/>
    </xf>
    <xf numFmtId="3" fontId="5" fillId="6" borderId="0" xfId="9" applyNumberFormat="1" applyFont="1" applyFill="1" applyAlignment="1">
      <alignment horizontal="right" vertical="center"/>
    </xf>
    <xf numFmtId="3" fontId="12" fillId="5" borderId="0" xfId="9" applyNumberFormat="1" applyFont="1" applyFill="1" applyAlignment="1">
      <alignment horizontal="right" vertical="center"/>
    </xf>
    <xf numFmtId="164" fontId="4" fillId="6" borderId="0" xfId="5" applyNumberFormat="1" applyFont="1" applyFill="1" applyAlignment="1">
      <alignment horizontal="right" vertical="center"/>
    </xf>
    <xf numFmtId="0" fontId="6" fillId="2" borderId="0" xfId="9" applyFont="1" applyFill="1" applyAlignment="1">
      <alignment horizontal="left"/>
    </xf>
    <xf numFmtId="0" fontId="12" fillId="5" borderId="21" xfId="9" applyFont="1" applyFill="1" applyBorder="1" applyAlignment="1">
      <alignment horizontal="center" vertical="center" wrapText="1"/>
    </xf>
    <xf numFmtId="0" fontId="5" fillId="6" borderId="24" xfId="9" applyFont="1" applyFill="1" applyBorder="1" applyAlignment="1">
      <alignment vertical="center"/>
    </xf>
    <xf numFmtId="3" fontId="4" fillId="6" borderId="3" xfId="9" applyNumberFormat="1" applyFont="1" applyFill="1" applyBorder="1" applyAlignment="1">
      <alignment horizontal="right" vertical="center"/>
    </xf>
    <xf numFmtId="0" fontId="13" fillId="4" borderId="0" xfId="9" applyFont="1" applyFill="1" applyBorder="1" applyAlignment="1">
      <alignment horizontal="center" vertical="center" wrapText="1"/>
    </xf>
    <xf numFmtId="0" fontId="13" fillId="4" borderId="0" xfId="9" applyFont="1" applyFill="1" applyAlignment="1">
      <alignment horizontal="center" vertical="center"/>
    </xf>
    <xf numFmtId="0" fontId="9" fillId="2" borderId="26" xfId="9" applyFont="1" applyFill="1" applyBorder="1" applyAlignment="1"/>
    <xf numFmtId="0" fontId="2" fillId="2" borderId="26" xfId="9" applyFill="1" applyBorder="1"/>
    <xf numFmtId="0" fontId="12" fillId="5" borderId="0" xfId="9" applyFont="1" applyFill="1" applyAlignment="1">
      <alignment horizontal="right" vertical="center"/>
    </xf>
    <xf numFmtId="0" fontId="12" fillId="4" borderId="0" xfId="9" applyFont="1" applyFill="1" applyBorder="1" applyAlignment="1">
      <alignment horizontal="right" vertical="center"/>
    </xf>
    <xf numFmtId="0" fontId="5" fillId="6" borderId="1" xfId="9" applyFont="1" applyFill="1" applyBorder="1"/>
    <xf numFmtId="3" fontId="4" fillId="6" borderId="1" xfId="9" applyNumberFormat="1" applyFont="1" applyFill="1" applyBorder="1"/>
    <xf numFmtId="3" fontId="5" fillId="6" borderId="1" xfId="9" applyNumberFormat="1" applyFont="1" applyFill="1" applyBorder="1"/>
    <xf numFmtId="3" fontId="5" fillId="4" borderId="0" xfId="9" applyNumberFormat="1" applyFont="1" applyFill="1" applyBorder="1"/>
    <xf numFmtId="0" fontId="5" fillId="6" borderId="2" xfId="9" applyFont="1" applyFill="1" applyBorder="1"/>
    <xf numFmtId="0" fontId="5" fillId="6" borderId="0" xfId="9" applyFont="1" applyFill="1"/>
    <xf numFmtId="3" fontId="4" fillId="6" borderId="3" xfId="9" applyNumberFormat="1" applyFont="1" applyFill="1" applyBorder="1"/>
    <xf numFmtId="3" fontId="5" fillId="6" borderId="3" xfId="9" applyNumberFormat="1" applyFont="1" applyFill="1" applyBorder="1"/>
    <xf numFmtId="3" fontId="12" fillId="4" borderId="0" xfId="9" applyNumberFormat="1" applyFont="1" applyFill="1" applyBorder="1" applyAlignment="1">
      <alignment horizontal="right" vertical="center"/>
    </xf>
    <xf numFmtId="0" fontId="2" fillId="4" borderId="0" xfId="9" applyFill="1" applyAlignment="1">
      <alignment horizontal="left" vertical="center"/>
    </xf>
    <xf numFmtId="0" fontId="12" fillId="5" borderId="0" xfId="9" applyFont="1" applyFill="1" applyBorder="1" applyAlignment="1">
      <alignment horizontal="center" vertical="center" wrapText="1"/>
    </xf>
    <xf numFmtId="0" fontId="9" fillId="2" borderId="5" xfId="9" applyFont="1" applyFill="1" applyBorder="1" applyAlignment="1">
      <alignment horizontal="left"/>
    </xf>
    <xf numFmtId="0" fontId="12" fillId="5" borderId="0" xfId="9" applyFont="1" applyFill="1" applyAlignment="1">
      <alignment horizontal="center" vertical="center"/>
    </xf>
    <xf numFmtId="0" fontId="12" fillId="5" borderId="0" xfId="9" applyFont="1" applyFill="1" applyBorder="1" applyAlignment="1">
      <alignment horizontal="left" vertical="center"/>
    </xf>
    <xf numFmtId="0" fontId="12" fillId="5" borderId="0" xfId="9" applyFont="1" applyFill="1" applyBorder="1" applyAlignment="1">
      <alignment horizontal="center" vertical="center"/>
    </xf>
    <xf numFmtId="3" fontId="5" fillId="3" borderId="1" xfId="9" applyNumberFormat="1" applyFont="1" applyFill="1" applyBorder="1" applyAlignment="1">
      <alignment horizontal="center" vertical="center"/>
    </xf>
    <xf numFmtId="3" fontId="5" fillId="3" borderId="17" xfId="9" applyNumberFormat="1" applyFont="1" applyFill="1" applyBorder="1" applyAlignment="1">
      <alignment horizontal="center" vertical="center"/>
    </xf>
    <xf numFmtId="3" fontId="5" fillId="3" borderId="0" xfId="9" applyNumberFormat="1" applyFont="1" applyFill="1" applyBorder="1" applyAlignment="1">
      <alignment horizontal="center" vertical="center"/>
    </xf>
    <xf numFmtId="3" fontId="5" fillId="3" borderId="19" xfId="9" applyNumberFormat="1" applyFont="1" applyFill="1" applyBorder="1" applyAlignment="1">
      <alignment horizontal="center" vertical="center"/>
    </xf>
    <xf numFmtId="164" fontId="4" fillId="6" borderId="3" xfId="6" applyNumberFormat="1" applyFont="1" applyFill="1" applyBorder="1" applyAlignment="1">
      <alignment horizontal="center" vertical="center"/>
    </xf>
    <xf numFmtId="0" fontId="18" fillId="2" borderId="0" xfId="9" applyFont="1" applyFill="1" applyBorder="1" applyAlignment="1">
      <alignment horizontal="left" vertical="center"/>
    </xf>
    <xf numFmtId="164" fontId="18" fillId="2" borderId="0" xfId="6" applyNumberFormat="1" applyFont="1" applyFill="1" applyBorder="1" applyAlignment="1">
      <alignment horizontal="center" vertical="center"/>
    </xf>
    <xf numFmtId="0" fontId="18" fillId="2" borderId="0" xfId="9" applyFont="1" applyFill="1" applyAlignment="1">
      <alignment horizontal="center" vertical="center"/>
    </xf>
    <xf numFmtId="0" fontId="4" fillId="4" borderId="0" xfId="9" applyFont="1" applyFill="1" applyBorder="1" applyAlignment="1">
      <alignment vertical="center"/>
    </xf>
    <xf numFmtId="164" fontId="4" fillId="4" borderId="0" xfId="6" applyNumberFormat="1" applyFont="1" applyFill="1" applyBorder="1" applyAlignment="1">
      <alignment horizontal="center" vertical="center"/>
    </xf>
    <xf numFmtId="0" fontId="4" fillId="3" borderId="1" xfId="9" applyFont="1" applyFill="1" applyBorder="1" applyAlignment="1">
      <alignment horizontal="justify" vertical="center"/>
    </xf>
    <xf numFmtId="9" fontId="4" fillId="3" borderId="1" xfId="5" applyFont="1" applyFill="1" applyBorder="1" applyAlignment="1">
      <alignment horizontal="center" vertical="center"/>
    </xf>
    <xf numFmtId="0" fontId="12" fillId="5" borderId="22" xfId="9" applyFont="1" applyFill="1" applyBorder="1" applyAlignment="1">
      <alignment horizontal="center" vertical="center" wrapText="1"/>
    </xf>
    <xf numFmtId="0" fontId="12" fillId="5" borderId="6" xfId="9" applyFont="1" applyFill="1" applyBorder="1" applyAlignment="1">
      <alignment horizontal="center" vertical="center" wrapText="1"/>
    </xf>
    <xf numFmtId="0" fontId="12" fillId="5" borderId="23" xfId="9" applyFont="1" applyFill="1" applyBorder="1" applyAlignment="1">
      <alignment horizontal="center" vertical="center" wrapText="1"/>
    </xf>
    <xf numFmtId="0" fontId="12" fillId="5" borderId="25" xfId="9" applyFont="1" applyFill="1" applyBorder="1" applyAlignment="1">
      <alignment horizontal="center" vertical="center" wrapText="1"/>
    </xf>
    <xf numFmtId="0" fontId="12" fillId="5" borderId="0" xfId="9" applyFont="1" applyFill="1" applyBorder="1" applyAlignment="1">
      <alignment horizontal="center" vertical="center" wrapText="1"/>
    </xf>
    <xf numFmtId="0" fontId="12" fillId="5" borderId="20" xfId="9" applyFont="1" applyFill="1" applyBorder="1" applyAlignment="1">
      <alignment horizontal="center" vertical="center" wrapText="1"/>
    </xf>
    <xf numFmtId="0" fontId="6" fillId="2" borderId="0" xfId="9" applyFont="1" applyFill="1" applyAlignment="1">
      <alignment horizontal="left" vertical="center" wrapText="1"/>
    </xf>
    <xf numFmtId="0" fontId="23" fillId="5" borderId="5" xfId="9" applyFont="1" applyFill="1" applyBorder="1" applyAlignment="1" applyProtection="1">
      <alignment horizontal="left" vertical="center"/>
      <protection hidden="1"/>
    </xf>
    <xf numFmtId="0" fontId="12" fillId="5" borderId="0" xfId="9" applyFont="1" applyFill="1" applyAlignment="1">
      <alignment horizontal="center" vertical="center"/>
    </xf>
    <xf numFmtId="0" fontId="4" fillId="6" borderId="0" xfId="9" applyFont="1" applyFill="1" applyAlignment="1">
      <alignment horizontal="center" vertical="center"/>
    </xf>
    <xf numFmtId="0" fontId="12" fillId="5" borderId="14" xfId="9" applyFont="1" applyFill="1" applyBorder="1" applyAlignment="1">
      <alignment horizontal="center" vertical="center" wrapText="1"/>
    </xf>
    <xf numFmtId="0" fontId="9" fillId="2" borderId="5" xfId="9" applyFont="1" applyFill="1" applyBorder="1" applyAlignment="1">
      <alignment horizontal="left" vertical="center" wrapText="1"/>
    </xf>
    <xf numFmtId="0" fontId="14" fillId="2" borderId="5" xfId="9" applyFont="1" applyFill="1" applyBorder="1" applyAlignment="1">
      <alignment horizontal="left"/>
    </xf>
    <xf numFmtId="0" fontId="9" fillId="2" borderId="5" xfId="9" applyFont="1" applyFill="1" applyBorder="1" applyAlignment="1">
      <alignment horizontal="left"/>
    </xf>
    <xf numFmtId="0" fontId="12" fillId="5" borderId="0" xfId="9" applyFont="1" applyFill="1" applyBorder="1" applyAlignment="1">
      <alignment horizontal="left" vertical="center"/>
    </xf>
    <xf numFmtId="0" fontId="12" fillId="5" borderId="0" xfId="9" applyFont="1" applyFill="1" applyBorder="1" applyAlignment="1">
      <alignment horizontal="center" vertical="center"/>
    </xf>
    <xf numFmtId="0" fontId="2" fillId="2" borderId="0" xfId="9" applyFont="1" applyFill="1" applyAlignment="1">
      <alignment horizontal="justify" vertical="center" wrapText="1"/>
    </xf>
    <xf numFmtId="0" fontId="14" fillId="2" borderId="0" xfId="9" applyFont="1" applyFill="1" applyBorder="1" applyAlignment="1">
      <alignment horizontal="left"/>
    </xf>
    <xf numFmtId="0" fontId="13" fillId="5" borderId="0" xfId="9" applyFont="1" applyFill="1" applyBorder="1" applyAlignment="1">
      <alignment horizontal="left" vertical="center" wrapText="1"/>
    </xf>
    <xf numFmtId="0" fontId="19" fillId="7" borderId="0" xfId="9" applyFont="1" applyFill="1" applyBorder="1" applyAlignment="1">
      <alignment horizontal="center" vertical="center"/>
    </xf>
    <xf numFmtId="0" fontId="21" fillId="7" borderId="0" xfId="9" applyFont="1" applyFill="1" applyBorder="1" applyAlignment="1">
      <alignment horizontal="center" vertical="center"/>
    </xf>
    <xf numFmtId="0" fontId="23" fillId="7" borderId="0" xfId="9" applyFont="1" applyFill="1" applyBorder="1" applyAlignment="1">
      <alignment horizontal="center" vertical="center"/>
    </xf>
    <xf numFmtId="0" fontId="13" fillId="5" borderId="0" xfId="9" applyFont="1" applyFill="1" applyBorder="1" applyAlignment="1">
      <alignment horizontal="center" vertical="center" wrapText="1"/>
    </xf>
    <xf numFmtId="3" fontId="4" fillId="6" borderId="1" xfId="9" applyNumberFormat="1" applyFont="1" applyFill="1" applyBorder="1" applyAlignment="1">
      <alignment horizontal="left" vertical="center"/>
    </xf>
    <xf numFmtId="3" fontId="4" fillId="6" borderId="3" xfId="9" applyNumberFormat="1" applyFont="1" applyFill="1" applyBorder="1" applyAlignment="1">
      <alignment horizontal="left" vertical="center"/>
    </xf>
  </cellXfs>
  <cellStyles count="15">
    <cellStyle name="Normal" xfId="0" builtinId="0"/>
    <cellStyle name="Normal 2" xfId="1"/>
    <cellStyle name="Normal 2 2" xfId="2"/>
    <cellStyle name="Normal 2 2 3" xfId="13"/>
    <cellStyle name="Normal 2 3" xfId="9"/>
    <cellStyle name="Normal 2 3 2" xfId="3"/>
    <cellStyle name="Normal 3 2" xfId="10"/>
    <cellStyle name="Normal_Directorio CEMs - agos - 2009 - UGTAI" xfId="4"/>
    <cellStyle name="Normal_ESTADISTICAS" xfId="11"/>
    <cellStyle name="Porcentaje" xfId="5" builtinId="5"/>
    <cellStyle name="Porcentaje 10" xfId="12"/>
    <cellStyle name="Porcentaje 2" xfId="6"/>
    <cellStyle name="Porcentaje 3 2" xfId="14"/>
    <cellStyle name="Porcentual 2" xfId="7"/>
    <cellStyle name="Porcentual 2 2" xfId="8"/>
  </cellStyles>
  <dxfs count="0"/>
  <tableStyles count="0" defaultTableStyle="TableStyleMedium2" defaultPivotStyle="PivotStyleLight16"/>
  <colors>
    <mruColors>
      <color rgb="FF305496"/>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CEM'!$M$74:$M$77</c:f>
              <c:strCache>
                <c:ptCount val="4"/>
                <c:pt idx="0">
                  <c:v>Niños y niñas</c:v>
                </c:pt>
                <c:pt idx="1">
                  <c:v>Adolescentes</c:v>
                </c:pt>
                <c:pt idx="2">
                  <c:v>Adultos/as</c:v>
                </c:pt>
                <c:pt idx="3">
                  <c:v>Adultos mayores</c:v>
                </c:pt>
              </c:strCache>
            </c:strRef>
          </c:cat>
          <c:val>
            <c:numRef>
              <c:f>'Casos CEM'!$N$74:$N$77</c:f>
              <c:numCache>
                <c:formatCode>#,##0</c:formatCode>
                <c:ptCount val="4"/>
                <c:pt idx="0">
                  <c:v>5087</c:v>
                </c:pt>
                <c:pt idx="1">
                  <c:v>3722</c:v>
                </c:pt>
                <c:pt idx="2">
                  <c:v>18643</c:v>
                </c:pt>
                <c:pt idx="3">
                  <c:v>1835</c:v>
                </c:pt>
              </c:numCache>
            </c:numRef>
          </c:val>
        </c:ser>
        <c:dLbls>
          <c:showLegendKey val="0"/>
          <c:showVal val="0"/>
          <c:showCatName val="0"/>
          <c:showSerName val="0"/>
          <c:showPercent val="0"/>
          <c:showBubbleSize val="0"/>
        </c:dLbls>
        <c:gapWidth val="150"/>
        <c:axId val="423958560"/>
        <c:axId val="423958952"/>
      </c:barChart>
      <c:catAx>
        <c:axId val="423958560"/>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423958952"/>
        <c:crosses val="autoZero"/>
        <c:auto val="0"/>
        <c:lblAlgn val="ctr"/>
        <c:lblOffset val="100"/>
        <c:noMultiLvlLbl val="0"/>
      </c:catAx>
      <c:valAx>
        <c:axId val="423958952"/>
        <c:scaling>
          <c:orientation val="minMax"/>
        </c:scaling>
        <c:delete val="1"/>
        <c:axPos val="b"/>
        <c:numFmt formatCode="#,##0" sourceLinked="1"/>
        <c:majorTickMark val="out"/>
        <c:minorTickMark val="none"/>
        <c:tickLblPos val="nextTo"/>
        <c:crossAx val="423958560"/>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CEM'!$L$132</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CEM'!$M$130:$P$130</c:f>
              <c:strCache>
                <c:ptCount val="4"/>
                <c:pt idx="0">
                  <c:v>Niños y niñas</c:v>
                </c:pt>
                <c:pt idx="1">
                  <c:v>Adolescentes</c:v>
                </c:pt>
                <c:pt idx="2">
                  <c:v>Personas adultas</c:v>
                </c:pt>
                <c:pt idx="3">
                  <c:v>Personas adultas mayores</c:v>
                </c:pt>
              </c:strCache>
            </c:strRef>
          </c:cat>
          <c:val>
            <c:numRef>
              <c:f>'Casos CEM'!$M$132:$P$132</c:f>
              <c:numCache>
                <c:formatCode>#,##0</c:formatCode>
                <c:ptCount val="4"/>
                <c:pt idx="0">
                  <c:v>2715</c:v>
                </c:pt>
                <c:pt idx="1">
                  <c:v>1479</c:v>
                </c:pt>
                <c:pt idx="2">
                  <c:v>9476</c:v>
                </c:pt>
                <c:pt idx="3">
                  <c:v>1259</c:v>
                </c:pt>
              </c:numCache>
            </c:numRef>
          </c:val>
        </c:ser>
        <c:ser>
          <c:idx val="1"/>
          <c:order val="1"/>
          <c:tx>
            <c:strRef>
              <c:f>'Casos CEM'!$L$133</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CEM'!$M$130:$P$130</c:f>
              <c:strCache>
                <c:ptCount val="4"/>
                <c:pt idx="0">
                  <c:v>Niños y niñas</c:v>
                </c:pt>
                <c:pt idx="1">
                  <c:v>Adolescentes</c:v>
                </c:pt>
                <c:pt idx="2">
                  <c:v>Personas adultas</c:v>
                </c:pt>
                <c:pt idx="3">
                  <c:v>Personas adultas mayores</c:v>
                </c:pt>
              </c:strCache>
            </c:strRef>
          </c:cat>
          <c:val>
            <c:numRef>
              <c:f>'Casos CEM'!$M$133:$P$133</c:f>
              <c:numCache>
                <c:formatCode>#,##0</c:formatCode>
                <c:ptCount val="4"/>
                <c:pt idx="0">
                  <c:v>1667</c:v>
                </c:pt>
                <c:pt idx="1">
                  <c:v>1168</c:v>
                </c:pt>
                <c:pt idx="2">
                  <c:v>8313</c:v>
                </c:pt>
                <c:pt idx="3">
                  <c:v>518</c:v>
                </c:pt>
              </c:numCache>
            </c:numRef>
          </c:val>
        </c:ser>
        <c:ser>
          <c:idx val="2"/>
          <c:order val="2"/>
          <c:tx>
            <c:strRef>
              <c:f>'Casos CEM'!$L$134</c:f>
              <c:strCache>
                <c:ptCount val="1"/>
                <c:pt idx="0">
                  <c:v>Sexual</c:v>
                </c:pt>
              </c:strCache>
            </c:strRef>
          </c:tx>
          <c:spPr>
            <a:solidFill>
              <a:schemeClr val="bg1">
                <a:lumMod val="50000"/>
              </a:schemeClr>
            </a:solidFill>
            <a:ln w="12700">
              <a:solidFill>
                <a:schemeClr val="tx1"/>
              </a:solidFill>
            </a:ln>
            <a:effectLst/>
          </c:spPr>
          <c:invertIfNegative val="0"/>
          <c:cat>
            <c:strRef>
              <c:f>'Casos CEM'!$M$130:$P$130</c:f>
              <c:strCache>
                <c:ptCount val="4"/>
                <c:pt idx="0">
                  <c:v>Niños y niñas</c:v>
                </c:pt>
                <c:pt idx="1">
                  <c:v>Adolescentes</c:v>
                </c:pt>
                <c:pt idx="2">
                  <c:v>Personas adultas</c:v>
                </c:pt>
                <c:pt idx="3">
                  <c:v>Personas adultas mayores</c:v>
                </c:pt>
              </c:strCache>
            </c:strRef>
          </c:cat>
          <c:val>
            <c:numRef>
              <c:f>'Casos CEM'!$M$134:$P$134</c:f>
              <c:numCache>
                <c:formatCode>#,##0</c:formatCode>
                <c:ptCount val="4"/>
                <c:pt idx="0">
                  <c:v>674</c:v>
                </c:pt>
                <c:pt idx="1">
                  <c:v>1053</c:v>
                </c:pt>
                <c:pt idx="2">
                  <c:v>783</c:v>
                </c:pt>
                <c:pt idx="3">
                  <c:v>27</c:v>
                </c:pt>
              </c:numCache>
            </c:numRef>
          </c:val>
        </c:ser>
        <c:ser>
          <c:idx val="3"/>
          <c:order val="3"/>
          <c:tx>
            <c:strRef>
              <c:f>'Casos CEM'!$L$135</c:f>
              <c:strCache>
                <c:ptCount val="1"/>
                <c:pt idx="0">
                  <c:v>Económica o patrimonial</c:v>
                </c:pt>
              </c:strCache>
            </c:strRef>
          </c:tx>
          <c:spPr>
            <a:solidFill>
              <a:schemeClr val="accent4"/>
            </a:solidFill>
            <a:ln>
              <a:solidFill>
                <a:schemeClr val="tx1"/>
              </a:solidFill>
            </a:ln>
          </c:spPr>
          <c:invertIfNegative val="0"/>
          <c:cat>
            <c:strRef>
              <c:f>'Casos CEM'!$M$130:$P$130</c:f>
              <c:strCache>
                <c:ptCount val="4"/>
                <c:pt idx="0">
                  <c:v>Niños y niñas</c:v>
                </c:pt>
                <c:pt idx="1">
                  <c:v>Adolescentes</c:v>
                </c:pt>
                <c:pt idx="2">
                  <c:v>Personas adultas</c:v>
                </c:pt>
                <c:pt idx="3">
                  <c:v>Personas adultas mayores</c:v>
                </c:pt>
              </c:strCache>
            </c:strRef>
          </c:cat>
          <c:val>
            <c:numRef>
              <c:f>'Casos CEM'!$M$135:$P$135</c:f>
              <c:numCache>
                <c:formatCode>#,##0</c:formatCode>
                <c:ptCount val="4"/>
                <c:pt idx="0">
                  <c:v>31</c:v>
                </c:pt>
                <c:pt idx="1">
                  <c:v>22</c:v>
                </c:pt>
                <c:pt idx="2">
                  <c:v>71</c:v>
                </c:pt>
                <c:pt idx="3">
                  <c:v>31</c:v>
                </c:pt>
              </c:numCache>
            </c:numRef>
          </c:val>
        </c:ser>
        <c:dLbls>
          <c:showLegendKey val="0"/>
          <c:showVal val="0"/>
          <c:showCatName val="0"/>
          <c:showSerName val="0"/>
          <c:showPercent val="0"/>
          <c:showBubbleSize val="0"/>
        </c:dLbls>
        <c:gapWidth val="150"/>
        <c:overlap val="100"/>
        <c:axId val="423959736"/>
        <c:axId val="423960128"/>
      </c:barChart>
      <c:catAx>
        <c:axId val="423959736"/>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423960128"/>
        <c:crosses val="autoZero"/>
        <c:auto val="1"/>
        <c:lblAlgn val="ctr"/>
        <c:lblOffset val="100"/>
        <c:noMultiLvlLbl val="0"/>
      </c:catAx>
      <c:valAx>
        <c:axId val="423960128"/>
        <c:scaling>
          <c:orientation val="minMax"/>
        </c:scaling>
        <c:delete val="1"/>
        <c:axPos val="b"/>
        <c:numFmt formatCode="#,##0" sourceLinked="1"/>
        <c:majorTickMark val="out"/>
        <c:minorTickMark val="none"/>
        <c:tickLblPos val="nextTo"/>
        <c:crossAx val="423959736"/>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dPt>
          <c:dPt>
            <c:idx val="1"/>
            <c:bubble3D val="0"/>
            <c:explosion val="9"/>
            <c:spPr>
              <a:solidFill>
                <a:srgbClr val="DDEBF7"/>
              </a:solidFill>
              <a:ln w="6350">
                <a:solidFill>
                  <a:schemeClr val="tx1"/>
                </a:solidFill>
              </a:ln>
              <a:effectLst/>
            </c:spPr>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24796</c:v>
                </c:pt>
                <c:pt idx="1">
                  <c:v>4491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CEM'!$I$52:$I$53</c:f>
              <c:strCache>
                <c:ptCount val="2"/>
                <c:pt idx="0">
                  <c:v>Si</c:v>
                </c:pt>
                <c:pt idx="1">
                  <c:v>No</c:v>
                </c:pt>
              </c:strCache>
            </c:strRef>
          </c:cat>
          <c:val>
            <c:numRef>
              <c:f>'Casos CEM'!$K$52:$K$53</c:f>
              <c:numCache>
                <c:formatCode>#,##0</c:formatCode>
                <c:ptCount val="2"/>
                <c:pt idx="0">
                  <c:v>16955</c:v>
                </c:pt>
                <c:pt idx="1">
                  <c:v>12332</c:v>
                </c:pt>
              </c:numCache>
            </c:numRef>
          </c:val>
        </c:ser>
        <c:dLbls>
          <c:showLegendKey val="0"/>
          <c:showVal val="0"/>
          <c:showCatName val="0"/>
          <c:showSerName val="0"/>
          <c:showPercent val="0"/>
          <c:showBubbleSize val="0"/>
        </c:dLbls>
        <c:gapWidth val="150"/>
        <c:axId val="451682488"/>
        <c:axId val="451682880"/>
      </c:barChart>
      <c:catAx>
        <c:axId val="451682488"/>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451682880"/>
        <c:crosses val="autoZero"/>
        <c:auto val="1"/>
        <c:lblAlgn val="ctr"/>
        <c:lblOffset val="100"/>
        <c:noMultiLvlLbl val="0"/>
      </c:catAx>
      <c:valAx>
        <c:axId val="451682880"/>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45168248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110291</xdr:colOff>
      <xdr:row>71</xdr:row>
      <xdr:rowOff>17547</xdr:rowOff>
    </xdr:from>
    <xdr:to>
      <xdr:col>16</xdr:col>
      <xdr:colOff>672266</xdr:colOff>
      <xdr:row>93</xdr:row>
      <xdr:rowOff>113298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128</xdr:row>
      <xdr:rowOff>20052</xdr:rowOff>
    </xdr:from>
    <xdr:to>
      <xdr:col>16</xdr:col>
      <xdr:colOff>606592</xdr:colOff>
      <xdr:row>136</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20053</xdr:colOff>
      <xdr:row>20</xdr:row>
      <xdr:rowOff>10027</xdr:rowOff>
    </xdr:from>
    <xdr:to>
      <xdr:col>16</xdr:col>
      <xdr:colOff>832185</xdr:colOff>
      <xdr:row>47</xdr:row>
      <xdr:rowOff>32084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49</xdr:row>
      <xdr:rowOff>38100</xdr:rowOff>
    </xdr:from>
    <xdr:to>
      <xdr:col>16</xdr:col>
      <xdr:colOff>762000</xdr:colOff>
      <xdr:row>70</xdr:row>
      <xdr:rowOff>47625</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66</xdr:row>
      <xdr:rowOff>60909</xdr:rowOff>
    </xdr:from>
    <xdr:to>
      <xdr:col>12</xdr:col>
      <xdr:colOff>511673</xdr:colOff>
      <xdr:row>69</xdr:row>
      <xdr:rowOff>8021</xdr:rowOff>
    </xdr:to>
    <xdr:sp macro="" textlink="">
      <xdr:nvSpPr>
        <xdr:cNvPr id="7" name="CuadroTexto 6"/>
        <xdr:cNvSpPr txBox="1"/>
      </xdr:nvSpPr>
      <xdr:spPr>
        <a:xfrm>
          <a:off x="44450" y="7913520"/>
          <a:ext cx="11223455" cy="47650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692318</xdr:colOff>
      <xdr:row>121</xdr:row>
      <xdr:rowOff>281840</xdr:rowOff>
    </xdr:from>
    <xdr:to>
      <xdr:col>16</xdr:col>
      <xdr:colOff>884279</xdr:colOff>
      <xdr:row>123</xdr:row>
      <xdr:rowOff>29506</xdr:rowOff>
    </xdr:to>
    <xdr:sp macro="" textlink="">
      <xdr:nvSpPr>
        <xdr:cNvPr id="8" name="Rectángulo 7"/>
        <xdr:cNvSpPr/>
      </xdr:nvSpPr>
      <xdr:spPr>
        <a:xfrm>
          <a:off x="3523750" y="12746556"/>
          <a:ext cx="11132676" cy="57383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446 casos, Junín 91 casos, Cusco 89 casos, </a:t>
          </a:r>
          <a:r>
            <a:rPr lang="es-PE" sz="1600" baseline="0">
              <a:solidFill>
                <a:schemeClr val="lt1"/>
              </a:solidFill>
              <a:effectLst/>
              <a:latin typeface="Arial" panose="020B0604020202020204" pitchFamily="34" charset="0"/>
              <a:ea typeface="+mn-ea"/>
              <a:cs typeface="Arial" panose="020B0604020202020204" pitchFamily="34" charset="0"/>
            </a:rPr>
            <a:t>Arequipa 73 casos, Huánuco 58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0.37687</cdr:x>
      <cdr:y>0.09353</cdr:y>
    </cdr:from>
    <cdr:to>
      <cdr:x>0.44802</cdr:x>
      <cdr:y>0.18288</cdr:y>
    </cdr:to>
    <cdr:sp macro="" textlink="">
      <cdr:nvSpPr>
        <cdr:cNvPr id="2" name="1 CuadroTexto"/>
        <cdr:cNvSpPr txBox="1"/>
      </cdr:nvSpPr>
      <cdr:spPr>
        <a:xfrm xmlns:a="http://schemas.openxmlformats.org/drawingml/2006/main">
          <a:off x="1938448" y="335869"/>
          <a:ext cx="365960" cy="32084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6,3%</a:t>
          </a:r>
        </a:p>
      </cdr:txBody>
    </cdr:sp>
  </cdr:relSizeAnchor>
  <cdr:relSizeAnchor xmlns:cdr="http://schemas.openxmlformats.org/drawingml/2006/chartDrawing">
    <cdr:from>
      <cdr:x>0.87915</cdr:x>
      <cdr:y>0.33081</cdr:y>
    </cdr:from>
    <cdr:to>
      <cdr:x>0.96306</cdr:x>
      <cdr:y>0.41993</cdr:y>
    </cdr:to>
    <cdr:sp macro="" textlink="">
      <cdr:nvSpPr>
        <cdr:cNvPr id="3" name="1 CuadroTexto"/>
        <cdr:cNvSpPr txBox="1"/>
      </cdr:nvSpPr>
      <cdr:spPr>
        <a:xfrm xmlns:a="http://schemas.openxmlformats.org/drawingml/2006/main">
          <a:off x="4521906" y="1187905"/>
          <a:ext cx="431591" cy="3200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63,7%</a:t>
          </a:r>
        </a:p>
      </cdr:txBody>
    </cdr:sp>
  </cdr:relSizeAnchor>
  <cdr:relSizeAnchor xmlns:cdr="http://schemas.openxmlformats.org/drawingml/2006/chartDrawing">
    <cdr:from>
      <cdr:x>0.4455</cdr:x>
      <cdr:y>0.56931</cdr:y>
    </cdr:from>
    <cdr:to>
      <cdr:x>0.51763</cdr:x>
      <cdr:y>0.6594</cdr:y>
    </cdr:to>
    <cdr:sp macro="" textlink="">
      <cdr:nvSpPr>
        <cdr:cNvPr id="7" name="1 CuadroTexto"/>
        <cdr:cNvSpPr txBox="1"/>
      </cdr:nvSpPr>
      <cdr:spPr>
        <a:xfrm xmlns:a="http://schemas.openxmlformats.org/drawingml/2006/main">
          <a:off x="2291446" y="2044359"/>
          <a:ext cx="371001" cy="3235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12,7%</a:t>
          </a:r>
        </a:p>
      </cdr:txBody>
    </cdr:sp>
  </cdr:relSizeAnchor>
  <cdr:relSizeAnchor xmlns:cdr="http://schemas.openxmlformats.org/drawingml/2006/chartDrawing">
    <cdr:from>
      <cdr:x>0.48572</cdr:x>
      <cdr:y>0.79764</cdr:y>
    </cdr:from>
    <cdr:to>
      <cdr:x>0.55732</cdr:x>
      <cdr:y>0.88654</cdr:y>
    </cdr:to>
    <cdr:sp macro="" textlink="">
      <cdr:nvSpPr>
        <cdr:cNvPr id="8" name="1 CuadroTexto"/>
        <cdr:cNvSpPr txBox="1"/>
      </cdr:nvSpPr>
      <cdr:spPr>
        <a:xfrm xmlns:a="http://schemas.openxmlformats.org/drawingml/2006/main">
          <a:off x="2498318" y="2864265"/>
          <a:ext cx="368275" cy="3192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17,4%</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F325"/>
  <sheetViews>
    <sheetView tabSelected="1" view="pageBreakPreview" zoomScale="95" zoomScaleNormal="95" zoomScaleSheetLayoutView="95" workbookViewId="0"/>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7" width="13.4257812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12" width="11.42578125" style="1"/>
    <col min="113" max="113" width="15.7109375" style="1" customWidth="1"/>
    <col min="114" max="114" width="11.85546875" style="1" customWidth="1"/>
    <col min="115" max="115" width="12.28515625" style="1" customWidth="1"/>
    <col min="116" max="116" width="13.5703125" style="1" customWidth="1"/>
    <col min="117" max="117" width="12.42578125" style="1" customWidth="1"/>
    <col min="118" max="118" width="12" style="1" customWidth="1"/>
    <col min="119" max="119" width="13.7109375" style="1" customWidth="1"/>
    <col min="120" max="120" width="12.85546875" style="1" customWidth="1"/>
    <col min="121" max="122" width="10.7109375" style="1" customWidth="1"/>
    <col min="123" max="123" width="12" style="1" customWidth="1"/>
    <col min="124" max="124" width="12.140625" style="1" customWidth="1"/>
    <col min="125" max="125" width="13.42578125" style="1" customWidth="1"/>
    <col min="126" max="126" width="11.7109375" style="1" customWidth="1"/>
    <col min="127" max="128" width="10.7109375" style="1" customWidth="1"/>
    <col min="129" max="16384" width="11.42578125" style="1"/>
  </cols>
  <sheetData>
    <row r="1" spans="1:17" ht="9" customHeight="1" x14ac:dyDescent="0.25"/>
    <row r="2" spans="1:17" ht="9" customHeight="1" x14ac:dyDescent="0.25"/>
    <row r="3" spans="1:17" ht="9.75" customHeight="1" x14ac:dyDescent="0.25"/>
    <row r="4" spans="1:17" ht="4.5" customHeight="1" x14ac:dyDescent="0.25"/>
    <row r="5" spans="1:17" ht="4.5" customHeight="1" x14ac:dyDescent="0.25"/>
    <row r="6" spans="1:17" ht="4.5" customHeight="1" x14ac:dyDescent="0.25"/>
    <row r="7" spans="1:17" ht="4.5" customHeight="1" x14ac:dyDescent="0.25"/>
    <row r="8" spans="1:17" s="4" customFormat="1" ht="17.25" customHeight="1" x14ac:dyDescent="0.3">
      <c r="A8" s="2" t="s">
        <v>26</v>
      </c>
      <c r="B8" s="3"/>
      <c r="C8" s="3"/>
      <c r="D8" s="3"/>
      <c r="E8" s="3"/>
      <c r="F8" s="3"/>
      <c r="G8" s="3"/>
      <c r="H8" s="3"/>
      <c r="I8" s="3"/>
      <c r="J8" s="3"/>
      <c r="K8" s="3"/>
      <c r="L8" s="3"/>
      <c r="M8" s="3"/>
      <c r="N8" s="3"/>
      <c r="O8" s="3"/>
      <c r="P8" s="3"/>
    </row>
    <row r="9" spans="1:17" ht="3" customHeight="1" x14ac:dyDescent="0.25">
      <c r="A9" s="5"/>
      <c r="B9" s="6"/>
      <c r="C9" s="6"/>
      <c r="D9" s="6"/>
      <c r="E9" s="6"/>
      <c r="F9" s="6"/>
      <c r="G9" s="6"/>
      <c r="H9" s="6"/>
      <c r="I9" s="6"/>
      <c r="J9" s="6"/>
      <c r="K9" s="6"/>
      <c r="L9" s="6"/>
      <c r="M9" s="6"/>
      <c r="N9" s="6"/>
      <c r="O9" s="6"/>
      <c r="P9" s="6"/>
    </row>
    <row r="10" spans="1:17" ht="3.75" customHeight="1" x14ac:dyDescent="0.25">
      <c r="A10" s="7"/>
      <c r="B10" s="7"/>
      <c r="C10" s="7"/>
      <c r="D10" s="7"/>
      <c r="E10" s="7"/>
      <c r="F10" s="7"/>
      <c r="G10" s="7"/>
      <c r="H10" s="7"/>
      <c r="I10" s="7"/>
      <c r="J10" s="7"/>
      <c r="K10" s="7"/>
      <c r="L10" s="7"/>
      <c r="M10" s="7"/>
      <c r="N10" s="7"/>
      <c r="O10" s="7"/>
      <c r="P10" s="7"/>
      <c r="Q10" s="8"/>
    </row>
    <row r="11" spans="1:17" ht="24.95" customHeight="1" x14ac:dyDescent="0.25">
      <c r="A11" s="195" t="s">
        <v>52</v>
      </c>
      <c r="B11" s="195"/>
      <c r="C11" s="195"/>
      <c r="D11" s="195"/>
      <c r="E11" s="195"/>
      <c r="F11" s="195"/>
      <c r="G11" s="195"/>
      <c r="H11" s="195"/>
      <c r="I11" s="195"/>
      <c r="J11" s="195"/>
      <c r="K11" s="195"/>
      <c r="L11" s="195"/>
      <c r="M11" s="195"/>
      <c r="N11" s="195"/>
      <c r="O11" s="195"/>
      <c r="P11" s="195"/>
      <c r="Q11" s="195"/>
    </row>
    <row r="12" spans="1:17" ht="24.95" customHeight="1" x14ac:dyDescent="0.25">
      <c r="A12" s="195" t="s">
        <v>53</v>
      </c>
      <c r="B12" s="195"/>
      <c r="C12" s="195"/>
      <c r="D12" s="195"/>
      <c r="E12" s="195"/>
      <c r="F12" s="195"/>
      <c r="G12" s="195"/>
      <c r="H12" s="195"/>
      <c r="I12" s="195"/>
      <c r="J12" s="195"/>
      <c r="K12" s="195"/>
      <c r="L12" s="195"/>
      <c r="M12" s="195"/>
      <c r="N12" s="195"/>
      <c r="O12" s="195"/>
      <c r="P12" s="195"/>
      <c r="Q12" s="195"/>
    </row>
    <row r="13" spans="1:17" ht="24.95" customHeight="1" x14ac:dyDescent="0.2">
      <c r="A13" s="196" t="s">
        <v>54</v>
      </c>
      <c r="B13" s="196"/>
      <c r="C13" s="196"/>
      <c r="D13" s="196"/>
      <c r="E13" s="196"/>
      <c r="F13" s="196"/>
      <c r="G13" s="196"/>
      <c r="H13" s="196"/>
      <c r="I13" s="196"/>
      <c r="J13" s="196"/>
      <c r="K13" s="196"/>
      <c r="L13" s="196"/>
      <c r="M13" s="196"/>
      <c r="N13" s="196"/>
      <c r="O13" s="196"/>
      <c r="P13" s="196"/>
      <c r="Q13" s="196"/>
    </row>
    <row r="14" spans="1:17" ht="17.45" x14ac:dyDescent="0.25">
      <c r="A14" s="197" t="s">
        <v>235</v>
      </c>
      <c r="B14" s="197"/>
      <c r="C14" s="197"/>
      <c r="D14" s="197"/>
      <c r="E14" s="197"/>
      <c r="F14" s="197"/>
      <c r="G14" s="197"/>
      <c r="H14" s="197"/>
      <c r="I14" s="197"/>
      <c r="J14" s="197"/>
      <c r="K14" s="197"/>
      <c r="L14" s="197"/>
      <c r="M14" s="197"/>
      <c r="N14" s="197"/>
      <c r="O14" s="197"/>
      <c r="P14" s="197"/>
      <c r="Q14" s="197"/>
    </row>
    <row r="15" spans="1:17" ht="3.75" customHeight="1" x14ac:dyDescent="0.25">
      <c r="A15" s="9"/>
      <c r="B15" s="10"/>
      <c r="C15" s="10"/>
      <c r="D15" s="10"/>
      <c r="E15" s="10"/>
      <c r="F15" s="10"/>
      <c r="G15" s="10"/>
      <c r="H15" s="10"/>
      <c r="I15" s="7"/>
      <c r="J15" s="7"/>
      <c r="K15" s="10"/>
      <c r="L15" s="10"/>
      <c r="M15" s="10"/>
      <c r="N15" s="10"/>
      <c r="O15" s="10"/>
      <c r="P15" s="10"/>
      <c r="Q15" s="8"/>
    </row>
    <row r="16" spans="1:17" ht="4.9000000000000004" customHeight="1" x14ac:dyDescent="0.25"/>
    <row r="17" spans="1:17" ht="22.15" customHeight="1" thickBot="1" x14ac:dyDescent="0.25">
      <c r="A17" s="183" t="s">
        <v>55</v>
      </c>
      <c r="B17" s="183"/>
      <c r="C17" s="183"/>
      <c r="D17" s="183"/>
      <c r="E17" s="183"/>
      <c r="F17" s="183"/>
      <c r="G17" s="183"/>
      <c r="H17" s="183"/>
      <c r="I17" s="183"/>
      <c r="J17" s="183"/>
      <c r="K17" s="183"/>
      <c r="L17" s="183"/>
      <c r="M17" s="183"/>
      <c r="N17" s="183"/>
      <c r="O17" s="183"/>
      <c r="P17" s="183"/>
      <c r="Q17" s="183"/>
    </row>
    <row r="18" spans="1:17" ht="6.6" customHeight="1" x14ac:dyDescent="0.25"/>
    <row r="19" spans="1:17" ht="17.25" customHeight="1" thickBot="1" x14ac:dyDescent="0.3">
      <c r="A19" s="11" t="s">
        <v>56</v>
      </c>
      <c r="B19" s="11"/>
      <c r="C19" s="11"/>
      <c r="D19" s="11"/>
      <c r="E19" s="11"/>
      <c r="F19" s="11"/>
      <c r="G19" s="11"/>
      <c r="H19" s="11"/>
      <c r="I19" s="11"/>
      <c r="J19" s="11"/>
      <c r="K19" s="11"/>
      <c r="L19" s="11"/>
      <c r="M19" s="11"/>
      <c r="N19" s="11"/>
      <c r="O19" s="11"/>
      <c r="P19" s="11"/>
      <c r="Q19" s="12"/>
    </row>
    <row r="20" spans="1:17" ht="2.25" customHeight="1" x14ac:dyDescent="0.25">
      <c r="A20" s="13"/>
    </row>
    <row r="21" spans="1:17" ht="4.9000000000000004" customHeight="1" x14ac:dyDescent="0.25"/>
    <row r="22" spans="1:17" ht="31.9" customHeight="1" x14ac:dyDescent="0.25">
      <c r="A22" s="162" t="s">
        <v>0</v>
      </c>
      <c r="B22" s="163" t="s">
        <v>1</v>
      </c>
      <c r="C22" s="163" t="s">
        <v>15</v>
      </c>
      <c r="D22" s="163" t="s">
        <v>16</v>
      </c>
      <c r="F22" s="198" t="s">
        <v>237</v>
      </c>
      <c r="G22" s="198"/>
      <c r="H22" s="159" t="s">
        <v>57</v>
      </c>
      <c r="I22" s="163" t="s">
        <v>15</v>
      </c>
      <c r="J22" s="163" t="s">
        <v>16</v>
      </c>
      <c r="K22" s="163" t="s">
        <v>1</v>
      </c>
    </row>
    <row r="23" spans="1:17" s="17" customFormat="1" ht="15" customHeight="1" x14ac:dyDescent="0.3">
      <c r="A23" s="14" t="s">
        <v>3</v>
      </c>
      <c r="B23" s="15">
        <f>C23+D23</f>
        <v>9907</v>
      </c>
      <c r="C23" s="16">
        <v>8429</v>
      </c>
      <c r="D23" s="16">
        <v>1478</v>
      </c>
      <c r="F23" s="199" t="s">
        <v>58</v>
      </c>
      <c r="G23" s="199"/>
      <c r="H23" s="16">
        <v>240</v>
      </c>
      <c r="I23" s="16">
        <v>13935</v>
      </c>
      <c r="J23" s="16">
        <v>2453</v>
      </c>
      <c r="K23" s="15">
        <f>I23+J23</f>
        <v>16388</v>
      </c>
    </row>
    <row r="24" spans="1:17" s="17" customFormat="1" ht="15" customHeight="1" x14ac:dyDescent="0.3">
      <c r="A24" s="18" t="s">
        <v>4</v>
      </c>
      <c r="B24" s="19">
        <f t="shared" ref="B24:B34" si="0">+C24+D24</f>
        <v>9554</v>
      </c>
      <c r="C24" s="16">
        <v>8122</v>
      </c>
      <c r="D24" s="16">
        <v>1432</v>
      </c>
      <c r="F24" s="199" t="s">
        <v>59</v>
      </c>
      <c r="G24" s="199"/>
      <c r="H24" s="20">
        <v>5</v>
      </c>
      <c r="I24" s="16">
        <v>1930</v>
      </c>
      <c r="J24" s="16">
        <v>439</v>
      </c>
      <c r="K24" s="15">
        <f>I24+J24</f>
        <v>2369</v>
      </c>
    </row>
    <row r="25" spans="1:17" s="17" customFormat="1" ht="15" customHeight="1" x14ac:dyDescent="0.25">
      <c r="A25" s="18" t="s">
        <v>5</v>
      </c>
      <c r="B25" s="19">
        <f t="shared" si="0"/>
        <v>9826</v>
      </c>
      <c r="C25" s="16">
        <v>8245</v>
      </c>
      <c r="D25" s="16">
        <v>1581</v>
      </c>
      <c r="F25" s="199" t="s">
        <v>40</v>
      </c>
      <c r="G25" s="199"/>
      <c r="H25" s="20">
        <v>50</v>
      </c>
      <c r="I25" s="16">
        <v>8901</v>
      </c>
      <c r="J25" s="16">
        <v>1594</v>
      </c>
      <c r="K25" s="15">
        <f>I25+J25</f>
        <v>10495</v>
      </c>
    </row>
    <row r="26" spans="1:17" s="17" customFormat="1" ht="15" hidden="1" customHeight="1" x14ac:dyDescent="0.3">
      <c r="A26" s="18" t="s">
        <v>6</v>
      </c>
      <c r="B26" s="19">
        <f t="shared" si="0"/>
        <v>0</v>
      </c>
      <c r="C26" s="16"/>
      <c r="D26" s="16"/>
    </row>
    <row r="27" spans="1:17" s="17" customFormat="1" ht="15" hidden="1" customHeight="1" x14ac:dyDescent="0.3">
      <c r="A27" s="18" t="s">
        <v>7</v>
      </c>
      <c r="B27" s="19">
        <f t="shared" si="0"/>
        <v>0</v>
      </c>
      <c r="C27" s="16"/>
      <c r="D27" s="16"/>
    </row>
    <row r="28" spans="1:17" s="17" customFormat="1" ht="15" hidden="1" customHeight="1" x14ac:dyDescent="0.3">
      <c r="A28" s="18" t="s">
        <v>8</v>
      </c>
      <c r="B28" s="19">
        <f t="shared" si="0"/>
        <v>0</v>
      </c>
      <c r="C28" s="16"/>
      <c r="D28" s="16"/>
    </row>
    <row r="29" spans="1:17" s="17" customFormat="1" ht="15" hidden="1" customHeight="1" x14ac:dyDescent="0.3">
      <c r="A29" s="18" t="s">
        <v>9</v>
      </c>
      <c r="B29" s="19">
        <f t="shared" si="0"/>
        <v>0</v>
      </c>
      <c r="C29" s="16"/>
      <c r="D29" s="16"/>
    </row>
    <row r="30" spans="1:17" s="17" customFormat="1" ht="15" hidden="1" customHeight="1" x14ac:dyDescent="0.3">
      <c r="A30" s="18" t="s">
        <v>10</v>
      </c>
      <c r="B30" s="19">
        <f t="shared" si="0"/>
        <v>0</v>
      </c>
      <c r="C30" s="16"/>
      <c r="D30" s="16"/>
    </row>
    <row r="31" spans="1:17" s="17" customFormat="1" ht="15" hidden="1" customHeight="1" x14ac:dyDescent="0.3">
      <c r="A31" s="18" t="s">
        <v>19</v>
      </c>
      <c r="B31" s="19">
        <f t="shared" si="0"/>
        <v>0</v>
      </c>
      <c r="C31" s="16"/>
      <c r="D31" s="16"/>
    </row>
    <row r="32" spans="1:17" s="17" customFormat="1" ht="15" hidden="1" customHeight="1" x14ac:dyDescent="0.3">
      <c r="A32" s="18" t="s">
        <v>11</v>
      </c>
      <c r="B32" s="19">
        <f t="shared" si="0"/>
        <v>0</v>
      </c>
      <c r="C32" s="16"/>
      <c r="D32" s="16"/>
    </row>
    <row r="33" spans="1:11" s="17" customFormat="1" ht="15" hidden="1" customHeight="1" x14ac:dyDescent="0.3">
      <c r="A33" s="18" t="s">
        <v>12</v>
      </c>
      <c r="B33" s="19">
        <f t="shared" si="0"/>
        <v>0</v>
      </c>
      <c r="C33" s="16"/>
      <c r="D33" s="16"/>
    </row>
    <row r="34" spans="1:11" s="17" customFormat="1" ht="15" hidden="1" customHeight="1" x14ac:dyDescent="0.3">
      <c r="A34" s="21" t="s">
        <v>13</v>
      </c>
      <c r="B34" s="23">
        <f t="shared" si="0"/>
        <v>0</v>
      </c>
      <c r="C34" s="22"/>
      <c r="D34" s="22"/>
    </row>
    <row r="35" spans="1:11" s="17" customFormat="1" ht="13.9" x14ac:dyDescent="0.3">
      <c r="A35" s="162" t="s">
        <v>1</v>
      </c>
      <c r="B35" s="24">
        <f>SUM(B23:B34)</f>
        <v>29287</v>
      </c>
      <c r="C35" s="24">
        <f>SUM(C23:C34)</f>
        <v>24796</v>
      </c>
      <c r="D35" s="24">
        <f>SUM(D23:D34)</f>
        <v>4491</v>
      </c>
      <c r="F35" s="200" t="s">
        <v>236</v>
      </c>
      <c r="G35" s="200"/>
      <c r="H35" s="22">
        <v>1</v>
      </c>
      <c r="I35" s="22">
        <v>30</v>
      </c>
      <c r="J35" s="22">
        <v>5</v>
      </c>
      <c r="K35" s="23">
        <f>+I35+J35</f>
        <v>35</v>
      </c>
    </row>
    <row r="36" spans="1:11" ht="14.45" thickBot="1" x14ac:dyDescent="0.3">
      <c r="A36" s="26" t="s">
        <v>14</v>
      </c>
      <c r="B36" s="27">
        <f>B35/$B35</f>
        <v>1</v>
      </c>
      <c r="C36" s="27">
        <f>C35/$B35</f>
        <v>0.84665551268480899</v>
      </c>
      <c r="D36" s="27">
        <f>D35/$B35</f>
        <v>0.15334448731519104</v>
      </c>
      <c r="F36" s="190" t="s">
        <v>1</v>
      </c>
      <c r="G36" s="190"/>
      <c r="H36" s="24">
        <f>H23+H24+H25+H35</f>
        <v>296</v>
      </c>
      <c r="I36" s="24">
        <f>I23+I24+I25+I35</f>
        <v>24796</v>
      </c>
      <c r="J36" s="24">
        <f>J23+J24+J25+J35</f>
        <v>4491</v>
      </c>
      <c r="K36" s="24">
        <f>K23+K24+K25+K35</f>
        <v>29287</v>
      </c>
    </row>
    <row r="37" spans="1:11" s="29" customFormat="1" ht="6" customHeight="1" x14ac:dyDescent="0.25">
      <c r="A37" s="28"/>
    </row>
    <row r="38" spans="1:11" s="29" customFormat="1" ht="16.149999999999999" customHeight="1" x14ac:dyDescent="0.25">
      <c r="A38" s="28"/>
    </row>
    <row r="39" spans="1:11" s="29" customFormat="1" ht="11.45" customHeight="1" x14ac:dyDescent="0.25">
      <c r="A39" s="28"/>
    </row>
    <row r="40" spans="1:11" s="29" customFormat="1" ht="11.45" customHeight="1" x14ac:dyDescent="0.25">
      <c r="A40" s="28"/>
    </row>
    <row r="41" spans="1:11" s="29" customFormat="1" ht="11.45" customHeight="1" x14ac:dyDescent="0.25">
      <c r="A41" s="28"/>
    </row>
    <row r="42" spans="1:11" s="29" customFormat="1" ht="11.45" customHeight="1" x14ac:dyDescent="0.25">
      <c r="A42" s="28"/>
    </row>
    <row r="43" spans="1:11" s="29" customFormat="1" ht="6" customHeight="1" x14ac:dyDescent="0.25">
      <c r="A43" s="28"/>
    </row>
    <row r="44" spans="1:11" s="29" customFormat="1" ht="6" customHeight="1" x14ac:dyDescent="0.25">
      <c r="A44" s="28"/>
    </row>
    <row r="45" spans="1:11" s="29" customFormat="1" ht="6" customHeight="1" x14ac:dyDescent="0.25">
      <c r="A45" s="28"/>
    </row>
    <row r="46" spans="1:11" s="29" customFormat="1" ht="6" customHeight="1" x14ac:dyDescent="0.25">
      <c r="A46" s="28"/>
    </row>
    <row r="47" spans="1:11" s="29" customFormat="1" ht="6" customHeight="1" x14ac:dyDescent="0.25">
      <c r="A47" s="28"/>
    </row>
    <row r="48" spans="1:11" s="29" customFormat="1" ht="6" customHeight="1" x14ac:dyDescent="0.25">
      <c r="A48" s="28"/>
    </row>
    <row r="49" spans="1:17" s="30" customFormat="1" ht="16.5" thickBot="1" x14ac:dyDescent="0.3">
      <c r="A49" s="11" t="s">
        <v>60</v>
      </c>
      <c r="B49" s="12"/>
      <c r="C49" s="12"/>
      <c r="D49" s="12"/>
      <c r="E49" s="12"/>
      <c r="F49" s="12"/>
      <c r="G49" s="11"/>
      <c r="H49" s="12"/>
      <c r="I49" s="11" t="s">
        <v>61</v>
      </c>
      <c r="J49" s="12"/>
      <c r="K49" s="12"/>
      <c r="L49" s="12"/>
      <c r="M49" s="12"/>
      <c r="N49" s="12"/>
      <c r="O49" s="12"/>
      <c r="P49" s="12"/>
      <c r="Q49" s="12"/>
    </row>
    <row r="50" spans="1:17" ht="6.75" customHeight="1" x14ac:dyDescent="0.3">
      <c r="A50" s="31"/>
      <c r="B50" s="31"/>
      <c r="C50" s="31"/>
      <c r="D50" s="31"/>
      <c r="E50" s="31"/>
      <c r="F50" s="31"/>
      <c r="G50" s="31"/>
      <c r="H50" s="31"/>
      <c r="I50" s="31"/>
      <c r="J50" s="31"/>
      <c r="K50" s="31"/>
      <c r="L50" s="31"/>
      <c r="M50" s="31"/>
      <c r="N50" s="31"/>
      <c r="O50" s="31"/>
      <c r="P50" s="31"/>
    </row>
    <row r="51" spans="1:17" ht="37.5" customHeight="1" x14ac:dyDescent="0.2">
      <c r="A51" s="162" t="s">
        <v>0</v>
      </c>
      <c r="B51" s="163" t="s">
        <v>1</v>
      </c>
      <c r="C51" s="32" t="s">
        <v>62</v>
      </c>
      <c r="D51" s="32" t="s">
        <v>63</v>
      </c>
      <c r="E51" s="32" t="s">
        <v>64</v>
      </c>
      <c r="F51" s="32" t="s">
        <v>65</v>
      </c>
      <c r="G51" s="32" t="s">
        <v>66</v>
      </c>
      <c r="H51" s="33"/>
      <c r="I51" s="194" t="s">
        <v>67</v>
      </c>
      <c r="J51" s="194"/>
      <c r="K51" s="163" t="s">
        <v>68</v>
      </c>
      <c r="L51" s="163" t="s">
        <v>14</v>
      </c>
      <c r="M51" s="34"/>
      <c r="N51" s="35"/>
      <c r="O51" s="35"/>
      <c r="P51" s="35"/>
    </row>
    <row r="52" spans="1:17" s="17" customFormat="1" ht="16.899999999999999" customHeight="1" x14ac:dyDescent="0.3">
      <c r="A52" s="14" t="s">
        <v>3</v>
      </c>
      <c r="B52" s="15">
        <f>C52+D52+E52+F52+G52</f>
        <v>9907</v>
      </c>
      <c r="C52" s="16">
        <v>7621</v>
      </c>
      <c r="D52" s="16">
        <v>883</v>
      </c>
      <c r="E52" s="16">
        <v>1114</v>
      </c>
      <c r="F52" s="16">
        <v>257</v>
      </c>
      <c r="G52" s="16">
        <v>32</v>
      </c>
      <c r="H52" s="36"/>
      <c r="I52" s="14" t="s">
        <v>69</v>
      </c>
      <c r="J52" s="14"/>
      <c r="K52" s="16">
        <v>16955</v>
      </c>
      <c r="L52" s="37">
        <f>K52/K54</f>
        <v>0.57892580325741794</v>
      </c>
      <c r="M52" s="34"/>
      <c r="N52" s="38"/>
      <c r="O52" s="38"/>
      <c r="P52" s="38"/>
    </row>
    <row r="53" spans="1:17" s="17" customFormat="1" ht="16.899999999999999" customHeight="1" x14ac:dyDescent="0.3">
      <c r="A53" s="18" t="s">
        <v>4</v>
      </c>
      <c r="B53" s="15">
        <f t="shared" ref="B53:B63" si="1">C53+D53+E53+F53+G53</f>
        <v>9554</v>
      </c>
      <c r="C53" s="16">
        <v>7681</v>
      </c>
      <c r="D53" s="16">
        <v>744</v>
      </c>
      <c r="E53" s="16">
        <v>862</v>
      </c>
      <c r="F53" s="16">
        <v>236</v>
      </c>
      <c r="G53" s="16">
        <v>31</v>
      </c>
      <c r="H53" s="39"/>
      <c r="I53" s="21" t="s">
        <v>70</v>
      </c>
      <c r="J53" s="21"/>
      <c r="K53" s="22">
        <v>12332</v>
      </c>
      <c r="L53" s="168">
        <f>K53/K54</f>
        <v>0.42107419674258201</v>
      </c>
      <c r="M53" s="34"/>
      <c r="N53" s="38"/>
      <c r="O53" s="38"/>
      <c r="P53" s="38"/>
    </row>
    <row r="54" spans="1:17" s="17" customFormat="1" ht="16.899999999999999" customHeight="1" x14ac:dyDescent="0.3">
      <c r="A54" s="18" t="s">
        <v>5</v>
      </c>
      <c r="B54" s="15">
        <f t="shared" si="1"/>
        <v>9826</v>
      </c>
      <c r="C54" s="16">
        <v>7971</v>
      </c>
      <c r="D54" s="16">
        <v>741</v>
      </c>
      <c r="E54" s="16">
        <v>866</v>
      </c>
      <c r="F54" s="16">
        <v>225</v>
      </c>
      <c r="G54" s="16">
        <v>23</v>
      </c>
      <c r="H54" s="39"/>
      <c r="I54" s="162" t="s">
        <v>1</v>
      </c>
      <c r="J54" s="162"/>
      <c r="K54" s="24">
        <f>K52+K53</f>
        <v>29287</v>
      </c>
      <c r="L54" s="47">
        <f>L52+L53</f>
        <v>1</v>
      </c>
      <c r="M54" s="34"/>
      <c r="N54" s="38"/>
      <c r="O54" s="38"/>
      <c r="P54" s="38"/>
    </row>
    <row r="55" spans="1:17" s="17" customFormat="1" ht="16.899999999999999" hidden="1" customHeight="1" x14ac:dyDescent="0.3">
      <c r="A55" s="18" t="s">
        <v>6</v>
      </c>
      <c r="B55" s="15">
        <f t="shared" si="1"/>
        <v>0</v>
      </c>
      <c r="C55" s="16"/>
      <c r="D55" s="16"/>
      <c r="E55" s="16"/>
      <c r="F55" s="16"/>
      <c r="G55" s="16"/>
      <c r="H55" s="39"/>
      <c r="M55" s="34"/>
      <c r="N55" s="38"/>
      <c r="O55" s="38"/>
      <c r="P55" s="38"/>
    </row>
    <row r="56" spans="1:17" s="17" customFormat="1" ht="16.899999999999999" hidden="1" customHeight="1" x14ac:dyDescent="0.3">
      <c r="A56" s="18" t="s">
        <v>7</v>
      </c>
      <c r="B56" s="15">
        <f t="shared" si="1"/>
        <v>0</v>
      </c>
      <c r="C56" s="16"/>
      <c r="D56" s="16"/>
      <c r="E56" s="16"/>
      <c r="F56" s="16"/>
      <c r="G56" s="16"/>
      <c r="H56" s="39"/>
      <c r="M56" s="34"/>
      <c r="N56" s="40"/>
      <c r="O56" s="41"/>
      <c r="P56" s="38"/>
    </row>
    <row r="57" spans="1:17" s="17" customFormat="1" ht="16.899999999999999" hidden="1" customHeight="1" x14ac:dyDescent="0.3">
      <c r="A57" s="18" t="s">
        <v>8</v>
      </c>
      <c r="B57" s="15">
        <f t="shared" si="1"/>
        <v>0</v>
      </c>
      <c r="C57" s="16"/>
      <c r="D57" s="16"/>
      <c r="E57" s="16"/>
      <c r="F57" s="16"/>
      <c r="G57" s="16"/>
      <c r="H57" s="39"/>
      <c r="M57" s="34"/>
      <c r="N57" s="40"/>
      <c r="O57" s="41"/>
      <c r="P57" s="38"/>
    </row>
    <row r="58" spans="1:17" s="17" customFormat="1" ht="16.899999999999999" hidden="1" customHeight="1" x14ac:dyDescent="0.3">
      <c r="A58" s="18" t="s">
        <v>9</v>
      </c>
      <c r="B58" s="15">
        <f t="shared" si="1"/>
        <v>0</v>
      </c>
      <c r="C58" s="16"/>
      <c r="D58" s="16"/>
      <c r="E58" s="16"/>
      <c r="F58" s="16"/>
      <c r="G58" s="16"/>
      <c r="H58" s="39"/>
      <c r="M58" s="34"/>
      <c r="N58" s="40"/>
      <c r="O58" s="41"/>
      <c r="P58" s="38"/>
    </row>
    <row r="59" spans="1:17" s="17" customFormat="1" ht="16.899999999999999" hidden="1" customHeight="1" x14ac:dyDescent="0.3">
      <c r="A59" s="18" t="s">
        <v>10</v>
      </c>
      <c r="B59" s="15">
        <f t="shared" si="1"/>
        <v>0</v>
      </c>
      <c r="C59" s="16"/>
      <c r="D59" s="16"/>
      <c r="E59" s="16"/>
      <c r="F59" s="16"/>
      <c r="G59" s="16"/>
      <c r="H59" s="39"/>
      <c r="M59" s="34"/>
      <c r="N59" s="40"/>
      <c r="O59" s="41"/>
      <c r="P59" s="38"/>
    </row>
    <row r="60" spans="1:17" s="17" customFormat="1" ht="16.899999999999999" hidden="1" customHeight="1" x14ac:dyDescent="0.3">
      <c r="A60" s="18" t="s">
        <v>19</v>
      </c>
      <c r="B60" s="15">
        <f t="shared" si="1"/>
        <v>0</v>
      </c>
      <c r="C60" s="16"/>
      <c r="D60" s="16"/>
      <c r="E60" s="16"/>
      <c r="F60" s="16"/>
      <c r="G60" s="16"/>
      <c r="H60" s="39"/>
      <c r="M60" s="34"/>
      <c r="N60" s="40"/>
      <c r="O60" s="41"/>
      <c r="P60" s="38"/>
    </row>
    <row r="61" spans="1:17" s="17" customFormat="1" ht="16.899999999999999" hidden="1" customHeight="1" x14ac:dyDescent="0.3">
      <c r="A61" s="18" t="s">
        <v>11</v>
      </c>
      <c r="B61" s="15">
        <f t="shared" si="1"/>
        <v>0</v>
      </c>
      <c r="C61" s="16"/>
      <c r="D61" s="16"/>
      <c r="E61" s="16"/>
      <c r="F61" s="16"/>
      <c r="G61" s="16"/>
      <c r="H61" s="39"/>
      <c r="M61" s="34"/>
      <c r="N61" s="40"/>
      <c r="O61" s="41"/>
      <c r="P61" s="38"/>
    </row>
    <row r="62" spans="1:17" s="17" customFormat="1" ht="16.899999999999999" hidden="1" customHeight="1" x14ac:dyDescent="0.3">
      <c r="A62" s="18" t="s">
        <v>12</v>
      </c>
      <c r="B62" s="15">
        <f t="shared" si="1"/>
        <v>0</v>
      </c>
      <c r="C62" s="16"/>
      <c r="D62" s="16"/>
      <c r="E62" s="16"/>
      <c r="F62" s="16"/>
      <c r="G62" s="16"/>
      <c r="H62" s="39"/>
      <c r="M62" s="34"/>
      <c r="N62" s="40"/>
      <c r="O62" s="41"/>
      <c r="P62" s="38"/>
    </row>
    <row r="63" spans="1:17" s="17" customFormat="1" ht="17.25" hidden="1" customHeight="1" x14ac:dyDescent="0.3">
      <c r="A63" s="21" t="s">
        <v>13</v>
      </c>
      <c r="B63" s="23">
        <f t="shared" si="1"/>
        <v>0</v>
      </c>
      <c r="C63" s="22"/>
      <c r="D63" s="22"/>
      <c r="E63" s="22"/>
      <c r="F63" s="22"/>
      <c r="G63" s="22"/>
      <c r="H63" s="39"/>
      <c r="M63" s="34"/>
      <c r="N63" s="40"/>
      <c r="O63" s="41"/>
      <c r="P63" s="38"/>
    </row>
    <row r="64" spans="1:17" s="17" customFormat="1" ht="20.25" customHeight="1" x14ac:dyDescent="0.3">
      <c r="A64" s="162" t="s">
        <v>1</v>
      </c>
      <c r="B64" s="24">
        <f t="shared" ref="B64:G64" si="2">SUM(B52:B63)</f>
        <v>29287</v>
      </c>
      <c r="C64" s="24">
        <f t="shared" si="2"/>
        <v>23273</v>
      </c>
      <c r="D64" s="24">
        <f t="shared" si="2"/>
        <v>2368</v>
      </c>
      <c r="E64" s="24">
        <f t="shared" si="2"/>
        <v>2842</v>
      </c>
      <c r="F64" s="24">
        <f t="shared" si="2"/>
        <v>718</v>
      </c>
      <c r="G64" s="24">
        <f t="shared" si="2"/>
        <v>86</v>
      </c>
      <c r="H64" s="36"/>
      <c r="M64" s="42"/>
      <c r="N64" s="43"/>
      <c r="O64" s="43"/>
      <c r="P64" s="38"/>
    </row>
    <row r="65" spans="1:17" ht="1.5" customHeight="1" x14ac:dyDescent="0.25">
      <c r="H65" s="44"/>
      <c r="M65" s="35"/>
      <c r="N65" s="35"/>
      <c r="O65" s="35"/>
      <c r="P65" s="35"/>
    </row>
    <row r="66" spans="1:17" ht="16.149999999999999" customHeight="1" thickBot="1" x14ac:dyDescent="0.3">
      <c r="A66" s="45" t="s">
        <v>14</v>
      </c>
      <c r="B66" s="46">
        <f t="shared" ref="B66:G66" si="3">B64/$B64</f>
        <v>1</v>
      </c>
      <c r="C66" s="46">
        <f t="shared" si="3"/>
        <v>0.79465291767678492</v>
      </c>
      <c r="D66" s="46">
        <f t="shared" si="3"/>
        <v>8.0854986854235672E-2</v>
      </c>
      <c r="E66" s="46">
        <f t="shared" si="3"/>
        <v>9.7039642162051423E-2</v>
      </c>
      <c r="F66" s="46">
        <f t="shared" si="3"/>
        <v>2.4515996858674498E-2</v>
      </c>
      <c r="G66" s="46">
        <f t="shared" si="3"/>
        <v>2.9364564482534912E-3</v>
      </c>
      <c r="H66" s="36"/>
      <c r="M66" s="35"/>
      <c r="N66" s="35"/>
      <c r="O66" s="35"/>
      <c r="P66" s="43"/>
    </row>
    <row r="67" spans="1:17" ht="13.9" x14ac:dyDescent="0.25">
      <c r="A67" s="42"/>
      <c r="B67" s="48"/>
      <c r="C67" s="48"/>
      <c r="D67" s="48"/>
      <c r="E67" s="48"/>
      <c r="G67" s="49"/>
      <c r="H67" s="49"/>
      <c r="M67" s="35"/>
      <c r="N67" s="35"/>
      <c r="O67" s="35"/>
      <c r="P67" s="43"/>
    </row>
    <row r="68" spans="1:17" ht="15" x14ac:dyDescent="0.2">
      <c r="A68" s="42"/>
      <c r="B68" s="48"/>
      <c r="C68" s="48"/>
      <c r="D68" s="48"/>
      <c r="E68" s="48"/>
      <c r="G68" s="49"/>
      <c r="H68" s="49"/>
      <c r="M68" s="35"/>
      <c r="N68" s="35"/>
      <c r="O68" s="35"/>
      <c r="P68" s="43"/>
    </row>
    <row r="69" spans="1:17" ht="15" x14ac:dyDescent="0.2">
      <c r="A69" s="42"/>
      <c r="B69" s="48"/>
      <c r="C69" s="48"/>
      <c r="D69" s="48"/>
      <c r="E69" s="48"/>
      <c r="G69" s="49"/>
      <c r="H69" s="49"/>
      <c r="M69" s="35"/>
      <c r="N69" s="35"/>
      <c r="O69" s="35"/>
      <c r="P69" s="43"/>
    </row>
    <row r="70" spans="1:17" s="29" customFormat="1" x14ac:dyDescent="0.2">
      <c r="A70" s="50" t="s">
        <v>71</v>
      </c>
      <c r="B70" s="158"/>
    </row>
    <row r="71" spans="1:17" ht="16.5" thickBot="1" x14ac:dyDescent="0.3">
      <c r="A71" s="188" t="s">
        <v>72</v>
      </c>
      <c r="B71" s="188"/>
      <c r="C71" s="188"/>
      <c r="D71" s="188"/>
      <c r="E71" s="188"/>
      <c r="F71" s="188"/>
      <c r="G71" s="188"/>
      <c r="H71" s="188"/>
      <c r="I71" s="188"/>
      <c r="J71" s="188"/>
      <c r="K71" s="188"/>
      <c r="L71" s="188"/>
      <c r="M71" s="188"/>
      <c r="N71" s="188"/>
      <c r="O71" s="188"/>
      <c r="P71" s="188"/>
      <c r="Q71" s="12"/>
    </row>
    <row r="72" spans="1:17" ht="4.5" customHeight="1" x14ac:dyDescent="0.2">
      <c r="M72" s="35"/>
      <c r="N72" s="35"/>
      <c r="O72" s="35"/>
      <c r="P72" s="35"/>
      <c r="Q72" s="35"/>
    </row>
    <row r="73" spans="1:17" ht="3" customHeight="1" x14ac:dyDescent="0.2">
      <c r="L73" s="51"/>
      <c r="P73" s="35"/>
      <c r="Q73" s="35"/>
    </row>
    <row r="74" spans="1:17" ht="32.450000000000003" customHeight="1" x14ac:dyDescent="0.2">
      <c r="A74" s="52" t="s">
        <v>73</v>
      </c>
      <c r="B74" s="163" t="s">
        <v>1</v>
      </c>
      <c r="C74" s="159" t="s">
        <v>74</v>
      </c>
      <c r="D74" s="159" t="s">
        <v>75</v>
      </c>
      <c r="E74" s="159" t="s">
        <v>76</v>
      </c>
      <c r="F74" s="159" t="s">
        <v>77</v>
      </c>
      <c r="G74" s="159" t="s">
        <v>78</v>
      </c>
      <c r="H74" s="159" t="s">
        <v>79</v>
      </c>
      <c r="I74" s="159" t="s">
        <v>80</v>
      </c>
      <c r="J74" s="159" t="s">
        <v>81</v>
      </c>
      <c r="L74" s="35"/>
      <c r="M74" s="169" t="s">
        <v>27</v>
      </c>
      <c r="N74" s="57">
        <f>C87+D87</f>
        <v>5087</v>
      </c>
      <c r="O74" s="170">
        <f>N74/N$100</f>
        <v>0.17369481339843618</v>
      </c>
      <c r="P74" s="35"/>
      <c r="Q74" s="35"/>
    </row>
    <row r="75" spans="1:17" s="17" customFormat="1" ht="19.149999999999999" customHeight="1" x14ac:dyDescent="0.25">
      <c r="A75" s="14" t="s">
        <v>3</v>
      </c>
      <c r="B75" s="15">
        <f t="shared" ref="B75:B86" si="4">SUM(C75:J75)</f>
        <v>9907</v>
      </c>
      <c r="C75" s="16">
        <v>553</v>
      </c>
      <c r="D75" s="16">
        <v>1155</v>
      </c>
      <c r="E75" s="16">
        <v>1218</v>
      </c>
      <c r="F75" s="16">
        <v>1367</v>
      </c>
      <c r="G75" s="16">
        <v>2206</v>
      </c>
      <c r="H75" s="16">
        <v>1730</v>
      </c>
      <c r="I75" s="16">
        <v>1064</v>
      </c>
      <c r="J75" s="16">
        <v>614</v>
      </c>
      <c r="L75" s="38"/>
      <c r="M75" s="169" t="s">
        <v>28</v>
      </c>
      <c r="N75" s="57">
        <f>E87</f>
        <v>3722</v>
      </c>
      <c r="O75" s="170">
        <f>N75/N$100</f>
        <v>0.12708710349301738</v>
      </c>
      <c r="P75" s="38"/>
      <c r="Q75" s="38"/>
    </row>
    <row r="76" spans="1:17" s="17" customFormat="1" ht="19.149999999999999" customHeight="1" x14ac:dyDescent="0.25">
      <c r="A76" s="18" t="s">
        <v>4</v>
      </c>
      <c r="B76" s="19">
        <f t="shared" si="4"/>
        <v>9554</v>
      </c>
      <c r="C76" s="16">
        <v>528</v>
      </c>
      <c r="D76" s="16">
        <v>1165</v>
      </c>
      <c r="E76" s="16">
        <v>1256</v>
      </c>
      <c r="F76" s="16">
        <v>1410</v>
      </c>
      <c r="G76" s="16">
        <v>1939</v>
      </c>
      <c r="H76" s="16">
        <v>1649</v>
      </c>
      <c r="I76" s="16">
        <v>998</v>
      </c>
      <c r="J76" s="16">
        <v>609</v>
      </c>
      <c r="L76" s="38"/>
      <c r="M76" s="169" t="s">
        <v>29</v>
      </c>
      <c r="N76" s="57">
        <f>F87+G87+H87+I87</f>
        <v>18643</v>
      </c>
      <c r="O76" s="170">
        <f>N76/N$100</f>
        <v>0.63656229726499813</v>
      </c>
      <c r="P76" s="38"/>
      <c r="Q76" s="38"/>
    </row>
    <row r="77" spans="1:17" s="17" customFormat="1" ht="19.149999999999999" customHeight="1" x14ac:dyDescent="0.25">
      <c r="A77" s="18" t="s">
        <v>5</v>
      </c>
      <c r="B77" s="19">
        <f t="shared" si="4"/>
        <v>9826</v>
      </c>
      <c r="C77" s="16">
        <v>501</v>
      </c>
      <c r="D77" s="16">
        <v>1185</v>
      </c>
      <c r="E77" s="16">
        <v>1248</v>
      </c>
      <c r="F77" s="16">
        <v>1416</v>
      </c>
      <c r="G77" s="16">
        <v>2174</v>
      </c>
      <c r="H77" s="16">
        <v>1662</v>
      </c>
      <c r="I77" s="16">
        <v>1028</v>
      </c>
      <c r="J77" s="16">
        <v>612</v>
      </c>
      <c r="L77" s="38"/>
      <c r="M77" s="169" t="s">
        <v>82</v>
      </c>
      <c r="N77" s="57">
        <f>J87</f>
        <v>1835</v>
      </c>
      <c r="O77" s="170">
        <f>N77/N$100</f>
        <v>6.2655785843548334E-2</v>
      </c>
      <c r="P77" s="38"/>
      <c r="Q77" s="38"/>
    </row>
    <row r="78" spans="1:17" s="17" customFormat="1" ht="12" hidden="1" customHeight="1" x14ac:dyDescent="0.3">
      <c r="A78" s="18" t="s">
        <v>6</v>
      </c>
      <c r="B78" s="19">
        <f t="shared" si="4"/>
        <v>0</v>
      </c>
      <c r="C78" s="16"/>
      <c r="D78" s="16"/>
      <c r="E78" s="16"/>
      <c r="F78" s="16"/>
      <c r="G78" s="16"/>
      <c r="H78" s="16"/>
      <c r="I78" s="16"/>
      <c r="J78" s="16"/>
      <c r="L78" s="38"/>
      <c r="M78" s="171"/>
      <c r="N78" s="171"/>
      <c r="O78" s="171"/>
      <c r="P78" s="38"/>
      <c r="Q78" s="38"/>
    </row>
    <row r="79" spans="1:17" s="17" customFormat="1" ht="12" hidden="1" customHeight="1" x14ac:dyDescent="0.3">
      <c r="A79" s="18" t="s">
        <v>7</v>
      </c>
      <c r="B79" s="19">
        <f t="shared" si="4"/>
        <v>0</v>
      </c>
      <c r="C79" s="16"/>
      <c r="D79" s="16"/>
      <c r="E79" s="16"/>
      <c r="F79" s="16"/>
      <c r="G79" s="16"/>
      <c r="H79" s="16"/>
      <c r="I79" s="16"/>
      <c r="J79" s="16"/>
      <c r="K79" s="53"/>
      <c r="L79" s="54"/>
      <c r="M79" s="171"/>
      <c r="N79" s="171"/>
      <c r="O79" s="171"/>
      <c r="P79" s="38"/>
      <c r="Q79" s="38"/>
    </row>
    <row r="80" spans="1:17" s="17" customFormat="1" ht="12" hidden="1" customHeight="1" x14ac:dyDescent="0.3">
      <c r="A80" s="18" t="s">
        <v>8</v>
      </c>
      <c r="B80" s="19">
        <f t="shared" si="4"/>
        <v>0</v>
      </c>
      <c r="C80" s="16"/>
      <c r="D80" s="16"/>
      <c r="E80" s="16"/>
      <c r="F80" s="16"/>
      <c r="G80" s="16"/>
      <c r="H80" s="16"/>
      <c r="I80" s="16"/>
      <c r="J80" s="16"/>
      <c r="K80" s="53"/>
      <c r="L80" s="54"/>
      <c r="M80" s="169"/>
      <c r="N80" s="56"/>
      <c r="O80" s="57"/>
      <c r="P80" s="43"/>
      <c r="Q80" s="38"/>
    </row>
    <row r="81" spans="1:17" s="17" customFormat="1" ht="12" hidden="1" customHeight="1" x14ac:dyDescent="0.3">
      <c r="A81" s="18" t="s">
        <v>9</v>
      </c>
      <c r="B81" s="19">
        <f t="shared" si="4"/>
        <v>0</v>
      </c>
      <c r="C81" s="16"/>
      <c r="D81" s="16"/>
      <c r="E81" s="16"/>
      <c r="F81" s="16"/>
      <c r="G81" s="16"/>
      <c r="H81" s="16"/>
      <c r="I81" s="16"/>
      <c r="J81" s="16"/>
      <c r="K81" s="53"/>
      <c r="L81" s="54"/>
      <c r="M81" s="169"/>
      <c r="N81" s="56"/>
      <c r="O81" s="57"/>
      <c r="P81" s="43"/>
      <c r="Q81" s="38"/>
    </row>
    <row r="82" spans="1:17" s="17" customFormat="1" ht="12" hidden="1" customHeight="1" x14ac:dyDescent="0.3">
      <c r="A82" s="18" t="s">
        <v>10</v>
      </c>
      <c r="B82" s="19">
        <f t="shared" si="4"/>
        <v>0</v>
      </c>
      <c r="C82" s="16"/>
      <c r="D82" s="16"/>
      <c r="E82" s="16"/>
      <c r="F82" s="16"/>
      <c r="G82" s="16"/>
      <c r="H82" s="16"/>
      <c r="I82" s="16"/>
      <c r="J82" s="16"/>
      <c r="K82" s="53"/>
      <c r="L82" s="54"/>
      <c r="M82" s="169"/>
      <c r="N82" s="56"/>
      <c r="O82" s="57"/>
      <c r="P82" s="43"/>
      <c r="Q82" s="38"/>
    </row>
    <row r="83" spans="1:17" s="17" customFormat="1" ht="12" hidden="1" customHeight="1" x14ac:dyDescent="0.3">
      <c r="A83" s="18" t="s">
        <v>19</v>
      </c>
      <c r="B83" s="19">
        <f t="shared" si="4"/>
        <v>0</v>
      </c>
      <c r="C83" s="16"/>
      <c r="D83" s="16"/>
      <c r="E83" s="16"/>
      <c r="F83" s="16"/>
      <c r="G83" s="16"/>
      <c r="H83" s="16"/>
      <c r="I83" s="16"/>
      <c r="J83" s="16"/>
      <c r="L83" s="38"/>
      <c r="M83" s="169"/>
      <c r="N83" s="56"/>
      <c r="O83" s="57"/>
      <c r="P83" s="43"/>
      <c r="Q83" s="38"/>
    </row>
    <row r="84" spans="1:17" s="17" customFormat="1" ht="12" hidden="1" customHeight="1" x14ac:dyDescent="0.3">
      <c r="A84" s="18" t="s">
        <v>11</v>
      </c>
      <c r="B84" s="19">
        <f t="shared" si="4"/>
        <v>0</v>
      </c>
      <c r="C84" s="16"/>
      <c r="D84" s="16"/>
      <c r="E84" s="16"/>
      <c r="F84" s="16"/>
      <c r="G84" s="16"/>
      <c r="H84" s="16"/>
      <c r="I84" s="16"/>
      <c r="J84" s="16"/>
      <c r="L84" s="38"/>
      <c r="M84" s="169"/>
      <c r="N84" s="56"/>
      <c r="O84" s="57"/>
      <c r="P84" s="43"/>
      <c r="Q84" s="38"/>
    </row>
    <row r="85" spans="1:17" s="17" customFormat="1" ht="12" hidden="1" customHeight="1" x14ac:dyDescent="0.3">
      <c r="A85" s="18" t="s">
        <v>12</v>
      </c>
      <c r="B85" s="19">
        <f t="shared" si="4"/>
        <v>0</v>
      </c>
      <c r="C85" s="16"/>
      <c r="D85" s="16"/>
      <c r="E85" s="16"/>
      <c r="F85" s="16"/>
      <c r="G85" s="16"/>
      <c r="H85" s="16"/>
      <c r="I85" s="16"/>
      <c r="J85" s="16"/>
      <c r="L85" s="38"/>
      <c r="M85" s="169"/>
      <c r="N85" s="56"/>
      <c r="O85" s="57"/>
      <c r="P85" s="43"/>
      <c r="Q85" s="38"/>
    </row>
    <row r="86" spans="1:17" s="17" customFormat="1" ht="12" hidden="1" customHeight="1" x14ac:dyDescent="0.3">
      <c r="A86" s="21" t="s">
        <v>13</v>
      </c>
      <c r="B86" s="23">
        <f t="shared" si="4"/>
        <v>0</v>
      </c>
      <c r="C86" s="22"/>
      <c r="D86" s="22"/>
      <c r="E86" s="22"/>
      <c r="F86" s="22"/>
      <c r="G86" s="22"/>
      <c r="H86" s="22"/>
      <c r="I86" s="22"/>
      <c r="J86" s="22"/>
      <c r="L86" s="38"/>
      <c r="M86" s="169"/>
      <c r="N86" s="56"/>
      <c r="O86" s="57"/>
      <c r="P86" s="43"/>
      <c r="Q86" s="38"/>
    </row>
    <row r="87" spans="1:17" s="17" customFormat="1" ht="16.899999999999999" customHeight="1" x14ac:dyDescent="0.25">
      <c r="A87" s="162" t="s">
        <v>1</v>
      </c>
      <c r="B87" s="24">
        <f t="shared" ref="B87:J87" si="5">SUM(B75:B86)</f>
        <v>29287</v>
      </c>
      <c r="C87" s="24">
        <f t="shared" si="5"/>
        <v>1582</v>
      </c>
      <c r="D87" s="24">
        <f t="shared" si="5"/>
        <v>3505</v>
      </c>
      <c r="E87" s="24">
        <f t="shared" si="5"/>
        <v>3722</v>
      </c>
      <c r="F87" s="24">
        <f t="shared" si="5"/>
        <v>4193</v>
      </c>
      <c r="G87" s="24">
        <f t="shared" si="5"/>
        <v>6319</v>
      </c>
      <c r="H87" s="24">
        <f t="shared" si="5"/>
        <v>5041</v>
      </c>
      <c r="I87" s="24">
        <f t="shared" si="5"/>
        <v>3090</v>
      </c>
      <c r="J87" s="24">
        <f t="shared" si="5"/>
        <v>1835</v>
      </c>
      <c r="L87" s="38"/>
      <c r="M87" s="171"/>
      <c r="N87" s="171"/>
      <c r="O87" s="171"/>
      <c r="P87" s="38"/>
      <c r="Q87" s="38"/>
    </row>
    <row r="88" spans="1:17" s="17" customFormat="1" ht="16.899999999999999" customHeight="1" thickBot="1" x14ac:dyDescent="0.3">
      <c r="A88" s="26" t="s">
        <v>14</v>
      </c>
      <c r="B88" s="27">
        <f t="shared" ref="B88:J88" si="6">B87/$B87</f>
        <v>1</v>
      </c>
      <c r="C88" s="27">
        <f>C87/$B87</f>
        <v>5.4017140710895618E-2</v>
      </c>
      <c r="D88" s="27">
        <f t="shared" si="6"/>
        <v>0.11967767268754055</v>
      </c>
      <c r="E88" s="27">
        <f t="shared" si="6"/>
        <v>0.12708710349301738</v>
      </c>
      <c r="F88" s="27">
        <f t="shared" si="6"/>
        <v>0.14316932427356849</v>
      </c>
      <c r="G88" s="27">
        <f t="shared" si="6"/>
        <v>0.21576125926178852</v>
      </c>
      <c r="H88" s="27">
        <f t="shared" si="6"/>
        <v>0.17212415064704475</v>
      </c>
      <c r="I88" s="27">
        <f t="shared" si="6"/>
        <v>0.10550756308259637</v>
      </c>
      <c r="J88" s="27">
        <f t="shared" si="6"/>
        <v>6.2655785843548334E-2</v>
      </c>
      <c r="L88" s="38"/>
      <c r="M88" s="38"/>
      <c r="N88" s="38"/>
      <c r="O88" s="38"/>
      <c r="P88" s="38"/>
      <c r="Q88" s="38"/>
    </row>
    <row r="89" spans="1:17" s="17" customFormat="1" ht="16.899999999999999" customHeight="1" x14ac:dyDescent="0.25">
      <c r="A89" s="172"/>
      <c r="B89" s="173"/>
      <c r="C89" s="173"/>
      <c r="D89" s="173"/>
      <c r="E89" s="173"/>
      <c r="F89" s="173"/>
      <c r="G89" s="173"/>
      <c r="H89" s="173"/>
      <c r="I89" s="173"/>
      <c r="J89" s="173"/>
      <c r="L89" s="38"/>
      <c r="M89" s="38"/>
      <c r="N89" s="38"/>
      <c r="O89" s="38"/>
      <c r="P89" s="38"/>
      <c r="Q89" s="38"/>
    </row>
    <row r="90" spans="1:17" s="17" customFormat="1" ht="16.899999999999999" customHeight="1" x14ac:dyDescent="0.25">
      <c r="A90" s="172"/>
      <c r="B90" s="173"/>
      <c r="C90" s="173"/>
      <c r="D90" s="173"/>
      <c r="E90" s="173"/>
      <c r="F90" s="173"/>
      <c r="G90" s="173"/>
      <c r="H90" s="173"/>
      <c r="I90" s="173"/>
      <c r="J90" s="173"/>
      <c r="L90" s="38"/>
      <c r="M90" s="38"/>
      <c r="N90" s="38"/>
      <c r="O90" s="38"/>
      <c r="P90" s="38"/>
      <c r="Q90" s="38"/>
    </row>
    <row r="91" spans="1:17" s="17" customFormat="1" ht="3.6" customHeight="1" x14ac:dyDescent="0.25">
      <c r="A91" s="172"/>
      <c r="B91" s="173"/>
      <c r="C91" s="173"/>
      <c r="D91" s="173"/>
      <c r="E91" s="173"/>
      <c r="F91" s="173"/>
      <c r="G91" s="173"/>
      <c r="H91" s="173"/>
      <c r="I91" s="173"/>
      <c r="J91" s="173"/>
      <c r="L91" s="38"/>
      <c r="M91" s="38"/>
      <c r="N91" s="38"/>
      <c r="O91" s="38"/>
      <c r="P91" s="38"/>
      <c r="Q91" s="38"/>
    </row>
    <row r="92" spans="1:17" s="17" customFormat="1" ht="3.6" customHeight="1" x14ac:dyDescent="0.25">
      <c r="A92" s="172"/>
      <c r="B92" s="173"/>
      <c r="C92" s="173"/>
      <c r="D92" s="173"/>
      <c r="E92" s="173"/>
      <c r="F92" s="173"/>
      <c r="G92" s="173"/>
      <c r="H92" s="173"/>
      <c r="I92" s="173"/>
      <c r="J92" s="173"/>
      <c r="L92" s="38"/>
      <c r="M92" s="38"/>
      <c r="N92" s="38"/>
      <c r="O92" s="38"/>
      <c r="P92" s="38"/>
      <c r="Q92" s="38"/>
    </row>
    <row r="93" spans="1:17" s="17" customFormat="1" ht="3.6" customHeight="1" x14ac:dyDescent="0.25">
      <c r="A93" s="172"/>
      <c r="B93" s="173"/>
      <c r="C93" s="173"/>
      <c r="D93" s="173"/>
      <c r="E93" s="173"/>
      <c r="F93" s="173"/>
      <c r="G93" s="173"/>
      <c r="H93" s="173"/>
      <c r="I93" s="173"/>
      <c r="J93" s="173"/>
      <c r="L93" s="38"/>
      <c r="M93" s="38"/>
      <c r="N93" s="38"/>
      <c r="O93" s="38"/>
      <c r="P93" s="38"/>
      <c r="Q93" s="38"/>
    </row>
    <row r="94" spans="1:17" s="17" customFormat="1" ht="3.6" customHeight="1" x14ac:dyDescent="0.25">
      <c r="A94" s="172"/>
      <c r="B94" s="173"/>
      <c r="C94" s="173"/>
      <c r="D94" s="173"/>
      <c r="E94" s="173"/>
      <c r="F94" s="173"/>
      <c r="G94" s="173"/>
      <c r="H94" s="173"/>
      <c r="I94" s="173"/>
      <c r="J94" s="173"/>
      <c r="L94" s="38"/>
      <c r="M94" s="38"/>
      <c r="N94" s="38"/>
      <c r="O94" s="38"/>
      <c r="P94" s="38"/>
      <c r="Q94" s="38"/>
    </row>
    <row r="95" spans="1:17" s="17" customFormat="1" ht="3.6" customHeight="1" x14ac:dyDescent="0.25">
      <c r="A95" s="172"/>
      <c r="B95" s="173"/>
      <c r="C95" s="173"/>
      <c r="D95" s="173"/>
      <c r="E95" s="173"/>
      <c r="F95" s="173"/>
      <c r="G95" s="173"/>
      <c r="H95" s="173"/>
      <c r="I95" s="173"/>
      <c r="J95" s="173"/>
      <c r="L95" s="38"/>
      <c r="M95" s="38"/>
      <c r="N95" s="38"/>
      <c r="O95" s="38"/>
      <c r="P95" s="38"/>
      <c r="Q95" s="38"/>
    </row>
    <row r="96" spans="1:17" s="17" customFormat="1" ht="3.6" customHeight="1" x14ac:dyDescent="0.25">
      <c r="A96" s="172"/>
      <c r="B96" s="173"/>
      <c r="C96" s="173"/>
      <c r="D96" s="173"/>
      <c r="E96" s="173"/>
      <c r="F96" s="173"/>
      <c r="G96" s="173"/>
      <c r="H96" s="173"/>
      <c r="I96" s="173"/>
      <c r="J96" s="173"/>
      <c r="L96" s="38"/>
      <c r="M96" s="38"/>
      <c r="N96" s="38"/>
      <c r="O96" s="38"/>
      <c r="P96" s="38"/>
      <c r="Q96" s="38"/>
    </row>
    <row r="97" spans="1:17" s="17" customFormat="1" ht="3.6" customHeight="1" x14ac:dyDescent="0.25">
      <c r="A97" s="172"/>
      <c r="B97" s="173"/>
      <c r="C97" s="173"/>
      <c r="D97" s="173"/>
      <c r="E97" s="173"/>
      <c r="F97" s="173"/>
      <c r="G97" s="173"/>
      <c r="H97" s="173"/>
      <c r="I97" s="173"/>
      <c r="J97" s="173"/>
      <c r="L97" s="38"/>
      <c r="M97" s="38"/>
      <c r="N97" s="38"/>
      <c r="O97" s="38"/>
      <c r="P97" s="38"/>
      <c r="Q97" s="38"/>
    </row>
    <row r="98" spans="1:17" s="17" customFormat="1" ht="3.6" customHeight="1" x14ac:dyDescent="0.25">
      <c r="A98" s="172"/>
      <c r="B98" s="173"/>
      <c r="C98" s="173"/>
      <c r="D98" s="173"/>
      <c r="E98" s="173"/>
      <c r="F98" s="173"/>
      <c r="G98" s="173"/>
      <c r="H98" s="173"/>
      <c r="I98" s="173"/>
      <c r="J98" s="173"/>
      <c r="L98" s="38"/>
      <c r="M98" s="38"/>
      <c r="N98" s="38"/>
      <c r="O98" s="38"/>
      <c r="P98" s="38"/>
      <c r="Q98" s="38"/>
    </row>
    <row r="99" spans="1:17" s="17" customFormat="1" ht="3.6" customHeight="1" x14ac:dyDescent="0.25">
      <c r="A99" s="172"/>
      <c r="B99" s="173"/>
      <c r="C99" s="173"/>
      <c r="D99" s="173"/>
      <c r="E99" s="173"/>
      <c r="F99" s="173"/>
      <c r="G99" s="173"/>
      <c r="H99" s="173"/>
      <c r="I99" s="173"/>
      <c r="J99" s="173"/>
      <c r="L99" s="38"/>
      <c r="M99" s="38"/>
      <c r="N99" s="38"/>
      <c r="O99" s="38"/>
      <c r="P99" s="38"/>
      <c r="Q99" s="38"/>
    </row>
    <row r="100" spans="1:17" x14ac:dyDescent="0.2">
      <c r="A100" s="50"/>
      <c r="B100" s="55"/>
      <c r="F100" s="55"/>
      <c r="G100" s="55"/>
      <c r="H100" s="55"/>
      <c r="I100" s="55"/>
      <c r="L100" s="51"/>
      <c r="M100" s="56" t="s">
        <v>1</v>
      </c>
      <c r="N100" s="57">
        <f>SUM(N73:N86)</f>
        <v>29287</v>
      </c>
      <c r="O100" s="58">
        <f>N100/N$100</f>
        <v>1</v>
      </c>
      <c r="P100" s="51"/>
      <c r="Q100" s="59"/>
    </row>
    <row r="101" spans="1:17" ht="16.5" thickBot="1" x14ac:dyDescent="0.3">
      <c r="A101" s="60" t="s">
        <v>30</v>
      </c>
      <c r="B101" s="12"/>
      <c r="C101" s="12"/>
      <c r="D101" s="12"/>
      <c r="E101" s="12"/>
      <c r="F101" s="12"/>
      <c r="H101" s="11" t="s">
        <v>83</v>
      </c>
      <c r="I101" s="12"/>
      <c r="J101" s="12"/>
      <c r="K101" s="12"/>
      <c r="L101" s="61"/>
      <c r="M101" s="61"/>
      <c r="N101" s="61"/>
      <c r="O101" s="61"/>
      <c r="P101" s="61"/>
      <c r="Q101" s="11"/>
    </row>
    <row r="102" spans="1:17" ht="3.75" customHeight="1" x14ac:dyDescent="0.25">
      <c r="A102" s="62"/>
      <c r="B102" s="62"/>
      <c r="C102" s="62"/>
      <c r="D102" s="62"/>
      <c r="E102" s="62"/>
      <c r="F102" s="62"/>
      <c r="G102" s="62"/>
      <c r="H102" s="62"/>
      <c r="I102" s="62"/>
      <c r="J102" s="62"/>
      <c r="K102" s="62"/>
      <c r="L102" s="62"/>
      <c r="M102" s="62"/>
      <c r="N102" s="62"/>
      <c r="O102" s="62"/>
      <c r="P102" s="62"/>
    </row>
    <row r="103" spans="1:17" ht="2.25" customHeight="1" x14ac:dyDescent="0.2"/>
    <row r="104" spans="1:17" ht="6" hidden="1" customHeight="1" x14ac:dyDescent="0.25"/>
    <row r="105" spans="1:17" ht="28.15" customHeight="1" x14ac:dyDescent="0.2">
      <c r="A105" s="190" t="s">
        <v>0</v>
      </c>
      <c r="B105" s="191" t="s">
        <v>1</v>
      </c>
      <c r="C105" s="180" t="s">
        <v>84</v>
      </c>
      <c r="D105" s="191" t="s">
        <v>32</v>
      </c>
      <c r="E105" s="191" t="s">
        <v>33</v>
      </c>
      <c r="F105" s="191" t="s">
        <v>34</v>
      </c>
      <c r="G105" s="25"/>
      <c r="H105" s="190" t="s">
        <v>0</v>
      </c>
      <c r="I105" s="180" t="s">
        <v>85</v>
      </c>
      <c r="J105" s="180" t="s">
        <v>1</v>
      </c>
      <c r="K105" s="180" t="s">
        <v>35</v>
      </c>
      <c r="L105" s="180"/>
      <c r="M105" s="180"/>
      <c r="N105" s="180" t="s">
        <v>1</v>
      </c>
      <c r="O105" s="180" t="s">
        <v>86</v>
      </c>
      <c r="P105" s="180"/>
      <c r="Q105" s="180"/>
    </row>
    <row r="106" spans="1:17" ht="16.5" x14ac:dyDescent="0.2">
      <c r="A106" s="190"/>
      <c r="B106" s="191"/>
      <c r="C106" s="180"/>
      <c r="D106" s="191"/>
      <c r="E106" s="191"/>
      <c r="F106" s="191"/>
      <c r="G106" s="25"/>
      <c r="H106" s="190"/>
      <c r="I106" s="180"/>
      <c r="J106" s="180"/>
      <c r="K106" s="63" t="s">
        <v>20</v>
      </c>
      <c r="L106" s="63" t="s">
        <v>87</v>
      </c>
      <c r="M106" s="63" t="s">
        <v>2</v>
      </c>
      <c r="N106" s="180"/>
      <c r="O106" s="64" t="s">
        <v>20</v>
      </c>
      <c r="P106" s="64" t="s">
        <v>87</v>
      </c>
      <c r="Q106" s="64" t="s">
        <v>2</v>
      </c>
    </row>
    <row r="107" spans="1:17" ht="16.899999999999999" customHeight="1" x14ac:dyDescent="0.2">
      <c r="A107" s="65" t="s">
        <v>3</v>
      </c>
      <c r="B107" s="15">
        <f>SUM(C107:F107)</f>
        <v>9907</v>
      </c>
      <c r="C107" s="16">
        <v>51</v>
      </c>
      <c r="D107" s="16">
        <v>4994</v>
      </c>
      <c r="E107" s="16">
        <v>4063</v>
      </c>
      <c r="F107" s="16">
        <v>799</v>
      </c>
      <c r="G107" s="66"/>
      <c r="H107" s="65" t="s">
        <v>3</v>
      </c>
      <c r="I107" s="67">
        <v>218</v>
      </c>
      <c r="J107" s="15">
        <f t="shared" ref="J107:J118" si="7">K107+L107+M107</f>
        <v>416</v>
      </c>
      <c r="K107" s="68">
        <v>264</v>
      </c>
      <c r="L107" s="68">
        <v>145</v>
      </c>
      <c r="M107" s="68">
        <v>7</v>
      </c>
      <c r="N107" s="15">
        <f t="shared" ref="N107:N118" si="8">O107+P107+Q107</f>
        <v>3</v>
      </c>
      <c r="O107" s="68">
        <v>2</v>
      </c>
      <c r="P107" s="68">
        <v>1</v>
      </c>
      <c r="Q107" s="68">
        <v>0</v>
      </c>
    </row>
    <row r="108" spans="1:17" ht="16.899999999999999" customHeight="1" x14ac:dyDescent="0.2">
      <c r="A108" s="18" t="s">
        <v>4</v>
      </c>
      <c r="B108" s="19">
        <f>SUM(C108:F108)</f>
        <v>9554</v>
      </c>
      <c r="C108" s="16">
        <v>51</v>
      </c>
      <c r="D108" s="16">
        <v>4875</v>
      </c>
      <c r="E108" s="16">
        <v>3705</v>
      </c>
      <c r="F108" s="16">
        <v>923</v>
      </c>
      <c r="G108" s="66"/>
      <c r="H108" s="18" t="s">
        <v>4</v>
      </c>
      <c r="I108" s="67">
        <v>179</v>
      </c>
      <c r="J108" s="19">
        <f t="shared" si="7"/>
        <v>473</v>
      </c>
      <c r="K108" s="68">
        <v>336</v>
      </c>
      <c r="L108" s="68">
        <v>131</v>
      </c>
      <c r="M108" s="68">
        <v>6</v>
      </c>
      <c r="N108" s="19">
        <f t="shared" si="8"/>
        <v>1</v>
      </c>
      <c r="O108" s="68">
        <v>0</v>
      </c>
      <c r="P108" s="68">
        <v>1</v>
      </c>
      <c r="Q108" s="68">
        <v>0</v>
      </c>
    </row>
    <row r="109" spans="1:17" ht="16.899999999999999" customHeight="1" x14ac:dyDescent="0.2">
      <c r="A109" s="69" t="s">
        <v>5</v>
      </c>
      <c r="B109" s="19">
        <f>SUM(C109:F109)</f>
        <v>9826</v>
      </c>
      <c r="C109" s="16">
        <v>53</v>
      </c>
      <c r="D109" s="16">
        <v>5060</v>
      </c>
      <c r="E109" s="16">
        <v>3898</v>
      </c>
      <c r="F109" s="16">
        <v>815</v>
      </c>
      <c r="G109" s="66"/>
      <c r="H109" s="69" t="s">
        <v>5</v>
      </c>
      <c r="I109" s="67">
        <v>223</v>
      </c>
      <c r="J109" s="19">
        <f>K109+L109+M109</f>
        <v>417</v>
      </c>
      <c r="K109" s="68">
        <v>286</v>
      </c>
      <c r="L109" s="68">
        <v>130</v>
      </c>
      <c r="M109" s="68">
        <v>1</v>
      </c>
      <c r="N109" s="19">
        <f>O109+P109+Q109</f>
        <v>4</v>
      </c>
      <c r="O109" s="68">
        <v>4</v>
      </c>
      <c r="P109" s="68">
        <v>0</v>
      </c>
      <c r="Q109" s="68">
        <v>0</v>
      </c>
    </row>
    <row r="110" spans="1:17" ht="16.899999999999999" hidden="1" customHeight="1" x14ac:dyDescent="0.25">
      <c r="A110" s="18" t="s">
        <v>6</v>
      </c>
      <c r="B110" s="19">
        <f>SUM(C110:F110)</f>
        <v>0</v>
      </c>
      <c r="C110" s="16"/>
      <c r="D110" s="16"/>
      <c r="E110" s="16"/>
      <c r="F110" s="16"/>
      <c r="G110" s="66"/>
      <c r="H110" s="18" t="s">
        <v>6</v>
      </c>
      <c r="I110" s="67"/>
      <c r="J110" s="19">
        <f t="shared" si="7"/>
        <v>0</v>
      </c>
      <c r="K110" s="68"/>
      <c r="L110" s="68"/>
      <c r="M110" s="68"/>
      <c r="N110" s="19">
        <f t="shared" si="8"/>
        <v>0</v>
      </c>
      <c r="O110" s="68"/>
      <c r="P110" s="68"/>
      <c r="Q110" s="68"/>
    </row>
    <row r="111" spans="1:17" ht="16.899999999999999" hidden="1" customHeight="1" x14ac:dyDescent="0.25">
      <c r="A111" s="69" t="s">
        <v>7</v>
      </c>
      <c r="B111" s="19">
        <f>SUM(C111:F111)</f>
        <v>0</v>
      </c>
      <c r="C111" s="16"/>
      <c r="D111" s="16"/>
      <c r="E111" s="16"/>
      <c r="F111" s="16"/>
      <c r="G111" s="66"/>
      <c r="H111" s="69" t="s">
        <v>7</v>
      </c>
      <c r="I111" s="67"/>
      <c r="J111" s="19">
        <f t="shared" si="7"/>
        <v>0</v>
      </c>
      <c r="K111" s="68"/>
      <c r="L111" s="68"/>
      <c r="M111" s="68"/>
      <c r="N111" s="70">
        <f t="shared" si="8"/>
        <v>0</v>
      </c>
      <c r="O111" s="68"/>
      <c r="P111" s="68"/>
      <c r="Q111" s="68"/>
    </row>
    <row r="112" spans="1:17" ht="16.899999999999999" hidden="1" customHeight="1" x14ac:dyDescent="0.25">
      <c r="A112" s="18" t="s">
        <v>8</v>
      </c>
      <c r="B112" s="19">
        <f t="shared" ref="B112:B117" si="9">SUM(C112:F112)</f>
        <v>0</v>
      </c>
      <c r="C112" s="16"/>
      <c r="D112" s="16"/>
      <c r="E112" s="16"/>
      <c r="F112" s="16"/>
      <c r="G112" s="66"/>
      <c r="H112" s="18" t="s">
        <v>8</v>
      </c>
      <c r="I112" s="67"/>
      <c r="J112" s="19">
        <f t="shared" si="7"/>
        <v>0</v>
      </c>
      <c r="K112" s="68"/>
      <c r="L112" s="68"/>
      <c r="M112" s="68"/>
      <c r="N112" s="19">
        <f t="shared" si="8"/>
        <v>0</v>
      </c>
      <c r="O112" s="68"/>
      <c r="P112" s="68"/>
      <c r="Q112" s="68"/>
    </row>
    <row r="113" spans="1:17" ht="16.899999999999999" hidden="1" customHeight="1" x14ac:dyDescent="0.25">
      <c r="A113" s="69" t="s">
        <v>9</v>
      </c>
      <c r="B113" s="19">
        <f t="shared" si="9"/>
        <v>0</v>
      </c>
      <c r="C113" s="16"/>
      <c r="D113" s="16"/>
      <c r="E113" s="16"/>
      <c r="F113" s="16"/>
      <c r="G113" s="66"/>
      <c r="H113" s="18" t="s">
        <v>9</v>
      </c>
      <c r="I113" s="67"/>
      <c r="J113" s="19">
        <f t="shared" si="7"/>
        <v>0</v>
      </c>
      <c r="K113" s="68"/>
      <c r="L113" s="68"/>
      <c r="M113" s="68"/>
      <c r="N113" s="19">
        <f t="shared" si="8"/>
        <v>0</v>
      </c>
      <c r="O113" s="68"/>
      <c r="P113" s="68"/>
      <c r="Q113" s="68"/>
    </row>
    <row r="114" spans="1:17" ht="16.899999999999999" hidden="1" customHeight="1" x14ac:dyDescent="0.25">
      <c r="A114" s="18" t="s">
        <v>10</v>
      </c>
      <c r="B114" s="19">
        <f t="shared" si="9"/>
        <v>0</v>
      </c>
      <c r="C114" s="16"/>
      <c r="D114" s="16"/>
      <c r="E114" s="16"/>
      <c r="F114" s="16"/>
      <c r="G114" s="66"/>
      <c r="H114" s="18" t="s">
        <v>10</v>
      </c>
      <c r="I114" s="67"/>
      <c r="J114" s="19">
        <f t="shared" si="7"/>
        <v>0</v>
      </c>
      <c r="K114" s="68"/>
      <c r="L114" s="68"/>
      <c r="M114" s="68"/>
      <c r="N114" s="19">
        <f t="shared" si="8"/>
        <v>0</v>
      </c>
      <c r="O114" s="68"/>
      <c r="P114" s="68"/>
      <c r="Q114" s="68"/>
    </row>
    <row r="115" spans="1:17" ht="16.899999999999999" hidden="1" customHeight="1" x14ac:dyDescent="0.25">
      <c r="A115" s="69" t="s">
        <v>19</v>
      </c>
      <c r="B115" s="19">
        <f t="shared" si="9"/>
        <v>0</v>
      </c>
      <c r="C115" s="16"/>
      <c r="D115" s="16"/>
      <c r="E115" s="16"/>
      <c r="F115" s="16"/>
      <c r="G115" s="66"/>
      <c r="H115" s="69" t="s">
        <v>19</v>
      </c>
      <c r="I115" s="67"/>
      <c r="J115" s="19">
        <f t="shared" si="7"/>
        <v>0</v>
      </c>
      <c r="K115" s="68"/>
      <c r="L115" s="68"/>
      <c r="M115" s="68"/>
      <c r="N115" s="19">
        <f t="shared" si="8"/>
        <v>0</v>
      </c>
      <c r="O115" s="68"/>
      <c r="P115" s="68"/>
      <c r="Q115" s="68"/>
    </row>
    <row r="116" spans="1:17" ht="16.899999999999999" hidden="1" customHeight="1" x14ac:dyDescent="0.25">
      <c r="A116" s="18" t="s">
        <v>11</v>
      </c>
      <c r="B116" s="19">
        <f t="shared" si="9"/>
        <v>0</v>
      </c>
      <c r="C116" s="16"/>
      <c r="D116" s="16"/>
      <c r="E116" s="16"/>
      <c r="F116" s="16"/>
      <c r="G116" s="25"/>
      <c r="H116" s="18" t="s">
        <v>11</v>
      </c>
      <c r="I116" s="67"/>
      <c r="J116" s="19">
        <f t="shared" si="7"/>
        <v>0</v>
      </c>
      <c r="K116" s="68"/>
      <c r="L116" s="68"/>
      <c r="M116" s="68"/>
      <c r="N116" s="19">
        <f t="shared" si="8"/>
        <v>0</v>
      </c>
      <c r="O116" s="68"/>
      <c r="P116" s="68"/>
      <c r="Q116" s="68"/>
    </row>
    <row r="117" spans="1:17" ht="17.25" hidden="1" customHeight="1" x14ac:dyDescent="0.25">
      <c r="A117" s="69" t="s">
        <v>12</v>
      </c>
      <c r="B117" s="19">
        <f t="shared" si="9"/>
        <v>0</v>
      </c>
      <c r="C117" s="16"/>
      <c r="D117" s="16"/>
      <c r="E117" s="16"/>
      <c r="F117" s="16"/>
      <c r="G117" s="25"/>
      <c r="H117" s="69" t="s">
        <v>12</v>
      </c>
      <c r="I117" s="67"/>
      <c r="J117" s="19">
        <f t="shared" si="7"/>
        <v>0</v>
      </c>
      <c r="K117" s="68"/>
      <c r="L117" s="68"/>
      <c r="M117" s="68"/>
      <c r="N117" s="19">
        <f t="shared" si="8"/>
        <v>0</v>
      </c>
      <c r="O117" s="68"/>
      <c r="P117" s="68"/>
      <c r="Q117" s="68"/>
    </row>
    <row r="118" spans="1:17" ht="19.899999999999999" hidden="1" customHeight="1" x14ac:dyDescent="0.25">
      <c r="A118" s="71" t="s">
        <v>13</v>
      </c>
      <c r="B118" s="72">
        <f>SUM(C118:F118)</f>
        <v>0</v>
      </c>
      <c r="C118" s="22"/>
      <c r="D118" s="22"/>
      <c r="E118" s="22"/>
      <c r="F118" s="22"/>
      <c r="G118" s="25"/>
      <c r="H118" s="21" t="s">
        <v>13</v>
      </c>
      <c r="I118" s="73"/>
      <c r="J118" s="23">
        <f t="shared" si="7"/>
        <v>0</v>
      </c>
      <c r="K118" s="74"/>
      <c r="L118" s="74"/>
      <c r="M118" s="74"/>
      <c r="N118" s="23">
        <f t="shared" si="8"/>
        <v>0</v>
      </c>
      <c r="O118" s="74"/>
      <c r="P118" s="74"/>
      <c r="Q118" s="74"/>
    </row>
    <row r="119" spans="1:17" ht="16.899999999999999" customHeight="1" x14ac:dyDescent="0.2">
      <c r="A119" s="75" t="s">
        <v>1</v>
      </c>
      <c r="B119" s="76">
        <f>SUM(B107:B118)</f>
        <v>29287</v>
      </c>
      <c r="C119" s="76">
        <f>SUM(C107:C118)</f>
        <v>155</v>
      </c>
      <c r="D119" s="76">
        <f>SUM(D107:D118)</f>
        <v>14929</v>
      </c>
      <c r="E119" s="76">
        <f>SUM(E107:E118)</f>
        <v>11666</v>
      </c>
      <c r="F119" s="76">
        <f>SUM(F107:F118)</f>
        <v>2537</v>
      </c>
      <c r="G119" s="25"/>
      <c r="H119" s="77" t="s">
        <v>1</v>
      </c>
      <c r="I119" s="24">
        <f t="shared" ref="I119:Q119" si="10">SUM(I107:I118)</f>
        <v>620</v>
      </c>
      <c r="J119" s="24">
        <f>SUM(J107:J118)</f>
        <v>1306</v>
      </c>
      <c r="K119" s="24">
        <f>SUM(K107:K118)</f>
        <v>886</v>
      </c>
      <c r="L119" s="24">
        <f t="shared" si="10"/>
        <v>406</v>
      </c>
      <c r="M119" s="24">
        <f t="shared" si="10"/>
        <v>14</v>
      </c>
      <c r="N119" s="24">
        <f>SUM(N107:N118)</f>
        <v>8</v>
      </c>
      <c r="O119" s="24">
        <f t="shared" si="10"/>
        <v>6</v>
      </c>
      <c r="P119" s="24">
        <f t="shared" si="10"/>
        <v>2</v>
      </c>
      <c r="Q119" s="24">
        <f t="shared" si="10"/>
        <v>0</v>
      </c>
    </row>
    <row r="120" spans="1:17" ht="16.899999999999999" customHeight="1" thickBot="1" x14ac:dyDescent="0.25">
      <c r="A120" s="78" t="s">
        <v>14</v>
      </c>
      <c r="B120" s="79">
        <f>B119/$B119</f>
        <v>1</v>
      </c>
      <c r="C120" s="79">
        <f>C119/$B119</f>
        <v>5.2924505753405944E-3</v>
      </c>
      <c r="D120" s="79">
        <f>D119/$B119</f>
        <v>0.5097483525113532</v>
      </c>
      <c r="E120" s="79">
        <f>E119/$B119</f>
        <v>0.39833373168982827</v>
      </c>
      <c r="F120" s="79">
        <f>F119/$B119</f>
        <v>8.6625465223477999E-2</v>
      </c>
      <c r="G120" s="25"/>
      <c r="H120" s="80" t="s">
        <v>14</v>
      </c>
      <c r="I120" s="27">
        <f>I119/I119</f>
        <v>1</v>
      </c>
      <c r="J120" s="27">
        <f>J119/$J$119</f>
        <v>1</v>
      </c>
      <c r="K120" s="27">
        <f>K119/$J$119</f>
        <v>0.67840735068912705</v>
      </c>
      <c r="L120" s="27">
        <f>L119/$J$119</f>
        <v>0.3108728943338438</v>
      </c>
      <c r="M120" s="27">
        <f>M119/$J$119</f>
        <v>1.0719754977029096E-2</v>
      </c>
      <c r="N120" s="27">
        <f>N119/$N$119</f>
        <v>1</v>
      </c>
      <c r="O120" s="27">
        <f>O119/$N$119</f>
        <v>0.75</v>
      </c>
      <c r="P120" s="27">
        <f>P119/$N$119</f>
        <v>0.25</v>
      </c>
      <c r="Q120" s="27">
        <f>Q119/$N$119</f>
        <v>0</v>
      </c>
    </row>
    <row r="121" spans="1:17" ht="5.25" customHeight="1" x14ac:dyDescent="0.2">
      <c r="C121" s="55"/>
      <c r="D121" s="55"/>
      <c r="E121" s="55"/>
    </row>
    <row r="122" spans="1:17" ht="23.25" customHeight="1" x14ac:dyDescent="0.2">
      <c r="C122" s="55"/>
      <c r="D122" s="55"/>
      <c r="E122" s="55"/>
      <c r="H122" s="192" t="s">
        <v>88</v>
      </c>
      <c r="I122" s="192"/>
      <c r="J122" s="192"/>
      <c r="K122" s="192"/>
      <c r="L122" s="192"/>
      <c r="M122" s="192"/>
      <c r="N122" s="192"/>
      <c r="O122" s="192"/>
      <c r="P122" s="192"/>
      <c r="Q122" s="192"/>
    </row>
    <row r="123" spans="1:17" ht="42" customHeight="1" x14ac:dyDescent="0.2">
      <c r="C123" s="55"/>
      <c r="D123" s="55"/>
      <c r="E123" s="55"/>
    </row>
    <row r="124" spans="1:17" ht="6.6" customHeight="1" x14ac:dyDescent="0.2">
      <c r="C124" s="55"/>
      <c r="D124" s="55"/>
      <c r="E124" s="55"/>
    </row>
    <row r="125" spans="1:17" ht="1.9" customHeight="1" x14ac:dyDescent="0.2">
      <c r="C125" s="55"/>
      <c r="D125" s="55"/>
      <c r="E125" s="55"/>
    </row>
    <row r="126" spans="1:17" ht="15.75" x14ac:dyDescent="0.25">
      <c r="A126" s="193" t="s">
        <v>89</v>
      </c>
      <c r="B126" s="193"/>
      <c r="C126" s="193"/>
      <c r="D126" s="193"/>
      <c r="E126" s="193"/>
      <c r="F126" s="193"/>
      <c r="G126" s="193"/>
      <c r="H126" s="193"/>
      <c r="I126" s="193"/>
      <c r="J126" s="193"/>
      <c r="K126" s="193"/>
      <c r="L126" s="193"/>
      <c r="M126" s="193"/>
      <c r="N126" s="193"/>
      <c r="O126" s="193"/>
      <c r="P126" s="193"/>
    </row>
    <row r="127" spans="1:17" ht="3" customHeight="1" thickBot="1" x14ac:dyDescent="0.3">
      <c r="A127" s="189"/>
      <c r="B127" s="189"/>
      <c r="C127" s="189"/>
      <c r="D127" s="189"/>
      <c r="E127" s="189"/>
      <c r="F127" s="189"/>
      <c r="G127" s="189"/>
      <c r="H127" s="189"/>
      <c r="I127" s="189"/>
      <c r="J127" s="189"/>
      <c r="K127" s="189"/>
      <c r="L127" s="189"/>
      <c r="M127" s="189"/>
      <c r="N127" s="189"/>
      <c r="O127" s="189"/>
      <c r="P127" s="189"/>
      <c r="Q127" s="11"/>
    </row>
    <row r="128" spans="1:17" ht="3.75" customHeight="1" x14ac:dyDescent="0.2"/>
    <row r="129" spans="1:23" ht="3.75" customHeight="1" x14ac:dyDescent="0.2"/>
    <row r="130" spans="1:23" ht="36.75" customHeight="1" x14ac:dyDescent="0.2">
      <c r="A130" s="52" t="s">
        <v>18</v>
      </c>
      <c r="B130" s="163" t="s">
        <v>1</v>
      </c>
      <c r="C130" s="159" t="s">
        <v>74</v>
      </c>
      <c r="D130" s="159" t="s">
        <v>75</v>
      </c>
      <c r="E130" s="159" t="s">
        <v>76</v>
      </c>
      <c r="F130" s="159" t="s">
        <v>77</v>
      </c>
      <c r="G130" s="159" t="s">
        <v>78</v>
      </c>
      <c r="H130" s="159" t="s">
        <v>79</v>
      </c>
      <c r="I130" s="159" t="s">
        <v>80</v>
      </c>
      <c r="J130" s="159" t="s">
        <v>81</v>
      </c>
      <c r="M130" s="81" t="s">
        <v>27</v>
      </c>
      <c r="N130" s="81" t="s">
        <v>28</v>
      </c>
      <c r="O130" s="81" t="s">
        <v>90</v>
      </c>
      <c r="P130" s="81" t="s">
        <v>91</v>
      </c>
    </row>
    <row r="131" spans="1:23" ht="16.899999999999999" customHeight="1" x14ac:dyDescent="0.2">
      <c r="A131" s="82" t="s">
        <v>92</v>
      </c>
      <c r="B131" s="83">
        <f>SUM(C131:J131)</f>
        <v>155</v>
      </c>
      <c r="C131" s="16">
        <v>13</v>
      </c>
      <c r="D131" s="16">
        <v>18</v>
      </c>
      <c r="E131" s="16">
        <v>22</v>
      </c>
      <c r="F131" s="16">
        <v>16</v>
      </c>
      <c r="G131" s="16">
        <v>29</v>
      </c>
      <c r="H131" s="16">
        <v>15</v>
      </c>
      <c r="I131" s="16">
        <v>11</v>
      </c>
      <c r="J131" s="16">
        <v>31</v>
      </c>
      <c r="M131" s="81"/>
      <c r="N131" s="81"/>
      <c r="O131" s="81"/>
      <c r="P131" s="81"/>
    </row>
    <row r="132" spans="1:23" ht="16.899999999999999" customHeight="1" x14ac:dyDescent="0.2">
      <c r="A132" s="65" t="s">
        <v>32</v>
      </c>
      <c r="B132" s="19">
        <f>SUM(C132:J132)</f>
        <v>14929</v>
      </c>
      <c r="C132" s="16">
        <v>886</v>
      </c>
      <c r="D132" s="16">
        <v>1829</v>
      </c>
      <c r="E132" s="16">
        <v>1479</v>
      </c>
      <c r="F132" s="16">
        <v>1655</v>
      </c>
      <c r="G132" s="16">
        <v>3072</v>
      </c>
      <c r="H132" s="16">
        <v>2863</v>
      </c>
      <c r="I132" s="16">
        <v>1886</v>
      </c>
      <c r="J132" s="16">
        <v>1259</v>
      </c>
      <c r="L132" s="1" t="s">
        <v>32</v>
      </c>
      <c r="M132" s="84">
        <f>C132+D132</f>
        <v>2715</v>
      </c>
      <c r="N132" s="84">
        <f>E132</f>
        <v>1479</v>
      </c>
      <c r="O132" s="84">
        <f>F132+G132+H132+I132</f>
        <v>9476</v>
      </c>
      <c r="P132" s="85">
        <f>J132</f>
        <v>1259</v>
      </c>
    </row>
    <row r="133" spans="1:23" ht="16.899999999999999" customHeight="1" x14ac:dyDescent="0.2">
      <c r="A133" s="69" t="s">
        <v>33</v>
      </c>
      <c r="B133" s="19">
        <f>SUM(C133:J133)</f>
        <v>11666</v>
      </c>
      <c r="C133" s="16">
        <v>557</v>
      </c>
      <c r="D133" s="16">
        <v>1110</v>
      </c>
      <c r="E133" s="16">
        <v>1168</v>
      </c>
      <c r="F133" s="16">
        <v>2180</v>
      </c>
      <c r="G133" s="16">
        <v>2963</v>
      </c>
      <c r="H133" s="16">
        <v>2044</v>
      </c>
      <c r="I133" s="16">
        <v>1126</v>
      </c>
      <c r="J133" s="16">
        <v>518</v>
      </c>
      <c r="L133" s="1" t="s">
        <v>33</v>
      </c>
      <c r="M133" s="84">
        <f>C133+D133</f>
        <v>1667</v>
      </c>
      <c r="N133" s="84">
        <f>E133</f>
        <v>1168</v>
      </c>
      <c r="O133" s="84">
        <f>F133+G133+H133+I133</f>
        <v>8313</v>
      </c>
      <c r="P133" s="85">
        <f>J133</f>
        <v>518</v>
      </c>
    </row>
    <row r="134" spans="1:23" s="88" customFormat="1" ht="16.899999999999999" customHeight="1" x14ac:dyDescent="0.2">
      <c r="A134" s="86" t="s">
        <v>34</v>
      </c>
      <c r="B134" s="23">
        <f>SUM(C134:J134)</f>
        <v>2537</v>
      </c>
      <c r="C134" s="87">
        <v>126</v>
      </c>
      <c r="D134" s="87">
        <v>548</v>
      </c>
      <c r="E134" s="87">
        <v>1053</v>
      </c>
      <c r="F134" s="87">
        <v>342</v>
      </c>
      <c r="G134" s="87">
        <v>255</v>
      </c>
      <c r="H134" s="87">
        <v>119</v>
      </c>
      <c r="I134" s="87">
        <v>67</v>
      </c>
      <c r="J134" s="87">
        <v>27</v>
      </c>
      <c r="L134" s="88" t="s">
        <v>34</v>
      </c>
      <c r="M134" s="84">
        <f>C134+D134</f>
        <v>674</v>
      </c>
      <c r="N134" s="84">
        <f>E134</f>
        <v>1053</v>
      </c>
      <c r="O134" s="84">
        <f>F134+G134+H134+I134</f>
        <v>783</v>
      </c>
      <c r="P134" s="85">
        <f>J134</f>
        <v>27</v>
      </c>
    </row>
    <row r="135" spans="1:23" ht="16.899999999999999" customHeight="1" x14ac:dyDescent="0.2">
      <c r="A135" s="162" t="s">
        <v>1</v>
      </c>
      <c r="B135" s="24">
        <f>SUM(B131:B134)</f>
        <v>29287</v>
      </c>
      <c r="C135" s="24">
        <f>SUM(C131:C134)</f>
        <v>1582</v>
      </c>
      <c r="D135" s="24">
        <f>SUM(D131:D134)</f>
        <v>3505</v>
      </c>
      <c r="E135" s="24">
        <f t="shared" ref="E135:J135" si="11">SUM(E131:E134)</f>
        <v>3722</v>
      </c>
      <c r="F135" s="24">
        <f t="shared" si="11"/>
        <v>4193</v>
      </c>
      <c r="G135" s="24">
        <f t="shared" si="11"/>
        <v>6319</v>
      </c>
      <c r="H135" s="24">
        <f t="shared" si="11"/>
        <v>5041</v>
      </c>
      <c r="I135" s="24">
        <f t="shared" si="11"/>
        <v>3090</v>
      </c>
      <c r="J135" s="24">
        <f t="shared" si="11"/>
        <v>1835</v>
      </c>
      <c r="L135" s="1" t="s">
        <v>31</v>
      </c>
      <c r="M135" s="84">
        <f>C131+D131</f>
        <v>31</v>
      </c>
      <c r="N135" s="84">
        <f>E131</f>
        <v>22</v>
      </c>
      <c r="O135" s="84">
        <f>F131+G131+H131+I131</f>
        <v>71</v>
      </c>
      <c r="P135" s="85">
        <f>J131</f>
        <v>31</v>
      </c>
    </row>
    <row r="136" spans="1:23" s="29" customFormat="1" ht="16.899999999999999" customHeight="1" thickBot="1" x14ac:dyDescent="0.25">
      <c r="A136" s="26" t="s">
        <v>14</v>
      </c>
      <c r="B136" s="27">
        <f t="shared" ref="B136:J136" si="12">B135/$B135</f>
        <v>1</v>
      </c>
      <c r="C136" s="27">
        <f t="shared" si="12"/>
        <v>5.4017140710895618E-2</v>
      </c>
      <c r="D136" s="27">
        <f>D135/$B135</f>
        <v>0.11967767268754055</v>
      </c>
      <c r="E136" s="27">
        <f t="shared" si="12"/>
        <v>0.12708710349301738</v>
      </c>
      <c r="F136" s="27">
        <f t="shared" si="12"/>
        <v>0.14316932427356849</v>
      </c>
      <c r="G136" s="27">
        <f t="shared" si="12"/>
        <v>0.21576125926178852</v>
      </c>
      <c r="H136" s="27">
        <f t="shared" si="12"/>
        <v>0.17212415064704475</v>
      </c>
      <c r="I136" s="27">
        <f t="shared" si="12"/>
        <v>0.10550756308259637</v>
      </c>
      <c r="J136" s="27">
        <f t="shared" si="12"/>
        <v>6.2655785843548334E-2</v>
      </c>
      <c r="M136" s="41">
        <f>SUM(M132:M134)</f>
        <v>5056</v>
      </c>
      <c r="N136" s="41">
        <f>SUM(N132:N134)</f>
        <v>3700</v>
      </c>
      <c r="O136" s="41">
        <f>SUM(O132:O134)</f>
        <v>18572</v>
      </c>
      <c r="P136" s="41">
        <f>SUM(P132:P134)</f>
        <v>1804</v>
      </c>
    </row>
    <row r="137" spans="1:23" ht="4.5" customHeight="1" x14ac:dyDescent="0.2"/>
    <row r="138" spans="1:23" ht="4.5" customHeight="1" x14ac:dyDescent="0.2"/>
    <row r="139" spans="1:23" ht="39.75" customHeight="1" thickBot="1" x14ac:dyDescent="0.3">
      <c r="A139" s="187" t="s">
        <v>93</v>
      </c>
      <c r="B139" s="187"/>
      <c r="C139" s="187"/>
      <c r="D139" s="187"/>
      <c r="E139" s="187"/>
      <c r="F139" s="11"/>
      <c r="G139" s="11"/>
      <c r="H139" s="11"/>
      <c r="I139" s="11"/>
      <c r="J139" s="11"/>
      <c r="K139" s="187" t="s">
        <v>94</v>
      </c>
      <c r="L139" s="187"/>
      <c r="M139" s="187"/>
      <c r="N139" s="187"/>
      <c r="O139" s="187"/>
      <c r="P139" s="11"/>
      <c r="Q139" s="11"/>
      <c r="R139"/>
      <c r="S139"/>
      <c r="T139"/>
      <c r="U139"/>
      <c r="V139"/>
      <c r="W139"/>
    </row>
    <row r="140" spans="1:23" ht="4.5" customHeight="1" x14ac:dyDescent="0.25">
      <c r="R140"/>
      <c r="S140"/>
      <c r="T140"/>
      <c r="U140"/>
      <c r="V140"/>
      <c r="W140"/>
    </row>
    <row r="141" spans="1:23" ht="4.5" customHeight="1" x14ac:dyDescent="0.25">
      <c r="R141"/>
      <c r="S141"/>
      <c r="T141"/>
      <c r="U141"/>
      <c r="V141"/>
      <c r="W141"/>
    </row>
    <row r="142" spans="1:23" ht="32.450000000000003" customHeight="1" x14ac:dyDescent="0.25">
      <c r="A142" s="159" t="s">
        <v>95</v>
      </c>
      <c r="B142" s="159" t="s">
        <v>38</v>
      </c>
      <c r="C142" s="159" t="s">
        <v>15</v>
      </c>
      <c r="D142" s="159" t="s">
        <v>16</v>
      </c>
      <c r="E142" s="89"/>
      <c r="K142" s="159" t="s">
        <v>95</v>
      </c>
      <c r="L142" s="159" t="s">
        <v>38</v>
      </c>
      <c r="M142" s="159" t="s">
        <v>15</v>
      </c>
      <c r="N142" s="159" t="s">
        <v>16</v>
      </c>
      <c r="R142"/>
      <c r="S142"/>
      <c r="T142"/>
      <c r="U142"/>
      <c r="V142"/>
      <c r="W142"/>
    </row>
    <row r="143" spans="1:23" ht="16.899999999999999" customHeight="1" x14ac:dyDescent="0.25">
      <c r="A143" s="90" t="s">
        <v>96</v>
      </c>
      <c r="B143" s="16">
        <f>SUM(C143:D143)</f>
        <v>21580</v>
      </c>
      <c r="C143" s="16">
        <v>3693</v>
      </c>
      <c r="D143" s="16">
        <v>17887</v>
      </c>
      <c r="E143" s="89"/>
      <c r="K143" s="90" t="s">
        <v>96</v>
      </c>
      <c r="L143" s="16">
        <f>SUM(M143:N143)</f>
        <v>28478</v>
      </c>
      <c r="M143" s="16">
        <v>24061</v>
      </c>
      <c r="N143" s="16">
        <v>4417</v>
      </c>
      <c r="R143"/>
      <c r="S143"/>
      <c r="T143"/>
      <c r="U143"/>
      <c r="V143"/>
      <c r="W143"/>
    </row>
    <row r="144" spans="1:23" ht="16.899999999999999" customHeight="1" x14ac:dyDescent="0.25">
      <c r="A144" s="90" t="s">
        <v>97</v>
      </c>
      <c r="B144" s="16">
        <f>SUM(C144:D144)</f>
        <v>7290</v>
      </c>
      <c r="C144" s="16">
        <v>284</v>
      </c>
      <c r="D144" s="16">
        <v>7006</v>
      </c>
      <c r="E144" s="91"/>
      <c r="K144" s="90" t="s">
        <v>97</v>
      </c>
      <c r="L144" s="16">
        <f>SUM(M144:N144)</f>
        <v>758</v>
      </c>
      <c r="M144" s="16">
        <v>686</v>
      </c>
      <c r="N144" s="16">
        <v>72</v>
      </c>
      <c r="R144"/>
      <c r="S144"/>
      <c r="T144"/>
      <c r="U144"/>
      <c r="V144"/>
      <c r="W144"/>
    </row>
    <row r="145" spans="1:23" ht="16.899999999999999" customHeight="1" x14ac:dyDescent="0.25">
      <c r="A145" s="90" t="s">
        <v>98</v>
      </c>
      <c r="B145" s="16">
        <f>SUM(C145:D145)</f>
        <v>197</v>
      </c>
      <c r="C145" s="16">
        <v>3</v>
      </c>
      <c r="D145" s="16">
        <v>194</v>
      </c>
      <c r="E145" s="91"/>
      <c r="K145" s="90" t="s">
        <v>98</v>
      </c>
      <c r="L145" s="16">
        <f>SUM(M145:N145)</f>
        <v>21</v>
      </c>
      <c r="M145" s="16">
        <v>19</v>
      </c>
      <c r="N145" s="16">
        <v>2</v>
      </c>
      <c r="R145"/>
      <c r="S145"/>
      <c r="T145"/>
      <c r="U145"/>
      <c r="V145"/>
      <c r="W145"/>
    </row>
    <row r="146" spans="1:23" s="88" customFormat="1" ht="16.899999999999999" customHeight="1" x14ac:dyDescent="0.25">
      <c r="A146" s="92" t="s">
        <v>238</v>
      </c>
      <c r="B146" s="87">
        <f>SUM(C146:D146)</f>
        <v>220</v>
      </c>
      <c r="C146" s="87">
        <v>2</v>
      </c>
      <c r="D146" s="87">
        <v>218</v>
      </c>
      <c r="E146" s="91"/>
      <c r="K146" s="92" t="s">
        <v>238</v>
      </c>
      <c r="L146" s="87">
        <f>SUM(M146:N146)</f>
        <v>30</v>
      </c>
      <c r="M146" s="87">
        <v>30</v>
      </c>
      <c r="N146" s="87">
        <v>0</v>
      </c>
      <c r="R146"/>
      <c r="S146"/>
      <c r="T146"/>
      <c r="U146"/>
      <c r="V146"/>
      <c r="W146"/>
    </row>
    <row r="147" spans="1:23" ht="25.5" customHeight="1" x14ac:dyDescent="0.25">
      <c r="A147" s="77" t="s">
        <v>1</v>
      </c>
      <c r="B147" s="24">
        <f>SUM(B143:B146)</f>
        <v>29287</v>
      </c>
      <c r="C147" s="24">
        <f>SUM(C143:C146)</f>
        <v>3982</v>
      </c>
      <c r="D147" s="24">
        <f>SUM(D143:D146)</f>
        <v>25305</v>
      </c>
      <c r="E147" s="93"/>
      <c r="K147" s="77" t="s">
        <v>1</v>
      </c>
      <c r="L147" s="24">
        <f>SUM(L143:L146)</f>
        <v>29287</v>
      </c>
      <c r="M147" s="24">
        <f>SUM(M143:M146)</f>
        <v>24796</v>
      </c>
      <c r="N147" s="24">
        <f>SUM(N143:N146)</f>
        <v>4491</v>
      </c>
      <c r="R147"/>
      <c r="S147"/>
      <c r="T147"/>
      <c r="U147"/>
      <c r="V147"/>
      <c r="W147"/>
    </row>
    <row r="148" spans="1:23" s="29" customFormat="1" ht="22.9" customHeight="1" x14ac:dyDescent="0.25">
      <c r="A148" s="174" t="s">
        <v>14</v>
      </c>
      <c r="B148" s="175">
        <f>SUM(C148:D148)</f>
        <v>1</v>
      </c>
      <c r="C148" s="175">
        <f>+C147/$B$147</f>
        <v>0.13596476252262096</v>
      </c>
      <c r="D148" s="175">
        <f>+D147/$B$147</f>
        <v>0.86403523747737909</v>
      </c>
      <c r="E148" s="94"/>
      <c r="K148" s="174" t="s">
        <v>14</v>
      </c>
      <c r="L148" s="175">
        <f>SUM(M148:N148)</f>
        <v>1</v>
      </c>
      <c r="M148" s="175">
        <f>+M147/$L$147</f>
        <v>0.84665551268480899</v>
      </c>
      <c r="N148" s="175">
        <f>+N147/$L$147</f>
        <v>0.15334448731519104</v>
      </c>
      <c r="R148"/>
      <c r="S148"/>
      <c r="T148"/>
      <c r="U148"/>
      <c r="V148"/>
      <c r="W148"/>
    </row>
    <row r="149" spans="1:23" ht="15" customHeight="1" x14ac:dyDescent="0.2">
      <c r="A149" s="95" t="s">
        <v>239</v>
      </c>
      <c r="K149" s="95" t="s">
        <v>239</v>
      </c>
    </row>
    <row r="150" spans="1:23" ht="15" customHeight="1" x14ac:dyDescent="0.2">
      <c r="A150" s="95"/>
      <c r="K150" s="95"/>
    </row>
    <row r="151" spans="1:23" ht="15" customHeight="1" thickBot="1" x14ac:dyDescent="0.3">
      <c r="A151" s="188" t="s">
        <v>99</v>
      </c>
      <c r="B151" s="188"/>
      <c r="C151" s="188"/>
      <c r="D151" s="188"/>
      <c r="E151" s="188"/>
      <c r="F151" s="188"/>
      <c r="G151" s="188"/>
      <c r="H151" s="188"/>
      <c r="I151" s="188"/>
      <c r="J151" s="188"/>
      <c r="K151" s="188"/>
      <c r="L151" s="188"/>
      <c r="M151" s="188"/>
      <c r="N151" s="188"/>
      <c r="O151" s="188"/>
      <c r="P151" s="188"/>
      <c r="Q151" s="11"/>
    </row>
    <row r="152" spans="1:23" ht="7.15" customHeight="1" x14ac:dyDescent="0.2"/>
    <row r="153" spans="1:23" ht="7.15" customHeight="1" x14ac:dyDescent="0.2"/>
    <row r="154" spans="1:23" ht="46.15" customHeight="1" x14ac:dyDescent="0.2">
      <c r="A154" s="159" t="s">
        <v>18</v>
      </c>
      <c r="B154" s="163" t="s">
        <v>1</v>
      </c>
      <c r="C154" s="159" t="s">
        <v>100</v>
      </c>
      <c r="D154" s="159" t="s">
        <v>101</v>
      </c>
      <c r="E154" s="96" t="s">
        <v>102</v>
      </c>
      <c r="F154" s="96" t="s">
        <v>103</v>
      </c>
      <c r="G154" s="159" t="s">
        <v>104</v>
      </c>
      <c r="H154" s="159" t="s">
        <v>105</v>
      </c>
      <c r="I154" s="159" t="s">
        <v>106</v>
      </c>
      <c r="J154" s="159" t="s">
        <v>107</v>
      </c>
      <c r="Q154" s="97"/>
    </row>
    <row r="155" spans="1:23" ht="25.5" customHeight="1" x14ac:dyDescent="0.2">
      <c r="A155" s="82" t="s">
        <v>84</v>
      </c>
      <c r="B155" s="15">
        <f>SUM(C155:J155)</f>
        <v>155</v>
      </c>
      <c r="C155" s="16">
        <v>25</v>
      </c>
      <c r="D155" s="16">
        <v>2</v>
      </c>
      <c r="E155" s="16">
        <v>10</v>
      </c>
      <c r="F155" s="16">
        <v>0</v>
      </c>
      <c r="G155" s="16">
        <v>0</v>
      </c>
      <c r="H155" s="16">
        <v>115</v>
      </c>
      <c r="I155" s="16">
        <v>0</v>
      </c>
      <c r="J155" s="16">
        <v>3</v>
      </c>
      <c r="Q155" s="97"/>
    </row>
    <row r="156" spans="1:23" ht="25.5" customHeight="1" x14ac:dyDescent="0.2">
      <c r="A156" s="65" t="s">
        <v>32</v>
      </c>
      <c r="B156" s="15">
        <f>SUM(C156:J156)</f>
        <v>14929</v>
      </c>
      <c r="C156" s="16">
        <v>1531</v>
      </c>
      <c r="D156" s="16">
        <v>229</v>
      </c>
      <c r="E156" s="16">
        <v>128</v>
      </c>
      <c r="F156" s="16">
        <v>22</v>
      </c>
      <c r="G156" s="16">
        <v>290</v>
      </c>
      <c r="H156" s="16">
        <v>11879</v>
      </c>
      <c r="I156" s="16">
        <v>0</v>
      </c>
      <c r="J156" s="16">
        <v>850</v>
      </c>
      <c r="Q156" s="97"/>
    </row>
    <row r="157" spans="1:23" ht="25.5" customHeight="1" x14ac:dyDescent="0.2">
      <c r="A157" s="69" t="s">
        <v>33</v>
      </c>
      <c r="B157" s="15">
        <f>SUM(C157:J157)</f>
        <v>11666</v>
      </c>
      <c r="C157" s="16">
        <v>1303</v>
      </c>
      <c r="D157" s="16">
        <v>212</v>
      </c>
      <c r="E157" s="16">
        <v>121</v>
      </c>
      <c r="F157" s="16">
        <v>16</v>
      </c>
      <c r="G157" s="16">
        <v>195</v>
      </c>
      <c r="H157" s="16">
        <v>9235</v>
      </c>
      <c r="I157" s="16">
        <v>1</v>
      </c>
      <c r="J157" s="16">
        <v>583</v>
      </c>
      <c r="Q157" s="97"/>
    </row>
    <row r="158" spans="1:23" ht="25.5" customHeight="1" x14ac:dyDescent="0.2">
      <c r="A158" s="86" t="s">
        <v>34</v>
      </c>
      <c r="B158" s="98">
        <f>SUM(C158:J158)</f>
        <v>2537</v>
      </c>
      <c r="C158" s="87">
        <v>226</v>
      </c>
      <c r="D158" s="87">
        <v>20</v>
      </c>
      <c r="E158" s="87">
        <v>48</v>
      </c>
      <c r="F158" s="87">
        <v>2</v>
      </c>
      <c r="G158" s="87">
        <v>43</v>
      </c>
      <c r="H158" s="87">
        <v>2083</v>
      </c>
      <c r="I158" s="87">
        <v>5</v>
      </c>
      <c r="J158" s="87">
        <v>110</v>
      </c>
      <c r="Q158" s="97"/>
    </row>
    <row r="159" spans="1:23" ht="25.5" customHeight="1" x14ac:dyDescent="0.2">
      <c r="A159" s="99" t="s">
        <v>1</v>
      </c>
      <c r="B159" s="100">
        <f t="shared" ref="B159:J159" si="13">SUM(B155:B158)</f>
        <v>29287</v>
      </c>
      <c r="C159" s="100">
        <f t="shared" si="13"/>
        <v>3085</v>
      </c>
      <c r="D159" s="100">
        <f t="shared" si="13"/>
        <v>463</v>
      </c>
      <c r="E159" s="100">
        <f t="shared" si="13"/>
        <v>307</v>
      </c>
      <c r="F159" s="100">
        <f t="shared" si="13"/>
        <v>40</v>
      </c>
      <c r="G159" s="100">
        <f t="shared" si="13"/>
        <v>528</v>
      </c>
      <c r="H159" s="100">
        <f t="shared" si="13"/>
        <v>23312</v>
      </c>
      <c r="I159" s="100">
        <f t="shared" si="13"/>
        <v>6</v>
      </c>
      <c r="J159" s="100">
        <f t="shared" si="13"/>
        <v>1546</v>
      </c>
      <c r="Q159" s="97"/>
    </row>
    <row r="160" spans="1:23" ht="25.5" customHeight="1" thickBot="1" x14ac:dyDescent="0.25">
      <c r="A160" s="26" t="s">
        <v>14</v>
      </c>
      <c r="B160" s="27">
        <f>B159/$B159</f>
        <v>1</v>
      </c>
      <c r="C160" s="27">
        <f t="shared" ref="C160:J160" si="14">C159/$B$159</f>
        <v>0.10533683887048861</v>
      </c>
      <c r="D160" s="27">
        <f t="shared" si="14"/>
        <v>1.5809062041178681E-2</v>
      </c>
      <c r="E160" s="27">
        <f t="shared" si="14"/>
        <v>1.0482466623416533E-2</v>
      </c>
      <c r="F160" s="27">
        <f t="shared" si="14"/>
        <v>1.365793696862089E-3</v>
      </c>
      <c r="G160" s="27">
        <f t="shared" si="14"/>
        <v>1.8028476798579576E-2</v>
      </c>
      <c r="H160" s="27">
        <f t="shared" si="14"/>
        <v>0.79598456653122551</v>
      </c>
      <c r="I160" s="27">
        <f t="shared" si="14"/>
        <v>2.0486905452931335E-4</v>
      </c>
      <c r="J160" s="27">
        <f t="shared" si="14"/>
        <v>5.2787926383719742E-2</v>
      </c>
      <c r="Q160" s="97"/>
    </row>
    <row r="161" spans="1:17" x14ac:dyDescent="0.2">
      <c r="A161" s="95"/>
    </row>
    <row r="163" spans="1:17" ht="16.5" thickBot="1" x14ac:dyDescent="0.3">
      <c r="A163" s="189" t="s">
        <v>108</v>
      </c>
      <c r="B163" s="189"/>
      <c r="C163" s="189"/>
      <c r="D163" s="189"/>
      <c r="E163" s="189"/>
      <c r="F163" s="189"/>
      <c r="G163" s="189"/>
      <c r="H163" s="189"/>
      <c r="I163" s="189"/>
      <c r="J163" s="189"/>
      <c r="K163" s="189"/>
      <c r="L163" s="189"/>
      <c r="M163" s="189"/>
      <c r="N163" s="189"/>
      <c r="O163" s="189"/>
      <c r="P163" s="189"/>
      <c r="Q163" s="11"/>
    </row>
    <row r="165" spans="1:17" ht="22.5" customHeight="1" x14ac:dyDescent="0.2">
      <c r="A165" s="159" t="s">
        <v>0</v>
      </c>
      <c r="B165" s="159">
        <v>2017</v>
      </c>
      <c r="C165" s="159">
        <v>2018</v>
      </c>
      <c r="D165" s="101" t="s">
        <v>17</v>
      </c>
      <c r="G165" s="51"/>
      <c r="H165" s="35"/>
      <c r="I165" s="35"/>
      <c r="J165" s="35"/>
      <c r="K165" s="102"/>
    </row>
    <row r="166" spans="1:17" ht="15" customHeight="1" x14ac:dyDescent="0.2">
      <c r="A166" s="14" t="s">
        <v>3</v>
      </c>
      <c r="B166" s="16">
        <v>6663</v>
      </c>
      <c r="C166" s="16">
        <v>9907</v>
      </c>
      <c r="D166" s="103">
        <f>C166/B166-1</f>
        <v>0.48686777727750252</v>
      </c>
      <c r="G166" s="51"/>
      <c r="H166" s="51" t="s">
        <v>41</v>
      </c>
      <c r="I166" s="104">
        <f>D166</f>
        <v>0.48686777727750252</v>
      </c>
      <c r="J166" s="35"/>
      <c r="K166" s="102"/>
    </row>
    <row r="167" spans="1:17" ht="15" customHeight="1" x14ac:dyDescent="0.2">
      <c r="A167" s="18" t="s">
        <v>4</v>
      </c>
      <c r="B167" s="20">
        <v>6316</v>
      </c>
      <c r="C167" s="20">
        <v>9554</v>
      </c>
      <c r="D167" s="103">
        <f t="shared" ref="D167:D178" si="15">C167/B167-1</f>
        <v>0.51266624445851794</v>
      </c>
      <c r="G167" s="51"/>
      <c r="H167" s="51" t="s">
        <v>42</v>
      </c>
      <c r="I167" s="104"/>
      <c r="J167" s="35"/>
      <c r="K167" s="102"/>
    </row>
    <row r="168" spans="1:17" ht="15" customHeight="1" x14ac:dyDescent="0.2">
      <c r="A168" s="18" t="s">
        <v>5</v>
      </c>
      <c r="B168" s="20">
        <v>7041</v>
      </c>
      <c r="C168" s="20">
        <v>9826</v>
      </c>
      <c r="D168" s="103">
        <f t="shared" si="15"/>
        <v>0.39554040619230224</v>
      </c>
      <c r="G168" s="51"/>
      <c r="H168" s="51" t="s">
        <v>43</v>
      </c>
      <c r="I168" s="104"/>
      <c r="J168" s="35"/>
      <c r="K168" s="102"/>
    </row>
    <row r="169" spans="1:17" ht="15" hidden="1" customHeight="1" x14ac:dyDescent="0.25">
      <c r="A169" s="18" t="s">
        <v>6</v>
      </c>
      <c r="B169" s="20"/>
      <c r="C169" s="20"/>
      <c r="D169" s="103" t="e">
        <f t="shared" si="15"/>
        <v>#DIV/0!</v>
      </c>
      <c r="G169" s="51"/>
      <c r="H169" s="51" t="s">
        <v>44</v>
      </c>
      <c r="I169" s="104"/>
      <c r="J169" s="35"/>
      <c r="K169" s="102"/>
      <c r="L169" s="102"/>
      <c r="M169" s="102"/>
    </row>
    <row r="170" spans="1:17" ht="15" hidden="1" customHeight="1" x14ac:dyDescent="0.25">
      <c r="A170" s="18" t="s">
        <v>7</v>
      </c>
      <c r="B170" s="20"/>
      <c r="C170" s="20"/>
      <c r="D170" s="103" t="e">
        <f t="shared" si="15"/>
        <v>#DIV/0!</v>
      </c>
      <c r="G170" s="51"/>
      <c r="H170" s="51" t="s">
        <v>45</v>
      </c>
      <c r="I170" s="104"/>
      <c r="J170" s="35"/>
      <c r="K170" s="102"/>
      <c r="L170" s="102"/>
      <c r="M170" s="102"/>
    </row>
    <row r="171" spans="1:17" ht="15" hidden="1" customHeight="1" x14ac:dyDescent="0.25">
      <c r="A171" s="18" t="s">
        <v>8</v>
      </c>
      <c r="B171" s="20"/>
      <c r="C171" s="20"/>
      <c r="D171" s="103" t="e">
        <f t="shared" si="15"/>
        <v>#DIV/0!</v>
      </c>
      <c r="G171" s="51"/>
      <c r="H171" s="51" t="s">
        <v>46</v>
      </c>
      <c r="I171" s="104"/>
      <c r="J171" s="35"/>
      <c r="K171" s="102"/>
      <c r="L171" s="102"/>
      <c r="M171" s="102"/>
    </row>
    <row r="172" spans="1:17" ht="13.9" hidden="1" x14ac:dyDescent="0.25">
      <c r="A172" s="18" t="s">
        <v>9</v>
      </c>
      <c r="B172" s="20"/>
      <c r="C172" s="20"/>
      <c r="D172" s="103" t="e">
        <f t="shared" si="15"/>
        <v>#DIV/0!</v>
      </c>
      <c r="G172" s="51"/>
      <c r="H172" s="51" t="s">
        <v>47</v>
      </c>
      <c r="I172" s="104"/>
      <c r="J172" s="35"/>
      <c r="K172" s="102"/>
      <c r="L172" s="102"/>
      <c r="M172" s="102"/>
    </row>
    <row r="173" spans="1:17" ht="13.9" hidden="1" x14ac:dyDescent="0.25">
      <c r="A173" s="18" t="s">
        <v>10</v>
      </c>
      <c r="B173" s="20"/>
      <c r="C173" s="20"/>
      <c r="D173" s="103" t="e">
        <f t="shared" si="15"/>
        <v>#DIV/0!</v>
      </c>
      <c r="G173" s="51"/>
      <c r="H173" s="51" t="s">
        <v>48</v>
      </c>
      <c r="I173" s="104"/>
      <c r="J173" s="35"/>
      <c r="K173" s="102"/>
      <c r="L173" s="102"/>
      <c r="M173" s="102"/>
    </row>
    <row r="174" spans="1:17" ht="13.9" hidden="1" x14ac:dyDescent="0.25">
      <c r="A174" s="18" t="s">
        <v>19</v>
      </c>
      <c r="B174" s="20"/>
      <c r="C174" s="20"/>
      <c r="D174" s="103" t="e">
        <f t="shared" si="15"/>
        <v>#DIV/0!</v>
      </c>
      <c r="G174" s="51"/>
      <c r="H174" s="51" t="s">
        <v>109</v>
      </c>
      <c r="I174" s="104"/>
      <c r="J174" s="35"/>
      <c r="K174" s="102"/>
      <c r="L174" s="102"/>
      <c r="M174" s="102"/>
    </row>
    <row r="175" spans="1:17" ht="13.9" hidden="1" x14ac:dyDescent="0.25">
      <c r="A175" s="18" t="s">
        <v>11</v>
      </c>
      <c r="B175" s="20"/>
      <c r="C175" s="20"/>
      <c r="D175" s="103" t="e">
        <f t="shared" si="15"/>
        <v>#DIV/0!</v>
      </c>
      <c r="G175" s="51"/>
      <c r="H175" s="51" t="s">
        <v>49</v>
      </c>
      <c r="I175" s="104"/>
      <c r="J175" s="35"/>
      <c r="K175" s="102"/>
      <c r="L175" s="102"/>
      <c r="M175" s="102"/>
    </row>
    <row r="176" spans="1:17" ht="13.9" hidden="1" x14ac:dyDescent="0.25">
      <c r="A176" s="18" t="s">
        <v>12</v>
      </c>
      <c r="B176" s="20"/>
      <c r="C176" s="20"/>
      <c r="D176" s="103" t="e">
        <f t="shared" si="15"/>
        <v>#DIV/0!</v>
      </c>
      <c r="G176" s="51"/>
      <c r="H176" s="51" t="s">
        <v>50</v>
      </c>
      <c r="I176" s="104"/>
      <c r="J176" s="35"/>
      <c r="K176" s="102"/>
    </row>
    <row r="177" spans="1:32" ht="13.9" hidden="1" x14ac:dyDescent="0.25">
      <c r="A177" s="21" t="s">
        <v>13</v>
      </c>
      <c r="B177" s="22"/>
      <c r="C177" s="22"/>
      <c r="D177" s="105" t="e">
        <f t="shared" si="15"/>
        <v>#DIV/0!</v>
      </c>
      <c r="G177" s="51"/>
      <c r="H177" s="51" t="s">
        <v>51</v>
      </c>
      <c r="I177" s="104"/>
      <c r="J177" s="35"/>
      <c r="K177" s="102"/>
    </row>
    <row r="178" spans="1:32" ht="20.25" customHeight="1" x14ac:dyDescent="0.2">
      <c r="A178" s="162" t="s">
        <v>1</v>
      </c>
      <c r="B178" s="24">
        <f>SUM(B166:B177)</f>
        <v>20020</v>
      </c>
      <c r="C178" s="24">
        <f>SUM(C166:C177)</f>
        <v>29287</v>
      </c>
      <c r="D178" s="106">
        <f t="shared" si="15"/>
        <v>0.46288711288711282</v>
      </c>
      <c r="G178" s="51"/>
      <c r="H178" s="107" t="s">
        <v>110</v>
      </c>
      <c r="I178" s="104">
        <f>D178</f>
        <v>0.46288711288711282</v>
      </c>
      <c r="J178" s="35"/>
      <c r="K178" s="102"/>
    </row>
    <row r="179" spans="1:32" x14ac:dyDescent="0.2">
      <c r="G179" s="51"/>
      <c r="H179" s="51"/>
      <c r="I179" s="51"/>
      <c r="J179" s="35"/>
    </row>
    <row r="181" spans="1:32" ht="16.5" thickBot="1" x14ac:dyDescent="0.3">
      <c r="A181" s="189" t="s">
        <v>111</v>
      </c>
      <c r="B181" s="189"/>
      <c r="C181" s="189"/>
      <c r="D181" s="189"/>
      <c r="E181" s="189"/>
      <c r="F181" s="189"/>
      <c r="G181" s="189"/>
      <c r="H181" s="189"/>
      <c r="I181" s="189"/>
      <c r="J181" s="189"/>
      <c r="K181" s="189"/>
      <c r="L181" s="189"/>
      <c r="M181" s="189"/>
      <c r="N181" s="189"/>
      <c r="O181" s="189"/>
      <c r="P181" s="189"/>
      <c r="Q181" s="160"/>
    </row>
    <row r="182" spans="1:32" ht="15" x14ac:dyDescent="0.25">
      <c r="R182"/>
      <c r="S182"/>
      <c r="T182"/>
      <c r="U182"/>
      <c r="V182"/>
      <c r="W182"/>
      <c r="X182"/>
      <c r="Y182"/>
      <c r="Z182"/>
      <c r="AA182"/>
      <c r="AB182"/>
      <c r="AC182"/>
      <c r="AD182"/>
      <c r="AE182"/>
      <c r="AF182" s="108"/>
    </row>
    <row r="183" spans="1:32" ht="71.25" customHeight="1" thickBot="1" x14ac:dyDescent="0.3">
      <c r="A183" s="180" t="s">
        <v>112</v>
      </c>
      <c r="B183" s="180" t="s">
        <v>39</v>
      </c>
      <c r="C183" s="180" t="s">
        <v>113</v>
      </c>
      <c r="D183" s="180"/>
      <c r="E183" s="186"/>
      <c r="F183" s="180" t="s">
        <v>114</v>
      </c>
      <c r="G183" s="186"/>
      <c r="H183" s="180" t="s">
        <v>115</v>
      </c>
      <c r="I183" s="186"/>
      <c r="J183" s="180" t="s">
        <v>116</v>
      </c>
      <c r="K183" s="180"/>
      <c r="L183" s="180"/>
      <c r="M183" s="180"/>
      <c r="N183" s="180"/>
      <c r="O183" s="109"/>
      <c r="P183" s="109"/>
      <c r="Q183" s="44"/>
      <c r="R183"/>
      <c r="S183"/>
      <c r="T183"/>
      <c r="U183"/>
      <c r="V183"/>
      <c r="W183"/>
      <c r="X183"/>
      <c r="Y183"/>
      <c r="Z183"/>
      <c r="AA183"/>
      <c r="AB183"/>
      <c r="AC183"/>
      <c r="AD183"/>
      <c r="AE183"/>
      <c r="AF183" s="108"/>
    </row>
    <row r="184" spans="1:32" ht="44.25" customHeight="1" thickTop="1" x14ac:dyDescent="0.25">
      <c r="A184" s="180"/>
      <c r="B184" s="180"/>
      <c r="C184" s="110" t="s">
        <v>21</v>
      </c>
      <c r="D184" s="110" t="s">
        <v>22</v>
      </c>
      <c r="E184" s="111" t="s">
        <v>117</v>
      </c>
      <c r="F184" s="110" t="s">
        <v>70</v>
      </c>
      <c r="G184" s="111" t="s">
        <v>69</v>
      </c>
      <c r="H184" s="110" t="s">
        <v>70</v>
      </c>
      <c r="I184" s="111" t="s">
        <v>69</v>
      </c>
      <c r="J184" s="110" t="s">
        <v>118</v>
      </c>
      <c r="K184" s="110" t="s">
        <v>119</v>
      </c>
      <c r="L184" s="110" t="s">
        <v>120</v>
      </c>
      <c r="M184" s="112" t="s">
        <v>121</v>
      </c>
      <c r="N184" s="112" t="s">
        <v>122</v>
      </c>
      <c r="O184" s="44"/>
      <c r="P184" s="113"/>
      <c r="Q184" s="44"/>
      <c r="R184"/>
      <c r="S184"/>
      <c r="T184"/>
      <c r="U184"/>
      <c r="V184"/>
      <c r="W184"/>
      <c r="X184"/>
      <c r="Y184"/>
      <c r="Z184"/>
      <c r="AA184"/>
      <c r="AB184"/>
      <c r="AC184"/>
      <c r="AD184"/>
      <c r="AE184"/>
      <c r="AF184" s="108"/>
    </row>
    <row r="185" spans="1:32" ht="13.9" customHeight="1" x14ac:dyDescent="0.25">
      <c r="A185" s="114" t="s">
        <v>123</v>
      </c>
      <c r="B185" s="115">
        <f>C185+D185+E185</f>
        <v>334</v>
      </c>
      <c r="C185" s="16">
        <v>60</v>
      </c>
      <c r="D185" s="16">
        <v>188</v>
      </c>
      <c r="E185" s="116">
        <v>86</v>
      </c>
      <c r="F185" s="164">
        <v>129</v>
      </c>
      <c r="G185" s="165">
        <v>205</v>
      </c>
      <c r="H185" s="164">
        <v>27</v>
      </c>
      <c r="I185" s="165">
        <v>307</v>
      </c>
      <c r="J185" s="16">
        <v>300</v>
      </c>
      <c r="K185" s="16">
        <v>146</v>
      </c>
      <c r="L185" s="16">
        <v>81</v>
      </c>
      <c r="M185" s="16">
        <v>9</v>
      </c>
      <c r="N185" s="16">
        <v>0</v>
      </c>
      <c r="O185" s="117"/>
      <c r="P185" s="117"/>
      <c r="Q185" s="44"/>
      <c r="R185"/>
      <c r="S185"/>
      <c r="T185"/>
      <c r="U185"/>
      <c r="V185"/>
      <c r="W185"/>
      <c r="X185"/>
      <c r="Y185"/>
      <c r="Z185"/>
      <c r="AA185"/>
      <c r="AB185"/>
      <c r="AC185"/>
      <c r="AD185"/>
      <c r="AE185"/>
      <c r="AF185" s="108"/>
    </row>
    <row r="186" spans="1:32" ht="13.9" customHeight="1" x14ac:dyDescent="0.25">
      <c r="A186" s="114" t="s">
        <v>124</v>
      </c>
      <c r="B186" s="115">
        <f t="shared" ref="B186:B209" si="16">C186+D186+E186</f>
        <v>1006</v>
      </c>
      <c r="C186" s="16">
        <v>346</v>
      </c>
      <c r="D186" s="16">
        <v>496</v>
      </c>
      <c r="E186" s="116">
        <v>164</v>
      </c>
      <c r="F186" s="164">
        <v>245</v>
      </c>
      <c r="G186" s="165">
        <v>761</v>
      </c>
      <c r="H186" s="164">
        <v>87</v>
      </c>
      <c r="I186" s="165">
        <v>919</v>
      </c>
      <c r="J186" s="16">
        <v>771</v>
      </c>
      <c r="K186" s="16">
        <v>499</v>
      </c>
      <c r="L186" s="16">
        <v>114</v>
      </c>
      <c r="M186" s="16">
        <v>3</v>
      </c>
      <c r="N186" s="16">
        <v>0</v>
      </c>
      <c r="O186" s="117"/>
      <c r="P186" s="117"/>
      <c r="Q186" s="44"/>
      <c r="R186"/>
      <c r="S186"/>
      <c r="T186"/>
      <c r="U186"/>
      <c r="V186"/>
      <c r="W186"/>
      <c r="X186"/>
      <c r="Y186"/>
      <c r="Z186"/>
      <c r="AA186"/>
      <c r="AB186"/>
      <c r="AC186"/>
      <c r="AD186"/>
      <c r="AE186"/>
      <c r="AF186" s="108"/>
    </row>
    <row r="187" spans="1:32" ht="13.9" customHeight="1" x14ac:dyDescent="0.25">
      <c r="A187" s="114" t="s">
        <v>125</v>
      </c>
      <c r="B187" s="115">
        <f t="shared" si="16"/>
        <v>463</v>
      </c>
      <c r="C187" s="16">
        <v>175</v>
      </c>
      <c r="D187" s="16">
        <v>202</v>
      </c>
      <c r="E187" s="116">
        <v>86</v>
      </c>
      <c r="F187" s="164">
        <v>281</v>
      </c>
      <c r="G187" s="165">
        <v>182</v>
      </c>
      <c r="H187" s="164">
        <v>16</v>
      </c>
      <c r="I187" s="165">
        <v>447</v>
      </c>
      <c r="J187" s="16">
        <v>399</v>
      </c>
      <c r="K187" s="16">
        <v>260</v>
      </c>
      <c r="L187" s="16">
        <v>190</v>
      </c>
      <c r="M187" s="16">
        <v>26</v>
      </c>
      <c r="N187" s="16">
        <v>0</v>
      </c>
      <c r="O187" s="117"/>
      <c r="P187" s="117"/>
      <c r="Q187" s="44"/>
      <c r="R187"/>
      <c r="S187"/>
      <c r="T187"/>
      <c r="U187"/>
      <c r="V187"/>
      <c r="W187"/>
      <c r="X187"/>
      <c r="Y187"/>
      <c r="Z187"/>
      <c r="AA187"/>
      <c r="AB187"/>
      <c r="AC187"/>
      <c r="AD187"/>
      <c r="AE187"/>
      <c r="AF187" s="108"/>
    </row>
    <row r="188" spans="1:32" ht="13.9" customHeight="1" x14ac:dyDescent="0.25">
      <c r="A188" s="114" t="s">
        <v>37</v>
      </c>
      <c r="B188" s="115">
        <f t="shared" si="16"/>
        <v>3128</v>
      </c>
      <c r="C188" s="16">
        <v>1532</v>
      </c>
      <c r="D188" s="16">
        <v>1332</v>
      </c>
      <c r="E188" s="116">
        <v>264</v>
      </c>
      <c r="F188" s="164">
        <v>551</v>
      </c>
      <c r="G188" s="165">
        <v>2577</v>
      </c>
      <c r="H188" s="164">
        <v>97</v>
      </c>
      <c r="I188" s="165">
        <v>3031</v>
      </c>
      <c r="J188" s="16">
        <v>2367</v>
      </c>
      <c r="K188" s="16">
        <v>1201</v>
      </c>
      <c r="L188" s="16">
        <v>386</v>
      </c>
      <c r="M188" s="16">
        <v>51</v>
      </c>
      <c r="N188" s="16">
        <v>2</v>
      </c>
      <c r="O188" s="117"/>
      <c r="P188" s="117"/>
      <c r="Q188" s="44"/>
      <c r="R188"/>
      <c r="S188"/>
      <c r="T188"/>
      <c r="U188"/>
      <c r="V188"/>
      <c r="W188"/>
      <c r="X188"/>
      <c r="Y188"/>
      <c r="Z188"/>
      <c r="AA188"/>
      <c r="AB188"/>
      <c r="AC188"/>
      <c r="AD188"/>
      <c r="AE188"/>
      <c r="AF188" s="108"/>
    </row>
    <row r="189" spans="1:32" ht="13.9" customHeight="1" x14ac:dyDescent="0.25">
      <c r="A189" s="114" t="s">
        <v>126</v>
      </c>
      <c r="B189" s="115">
        <f t="shared" si="16"/>
        <v>776</v>
      </c>
      <c r="C189" s="16">
        <v>158</v>
      </c>
      <c r="D189" s="16">
        <v>472</v>
      </c>
      <c r="E189" s="116">
        <v>146</v>
      </c>
      <c r="F189" s="164">
        <v>499</v>
      </c>
      <c r="G189" s="165">
        <v>277</v>
      </c>
      <c r="H189" s="164">
        <v>34</v>
      </c>
      <c r="I189" s="165">
        <v>742</v>
      </c>
      <c r="J189" s="16">
        <v>649</v>
      </c>
      <c r="K189" s="16">
        <v>498</v>
      </c>
      <c r="L189" s="16">
        <v>431</v>
      </c>
      <c r="M189" s="16">
        <v>11</v>
      </c>
      <c r="N189" s="16">
        <v>2</v>
      </c>
      <c r="O189" s="117"/>
      <c r="P189" s="117"/>
      <c r="Q189" s="44"/>
      <c r="R189"/>
      <c r="S189"/>
      <c r="T189"/>
      <c r="U189"/>
      <c r="V189"/>
      <c r="W189"/>
      <c r="X189"/>
      <c r="Y189"/>
      <c r="Z189"/>
      <c r="AA189"/>
      <c r="AB189"/>
      <c r="AC189"/>
      <c r="AD189"/>
      <c r="AE189"/>
      <c r="AF189" s="108"/>
    </row>
    <row r="190" spans="1:32" ht="13.9" customHeight="1" x14ac:dyDescent="0.25">
      <c r="A190" s="114" t="s">
        <v>127</v>
      </c>
      <c r="B190" s="115">
        <f t="shared" si="16"/>
        <v>841</v>
      </c>
      <c r="C190" s="16">
        <v>381</v>
      </c>
      <c r="D190" s="16">
        <v>371</v>
      </c>
      <c r="E190" s="116">
        <v>89</v>
      </c>
      <c r="F190" s="164">
        <v>353</v>
      </c>
      <c r="G190" s="165">
        <v>488</v>
      </c>
      <c r="H190" s="164">
        <v>43</v>
      </c>
      <c r="I190" s="165">
        <v>798</v>
      </c>
      <c r="J190" s="16">
        <v>753</v>
      </c>
      <c r="K190" s="16">
        <v>480</v>
      </c>
      <c r="L190" s="16">
        <v>281</v>
      </c>
      <c r="M190" s="16">
        <v>4</v>
      </c>
      <c r="N190" s="16">
        <v>0</v>
      </c>
      <c r="O190" s="117"/>
      <c r="P190" s="117"/>
      <c r="Q190" s="44"/>
      <c r="R190"/>
      <c r="S190"/>
      <c r="T190"/>
      <c r="U190"/>
      <c r="V190"/>
      <c r="W190"/>
      <c r="X190"/>
      <c r="Y190"/>
      <c r="Z190"/>
      <c r="AA190"/>
      <c r="AB190"/>
      <c r="AC190"/>
      <c r="AD190"/>
      <c r="AE190"/>
      <c r="AF190" s="108"/>
    </row>
    <row r="191" spans="1:32" ht="13.9" customHeight="1" x14ac:dyDescent="0.25">
      <c r="A191" s="114" t="s">
        <v>128</v>
      </c>
      <c r="B191" s="115">
        <f t="shared" si="16"/>
        <v>690</v>
      </c>
      <c r="C191" s="16">
        <v>189</v>
      </c>
      <c r="D191" s="16">
        <v>426</v>
      </c>
      <c r="E191" s="116">
        <v>75</v>
      </c>
      <c r="F191" s="164">
        <v>192</v>
      </c>
      <c r="G191" s="165">
        <v>498</v>
      </c>
      <c r="H191" s="164">
        <v>7</v>
      </c>
      <c r="I191" s="165">
        <v>683</v>
      </c>
      <c r="J191" s="16">
        <v>586</v>
      </c>
      <c r="K191" s="16">
        <v>312</v>
      </c>
      <c r="L191" s="16">
        <v>133</v>
      </c>
      <c r="M191" s="16">
        <v>8</v>
      </c>
      <c r="N191" s="16">
        <v>0</v>
      </c>
      <c r="O191" s="117"/>
      <c r="P191" s="117"/>
      <c r="Q191" s="44"/>
      <c r="R191"/>
      <c r="S191"/>
      <c r="T191"/>
      <c r="U191"/>
      <c r="V191"/>
      <c r="W191"/>
      <c r="X191"/>
      <c r="Y191"/>
      <c r="Z191"/>
      <c r="AA191"/>
      <c r="AB191"/>
      <c r="AC191"/>
      <c r="AD191"/>
      <c r="AE191"/>
      <c r="AF191" s="108"/>
    </row>
    <row r="192" spans="1:32" ht="13.9" customHeight="1" x14ac:dyDescent="0.25">
      <c r="A192" s="114" t="s">
        <v>129</v>
      </c>
      <c r="B192" s="115">
        <f t="shared" si="16"/>
        <v>1757</v>
      </c>
      <c r="C192" s="16">
        <v>517</v>
      </c>
      <c r="D192" s="16">
        <v>999</v>
      </c>
      <c r="E192" s="116">
        <v>241</v>
      </c>
      <c r="F192" s="164">
        <v>615</v>
      </c>
      <c r="G192" s="165">
        <v>1142</v>
      </c>
      <c r="H192" s="164">
        <v>145</v>
      </c>
      <c r="I192" s="165">
        <v>1612</v>
      </c>
      <c r="J192" s="16">
        <v>1518</v>
      </c>
      <c r="K192" s="16">
        <v>1170</v>
      </c>
      <c r="L192" s="16">
        <v>388</v>
      </c>
      <c r="M192" s="16">
        <v>10</v>
      </c>
      <c r="N192" s="16">
        <v>2</v>
      </c>
      <c r="O192" s="117"/>
      <c r="P192" s="117"/>
      <c r="Q192" s="44"/>
      <c r="R192"/>
      <c r="S192"/>
      <c r="T192"/>
      <c r="U192"/>
      <c r="V192"/>
      <c r="W192"/>
      <c r="X192"/>
      <c r="Y192"/>
      <c r="Z192"/>
      <c r="AA192"/>
      <c r="AB192"/>
      <c r="AC192"/>
      <c r="AD192"/>
      <c r="AE192"/>
      <c r="AF192" s="108"/>
    </row>
    <row r="193" spans="1:32" ht="13.9" customHeight="1" x14ac:dyDescent="0.25">
      <c r="A193" s="114" t="s">
        <v>130</v>
      </c>
      <c r="B193" s="115">
        <f t="shared" si="16"/>
        <v>388</v>
      </c>
      <c r="C193" s="16">
        <v>65</v>
      </c>
      <c r="D193" s="16">
        <v>236</v>
      </c>
      <c r="E193" s="116">
        <v>87</v>
      </c>
      <c r="F193" s="164">
        <v>205</v>
      </c>
      <c r="G193" s="165">
        <v>183</v>
      </c>
      <c r="H193" s="164">
        <v>36</v>
      </c>
      <c r="I193" s="165">
        <v>352</v>
      </c>
      <c r="J193" s="16">
        <v>315</v>
      </c>
      <c r="K193" s="16">
        <v>252</v>
      </c>
      <c r="L193" s="16">
        <v>133</v>
      </c>
      <c r="M193" s="16">
        <v>10</v>
      </c>
      <c r="N193" s="16">
        <v>2</v>
      </c>
      <c r="O193" s="117"/>
      <c r="P193" s="117"/>
      <c r="Q193" s="44"/>
      <c r="R193"/>
      <c r="S193"/>
      <c r="T193"/>
      <c r="U193"/>
      <c r="V193"/>
      <c r="W193"/>
      <c r="X193"/>
      <c r="Y193"/>
      <c r="Z193"/>
      <c r="AA193"/>
      <c r="AB193"/>
      <c r="AC193"/>
      <c r="AD193"/>
      <c r="AE193"/>
      <c r="AF193" s="108"/>
    </row>
    <row r="194" spans="1:32" ht="13.9" customHeight="1" x14ac:dyDescent="0.25">
      <c r="A194" s="114" t="s">
        <v>131</v>
      </c>
      <c r="B194" s="115">
        <f t="shared" si="16"/>
        <v>733</v>
      </c>
      <c r="C194" s="16">
        <v>281</v>
      </c>
      <c r="D194" s="16">
        <v>346</v>
      </c>
      <c r="E194" s="116">
        <v>106</v>
      </c>
      <c r="F194" s="164">
        <v>456</v>
      </c>
      <c r="G194" s="165">
        <v>277</v>
      </c>
      <c r="H194" s="164">
        <v>41</v>
      </c>
      <c r="I194" s="165">
        <v>692</v>
      </c>
      <c r="J194" s="16">
        <v>590</v>
      </c>
      <c r="K194" s="16">
        <v>247</v>
      </c>
      <c r="L194" s="16">
        <v>376</v>
      </c>
      <c r="M194" s="16">
        <v>8</v>
      </c>
      <c r="N194" s="16">
        <v>1</v>
      </c>
      <c r="O194" s="117"/>
      <c r="P194" s="117"/>
      <c r="Q194" s="44"/>
      <c r="R194"/>
      <c r="S194"/>
      <c r="T194"/>
      <c r="U194"/>
      <c r="V194"/>
      <c r="W194"/>
      <c r="X194"/>
      <c r="Y194"/>
      <c r="Z194"/>
      <c r="AA194"/>
      <c r="AB194"/>
      <c r="AC194"/>
      <c r="AD194"/>
      <c r="AE194"/>
      <c r="AF194" s="108"/>
    </row>
    <row r="195" spans="1:32" ht="13.9" customHeight="1" x14ac:dyDescent="0.25">
      <c r="A195" s="114" t="s">
        <v>132</v>
      </c>
      <c r="B195" s="115">
        <f t="shared" si="16"/>
        <v>1011</v>
      </c>
      <c r="C195" s="16">
        <v>410</v>
      </c>
      <c r="D195" s="16">
        <v>438</v>
      </c>
      <c r="E195" s="116">
        <v>163</v>
      </c>
      <c r="F195" s="164">
        <v>531</v>
      </c>
      <c r="G195" s="165">
        <v>480</v>
      </c>
      <c r="H195" s="164">
        <v>46</v>
      </c>
      <c r="I195" s="165">
        <v>965</v>
      </c>
      <c r="J195" s="16">
        <v>824</v>
      </c>
      <c r="K195" s="16">
        <v>760</v>
      </c>
      <c r="L195" s="16">
        <v>409</v>
      </c>
      <c r="M195" s="16">
        <v>7</v>
      </c>
      <c r="N195" s="16">
        <v>1</v>
      </c>
      <c r="O195" s="117"/>
      <c r="P195" s="117"/>
      <c r="Q195" s="44"/>
      <c r="R195"/>
      <c r="S195"/>
      <c r="T195"/>
      <c r="U195"/>
      <c r="V195"/>
      <c r="W195"/>
      <c r="X195"/>
      <c r="Y195"/>
      <c r="Z195"/>
      <c r="AA195"/>
      <c r="AB195"/>
      <c r="AC195"/>
      <c r="AD195"/>
      <c r="AE195"/>
      <c r="AF195" s="108"/>
    </row>
    <row r="196" spans="1:32" ht="13.9" customHeight="1" x14ac:dyDescent="0.25">
      <c r="A196" s="114" t="s">
        <v>133</v>
      </c>
      <c r="B196" s="115">
        <f t="shared" si="16"/>
        <v>1376</v>
      </c>
      <c r="C196" s="16">
        <v>561</v>
      </c>
      <c r="D196" s="16">
        <v>679</v>
      </c>
      <c r="E196" s="116">
        <v>136</v>
      </c>
      <c r="F196" s="164">
        <v>865</v>
      </c>
      <c r="G196" s="165">
        <v>511</v>
      </c>
      <c r="H196" s="164">
        <v>103</v>
      </c>
      <c r="I196" s="165">
        <v>1273</v>
      </c>
      <c r="J196" s="16">
        <v>980</v>
      </c>
      <c r="K196" s="16">
        <v>591</v>
      </c>
      <c r="L196" s="16">
        <v>557</v>
      </c>
      <c r="M196" s="16">
        <v>31</v>
      </c>
      <c r="N196" s="16">
        <v>1</v>
      </c>
      <c r="O196" s="117"/>
      <c r="P196" s="117"/>
      <c r="Q196" s="44"/>
      <c r="R196"/>
      <c r="S196"/>
      <c r="T196"/>
      <c r="U196"/>
      <c r="V196"/>
      <c r="W196"/>
      <c r="X196"/>
      <c r="Y196"/>
      <c r="Z196"/>
      <c r="AA196"/>
      <c r="AB196"/>
      <c r="AC196"/>
      <c r="AD196"/>
      <c r="AE196"/>
      <c r="AF196" s="108"/>
    </row>
    <row r="197" spans="1:32" ht="13.9" customHeight="1" x14ac:dyDescent="0.25">
      <c r="A197" s="114" t="s">
        <v>134</v>
      </c>
      <c r="B197" s="115">
        <f t="shared" si="16"/>
        <v>1225</v>
      </c>
      <c r="C197" s="16">
        <v>449</v>
      </c>
      <c r="D197" s="16">
        <v>526</v>
      </c>
      <c r="E197" s="116">
        <v>250</v>
      </c>
      <c r="F197" s="164">
        <v>863</v>
      </c>
      <c r="G197" s="165">
        <v>362</v>
      </c>
      <c r="H197" s="164">
        <v>110</v>
      </c>
      <c r="I197" s="165">
        <v>1115</v>
      </c>
      <c r="J197" s="16">
        <v>1008</v>
      </c>
      <c r="K197" s="16">
        <v>907</v>
      </c>
      <c r="L197" s="16">
        <v>648</v>
      </c>
      <c r="M197" s="16">
        <v>18</v>
      </c>
      <c r="N197" s="16">
        <v>0</v>
      </c>
      <c r="O197" s="117"/>
      <c r="P197" s="117"/>
      <c r="Q197" s="44"/>
      <c r="R197"/>
      <c r="S197"/>
      <c r="T197"/>
      <c r="U197"/>
      <c r="V197"/>
      <c r="W197"/>
      <c r="X197"/>
      <c r="Y197"/>
      <c r="Z197"/>
      <c r="AA197"/>
      <c r="AB197"/>
      <c r="AC197"/>
      <c r="AD197"/>
      <c r="AE197"/>
      <c r="AF197" s="108"/>
    </row>
    <row r="198" spans="1:32" ht="13.9" customHeight="1" x14ac:dyDescent="0.25">
      <c r="A198" s="114" t="s">
        <v>135</v>
      </c>
      <c r="B198" s="115">
        <f t="shared" si="16"/>
        <v>477</v>
      </c>
      <c r="C198" s="16">
        <v>286</v>
      </c>
      <c r="D198" s="16">
        <v>134</v>
      </c>
      <c r="E198" s="116">
        <v>57</v>
      </c>
      <c r="F198" s="164">
        <v>35</v>
      </c>
      <c r="G198" s="165">
        <v>442</v>
      </c>
      <c r="H198" s="164">
        <v>14</v>
      </c>
      <c r="I198" s="165">
        <v>463</v>
      </c>
      <c r="J198" s="16">
        <v>218</v>
      </c>
      <c r="K198" s="16">
        <v>75</v>
      </c>
      <c r="L198" s="16">
        <v>18</v>
      </c>
      <c r="M198" s="16">
        <v>5</v>
      </c>
      <c r="N198" s="16">
        <v>0</v>
      </c>
      <c r="O198" s="117"/>
      <c r="P198" s="117"/>
      <c r="Q198" s="44"/>
      <c r="R198"/>
      <c r="S198"/>
      <c r="T198"/>
      <c r="U198"/>
      <c r="V198"/>
      <c r="W198"/>
      <c r="X198"/>
      <c r="Y198"/>
      <c r="Z198"/>
      <c r="AA198"/>
      <c r="AB198"/>
      <c r="AC198"/>
      <c r="AD198"/>
      <c r="AE198"/>
      <c r="AF198" s="108"/>
    </row>
    <row r="199" spans="1:32" ht="13.9" customHeight="1" x14ac:dyDescent="0.25">
      <c r="A199" s="114" t="s">
        <v>36</v>
      </c>
      <c r="B199" s="115">
        <f t="shared" si="16"/>
        <v>9681</v>
      </c>
      <c r="C199" s="16">
        <v>3182</v>
      </c>
      <c r="D199" s="16">
        <v>4965</v>
      </c>
      <c r="E199" s="116">
        <v>1534</v>
      </c>
      <c r="F199" s="164">
        <v>3709</v>
      </c>
      <c r="G199" s="165">
        <v>5972</v>
      </c>
      <c r="H199" s="164">
        <v>421</v>
      </c>
      <c r="I199" s="165">
        <v>9260</v>
      </c>
      <c r="J199" s="16">
        <v>6565</v>
      </c>
      <c r="K199" s="16">
        <v>4097</v>
      </c>
      <c r="L199" s="16">
        <v>2022</v>
      </c>
      <c r="M199" s="16">
        <v>105</v>
      </c>
      <c r="N199" s="16">
        <v>11</v>
      </c>
      <c r="O199" s="117"/>
      <c r="P199" s="117"/>
      <c r="Q199" s="44"/>
      <c r="R199"/>
      <c r="S199"/>
      <c r="T199"/>
      <c r="U199"/>
      <c r="V199"/>
      <c r="W199"/>
      <c r="X199"/>
      <c r="Y199"/>
      <c r="Z199"/>
      <c r="AA199"/>
      <c r="AB199"/>
      <c r="AC199"/>
      <c r="AD199"/>
      <c r="AE199"/>
      <c r="AF199" s="108"/>
    </row>
    <row r="200" spans="1:32" ht="13.9" customHeight="1" x14ac:dyDescent="0.25">
      <c r="A200" s="114" t="s">
        <v>136</v>
      </c>
      <c r="B200" s="115">
        <f t="shared" si="16"/>
        <v>608</v>
      </c>
      <c r="C200" s="16">
        <v>225</v>
      </c>
      <c r="D200" s="16">
        <v>272</v>
      </c>
      <c r="E200" s="116">
        <v>111</v>
      </c>
      <c r="F200" s="164">
        <v>357</v>
      </c>
      <c r="G200" s="165">
        <v>251</v>
      </c>
      <c r="H200" s="164">
        <v>60</v>
      </c>
      <c r="I200" s="165">
        <v>548</v>
      </c>
      <c r="J200" s="16">
        <v>419</v>
      </c>
      <c r="K200" s="16">
        <v>175</v>
      </c>
      <c r="L200" s="16">
        <v>227</v>
      </c>
      <c r="M200" s="16">
        <v>10</v>
      </c>
      <c r="N200" s="16">
        <v>1</v>
      </c>
      <c r="O200" s="117"/>
      <c r="P200" s="117"/>
      <c r="Q200" s="44"/>
      <c r="R200"/>
      <c r="S200"/>
      <c r="T200"/>
      <c r="U200"/>
      <c r="V200"/>
      <c r="W200"/>
      <c r="X200"/>
      <c r="Y200"/>
      <c r="Z200"/>
      <c r="AA200"/>
      <c r="AB200"/>
      <c r="AC200"/>
      <c r="AD200"/>
      <c r="AE200"/>
      <c r="AF200" s="108"/>
    </row>
    <row r="201" spans="1:32" ht="13.9" customHeight="1" x14ac:dyDescent="0.25">
      <c r="A201" s="114" t="s">
        <v>137</v>
      </c>
      <c r="B201" s="115">
        <f t="shared" si="16"/>
        <v>154</v>
      </c>
      <c r="C201" s="16">
        <v>18</v>
      </c>
      <c r="D201" s="16">
        <v>113</v>
      </c>
      <c r="E201" s="116">
        <v>23</v>
      </c>
      <c r="F201" s="164">
        <v>91</v>
      </c>
      <c r="G201" s="165">
        <v>63</v>
      </c>
      <c r="H201" s="164">
        <v>2</v>
      </c>
      <c r="I201" s="165">
        <v>152</v>
      </c>
      <c r="J201" s="16">
        <v>121</v>
      </c>
      <c r="K201" s="16">
        <v>93</v>
      </c>
      <c r="L201" s="16">
        <v>86</v>
      </c>
      <c r="M201" s="16">
        <v>3</v>
      </c>
      <c r="N201" s="16">
        <v>0</v>
      </c>
      <c r="O201" s="117"/>
      <c r="P201" s="117"/>
      <c r="Q201" s="44"/>
      <c r="R201"/>
      <c r="S201"/>
      <c r="T201"/>
      <c r="U201"/>
      <c r="V201"/>
      <c r="W201"/>
      <c r="X201"/>
      <c r="Y201"/>
      <c r="Z201"/>
      <c r="AA201"/>
      <c r="AB201"/>
      <c r="AC201"/>
      <c r="AD201"/>
      <c r="AE201"/>
      <c r="AF201" s="108"/>
    </row>
    <row r="202" spans="1:32" ht="13.9" customHeight="1" x14ac:dyDescent="0.25">
      <c r="A202" s="114" t="s">
        <v>138</v>
      </c>
      <c r="B202" s="115">
        <f t="shared" si="16"/>
        <v>172</v>
      </c>
      <c r="C202" s="16">
        <v>74</v>
      </c>
      <c r="D202" s="16">
        <v>57</v>
      </c>
      <c r="E202" s="116">
        <v>41</v>
      </c>
      <c r="F202" s="164">
        <v>59</v>
      </c>
      <c r="G202" s="165">
        <v>113</v>
      </c>
      <c r="H202" s="164">
        <v>19</v>
      </c>
      <c r="I202" s="165">
        <v>153</v>
      </c>
      <c r="J202" s="16">
        <v>143</v>
      </c>
      <c r="K202" s="16">
        <v>69</v>
      </c>
      <c r="L202" s="16">
        <v>23</v>
      </c>
      <c r="M202" s="16">
        <v>1</v>
      </c>
      <c r="N202" s="16">
        <v>1</v>
      </c>
      <c r="O202" s="117"/>
      <c r="P202" s="117"/>
      <c r="Q202" s="44"/>
      <c r="R202"/>
      <c r="S202"/>
      <c r="T202"/>
      <c r="U202"/>
      <c r="V202"/>
      <c r="W202"/>
      <c r="X202"/>
      <c r="Y202"/>
      <c r="Z202"/>
      <c r="AA202"/>
      <c r="AB202"/>
      <c r="AC202"/>
      <c r="AD202"/>
      <c r="AE202"/>
      <c r="AF202" s="108"/>
    </row>
    <row r="203" spans="1:32" ht="13.9" customHeight="1" x14ac:dyDescent="0.25">
      <c r="A203" s="114" t="s">
        <v>139</v>
      </c>
      <c r="B203" s="115">
        <f t="shared" si="16"/>
        <v>205</v>
      </c>
      <c r="C203" s="16">
        <v>55</v>
      </c>
      <c r="D203" s="16">
        <v>109</v>
      </c>
      <c r="E203" s="116">
        <v>41</v>
      </c>
      <c r="F203" s="164">
        <v>139</v>
      </c>
      <c r="G203" s="165">
        <v>66</v>
      </c>
      <c r="H203" s="164">
        <v>31</v>
      </c>
      <c r="I203" s="165">
        <v>174</v>
      </c>
      <c r="J203" s="16">
        <v>155</v>
      </c>
      <c r="K203" s="16">
        <v>121</v>
      </c>
      <c r="L203" s="16">
        <v>102</v>
      </c>
      <c r="M203" s="16">
        <v>5</v>
      </c>
      <c r="N203" s="16">
        <v>0</v>
      </c>
      <c r="O203" s="117"/>
      <c r="P203" s="117"/>
      <c r="Q203" s="44"/>
      <c r="R203"/>
      <c r="S203"/>
      <c r="T203"/>
      <c r="U203"/>
      <c r="V203"/>
      <c r="W203"/>
      <c r="X203"/>
      <c r="Y203"/>
      <c r="Z203"/>
      <c r="AA203"/>
      <c r="AB203"/>
      <c r="AC203"/>
      <c r="AD203"/>
      <c r="AE203"/>
      <c r="AF203" s="108"/>
    </row>
    <row r="204" spans="1:32" ht="13.9" customHeight="1" x14ac:dyDescent="0.25">
      <c r="A204" s="114" t="s">
        <v>140</v>
      </c>
      <c r="B204" s="115">
        <f t="shared" si="16"/>
        <v>864</v>
      </c>
      <c r="C204" s="16">
        <v>272</v>
      </c>
      <c r="D204" s="16">
        <v>431</v>
      </c>
      <c r="E204" s="116">
        <v>161</v>
      </c>
      <c r="F204" s="164">
        <v>404</v>
      </c>
      <c r="G204" s="165">
        <v>460</v>
      </c>
      <c r="H204" s="164">
        <v>40</v>
      </c>
      <c r="I204" s="165">
        <v>824</v>
      </c>
      <c r="J204" s="16">
        <v>674</v>
      </c>
      <c r="K204" s="16">
        <v>482</v>
      </c>
      <c r="L204" s="16">
        <v>312</v>
      </c>
      <c r="M204" s="16">
        <v>13</v>
      </c>
      <c r="N204" s="16">
        <v>0</v>
      </c>
      <c r="O204" s="117"/>
      <c r="P204" s="117"/>
      <c r="Q204" s="44"/>
      <c r="R204"/>
      <c r="S204"/>
      <c r="T204"/>
      <c r="U204"/>
      <c r="V204"/>
      <c r="W204"/>
      <c r="X204"/>
      <c r="Y204"/>
      <c r="Z204"/>
      <c r="AA204"/>
      <c r="AB204"/>
      <c r="AC204"/>
      <c r="AD204"/>
      <c r="AE204"/>
      <c r="AF204" s="108"/>
    </row>
    <row r="205" spans="1:32" ht="13.9" customHeight="1" x14ac:dyDescent="0.25">
      <c r="A205" s="114" t="s">
        <v>141</v>
      </c>
      <c r="B205" s="115">
        <f t="shared" si="16"/>
        <v>1243</v>
      </c>
      <c r="C205" s="16">
        <v>494</v>
      </c>
      <c r="D205" s="16">
        <v>618</v>
      </c>
      <c r="E205" s="116">
        <v>131</v>
      </c>
      <c r="F205" s="164">
        <v>666</v>
      </c>
      <c r="G205" s="165">
        <v>577</v>
      </c>
      <c r="H205" s="164">
        <v>270</v>
      </c>
      <c r="I205" s="165">
        <v>973</v>
      </c>
      <c r="J205" s="16">
        <v>833</v>
      </c>
      <c r="K205" s="16">
        <v>538</v>
      </c>
      <c r="L205" s="16">
        <v>300</v>
      </c>
      <c r="M205" s="16">
        <v>13</v>
      </c>
      <c r="N205" s="16">
        <v>1</v>
      </c>
      <c r="O205" s="117"/>
      <c r="P205" s="117"/>
      <c r="Q205" s="44"/>
      <c r="R205"/>
      <c r="S205"/>
      <c r="T205"/>
      <c r="U205"/>
      <c r="V205"/>
      <c r="W205"/>
      <c r="X205"/>
      <c r="Y205"/>
      <c r="Z205"/>
      <c r="AA205"/>
      <c r="AB205"/>
      <c r="AC205"/>
      <c r="AD205"/>
      <c r="AE205"/>
      <c r="AF205" s="108"/>
    </row>
    <row r="206" spans="1:32" ht="13.9" customHeight="1" x14ac:dyDescent="0.25">
      <c r="A206" s="114" t="s">
        <v>142</v>
      </c>
      <c r="B206" s="115">
        <f t="shared" si="16"/>
        <v>738</v>
      </c>
      <c r="C206" s="16">
        <v>302</v>
      </c>
      <c r="D206" s="16">
        <v>291</v>
      </c>
      <c r="E206" s="116">
        <v>145</v>
      </c>
      <c r="F206" s="164">
        <v>296</v>
      </c>
      <c r="G206" s="165">
        <v>442</v>
      </c>
      <c r="H206" s="164">
        <v>42</v>
      </c>
      <c r="I206" s="165">
        <v>696</v>
      </c>
      <c r="J206" s="16">
        <v>512</v>
      </c>
      <c r="K206" s="16">
        <v>464</v>
      </c>
      <c r="L206" s="16">
        <v>207</v>
      </c>
      <c r="M206" s="16">
        <v>10</v>
      </c>
      <c r="N206" s="16">
        <v>0</v>
      </c>
      <c r="O206" s="117"/>
      <c r="P206" s="117"/>
      <c r="Q206" s="44"/>
      <c r="R206"/>
      <c r="S206"/>
      <c r="T206"/>
      <c r="U206"/>
      <c r="V206"/>
      <c r="W206"/>
      <c r="X206"/>
      <c r="Y206"/>
      <c r="Z206"/>
      <c r="AA206"/>
      <c r="AB206"/>
      <c r="AC206"/>
      <c r="AD206"/>
      <c r="AE206"/>
      <c r="AF206" s="108"/>
    </row>
    <row r="207" spans="1:32" ht="13.9" customHeight="1" x14ac:dyDescent="0.25">
      <c r="A207" s="114" t="s">
        <v>143</v>
      </c>
      <c r="B207" s="115">
        <f t="shared" si="16"/>
        <v>617</v>
      </c>
      <c r="C207" s="16">
        <v>301</v>
      </c>
      <c r="D207" s="16">
        <v>270</v>
      </c>
      <c r="E207" s="116">
        <v>46</v>
      </c>
      <c r="F207" s="164">
        <v>443</v>
      </c>
      <c r="G207" s="165">
        <v>174</v>
      </c>
      <c r="H207" s="164">
        <v>52</v>
      </c>
      <c r="I207" s="165">
        <v>565</v>
      </c>
      <c r="J207" s="16">
        <v>407</v>
      </c>
      <c r="K207" s="16">
        <v>203</v>
      </c>
      <c r="L207" s="16">
        <v>243</v>
      </c>
      <c r="M207" s="16">
        <v>21</v>
      </c>
      <c r="N207" s="16">
        <v>0</v>
      </c>
      <c r="O207" s="117"/>
      <c r="P207" s="117"/>
      <c r="Q207" s="44"/>
      <c r="R207"/>
      <c r="S207"/>
      <c r="T207"/>
      <c r="U207"/>
      <c r="V207"/>
      <c r="W207"/>
      <c r="X207"/>
      <c r="Y207"/>
      <c r="Z207"/>
      <c r="AA207"/>
      <c r="AB207"/>
      <c r="AC207"/>
      <c r="AD207"/>
      <c r="AE207"/>
      <c r="AF207" s="108"/>
    </row>
    <row r="208" spans="1:32" ht="13.9" customHeight="1" x14ac:dyDescent="0.25">
      <c r="A208" s="114" t="s">
        <v>144</v>
      </c>
      <c r="B208" s="115">
        <f t="shared" si="16"/>
        <v>581</v>
      </c>
      <c r="C208" s="16">
        <v>134</v>
      </c>
      <c r="D208" s="16">
        <v>283</v>
      </c>
      <c r="E208" s="116">
        <v>164</v>
      </c>
      <c r="F208" s="164">
        <v>250</v>
      </c>
      <c r="G208" s="165">
        <v>331</v>
      </c>
      <c r="H208" s="164">
        <v>21</v>
      </c>
      <c r="I208" s="165">
        <v>560</v>
      </c>
      <c r="J208" s="16">
        <v>460</v>
      </c>
      <c r="K208" s="16">
        <v>387</v>
      </c>
      <c r="L208" s="16">
        <v>227</v>
      </c>
      <c r="M208" s="16">
        <v>6</v>
      </c>
      <c r="N208" s="16">
        <v>0</v>
      </c>
      <c r="O208" s="117"/>
      <c r="P208" s="117"/>
      <c r="Q208" s="44"/>
      <c r="R208"/>
      <c r="S208"/>
      <c r="T208"/>
      <c r="U208"/>
      <c r="V208"/>
      <c r="W208"/>
      <c r="X208"/>
      <c r="Y208"/>
      <c r="Z208"/>
      <c r="AA208"/>
      <c r="AB208"/>
      <c r="AC208"/>
      <c r="AD208"/>
      <c r="AE208"/>
      <c r="AF208" s="108"/>
    </row>
    <row r="209" spans="1:32" s="88" customFormat="1" ht="13.9" customHeight="1" x14ac:dyDescent="0.25">
      <c r="A209" s="118" t="s">
        <v>145</v>
      </c>
      <c r="B209" s="119">
        <f t="shared" si="16"/>
        <v>219</v>
      </c>
      <c r="C209" s="87">
        <v>87</v>
      </c>
      <c r="D209" s="87">
        <v>123</v>
      </c>
      <c r="E209" s="120">
        <v>9</v>
      </c>
      <c r="F209" s="166">
        <v>98</v>
      </c>
      <c r="G209" s="167">
        <v>121</v>
      </c>
      <c r="H209" s="166">
        <v>14</v>
      </c>
      <c r="I209" s="167">
        <v>205</v>
      </c>
      <c r="J209" s="87">
        <v>125</v>
      </c>
      <c r="K209" s="87">
        <v>54</v>
      </c>
      <c r="L209" s="87">
        <v>71</v>
      </c>
      <c r="M209" s="87">
        <v>2</v>
      </c>
      <c r="N209" s="87">
        <v>0</v>
      </c>
      <c r="O209" s="117"/>
      <c r="P209" s="117"/>
      <c r="Q209" s="44"/>
      <c r="R209"/>
      <c r="S209"/>
      <c r="T209"/>
      <c r="U209"/>
      <c r="V209"/>
      <c r="W209"/>
      <c r="X209"/>
      <c r="Y209"/>
      <c r="Z209"/>
      <c r="AA209"/>
      <c r="AB209"/>
      <c r="AC209"/>
      <c r="AD209"/>
      <c r="AE209"/>
      <c r="AF209" s="108"/>
    </row>
    <row r="210" spans="1:32" ht="13.9" customHeight="1" x14ac:dyDescent="0.2">
      <c r="A210" s="162" t="s">
        <v>1</v>
      </c>
      <c r="B210" s="121">
        <f>SUM(B185:B209)</f>
        <v>29287</v>
      </c>
      <c r="C210" s="24">
        <f t="shared" ref="C210:N210" si="17">SUM(C185:C209)</f>
        <v>10554</v>
      </c>
      <c r="D210" s="24">
        <f t="shared" si="17"/>
        <v>14377</v>
      </c>
      <c r="E210" s="24">
        <f t="shared" si="17"/>
        <v>4356</v>
      </c>
      <c r="F210" s="24">
        <f t="shared" si="17"/>
        <v>12332</v>
      </c>
      <c r="G210" s="24">
        <f t="shared" si="17"/>
        <v>16955</v>
      </c>
      <c r="H210" s="24">
        <f t="shared" si="17"/>
        <v>1778</v>
      </c>
      <c r="I210" s="24">
        <f t="shared" si="17"/>
        <v>27509</v>
      </c>
      <c r="J210" s="24">
        <f t="shared" si="17"/>
        <v>21692</v>
      </c>
      <c r="K210" s="24">
        <f t="shared" si="17"/>
        <v>14081</v>
      </c>
      <c r="L210" s="24">
        <f t="shared" si="17"/>
        <v>7965</v>
      </c>
      <c r="M210" s="24">
        <f t="shared" si="17"/>
        <v>390</v>
      </c>
      <c r="N210" s="24">
        <f t="shared" si="17"/>
        <v>25</v>
      </c>
      <c r="O210" s="117"/>
      <c r="P210" s="117"/>
      <c r="Q210" s="117"/>
    </row>
    <row r="211" spans="1:32" ht="13.9" customHeight="1" x14ac:dyDescent="0.2">
      <c r="A211" s="15" t="s">
        <v>14</v>
      </c>
      <c r="B211" s="122">
        <f>B210/$B$210</f>
        <v>1</v>
      </c>
      <c r="C211" s="122">
        <f t="shared" ref="C211:N211" si="18">C210/$B$210</f>
        <v>0.3603646669170622</v>
      </c>
      <c r="D211" s="122">
        <f t="shared" si="18"/>
        <v>0.49090039949465636</v>
      </c>
      <c r="E211" s="122">
        <f t="shared" si="18"/>
        <v>0.14873493358828149</v>
      </c>
      <c r="F211" s="122">
        <f t="shared" si="18"/>
        <v>0.42107419674258201</v>
      </c>
      <c r="G211" s="122">
        <f t="shared" si="18"/>
        <v>0.57892580325741794</v>
      </c>
      <c r="H211" s="122">
        <f t="shared" si="18"/>
        <v>6.0709529825519852E-2</v>
      </c>
      <c r="I211" s="122">
        <f>I210/$B$210</f>
        <v>0.9392904701744802</v>
      </c>
      <c r="J211" s="122">
        <f t="shared" si="18"/>
        <v>0.74066992180831082</v>
      </c>
      <c r="K211" s="122">
        <f t="shared" si="18"/>
        <v>0.48079352613787685</v>
      </c>
      <c r="L211" s="122">
        <f t="shared" si="18"/>
        <v>0.27196366988766346</v>
      </c>
      <c r="M211" s="122">
        <f t="shared" si="18"/>
        <v>1.3316488544405368E-2</v>
      </c>
      <c r="N211" s="122">
        <f t="shared" si="18"/>
        <v>8.5362106053880557E-4</v>
      </c>
      <c r="O211" s="123"/>
      <c r="P211" s="117"/>
      <c r="Q211" s="117"/>
    </row>
    <row r="212" spans="1:32" ht="4.5" customHeight="1" x14ac:dyDescent="0.2"/>
    <row r="213" spans="1:32" ht="12.75" customHeight="1" x14ac:dyDescent="0.2">
      <c r="A213" s="182" t="s">
        <v>146</v>
      </c>
      <c r="B213" s="182"/>
      <c r="C213" s="182"/>
      <c r="D213" s="182"/>
      <c r="E213" s="182"/>
      <c r="F213" s="182"/>
      <c r="G213" s="182"/>
      <c r="H213" s="182"/>
      <c r="I213" s="182"/>
      <c r="J213" s="182"/>
      <c r="K213" s="182"/>
      <c r="L213" s="182"/>
      <c r="M213" s="182"/>
      <c r="N213" s="182"/>
      <c r="O213" s="124"/>
    </row>
    <row r="214" spans="1:32" ht="6.75" customHeight="1" x14ac:dyDescent="0.2"/>
    <row r="215" spans="1:32" ht="18.75" thickBot="1" x14ac:dyDescent="0.25">
      <c r="A215" s="183" t="s">
        <v>147</v>
      </c>
      <c r="B215" s="183"/>
      <c r="C215" s="183"/>
      <c r="D215" s="183"/>
      <c r="E215" s="183"/>
      <c r="F215" s="183"/>
      <c r="G215" s="183"/>
      <c r="H215" s="183"/>
      <c r="I215" s="183"/>
      <c r="J215" s="183"/>
      <c r="K215" s="183"/>
      <c r="L215" s="183"/>
      <c r="M215" s="183"/>
      <c r="N215" s="183"/>
      <c r="O215" s="183"/>
      <c r="P215" s="183"/>
      <c r="Q215" s="183"/>
    </row>
    <row r="216" spans="1:32" ht="15" x14ac:dyDescent="0.25">
      <c r="R216"/>
      <c r="S216"/>
      <c r="T216"/>
      <c r="U216"/>
      <c r="V216"/>
      <c r="W216"/>
      <c r="X216" s="108"/>
    </row>
    <row r="217" spans="1:32" ht="17.25" customHeight="1" thickBot="1" x14ac:dyDescent="0.3">
      <c r="A217" s="11" t="s">
        <v>148</v>
      </c>
      <c r="B217" s="11"/>
      <c r="C217" s="11"/>
      <c r="D217" s="11"/>
      <c r="E217" s="11"/>
      <c r="F217" s="11"/>
      <c r="G217" s="11"/>
      <c r="H217" s="11"/>
      <c r="I217" s="11"/>
      <c r="J217" s="11"/>
      <c r="K217" s="125"/>
      <c r="O217" s="125"/>
      <c r="P217" s="125"/>
      <c r="R217"/>
      <c r="S217"/>
      <c r="T217"/>
      <c r="U217"/>
      <c r="V217"/>
      <c r="W217"/>
      <c r="X217" s="108"/>
    </row>
    <row r="218" spans="1:32" ht="15" x14ac:dyDescent="0.25">
      <c r="O218" s="88"/>
      <c r="P218" s="88"/>
      <c r="R218"/>
      <c r="S218"/>
      <c r="T218"/>
      <c r="U218"/>
      <c r="V218"/>
      <c r="W218"/>
      <c r="X218" s="108"/>
    </row>
    <row r="219" spans="1:32" ht="22.5" customHeight="1" x14ac:dyDescent="0.25">
      <c r="A219" s="180" t="s">
        <v>149</v>
      </c>
      <c r="B219" s="180"/>
      <c r="C219" s="180"/>
      <c r="D219" s="180"/>
      <c r="E219" s="181"/>
      <c r="F219" s="126" t="s">
        <v>1</v>
      </c>
      <c r="G219" s="126" t="s">
        <v>23</v>
      </c>
      <c r="H219" s="126" t="s">
        <v>150</v>
      </c>
      <c r="I219" s="126" t="s">
        <v>25</v>
      </c>
      <c r="J219" s="126" t="s">
        <v>151</v>
      </c>
      <c r="N219" s="127"/>
      <c r="R219"/>
      <c r="S219"/>
      <c r="T219"/>
      <c r="U219"/>
      <c r="V219"/>
      <c r="W219"/>
      <c r="X219" s="108"/>
    </row>
    <row r="220" spans="1:32" ht="13.5" customHeight="1" x14ac:dyDescent="0.25">
      <c r="A220" s="128" t="s">
        <v>152</v>
      </c>
      <c r="B220" s="128"/>
      <c r="C220" s="128"/>
      <c r="D220" s="128"/>
      <c r="E220" s="128"/>
      <c r="F220" s="129">
        <f t="shared" ref="F220:F249" si="19">+SUM(G220:J220)</f>
        <v>29287</v>
      </c>
      <c r="G220" s="130">
        <v>20871</v>
      </c>
      <c r="H220" s="130">
        <v>5244</v>
      </c>
      <c r="I220" s="130">
        <v>1791</v>
      </c>
      <c r="J220" s="130">
        <v>1381</v>
      </c>
      <c r="R220"/>
      <c r="S220"/>
      <c r="T220"/>
      <c r="U220"/>
      <c r="V220"/>
      <c r="W220"/>
      <c r="X220" s="108"/>
    </row>
    <row r="221" spans="1:32" ht="13.5" customHeight="1" x14ac:dyDescent="0.25">
      <c r="A221" s="131" t="s">
        <v>153</v>
      </c>
      <c r="B221" s="131"/>
      <c r="C221" s="131"/>
      <c r="D221" s="131"/>
      <c r="E221" s="131"/>
      <c r="F221" s="132">
        <f t="shared" si="19"/>
        <v>28586</v>
      </c>
      <c r="G221" s="133">
        <v>0</v>
      </c>
      <c r="H221" s="133">
        <v>23888</v>
      </c>
      <c r="I221" s="133">
        <v>3342</v>
      </c>
      <c r="J221" s="133">
        <v>1356</v>
      </c>
      <c r="R221"/>
      <c r="S221"/>
      <c r="T221"/>
      <c r="U221"/>
      <c r="V221"/>
      <c r="W221"/>
      <c r="X221" s="108"/>
    </row>
    <row r="222" spans="1:32" ht="13.5" customHeight="1" x14ac:dyDescent="0.25">
      <c r="A222" s="131" t="s">
        <v>154</v>
      </c>
      <c r="B222" s="131"/>
      <c r="C222" s="131"/>
      <c r="D222" s="131"/>
      <c r="E222" s="131"/>
      <c r="F222" s="132">
        <f t="shared" si="19"/>
        <v>90725</v>
      </c>
      <c r="G222" s="133">
        <v>0</v>
      </c>
      <c r="H222" s="133">
        <v>18265</v>
      </c>
      <c r="I222" s="133">
        <v>30415</v>
      </c>
      <c r="J222" s="133">
        <v>42045</v>
      </c>
      <c r="R222"/>
      <c r="S222"/>
      <c r="T222"/>
      <c r="U222"/>
      <c r="V222"/>
      <c r="W222"/>
      <c r="X222" s="108"/>
    </row>
    <row r="223" spans="1:32" ht="13.5" customHeight="1" x14ac:dyDescent="0.25">
      <c r="A223" s="131" t="s">
        <v>155</v>
      </c>
      <c r="B223" s="131"/>
      <c r="C223" s="131"/>
      <c r="D223" s="131"/>
      <c r="E223" s="131"/>
      <c r="F223" s="132">
        <f t="shared" si="19"/>
        <v>5130</v>
      </c>
      <c r="G223" s="133">
        <v>0</v>
      </c>
      <c r="H223" s="133">
        <v>4768</v>
      </c>
      <c r="I223" s="133">
        <v>170</v>
      </c>
      <c r="J223" s="133">
        <v>192</v>
      </c>
      <c r="R223"/>
      <c r="S223"/>
      <c r="T223"/>
      <c r="U223"/>
      <c r="V223"/>
      <c r="W223"/>
      <c r="X223" s="108"/>
    </row>
    <row r="224" spans="1:32" ht="13.5" customHeight="1" x14ac:dyDescent="0.25">
      <c r="A224" s="131" t="s">
        <v>156</v>
      </c>
      <c r="B224" s="131"/>
      <c r="C224" s="131"/>
      <c r="D224" s="131"/>
      <c r="E224" s="131"/>
      <c r="F224" s="132">
        <f t="shared" si="19"/>
        <v>28979</v>
      </c>
      <c r="G224" s="133">
        <v>0</v>
      </c>
      <c r="H224" s="133">
        <v>6611</v>
      </c>
      <c r="I224" s="133">
        <v>21391</v>
      </c>
      <c r="J224" s="133">
        <v>977</v>
      </c>
      <c r="R224"/>
      <c r="S224"/>
      <c r="T224"/>
      <c r="U224"/>
      <c r="V224"/>
      <c r="W224"/>
      <c r="X224" s="108"/>
    </row>
    <row r="225" spans="1:24" ht="13.5" customHeight="1" x14ac:dyDescent="0.25">
      <c r="A225" s="131" t="s">
        <v>157</v>
      </c>
      <c r="B225" s="131"/>
      <c r="C225" s="131"/>
      <c r="D225" s="131"/>
      <c r="E225" s="131"/>
      <c r="F225" s="132">
        <f t="shared" si="19"/>
        <v>17565</v>
      </c>
      <c r="G225" s="133">
        <v>0</v>
      </c>
      <c r="H225" s="133">
        <v>2617</v>
      </c>
      <c r="I225" s="133">
        <v>12911</v>
      </c>
      <c r="J225" s="133">
        <v>2037</v>
      </c>
      <c r="R225"/>
      <c r="S225"/>
      <c r="T225"/>
      <c r="U225"/>
      <c r="V225"/>
      <c r="W225"/>
      <c r="X225" s="108"/>
    </row>
    <row r="226" spans="1:24" ht="13.5" customHeight="1" x14ac:dyDescent="0.25">
      <c r="A226" s="131" t="s">
        <v>158</v>
      </c>
      <c r="B226" s="131"/>
      <c r="C226" s="131"/>
      <c r="D226" s="131"/>
      <c r="E226" s="131"/>
      <c r="F226" s="132">
        <f t="shared" si="19"/>
        <v>2158</v>
      </c>
      <c r="G226" s="133">
        <v>0</v>
      </c>
      <c r="H226" s="133">
        <v>172</v>
      </c>
      <c r="I226" s="133">
        <v>1931</v>
      </c>
      <c r="J226" s="133">
        <v>55</v>
      </c>
      <c r="R226"/>
      <c r="S226"/>
      <c r="T226"/>
      <c r="U226"/>
      <c r="V226"/>
      <c r="W226"/>
      <c r="X226" s="108"/>
    </row>
    <row r="227" spans="1:24" ht="13.5" customHeight="1" x14ac:dyDescent="0.25">
      <c r="A227" s="131" t="s">
        <v>159</v>
      </c>
      <c r="B227" s="131"/>
      <c r="C227" s="131"/>
      <c r="D227" s="131"/>
      <c r="E227" s="131"/>
      <c r="F227" s="132">
        <f t="shared" si="19"/>
        <v>439</v>
      </c>
      <c r="G227" s="133">
        <v>0</v>
      </c>
      <c r="H227" s="133">
        <v>51</v>
      </c>
      <c r="I227" s="133">
        <v>332</v>
      </c>
      <c r="J227" s="133">
        <v>56</v>
      </c>
      <c r="R227"/>
      <c r="S227"/>
      <c r="T227"/>
      <c r="U227"/>
      <c r="V227"/>
      <c r="W227"/>
      <c r="X227" s="108"/>
    </row>
    <row r="228" spans="1:24" ht="13.5" customHeight="1" x14ac:dyDescent="0.25">
      <c r="A228" s="131" t="s">
        <v>160</v>
      </c>
      <c r="B228" s="131"/>
      <c r="C228" s="131"/>
      <c r="D228" s="131"/>
      <c r="E228" s="131"/>
      <c r="F228" s="132">
        <f t="shared" si="19"/>
        <v>22830</v>
      </c>
      <c r="G228" s="133">
        <v>0</v>
      </c>
      <c r="H228" s="133">
        <v>7891</v>
      </c>
      <c r="I228" s="133">
        <v>11510</v>
      </c>
      <c r="J228" s="133">
        <v>3429</v>
      </c>
      <c r="R228"/>
      <c r="S228"/>
      <c r="T228"/>
      <c r="U228"/>
      <c r="V228"/>
      <c r="W228"/>
      <c r="X228" s="108"/>
    </row>
    <row r="229" spans="1:24" ht="13.5" customHeight="1" x14ac:dyDescent="0.25">
      <c r="A229" s="131" t="s">
        <v>161</v>
      </c>
      <c r="B229" s="131"/>
      <c r="C229" s="131"/>
      <c r="D229" s="131"/>
      <c r="E229" s="131"/>
      <c r="F229" s="132">
        <f t="shared" si="19"/>
        <v>5205</v>
      </c>
      <c r="G229" s="133">
        <v>0</v>
      </c>
      <c r="H229" s="133">
        <v>640</v>
      </c>
      <c r="I229" s="133">
        <v>4349</v>
      </c>
      <c r="J229" s="133">
        <v>216</v>
      </c>
      <c r="R229"/>
      <c r="S229"/>
      <c r="T229"/>
      <c r="U229"/>
      <c r="V229"/>
      <c r="W229"/>
      <c r="X229" s="108"/>
    </row>
    <row r="230" spans="1:24" ht="13.5" customHeight="1" x14ac:dyDescent="0.25">
      <c r="A230" s="131" t="s">
        <v>162</v>
      </c>
      <c r="B230" s="131"/>
      <c r="C230" s="131"/>
      <c r="D230" s="131"/>
      <c r="E230" s="131"/>
      <c r="F230" s="132">
        <f t="shared" si="19"/>
        <v>214</v>
      </c>
      <c r="G230" s="133">
        <v>0</v>
      </c>
      <c r="H230" s="133">
        <v>23</v>
      </c>
      <c r="I230" s="133">
        <v>168</v>
      </c>
      <c r="J230" s="133">
        <v>23</v>
      </c>
      <c r="R230"/>
      <c r="S230"/>
      <c r="T230"/>
      <c r="U230"/>
      <c r="V230"/>
      <c r="W230"/>
      <c r="X230" s="108"/>
    </row>
    <row r="231" spans="1:24" ht="13.5" customHeight="1" x14ac:dyDescent="0.25">
      <c r="A231" s="131" t="s">
        <v>163</v>
      </c>
      <c r="B231" s="131"/>
      <c r="C231" s="131"/>
      <c r="D231" s="131"/>
      <c r="E231" s="131"/>
      <c r="F231" s="132">
        <f t="shared" si="19"/>
        <v>10315</v>
      </c>
      <c r="G231" s="133">
        <v>0</v>
      </c>
      <c r="H231" s="133">
        <v>9121</v>
      </c>
      <c r="I231" s="133">
        <v>1072</v>
      </c>
      <c r="J231" s="133">
        <v>122</v>
      </c>
      <c r="R231"/>
      <c r="S231"/>
      <c r="T231"/>
      <c r="U231"/>
      <c r="V231"/>
      <c r="W231"/>
      <c r="X231" s="108"/>
    </row>
    <row r="232" spans="1:24" ht="13.5" customHeight="1" x14ac:dyDescent="0.25">
      <c r="A232" s="131" t="s">
        <v>164</v>
      </c>
      <c r="B232" s="131"/>
      <c r="C232" s="131"/>
      <c r="D232" s="131"/>
      <c r="E232" s="131"/>
      <c r="F232" s="132">
        <f t="shared" si="19"/>
        <v>7978</v>
      </c>
      <c r="G232" s="133">
        <v>0</v>
      </c>
      <c r="H232" s="133">
        <v>2867</v>
      </c>
      <c r="I232" s="133">
        <v>2307</v>
      </c>
      <c r="J232" s="133">
        <v>2804</v>
      </c>
      <c r="R232"/>
      <c r="S232"/>
      <c r="T232"/>
      <c r="U232"/>
      <c r="V232"/>
      <c r="W232"/>
      <c r="X232" s="108"/>
    </row>
    <row r="233" spans="1:24" ht="13.5" customHeight="1" x14ac:dyDescent="0.25">
      <c r="A233" s="131" t="s">
        <v>165</v>
      </c>
      <c r="B233" s="131"/>
      <c r="C233" s="131"/>
      <c r="D233" s="131"/>
      <c r="E233" s="131"/>
      <c r="F233" s="132">
        <f t="shared" si="19"/>
        <v>243</v>
      </c>
      <c r="G233" s="133">
        <v>0</v>
      </c>
      <c r="H233" s="133">
        <v>98</v>
      </c>
      <c r="I233" s="133">
        <v>145</v>
      </c>
      <c r="J233" s="133">
        <v>0</v>
      </c>
      <c r="R233"/>
      <c r="S233"/>
      <c r="T233"/>
      <c r="U233"/>
      <c r="V233"/>
      <c r="W233"/>
      <c r="X233" s="108"/>
    </row>
    <row r="234" spans="1:24" ht="13.5" customHeight="1" x14ac:dyDescent="0.25">
      <c r="A234" s="131" t="s">
        <v>166</v>
      </c>
      <c r="B234" s="131"/>
      <c r="C234" s="131"/>
      <c r="D234" s="131"/>
      <c r="E234" s="131"/>
      <c r="F234" s="132">
        <f t="shared" si="19"/>
        <v>14553</v>
      </c>
      <c r="G234" s="133">
        <v>0</v>
      </c>
      <c r="H234" s="133">
        <v>272</v>
      </c>
      <c r="I234" s="133">
        <v>220</v>
      </c>
      <c r="J234" s="133">
        <v>14061</v>
      </c>
      <c r="R234"/>
      <c r="S234"/>
      <c r="T234"/>
      <c r="U234"/>
      <c r="V234"/>
      <c r="W234"/>
      <c r="X234" s="108"/>
    </row>
    <row r="235" spans="1:24" ht="13.5" customHeight="1" x14ac:dyDescent="0.25">
      <c r="A235" s="131" t="s">
        <v>167</v>
      </c>
      <c r="B235" s="131"/>
      <c r="C235" s="131"/>
      <c r="D235" s="131"/>
      <c r="E235" s="131"/>
      <c r="F235" s="132">
        <f t="shared" si="19"/>
        <v>2758</v>
      </c>
      <c r="G235" s="133">
        <v>0</v>
      </c>
      <c r="H235" s="133">
        <v>11</v>
      </c>
      <c r="I235" s="133">
        <v>28</v>
      </c>
      <c r="J235" s="133">
        <v>2719</v>
      </c>
      <c r="R235"/>
      <c r="S235"/>
      <c r="T235"/>
      <c r="U235"/>
      <c r="V235"/>
      <c r="W235"/>
      <c r="X235" s="108"/>
    </row>
    <row r="236" spans="1:24" ht="13.5" customHeight="1" x14ac:dyDescent="0.25">
      <c r="A236" s="131" t="s">
        <v>168</v>
      </c>
      <c r="B236" s="131"/>
      <c r="C236" s="131"/>
      <c r="D236" s="131"/>
      <c r="E236" s="131"/>
      <c r="F236" s="132">
        <f t="shared" si="19"/>
        <v>265</v>
      </c>
      <c r="G236" s="133">
        <v>0</v>
      </c>
      <c r="H236" s="133">
        <v>3</v>
      </c>
      <c r="I236" s="133">
        <v>4</v>
      </c>
      <c r="J236" s="133">
        <v>258</v>
      </c>
      <c r="R236"/>
      <c r="S236"/>
      <c r="T236"/>
      <c r="U236"/>
      <c r="V236"/>
      <c r="W236"/>
      <c r="X236" s="108"/>
    </row>
    <row r="237" spans="1:24" ht="13.5" customHeight="1" x14ac:dyDescent="0.25">
      <c r="A237" s="131" t="s">
        <v>169</v>
      </c>
      <c r="B237" s="131"/>
      <c r="C237" s="131"/>
      <c r="D237" s="131"/>
      <c r="E237" s="131"/>
      <c r="F237" s="132">
        <f t="shared" si="19"/>
        <v>417</v>
      </c>
      <c r="G237" s="133">
        <v>0</v>
      </c>
      <c r="H237" s="133">
        <v>90</v>
      </c>
      <c r="I237" s="133">
        <v>6</v>
      </c>
      <c r="J237" s="133">
        <v>321</v>
      </c>
      <c r="R237"/>
      <c r="S237"/>
      <c r="T237"/>
      <c r="U237"/>
      <c r="V237"/>
      <c r="W237"/>
      <c r="X237" s="108"/>
    </row>
    <row r="238" spans="1:24" ht="13.5" customHeight="1" x14ac:dyDescent="0.25">
      <c r="A238" s="131" t="s">
        <v>170</v>
      </c>
      <c r="B238" s="131"/>
      <c r="C238" s="131"/>
      <c r="D238" s="131"/>
      <c r="E238" s="131"/>
      <c r="F238" s="132">
        <f t="shared" si="19"/>
        <v>617</v>
      </c>
      <c r="G238" s="133">
        <v>0</v>
      </c>
      <c r="H238" s="133">
        <v>91</v>
      </c>
      <c r="I238" s="133">
        <v>34</v>
      </c>
      <c r="J238" s="133">
        <v>492</v>
      </c>
      <c r="R238"/>
      <c r="S238"/>
      <c r="T238"/>
      <c r="U238"/>
      <c r="V238"/>
      <c r="W238"/>
      <c r="X238" s="108"/>
    </row>
    <row r="239" spans="1:24" ht="13.5" customHeight="1" x14ac:dyDescent="0.25">
      <c r="A239" s="131" t="s">
        <v>171</v>
      </c>
      <c r="B239" s="131"/>
      <c r="C239" s="131"/>
      <c r="D239" s="131"/>
      <c r="E239" s="131"/>
      <c r="F239" s="132">
        <f t="shared" si="19"/>
        <v>13956</v>
      </c>
      <c r="G239" s="133">
        <v>0</v>
      </c>
      <c r="H239" s="133">
        <v>13956</v>
      </c>
      <c r="I239" s="133">
        <v>0</v>
      </c>
      <c r="J239" s="133">
        <v>0</v>
      </c>
      <c r="R239"/>
      <c r="S239"/>
      <c r="T239"/>
      <c r="U239"/>
      <c r="V239"/>
      <c r="W239"/>
      <c r="X239" s="108"/>
    </row>
    <row r="240" spans="1:24" ht="13.5" customHeight="1" x14ac:dyDescent="0.25">
      <c r="A240" s="131" t="s">
        <v>172</v>
      </c>
      <c r="B240" s="131"/>
      <c r="C240" s="131"/>
      <c r="D240" s="131"/>
      <c r="E240" s="131"/>
      <c r="F240" s="132">
        <f t="shared" si="19"/>
        <v>23568</v>
      </c>
      <c r="G240" s="133">
        <v>0</v>
      </c>
      <c r="H240" s="133">
        <v>23568</v>
      </c>
      <c r="I240" s="133">
        <v>0</v>
      </c>
      <c r="J240" s="133">
        <v>0</v>
      </c>
      <c r="R240"/>
      <c r="S240"/>
      <c r="T240"/>
      <c r="U240"/>
      <c r="V240"/>
      <c r="W240"/>
      <c r="X240" s="108"/>
    </row>
    <row r="241" spans="1:24" ht="13.5" customHeight="1" x14ac:dyDescent="0.25">
      <c r="A241" s="131" t="s">
        <v>173</v>
      </c>
      <c r="B241" s="131"/>
      <c r="C241" s="131"/>
      <c r="D241" s="131"/>
      <c r="E241" s="131"/>
      <c r="F241" s="132">
        <f>+SUM(G241:J241)</f>
        <v>21880</v>
      </c>
      <c r="G241" s="133">
        <v>0</v>
      </c>
      <c r="H241" s="133">
        <v>21880</v>
      </c>
      <c r="I241" s="133">
        <v>0</v>
      </c>
      <c r="J241" s="133">
        <v>0</v>
      </c>
      <c r="R241"/>
      <c r="S241"/>
      <c r="T241"/>
      <c r="U241"/>
      <c r="V241"/>
      <c r="W241"/>
      <c r="X241" s="108"/>
    </row>
    <row r="242" spans="1:24" ht="13.5" customHeight="1" x14ac:dyDescent="0.25">
      <c r="A242" s="131" t="s">
        <v>174</v>
      </c>
      <c r="B242" s="131"/>
      <c r="C242" s="131"/>
      <c r="D242" s="131"/>
      <c r="E242" s="131"/>
      <c r="F242" s="132">
        <f t="shared" si="19"/>
        <v>49612</v>
      </c>
      <c r="G242" s="133">
        <v>0</v>
      </c>
      <c r="H242" s="133">
        <v>15310</v>
      </c>
      <c r="I242" s="133">
        <v>21553</v>
      </c>
      <c r="J242" s="133">
        <v>12749</v>
      </c>
      <c r="R242"/>
      <c r="S242"/>
      <c r="T242"/>
      <c r="U242"/>
      <c r="V242"/>
      <c r="W242"/>
      <c r="X242" s="108"/>
    </row>
    <row r="243" spans="1:24" ht="13.5" customHeight="1" x14ac:dyDescent="0.25">
      <c r="A243" s="131" t="s">
        <v>175</v>
      </c>
      <c r="B243" s="131"/>
      <c r="C243" s="131"/>
      <c r="D243" s="131"/>
      <c r="E243" s="131"/>
      <c r="F243" s="132">
        <f t="shared" si="19"/>
        <v>18448</v>
      </c>
      <c r="G243" s="133">
        <v>0</v>
      </c>
      <c r="H243" s="133">
        <v>4486</v>
      </c>
      <c r="I243" s="133">
        <v>11671</v>
      </c>
      <c r="J243" s="133">
        <v>2291</v>
      </c>
      <c r="R243"/>
      <c r="S243"/>
      <c r="T243"/>
      <c r="U243"/>
      <c r="V243"/>
      <c r="W243"/>
      <c r="X243" s="108"/>
    </row>
    <row r="244" spans="1:24" ht="13.5" customHeight="1" x14ac:dyDescent="0.25">
      <c r="A244" s="131" t="s">
        <v>176</v>
      </c>
      <c r="B244" s="131"/>
      <c r="C244" s="131"/>
      <c r="D244" s="131"/>
      <c r="E244" s="131"/>
      <c r="F244" s="132">
        <f t="shared" si="19"/>
        <v>3307</v>
      </c>
      <c r="G244" s="133">
        <v>0</v>
      </c>
      <c r="H244" s="133">
        <v>230</v>
      </c>
      <c r="I244" s="133">
        <v>2990</v>
      </c>
      <c r="J244" s="133">
        <v>87</v>
      </c>
      <c r="R244"/>
      <c r="S244"/>
      <c r="T244"/>
      <c r="U244"/>
      <c r="V244"/>
      <c r="W244"/>
      <c r="X244" s="108"/>
    </row>
    <row r="245" spans="1:24" ht="13.5" customHeight="1" x14ac:dyDescent="0.25">
      <c r="A245" s="131" t="s">
        <v>177</v>
      </c>
      <c r="B245" s="131"/>
      <c r="C245" s="131"/>
      <c r="D245" s="131"/>
      <c r="E245" s="131"/>
      <c r="F245" s="132">
        <f t="shared" si="19"/>
        <v>17704</v>
      </c>
      <c r="G245" s="133">
        <v>0</v>
      </c>
      <c r="H245" s="133">
        <v>0</v>
      </c>
      <c r="I245" s="133">
        <v>17704</v>
      </c>
      <c r="J245" s="133">
        <v>0</v>
      </c>
      <c r="R245"/>
      <c r="S245"/>
      <c r="T245"/>
      <c r="U245"/>
      <c r="V245"/>
      <c r="W245"/>
      <c r="X245" s="108"/>
    </row>
    <row r="246" spans="1:24" ht="13.5" customHeight="1" x14ac:dyDescent="0.25">
      <c r="A246" s="131" t="s">
        <v>178</v>
      </c>
      <c r="B246" s="131"/>
      <c r="C246" s="131"/>
      <c r="D246" s="131"/>
      <c r="E246" s="131"/>
      <c r="F246" s="132">
        <f t="shared" si="19"/>
        <v>1338</v>
      </c>
      <c r="G246" s="133">
        <v>0</v>
      </c>
      <c r="H246" s="133">
        <v>0</v>
      </c>
      <c r="I246" s="133">
        <v>1338</v>
      </c>
      <c r="J246" s="133">
        <v>0</v>
      </c>
      <c r="R246"/>
      <c r="S246"/>
      <c r="T246"/>
      <c r="U246"/>
      <c r="V246"/>
      <c r="W246"/>
      <c r="X246" s="108"/>
    </row>
    <row r="247" spans="1:24" ht="13.5" customHeight="1" x14ac:dyDescent="0.25">
      <c r="A247" s="131" t="s">
        <v>179</v>
      </c>
      <c r="B247" s="131"/>
      <c r="C247" s="131"/>
      <c r="D247" s="131"/>
      <c r="E247" s="131"/>
      <c r="F247" s="132">
        <f t="shared" si="19"/>
        <v>16358</v>
      </c>
      <c r="G247" s="133">
        <v>0</v>
      </c>
      <c r="H247" s="133">
        <v>0</v>
      </c>
      <c r="I247" s="133">
        <v>16358</v>
      </c>
      <c r="J247" s="133">
        <v>0</v>
      </c>
      <c r="R247"/>
      <c r="S247"/>
      <c r="T247"/>
      <c r="U247"/>
      <c r="V247"/>
      <c r="W247"/>
      <c r="X247" s="108"/>
    </row>
    <row r="248" spans="1:24" ht="13.5" customHeight="1" x14ac:dyDescent="0.25">
      <c r="A248" s="131" t="s">
        <v>180</v>
      </c>
      <c r="B248" s="131"/>
      <c r="C248" s="131"/>
      <c r="D248" s="131"/>
      <c r="E248" s="131"/>
      <c r="F248" s="132">
        <f t="shared" si="19"/>
        <v>41506</v>
      </c>
      <c r="G248" s="133">
        <v>0</v>
      </c>
      <c r="H248" s="133">
        <v>15021</v>
      </c>
      <c r="I248" s="133">
        <v>13393</v>
      </c>
      <c r="J248" s="133">
        <v>13092</v>
      </c>
      <c r="R248"/>
      <c r="S248"/>
      <c r="T248"/>
      <c r="U248"/>
      <c r="V248"/>
      <c r="W248"/>
      <c r="X248" s="108"/>
    </row>
    <row r="249" spans="1:24" ht="13.5" customHeight="1" x14ac:dyDescent="0.2">
      <c r="A249" s="134" t="s">
        <v>181</v>
      </c>
      <c r="B249" s="134"/>
      <c r="C249" s="134"/>
      <c r="D249" s="134"/>
      <c r="E249" s="134"/>
      <c r="F249" s="135">
        <f t="shared" si="19"/>
        <v>103029</v>
      </c>
      <c r="G249" s="136">
        <v>0</v>
      </c>
      <c r="H249" s="136">
        <v>27132</v>
      </c>
      <c r="I249" s="136">
        <v>22969</v>
      </c>
      <c r="J249" s="136">
        <v>52928</v>
      </c>
    </row>
    <row r="250" spans="1:24" ht="15" x14ac:dyDescent="0.2">
      <c r="A250" s="184" t="s">
        <v>1</v>
      </c>
      <c r="B250" s="184"/>
      <c r="C250" s="184"/>
      <c r="D250" s="184"/>
      <c r="E250" s="184"/>
      <c r="F250" s="137">
        <f>SUM(F220:F249)</f>
        <v>578970</v>
      </c>
      <c r="G250" s="137">
        <f>SUM(G220:G249)</f>
        <v>20871</v>
      </c>
      <c r="H250" s="137">
        <f>SUM(H220:H249)</f>
        <v>204306</v>
      </c>
      <c r="I250" s="137">
        <f>SUM(I220:I249)</f>
        <v>200102</v>
      </c>
      <c r="J250" s="137">
        <f>SUM(J220:J249)</f>
        <v>153691</v>
      </c>
    </row>
    <row r="251" spans="1:24" s="35" customFormat="1" ht="15" x14ac:dyDescent="0.2">
      <c r="A251" s="185" t="s">
        <v>14</v>
      </c>
      <c r="B251" s="185"/>
      <c r="C251" s="185"/>
      <c r="D251" s="185"/>
      <c r="E251" s="185"/>
      <c r="F251" s="138">
        <f>SUM(G251:J251)</f>
        <v>1</v>
      </c>
      <c r="G251" s="138">
        <f>+G250/$F$250</f>
        <v>3.6048499922275767E-2</v>
      </c>
      <c r="H251" s="138">
        <f>+H250/$F$250</f>
        <v>0.35287838748121664</v>
      </c>
      <c r="I251" s="138">
        <f>+I250/$F$250</f>
        <v>0.34561721678152579</v>
      </c>
      <c r="J251" s="138">
        <f>+J250/$F$250</f>
        <v>0.2654558958149818</v>
      </c>
    </row>
    <row r="252" spans="1:24" x14ac:dyDescent="0.2">
      <c r="A252" s="139" t="s">
        <v>182</v>
      </c>
    </row>
    <row r="253" spans="1:24" ht="16.5" thickBot="1" x14ac:dyDescent="0.3">
      <c r="A253" s="11" t="s">
        <v>183</v>
      </c>
      <c r="B253" s="11"/>
      <c r="C253" s="11"/>
      <c r="D253" s="11"/>
      <c r="E253" s="11"/>
      <c r="F253" s="11"/>
      <c r="R253"/>
      <c r="S253"/>
      <c r="T253"/>
      <c r="U253"/>
      <c r="V253"/>
      <c r="W253"/>
      <c r="X253"/>
    </row>
    <row r="254" spans="1:24" ht="4.9000000000000004" customHeight="1" x14ac:dyDescent="0.25">
      <c r="R254"/>
      <c r="S254"/>
      <c r="T254"/>
      <c r="U254"/>
      <c r="V254"/>
      <c r="W254"/>
      <c r="X254"/>
    </row>
    <row r="255" spans="1:24" ht="21" customHeight="1" x14ac:dyDescent="0.25">
      <c r="A255" s="176" t="s">
        <v>149</v>
      </c>
      <c r="B255" s="177"/>
      <c r="C255" s="177"/>
      <c r="D255" s="177"/>
      <c r="E255" s="178"/>
      <c r="F255" s="140" t="s">
        <v>1</v>
      </c>
      <c r="R255"/>
      <c r="S255"/>
      <c r="T255"/>
      <c r="U255"/>
      <c r="V255"/>
      <c r="W255"/>
      <c r="X255"/>
    </row>
    <row r="256" spans="1:24" ht="13.5" customHeight="1" x14ac:dyDescent="0.25">
      <c r="A256" s="128" t="s">
        <v>184</v>
      </c>
      <c r="B256" s="128"/>
      <c r="C256" s="128"/>
      <c r="D256" s="128"/>
      <c r="E256" s="128"/>
      <c r="F256" s="129">
        <v>2440</v>
      </c>
      <c r="R256"/>
      <c r="S256"/>
      <c r="T256"/>
      <c r="U256"/>
      <c r="V256"/>
      <c r="W256"/>
      <c r="X256"/>
    </row>
    <row r="257" spans="1:24" ht="13.5" customHeight="1" x14ac:dyDescent="0.25">
      <c r="A257" s="128" t="s">
        <v>185</v>
      </c>
      <c r="B257" s="128"/>
      <c r="C257" s="128"/>
      <c r="D257" s="128"/>
      <c r="E257" s="128"/>
      <c r="F257" s="129">
        <v>5384</v>
      </c>
      <c r="R257"/>
      <c r="S257"/>
      <c r="T257"/>
      <c r="U257"/>
      <c r="V257"/>
      <c r="W257"/>
      <c r="X257"/>
    </row>
    <row r="258" spans="1:24" ht="13.5" customHeight="1" x14ac:dyDescent="0.25">
      <c r="A258" s="128" t="s">
        <v>186</v>
      </c>
      <c r="B258" s="128"/>
      <c r="C258" s="128"/>
      <c r="D258" s="128"/>
      <c r="E258" s="128"/>
      <c r="F258" s="129">
        <v>13901</v>
      </c>
      <c r="R258"/>
      <c r="S258"/>
      <c r="T258"/>
      <c r="U258"/>
      <c r="V258"/>
      <c r="W258"/>
      <c r="X258"/>
    </row>
    <row r="259" spans="1:24" ht="13.5" customHeight="1" x14ac:dyDescent="0.25">
      <c r="A259" s="128" t="s">
        <v>187</v>
      </c>
      <c r="B259" s="128"/>
      <c r="C259" s="128"/>
      <c r="D259" s="128"/>
      <c r="E259" s="128"/>
      <c r="F259" s="129">
        <v>254</v>
      </c>
      <c r="R259"/>
      <c r="S259"/>
      <c r="T259"/>
      <c r="U259"/>
      <c r="V259"/>
      <c r="W259"/>
      <c r="X259"/>
    </row>
    <row r="260" spans="1:24" ht="13.5" customHeight="1" x14ac:dyDescent="0.25">
      <c r="A260" s="128" t="s">
        <v>188</v>
      </c>
      <c r="B260" s="128"/>
      <c r="C260" s="128"/>
      <c r="D260" s="128"/>
      <c r="E260" s="128"/>
      <c r="F260" s="129">
        <v>8621</v>
      </c>
      <c r="R260"/>
      <c r="S260"/>
      <c r="T260"/>
      <c r="U260"/>
      <c r="V260"/>
      <c r="W260"/>
      <c r="X260"/>
    </row>
    <row r="261" spans="1:24" ht="13.5" customHeight="1" x14ac:dyDescent="0.25">
      <c r="A261" s="128" t="s">
        <v>189</v>
      </c>
      <c r="B261" s="128"/>
      <c r="C261" s="128"/>
      <c r="D261" s="128"/>
      <c r="E261" s="128"/>
      <c r="F261" s="129">
        <v>210</v>
      </c>
      <c r="R261"/>
      <c r="S261"/>
      <c r="T261"/>
      <c r="U261"/>
      <c r="V261"/>
      <c r="W261"/>
      <c r="X261"/>
    </row>
    <row r="262" spans="1:24" ht="13.5" customHeight="1" x14ac:dyDescent="0.25">
      <c r="A262" s="128" t="s">
        <v>190</v>
      </c>
      <c r="B262" s="128"/>
      <c r="C262" s="128"/>
      <c r="D262" s="128"/>
      <c r="E262" s="128"/>
      <c r="F262" s="129">
        <v>5655</v>
      </c>
      <c r="R262"/>
      <c r="S262"/>
      <c r="T262"/>
      <c r="U262"/>
      <c r="V262"/>
      <c r="W262"/>
      <c r="X262"/>
    </row>
    <row r="263" spans="1:24" ht="13.5" customHeight="1" x14ac:dyDescent="0.25">
      <c r="A263" s="128" t="s">
        <v>191</v>
      </c>
      <c r="B263" s="128"/>
      <c r="C263" s="128"/>
      <c r="D263" s="128"/>
      <c r="E263" s="128"/>
      <c r="F263" s="129">
        <v>7298</v>
      </c>
      <c r="R263"/>
      <c r="S263"/>
      <c r="T263"/>
      <c r="U263"/>
      <c r="V263"/>
      <c r="W263"/>
      <c r="X263"/>
    </row>
    <row r="264" spans="1:24" ht="13.5" customHeight="1" x14ac:dyDescent="0.25">
      <c r="A264" s="128" t="s">
        <v>192</v>
      </c>
      <c r="B264" s="128"/>
      <c r="C264" s="128"/>
      <c r="D264" s="128"/>
      <c r="E264" s="128"/>
      <c r="F264" s="129">
        <v>102</v>
      </c>
      <c r="R264"/>
      <c r="S264"/>
      <c r="T264"/>
      <c r="U264"/>
      <c r="V264"/>
      <c r="W264"/>
      <c r="X264"/>
    </row>
    <row r="265" spans="1:24" ht="13.5" customHeight="1" x14ac:dyDescent="0.25">
      <c r="A265" s="128" t="s">
        <v>193</v>
      </c>
      <c r="B265" s="128"/>
      <c r="C265" s="128"/>
      <c r="D265" s="128"/>
      <c r="E265" s="128"/>
      <c r="F265" s="129">
        <v>167</v>
      </c>
      <c r="R265"/>
      <c r="S265"/>
      <c r="T265"/>
      <c r="U265"/>
      <c r="V265"/>
      <c r="W265"/>
      <c r="X265"/>
    </row>
    <row r="266" spans="1:24" ht="13.5" customHeight="1" x14ac:dyDescent="0.25">
      <c r="A266" s="128" t="s">
        <v>194</v>
      </c>
      <c r="B266" s="128"/>
      <c r="C266" s="128"/>
      <c r="D266" s="128"/>
      <c r="E266" s="128"/>
      <c r="F266" s="129">
        <v>11308</v>
      </c>
      <c r="R266"/>
      <c r="S266"/>
      <c r="T266"/>
      <c r="U266"/>
      <c r="V266"/>
      <c r="W266"/>
      <c r="X266"/>
    </row>
    <row r="267" spans="1:24" ht="13.5" customHeight="1" x14ac:dyDescent="0.25">
      <c r="A267" s="128" t="s">
        <v>195</v>
      </c>
      <c r="B267" s="128"/>
      <c r="C267" s="128"/>
      <c r="D267" s="128"/>
      <c r="E267" s="128"/>
      <c r="F267" s="129">
        <v>358</v>
      </c>
      <c r="R267"/>
      <c r="S267"/>
      <c r="T267"/>
      <c r="U267"/>
      <c r="V267"/>
      <c r="W267"/>
      <c r="X267"/>
    </row>
    <row r="268" spans="1:24" ht="13.5" customHeight="1" x14ac:dyDescent="0.25">
      <c r="A268" s="128" t="s">
        <v>196</v>
      </c>
      <c r="B268" s="128"/>
      <c r="C268" s="128"/>
      <c r="D268" s="128"/>
      <c r="E268" s="128"/>
      <c r="F268" s="129">
        <v>1742</v>
      </c>
      <c r="R268"/>
      <c r="S268"/>
      <c r="T268"/>
      <c r="U268"/>
      <c r="V268"/>
      <c r="W268"/>
      <c r="X268"/>
    </row>
    <row r="269" spans="1:24" ht="13.5" customHeight="1" x14ac:dyDescent="0.25">
      <c r="A269" s="128" t="s">
        <v>197</v>
      </c>
      <c r="B269" s="128"/>
      <c r="C269" s="128"/>
      <c r="D269" s="128"/>
      <c r="E269" s="128"/>
      <c r="F269" s="129">
        <v>4469</v>
      </c>
      <c r="R269"/>
      <c r="S269"/>
      <c r="T269"/>
      <c r="U269"/>
      <c r="V269"/>
      <c r="W269"/>
      <c r="X269"/>
    </row>
    <row r="270" spans="1:24" ht="13.5" customHeight="1" x14ac:dyDescent="0.25">
      <c r="A270" s="128" t="s">
        <v>198</v>
      </c>
      <c r="B270" s="128"/>
      <c r="C270" s="128"/>
      <c r="D270" s="128"/>
      <c r="E270" s="128"/>
      <c r="F270" s="129">
        <v>426</v>
      </c>
      <c r="R270"/>
      <c r="S270"/>
      <c r="T270"/>
      <c r="U270"/>
      <c r="V270"/>
      <c r="W270"/>
      <c r="X270"/>
    </row>
    <row r="271" spans="1:24" ht="13.5" customHeight="1" x14ac:dyDescent="0.25">
      <c r="A271" s="128" t="s">
        <v>199</v>
      </c>
      <c r="B271" s="128"/>
      <c r="C271" s="128"/>
      <c r="D271" s="128"/>
      <c r="E271" s="128"/>
      <c r="F271" s="129">
        <v>237</v>
      </c>
      <c r="R271"/>
      <c r="S271"/>
      <c r="T271"/>
      <c r="U271"/>
      <c r="V271"/>
      <c r="W271"/>
      <c r="X271"/>
    </row>
    <row r="272" spans="1:24" ht="13.5" customHeight="1" x14ac:dyDescent="0.25">
      <c r="A272" s="128" t="s">
        <v>200</v>
      </c>
      <c r="B272" s="128"/>
      <c r="C272" s="128"/>
      <c r="D272" s="128"/>
      <c r="E272" s="128"/>
      <c r="F272" s="129">
        <v>159</v>
      </c>
      <c r="R272"/>
      <c r="S272"/>
      <c r="T272"/>
      <c r="U272"/>
      <c r="V272"/>
      <c r="W272"/>
      <c r="X272"/>
    </row>
    <row r="273" spans="1:24" ht="13.5" customHeight="1" x14ac:dyDescent="0.25">
      <c r="A273" s="128" t="s">
        <v>201</v>
      </c>
      <c r="B273" s="128"/>
      <c r="C273" s="128"/>
      <c r="D273" s="128"/>
      <c r="E273" s="128"/>
      <c r="F273" s="129">
        <v>415</v>
      </c>
      <c r="R273"/>
      <c r="S273"/>
      <c r="T273"/>
      <c r="U273"/>
      <c r="V273"/>
      <c r="W273"/>
      <c r="X273"/>
    </row>
    <row r="274" spans="1:24" ht="13.5" customHeight="1" x14ac:dyDescent="0.25">
      <c r="A274" s="128" t="s">
        <v>202</v>
      </c>
      <c r="B274" s="128"/>
      <c r="C274" s="128"/>
      <c r="D274" s="128"/>
      <c r="E274" s="128"/>
      <c r="F274" s="129">
        <v>849</v>
      </c>
      <c r="R274"/>
      <c r="S274"/>
      <c r="T274"/>
      <c r="U274"/>
      <c r="V274"/>
      <c r="W274"/>
      <c r="X274"/>
    </row>
    <row r="275" spans="1:24" ht="13.5" customHeight="1" x14ac:dyDescent="0.25">
      <c r="A275" s="128" t="s">
        <v>203</v>
      </c>
      <c r="B275" s="128"/>
      <c r="C275" s="128"/>
      <c r="D275" s="128"/>
      <c r="E275" s="128"/>
      <c r="F275" s="129">
        <v>236</v>
      </c>
      <c r="R275"/>
      <c r="S275"/>
      <c r="T275"/>
      <c r="U275"/>
      <c r="V275"/>
      <c r="W275"/>
      <c r="X275"/>
    </row>
    <row r="276" spans="1:24" ht="13.5" customHeight="1" x14ac:dyDescent="0.25">
      <c r="A276" s="128" t="s">
        <v>204</v>
      </c>
      <c r="B276" s="128"/>
      <c r="C276" s="128"/>
      <c r="D276" s="128"/>
      <c r="E276" s="128"/>
      <c r="F276" s="129">
        <v>150</v>
      </c>
      <c r="R276"/>
      <c r="S276"/>
      <c r="T276"/>
      <c r="U276"/>
      <c r="V276"/>
      <c r="W276"/>
      <c r="X276"/>
    </row>
    <row r="277" spans="1:24" ht="13.5" customHeight="1" x14ac:dyDescent="0.25">
      <c r="A277" s="128" t="s">
        <v>205</v>
      </c>
      <c r="B277" s="128"/>
      <c r="C277" s="128"/>
      <c r="D277" s="128"/>
      <c r="E277" s="128"/>
      <c r="F277" s="129">
        <v>45</v>
      </c>
      <c r="R277"/>
      <c r="S277"/>
      <c r="T277"/>
      <c r="U277"/>
      <c r="V277"/>
      <c r="W277"/>
      <c r="X277"/>
    </row>
    <row r="278" spans="1:24" ht="13.5" customHeight="1" x14ac:dyDescent="0.25">
      <c r="A278" s="128" t="s">
        <v>206</v>
      </c>
      <c r="B278" s="128"/>
      <c r="C278" s="128"/>
      <c r="D278" s="128"/>
      <c r="E278" s="128"/>
      <c r="F278" s="129">
        <v>10</v>
      </c>
      <c r="R278"/>
      <c r="S278"/>
      <c r="T278"/>
      <c r="U278"/>
      <c r="V278"/>
      <c r="W278"/>
      <c r="X278"/>
    </row>
    <row r="279" spans="1:24" ht="13.5" customHeight="1" x14ac:dyDescent="0.25">
      <c r="A279" s="128" t="s">
        <v>207</v>
      </c>
      <c r="B279" s="128"/>
      <c r="C279" s="128"/>
      <c r="D279" s="128"/>
      <c r="E279" s="128"/>
      <c r="F279" s="129">
        <v>45</v>
      </c>
      <c r="R279"/>
      <c r="S279"/>
      <c r="T279"/>
      <c r="U279"/>
      <c r="V279"/>
      <c r="W279"/>
      <c r="X279"/>
    </row>
    <row r="280" spans="1:24" ht="13.5" customHeight="1" x14ac:dyDescent="0.25">
      <c r="A280" s="128" t="s">
        <v>208</v>
      </c>
      <c r="B280" s="128"/>
      <c r="C280" s="128"/>
      <c r="D280" s="128"/>
      <c r="E280" s="128"/>
      <c r="F280" s="129">
        <v>6772</v>
      </c>
      <c r="R280"/>
      <c r="S280"/>
      <c r="T280"/>
      <c r="U280"/>
      <c r="V280"/>
      <c r="W280"/>
      <c r="X280"/>
    </row>
    <row r="281" spans="1:24" ht="13.5" customHeight="1" x14ac:dyDescent="0.25">
      <c r="A281" s="128" t="s">
        <v>209</v>
      </c>
      <c r="B281" s="128"/>
      <c r="C281" s="128"/>
      <c r="D281" s="128"/>
      <c r="E281" s="128"/>
      <c r="F281" s="129">
        <v>184</v>
      </c>
      <c r="R281"/>
      <c r="S281"/>
      <c r="T281"/>
      <c r="U281"/>
      <c r="V281"/>
      <c r="W281"/>
      <c r="X281"/>
    </row>
    <row r="282" spans="1:24" ht="13.5" customHeight="1" x14ac:dyDescent="0.25">
      <c r="A282" s="128" t="s">
        <v>210</v>
      </c>
      <c r="B282" s="128"/>
      <c r="C282" s="128"/>
      <c r="D282" s="128"/>
      <c r="E282" s="128"/>
      <c r="F282" s="129">
        <v>17849</v>
      </c>
      <c r="R282"/>
      <c r="S282"/>
      <c r="T282"/>
      <c r="U282"/>
      <c r="V282"/>
      <c r="W282"/>
      <c r="X282"/>
    </row>
    <row r="283" spans="1:24" ht="13.5" customHeight="1" x14ac:dyDescent="0.25">
      <c r="A283" s="128" t="s">
        <v>211</v>
      </c>
      <c r="B283" s="128"/>
      <c r="C283" s="128"/>
      <c r="D283" s="128"/>
      <c r="E283" s="128"/>
      <c r="F283" s="129">
        <v>8935</v>
      </c>
      <c r="R283"/>
      <c r="S283"/>
      <c r="T283"/>
      <c r="U283"/>
      <c r="V283"/>
      <c r="W283"/>
      <c r="X283"/>
    </row>
    <row r="284" spans="1:24" ht="13.5" customHeight="1" x14ac:dyDescent="0.25">
      <c r="A284" s="128" t="s">
        <v>212</v>
      </c>
      <c r="B284" s="128"/>
      <c r="C284" s="128"/>
      <c r="D284" s="128"/>
      <c r="E284" s="128"/>
      <c r="F284" s="129">
        <v>12927</v>
      </c>
      <c r="R284"/>
      <c r="S284"/>
      <c r="T284"/>
      <c r="U284"/>
      <c r="V284"/>
      <c r="W284"/>
      <c r="X284"/>
    </row>
    <row r="285" spans="1:24" ht="13.5" customHeight="1" x14ac:dyDescent="0.25">
      <c r="A285" s="128" t="s">
        <v>213</v>
      </c>
      <c r="B285" s="128"/>
      <c r="C285" s="128"/>
      <c r="D285" s="128"/>
      <c r="E285" s="128"/>
      <c r="F285" s="129">
        <v>2347</v>
      </c>
      <c r="R285"/>
      <c r="S285"/>
      <c r="T285"/>
      <c r="U285"/>
      <c r="V285"/>
      <c r="W285"/>
      <c r="X285"/>
    </row>
    <row r="286" spans="1:24" ht="13.5" customHeight="1" x14ac:dyDescent="0.25">
      <c r="A286" s="128" t="s">
        <v>214</v>
      </c>
      <c r="B286" s="128"/>
      <c r="C286" s="128"/>
      <c r="D286" s="128"/>
      <c r="E286" s="128"/>
      <c r="F286" s="129">
        <v>220</v>
      </c>
      <c r="R286"/>
      <c r="S286"/>
      <c r="T286"/>
      <c r="U286"/>
      <c r="V286"/>
      <c r="W286"/>
      <c r="X286"/>
    </row>
    <row r="287" spans="1:24" ht="13.5" customHeight="1" x14ac:dyDescent="0.25">
      <c r="A287" s="128" t="s">
        <v>215</v>
      </c>
      <c r="B287" s="128"/>
      <c r="C287" s="128"/>
      <c r="D287" s="128"/>
      <c r="E287" s="128"/>
      <c r="F287" s="129">
        <v>24</v>
      </c>
      <c r="R287"/>
      <c r="S287"/>
      <c r="T287"/>
      <c r="U287"/>
      <c r="V287"/>
      <c r="W287"/>
      <c r="X287"/>
    </row>
    <row r="288" spans="1:24" ht="13.5" customHeight="1" x14ac:dyDescent="0.25">
      <c r="A288" s="128" t="s">
        <v>216</v>
      </c>
      <c r="B288" s="128"/>
      <c r="C288" s="128"/>
      <c r="D288" s="128"/>
      <c r="E288" s="128"/>
      <c r="F288" s="129">
        <v>67</v>
      </c>
      <c r="R288"/>
      <c r="S288"/>
      <c r="T288"/>
      <c r="U288"/>
      <c r="V288"/>
      <c r="W288"/>
      <c r="X288"/>
    </row>
    <row r="289" spans="1:24" ht="13.5" customHeight="1" x14ac:dyDescent="0.25">
      <c r="A289" s="128" t="s">
        <v>217</v>
      </c>
      <c r="B289" s="128"/>
      <c r="C289" s="128"/>
      <c r="D289" s="128"/>
      <c r="E289" s="128"/>
      <c r="F289" s="129">
        <v>21</v>
      </c>
      <c r="R289"/>
      <c r="S289"/>
      <c r="T289"/>
      <c r="U289"/>
      <c r="V289"/>
      <c r="W289"/>
      <c r="X289"/>
    </row>
    <row r="290" spans="1:24" ht="13.5" customHeight="1" x14ac:dyDescent="0.25">
      <c r="A290" s="128" t="s">
        <v>218</v>
      </c>
      <c r="B290" s="128"/>
      <c r="C290" s="128"/>
      <c r="D290" s="128"/>
      <c r="E290" s="128"/>
      <c r="F290" s="129">
        <v>16</v>
      </c>
      <c r="R290"/>
      <c r="S290"/>
      <c r="T290"/>
      <c r="U290"/>
      <c r="V290"/>
      <c r="W290"/>
      <c r="X290"/>
    </row>
    <row r="291" spans="1:24" ht="13.5" customHeight="1" x14ac:dyDescent="0.25">
      <c r="A291" s="128" t="s">
        <v>219</v>
      </c>
      <c r="B291" s="128"/>
      <c r="C291" s="128"/>
      <c r="D291" s="128"/>
      <c r="E291" s="128"/>
      <c r="F291" s="129">
        <v>66</v>
      </c>
      <c r="R291"/>
      <c r="S291"/>
      <c r="T291"/>
      <c r="U291"/>
      <c r="V291"/>
      <c r="W291"/>
      <c r="X291"/>
    </row>
    <row r="292" spans="1:24" ht="13.5" customHeight="1" x14ac:dyDescent="0.25">
      <c r="A292" s="128" t="s">
        <v>220</v>
      </c>
      <c r="B292" s="128"/>
      <c r="C292" s="128"/>
      <c r="D292" s="128"/>
      <c r="E292" s="128"/>
      <c r="F292" s="129">
        <v>201</v>
      </c>
      <c r="R292"/>
      <c r="S292"/>
      <c r="T292"/>
      <c r="U292"/>
      <c r="V292"/>
      <c r="W292"/>
      <c r="X292"/>
    </row>
    <row r="293" spans="1:24" ht="13.5" customHeight="1" x14ac:dyDescent="0.25">
      <c r="A293" s="128" t="s">
        <v>221</v>
      </c>
      <c r="B293" s="128"/>
      <c r="C293" s="128"/>
      <c r="D293" s="128"/>
      <c r="E293" s="128"/>
      <c r="F293" s="129">
        <v>32</v>
      </c>
      <c r="R293"/>
      <c r="S293"/>
      <c r="T293"/>
      <c r="U293"/>
      <c r="V293"/>
      <c r="W293"/>
      <c r="X293"/>
    </row>
    <row r="294" spans="1:24" ht="13.5" customHeight="1" x14ac:dyDescent="0.25">
      <c r="A294" s="128" t="s">
        <v>222</v>
      </c>
      <c r="B294" s="128"/>
      <c r="C294" s="128"/>
      <c r="D294" s="128"/>
      <c r="E294" s="128"/>
      <c r="F294" s="129">
        <v>5</v>
      </c>
      <c r="R294"/>
      <c r="S294"/>
      <c r="T294"/>
      <c r="U294"/>
      <c r="V294"/>
      <c r="W294"/>
      <c r="X294"/>
    </row>
    <row r="295" spans="1:24" ht="13.5" customHeight="1" x14ac:dyDescent="0.25">
      <c r="A295" s="128" t="s">
        <v>223</v>
      </c>
      <c r="B295" s="128"/>
      <c r="C295" s="128"/>
      <c r="D295" s="128"/>
      <c r="E295" s="128"/>
      <c r="F295" s="129">
        <v>2</v>
      </c>
      <c r="R295"/>
      <c r="S295"/>
      <c r="T295"/>
      <c r="U295"/>
      <c r="V295"/>
      <c r="W295"/>
      <c r="X295"/>
    </row>
    <row r="296" spans="1:24" ht="13.5" customHeight="1" x14ac:dyDescent="0.25">
      <c r="A296" s="128" t="s">
        <v>224</v>
      </c>
      <c r="B296" s="128"/>
      <c r="C296" s="128"/>
      <c r="D296" s="128"/>
      <c r="E296" s="128"/>
      <c r="F296" s="129">
        <v>0</v>
      </c>
      <c r="R296"/>
      <c r="S296"/>
      <c r="T296"/>
      <c r="U296"/>
      <c r="V296"/>
      <c r="W296"/>
      <c r="X296"/>
    </row>
    <row r="297" spans="1:24" ht="13.5" customHeight="1" x14ac:dyDescent="0.25">
      <c r="A297" s="128" t="s">
        <v>225</v>
      </c>
      <c r="B297" s="128"/>
      <c r="C297" s="128"/>
      <c r="D297" s="128"/>
      <c r="E297" s="128"/>
      <c r="F297" s="129">
        <v>0</v>
      </c>
      <c r="R297"/>
      <c r="S297"/>
      <c r="T297"/>
      <c r="U297"/>
      <c r="V297"/>
      <c r="W297"/>
      <c r="X297"/>
    </row>
    <row r="298" spans="1:24" ht="13.5" customHeight="1" x14ac:dyDescent="0.25">
      <c r="A298" s="128" t="s">
        <v>226</v>
      </c>
      <c r="B298" s="128"/>
      <c r="C298" s="128"/>
      <c r="D298" s="128"/>
      <c r="E298" s="128"/>
      <c r="F298" s="129">
        <v>7</v>
      </c>
      <c r="R298"/>
      <c r="S298"/>
      <c r="T298"/>
      <c r="U298"/>
      <c r="V298"/>
      <c r="W298"/>
      <c r="X298"/>
    </row>
    <row r="299" spans="1:24" ht="13.5" customHeight="1" x14ac:dyDescent="0.25">
      <c r="A299" s="128" t="s">
        <v>227</v>
      </c>
      <c r="B299" s="128"/>
      <c r="C299" s="128"/>
      <c r="D299" s="128"/>
      <c r="E299" s="128"/>
      <c r="F299" s="129">
        <v>1</v>
      </c>
      <c r="R299"/>
      <c r="S299"/>
      <c r="T299"/>
      <c r="U299"/>
      <c r="V299"/>
      <c r="W299"/>
      <c r="X299"/>
    </row>
    <row r="300" spans="1:24" ht="13.5" customHeight="1" x14ac:dyDescent="0.25">
      <c r="A300" s="128" t="s">
        <v>228</v>
      </c>
      <c r="B300" s="128"/>
      <c r="C300" s="128"/>
      <c r="D300" s="128"/>
      <c r="E300" s="128"/>
      <c r="F300" s="129">
        <v>3</v>
      </c>
      <c r="R300"/>
      <c r="S300"/>
      <c r="T300"/>
      <c r="U300"/>
      <c r="V300"/>
      <c r="W300"/>
      <c r="X300"/>
    </row>
    <row r="301" spans="1:24" ht="13.5" customHeight="1" x14ac:dyDescent="0.25">
      <c r="A301" s="128" t="s">
        <v>229</v>
      </c>
      <c r="B301" s="128"/>
      <c r="C301" s="128"/>
      <c r="D301" s="128"/>
      <c r="E301" s="128"/>
      <c r="F301" s="129">
        <v>1</v>
      </c>
      <c r="R301"/>
      <c r="S301"/>
      <c r="T301"/>
      <c r="U301"/>
      <c r="V301"/>
      <c r="W301"/>
      <c r="X301"/>
    </row>
    <row r="302" spans="1:24" ht="13.5" customHeight="1" x14ac:dyDescent="0.25">
      <c r="A302" s="128" t="s">
        <v>230</v>
      </c>
      <c r="B302" s="128"/>
      <c r="C302" s="128"/>
      <c r="D302" s="128"/>
      <c r="E302" s="128"/>
      <c r="F302" s="129">
        <v>3</v>
      </c>
      <c r="R302"/>
      <c r="S302"/>
      <c r="T302"/>
      <c r="U302"/>
      <c r="V302"/>
      <c r="W302"/>
      <c r="X302"/>
    </row>
    <row r="303" spans="1:24" ht="13.5" customHeight="1" x14ac:dyDescent="0.25">
      <c r="A303" s="128" t="s">
        <v>231</v>
      </c>
      <c r="B303" s="128"/>
      <c r="C303" s="128"/>
      <c r="D303" s="128"/>
      <c r="E303" s="128"/>
      <c r="F303" s="129">
        <v>1</v>
      </c>
      <c r="R303"/>
      <c r="S303"/>
      <c r="T303"/>
      <c r="U303"/>
      <c r="V303"/>
      <c r="W303"/>
      <c r="X303"/>
    </row>
    <row r="304" spans="1:24" ht="13.5" customHeight="1" x14ac:dyDescent="0.25">
      <c r="A304" s="141" t="s">
        <v>232</v>
      </c>
      <c r="B304" s="141"/>
      <c r="C304" s="141"/>
      <c r="D304" s="141"/>
      <c r="E304" s="141"/>
      <c r="F304" s="142">
        <v>35</v>
      </c>
      <c r="R304"/>
      <c r="S304"/>
      <c r="T304"/>
      <c r="U304"/>
      <c r="V304"/>
      <c r="W304"/>
      <c r="X304"/>
    </row>
    <row r="305" spans="1:24" ht="17.25" customHeight="1" x14ac:dyDescent="0.25">
      <c r="A305" s="179" t="s">
        <v>1</v>
      </c>
      <c r="B305" s="180"/>
      <c r="C305" s="180"/>
      <c r="D305" s="180"/>
      <c r="E305" s="181"/>
      <c r="F305" s="137">
        <f>SUM(F256:F304)</f>
        <v>114200</v>
      </c>
      <c r="R305"/>
      <c r="S305"/>
      <c r="T305"/>
      <c r="U305"/>
      <c r="V305"/>
      <c r="W305"/>
      <c r="X305"/>
    </row>
    <row r="306" spans="1:24" s="29" customFormat="1" ht="10.9" customHeight="1" x14ac:dyDescent="0.25">
      <c r="A306" s="143"/>
      <c r="B306" s="143"/>
      <c r="C306" s="143"/>
      <c r="D306" s="143"/>
      <c r="E306" s="143"/>
      <c r="F306" s="144"/>
      <c r="R306"/>
      <c r="S306"/>
      <c r="T306"/>
      <c r="U306"/>
      <c r="V306"/>
      <c r="W306"/>
      <c r="X306"/>
    </row>
    <row r="307" spans="1:24" ht="16.5" thickBot="1" x14ac:dyDescent="0.3">
      <c r="A307" s="145" t="s">
        <v>233</v>
      </c>
      <c r="B307" s="145"/>
      <c r="C307" s="145"/>
      <c r="D307" s="145"/>
      <c r="E307" s="146"/>
      <c r="F307" s="146"/>
      <c r="G307" s="146"/>
      <c r="H307" s="146"/>
      <c r="I307" s="146"/>
      <c r="J307" s="146"/>
      <c r="K307" s="146"/>
      <c r="L307" s="146"/>
      <c r="M307" s="146"/>
      <c r="N307" s="146"/>
    </row>
    <row r="308" spans="1:24" ht="4.1500000000000004" customHeight="1" x14ac:dyDescent="0.2">
      <c r="M308" s="88"/>
      <c r="N308" s="88"/>
      <c r="X308" s="29"/>
    </row>
    <row r="309" spans="1:24" ht="15" x14ac:dyDescent="0.2">
      <c r="A309" s="161" t="s">
        <v>234</v>
      </c>
      <c r="B309" s="147" t="s">
        <v>1</v>
      </c>
      <c r="C309" s="147" t="s">
        <v>41</v>
      </c>
      <c r="D309" s="147" t="s">
        <v>42</v>
      </c>
      <c r="E309" s="147" t="s">
        <v>43</v>
      </c>
      <c r="F309" s="148"/>
      <c r="G309" s="148"/>
      <c r="H309" s="148"/>
      <c r="I309" s="148"/>
      <c r="J309" s="148"/>
      <c r="K309" s="148"/>
      <c r="L309" s="148"/>
      <c r="M309" s="148"/>
    </row>
    <row r="310" spans="1:24" ht="15" x14ac:dyDescent="0.25">
      <c r="A310" s="149" t="s">
        <v>23</v>
      </c>
      <c r="B310" s="150">
        <f>SUM(C310:M310)</f>
        <v>20871</v>
      </c>
      <c r="C310" s="151">
        <v>7262</v>
      </c>
      <c r="D310" s="151">
        <v>6776</v>
      </c>
      <c r="E310" s="151">
        <v>6833</v>
      </c>
      <c r="F310" s="152"/>
      <c r="G310" s="152"/>
      <c r="H310" s="152"/>
      <c r="I310" s="152"/>
      <c r="J310" s="152"/>
      <c r="K310" s="152"/>
      <c r="L310" s="152"/>
      <c r="M310" s="152"/>
      <c r="S310" s="29"/>
      <c r="T310" s="29"/>
      <c r="U310" s="29"/>
      <c r="V310" s="29"/>
      <c r="W310" s="29"/>
    </row>
    <row r="311" spans="1:24" ht="15" x14ac:dyDescent="0.25">
      <c r="A311" s="153" t="s">
        <v>24</v>
      </c>
      <c r="B311" s="150">
        <f>SUM(C311:M311)</f>
        <v>204306</v>
      </c>
      <c r="C311" s="151">
        <v>67454</v>
      </c>
      <c r="D311" s="151">
        <v>65826</v>
      </c>
      <c r="E311" s="151">
        <v>71026</v>
      </c>
      <c r="F311" s="152"/>
      <c r="G311" s="152"/>
      <c r="H311" s="152"/>
      <c r="I311" s="152"/>
      <c r="J311" s="152"/>
      <c r="K311" s="152"/>
      <c r="L311" s="152"/>
      <c r="M311" s="152"/>
    </row>
    <row r="312" spans="1:24" ht="15" x14ac:dyDescent="0.25">
      <c r="A312" s="153" t="s">
        <v>25</v>
      </c>
      <c r="B312" s="150">
        <f>SUM(C312:M312)</f>
        <v>200102</v>
      </c>
      <c r="C312" s="151">
        <v>65232</v>
      </c>
      <c r="D312" s="151">
        <v>65702</v>
      </c>
      <c r="E312" s="151">
        <v>69168</v>
      </c>
      <c r="F312" s="152"/>
      <c r="G312" s="152"/>
      <c r="H312" s="152"/>
      <c r="I312" s="152"/>
      <c r="J312" s="152"/>
      <c r="K312" s="152"/>
      <c r="L312" s="152"/>
      <c r="M312" s="152"/>
    </row>
    <row r="313" spans="1:24" ht="15" x14ac:dyDescent="0.25">
      <c r="A313" s="154" t="s">
        <v>151</v>
      </c>
      <c r="B313" s="155">
        <f>SUM(C313:M313)</f>
        <v>267891</v>
      </c>
      <c r="C313" s="156">
        <v>91849</v>
      </c>
      <c r="D313" s="156">
        <v>79962</v>
      </c>
      <c r="E313" s="156">
        <v>96080</v>
      </c>
      <c r="F313" s="152"/>
      <c r="G313" s="152"/>
      <c r="H313" s="152"/>
      <c r="I313" s="152"/>
      <c r="J313" s="152"/>
      <c r="K313" s="152"/>
      <c r="L313" s="152"/>
      <c r="M313" s="152"/>
    </row>
    <row r="314" spans="1:24" ht="15" x14ac:dyDescent="0.2">
      <c r="A314" s="161" t="s">
        <v>1</v>
      </c>
      <c r="B314" s="137">
        <f>SUM(B310:B313)</f>
        <v>693170</v>
      </c>
      <c r="C314" s="137">
        <f>SUM(C310:C313)</f>
        <v>231797</v>
      </c>
      <c r="D314" s="137">
        <f>SUM(D310:D313)</f>
        <v>218266</v>
      </c>
      <c r="E314" s="137">
        <f>SUM(E310:E313)</f>
        <v>243107</v>
      </c>
      <c r="F314" s="157"/>
      <c r="G314" s="157"/>
      <c r="H314" s="157"/>
      <c r="I314" s="157"/>
      <c r="J314" s="157"/>
      <c r="K314" s="157"/>
      <c r="L314" s="157"/>
      <c r="M314" s="157"/>
    </row>
    <row r="315" spans="1:24" x14ac:dyDescent="0.2">
      <c r="E315" s="55"/>
    </row>
    <row r="317" spans="1:24" x14ac:dyDescent="0.2">
      <c r="D317" s="55"/>
    </row>
    <row r="318" spans="1:24" x14ac:dyDescent="0.2">
      <c r="C318" s="55"/>
      <c r="D318" s="55"/>
      <c r="E318" s="55"/>
      <c r="F318" s="55"/>
      <c r="G318" s="55"/>
      <c r="H318" s="55"/>
      <c r="I318" s="55"/>
      <c r="J318" s="55"/>
      <c r="K318" s="55"/>
      <c r="L318" s="55"/>
      <c r="M318" s="55"/>
    </row>
    <row r="319" spans="1:24" x14ac:dyDescent="0.2">
      <c r="C319" s="55"/>
    </row>
    <row r="322" spans="2:4" x14ac:dyDescent="0.2">
      <c r="B322" s="55"/>
      <c r="C322" s="55"/>
      <c r="D322" s="55"/>
    </row>
    <row r="323" spans="2:4" x14ac:dyDescent="0.2">
      <c r="B323" s="55"/>
      <c r="C323" s="55"/>
      <c r="D323" s="55"/>
    </row>
    <row r="324" spans="2:4" x14ac:dyDescent="0.2">
      <c r="B324" s="55"/>
      <c r="C324" s="55"/>
      <c r="D324" s="55"/>
    </row>
    <row r="325" spans="2:4" x14ac:dyDescent="0.2">
      <c r="B325" s="55"/>
      <c r="C325" s="55"/>
      <c r="D325" s="55"/>
    </row>
  </sheetData>
  <mergeCells count="46">
    <mergeCell ref="I51:J51"/>
    <mergeCell ref="A11:Q11"/>
    <mergeCell ref="A12:Q12"/>
    <mergeCell ref="A13:Q13"/>
    <mergeCell ref="A14:Q14"/>
    <mergeCell ref="A17:Q17"/>
    <mergeCell ref="F22:G22"/>
    <mergeCell ref="F23:G23"/>
    <mergeCell ref="F24:G24"/>
    <mergeCell ref="F25:G25"/>
    <mergeCell ref="F35:G35"/>
    <mergeCell ref="F36:G36"/>
    <mergeCell ref="A127:P127"/>
    <mergeCell ref="A71:P71"/>
    <mergeCell ref="A105:A106"/>
    <mergeCell ref="B105:B106"/>
    <mergeCell ref="C105:C106"/>
    <mergeCell ref="D105:D106"/>
    <mergeCell ref="E105:E106"/>
    <mergeCell ref="F105:F106"/>
    <mergeCell ref="H105:H106"/>
    <mergeCell ref="I105:I106"/>
    <mergeCell ref="J105:J106"/>
    <mergeCell ref="K105:M105"/>
    <mergeCell ref="N105:N106"/>
    <mergeCell ref="O105:Q105"/>
    <mergeCell ref="H122:Q122"/>
    <mergeCell ref="A126:P126"/>
    <mergeCell ref="A139:E139"/>
    <mergeCell ref="K139:O139"/>
    <mergeCell ref="A151:P151"/>
    <mergeCell ref="A163:P163"/>
    <mergeCell ref="A181:P181"/>
    <mergeCell ref="A255:E255"/>
    <mergeCell ref="A305:E305"/>
    <mergeCell ref="J183:N183"/>
    <mergeCell ref="A213:N213"/>
    <mergeCell ref="A215:Q215"/>
    <mergeCell ref="A219:E219"/>
    <mergeCell ref="A250:E250"/>
    <mergeCell ref="A251:E251"/>
    <mergeCell ref="A183:A184"/>
    <mergeCell ref="B183:B184"/>
    <mergeCell ref="C183:E183"/>
    <mergeCell ref="F183:G183"/>
    <mergeCell ref="H183:I183"/>
  </mergeCells>
  <printOptions horizontalCentered="1"/>
  <pageMargins left="0.31496062992125984" right="0.31496062992125984" top="0.51181102362204722" bottom="0.31496062992125984" header="0.31496062992125984" footer="0.31496062992125984"/>
  <pageSetup paperSize="9" scale="59" fitToHeight="0" orientation="landscape" r:id="rId1"/>
  <headerFooter alignWithMargins="0">
    <oddFooter>&amp;L&amp;8Fuente: UGIGC - PNCVFS - MIMP&amp;RPág. &amp;P</oddFooter>
  </headerFooter>
  <rowBreaks count="4" manualBreakCount="4">
    <brk id="99" max="16" man="1"/>
    <brk id="161" max="16" man="1"/>
    <brk id="213" max="16" man="1"/>
    <brk id="25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garaujo</cp:lastModifiedBy>
  <cp:lastPrinted>2018-04-11T00:02:41Z</cp:lastPrinted>
  <dcterms:created xsi:type="dcterms:W3CDTF">2014-04-07T17:49:13Z</dcterms:created>
  <dcterms:modified xsi:type="dcterms:W3CDTF">2018-04-12T16:32:58Z</dcterms:modified>
</cp:coreProperties>
</file>