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vigo\Desktop\"/>
    </mc:Choice>
  </mc:AlternateContent>
  <bookViews>
    <workbookView xWindow="0" yWindow="0" windowWidth="28800" windowHeight="12435" tabRatio="749"/>
  </bookViews>
  <sheets>
    <sheet name="Casos CEM"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5" i="15" l="1"/>
  <c r="G319" i="15"/>
  <c r="B183" i="15"/>
  <c r="D183" i="15" s="1"/>
  <c r="C183" i="15"/>
  <c r="D175" i="15"/>
  <c r="D174" i="15"/>
  <c r="H27" i="15" l="1"/>
  <c r="I27" i="15"/>
  <c r="G27" i="15"/>
  <c r="D35" i="15"/>
  <c r="F319" i="15" l="1"/>
  <c r="E319" i="15"/>
  <c r="D319" i="15"/>
  <c r="C319" i="15"/>
  <c r="B318" i="15"/>
  <c r="B317" i="15"/>
  <c r="B316" i="15"/>
  <c r="B319" i="15" s="1"/>
  <c r="F310" i="15"/>
  <c r="J255" i="15"/>
  <c r="I255" i="15"/>
  <c r="H255" i="15"/>
  <c r="G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N215" i="15"/>
  <c r="M215" i="15"/>
  <c r="L215" i="15"/>
  <c r="K215" i="15"/>
  <c r="J215" i="15"/>
  <c r="I215" i="15"/>
  <c r="H215" i="15"/>
  <c r="G215" i="15"/>
  <c r="F215" i="15"/>
  <c r="E215" i="15"/>
  <c r="D215" i="15"/>
  <c r="C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D182" i="15"/>
  <c r="D181" i="15"/>
  <c r="D180" i="15"/>
  <c r="D179" i="15"/>
  <c r="D178" i="15"/>
  <c r="D177" i="15"/>
  <c r="D176" i="15"/>
  <c r="D173" i="15"/>
  <c r="D172" i="15"/>
  <c r="D171" i="15"/>
  <c r="I171" i="15" s="1"/>
  <c r="J164" i="15"/>
  <c r="I164" i="15"/>
  <c r="H164" i="15"/>
  <c r="G164" i="15"/>
  <c r="F164" i="15"/>
  <c r="E164" i="15"/>
  <c r="D164" i="15"/>
  <c r="C164" i="15"/>
  <c r="B163" i="15"/>
  <c r="B162" i="15"/>
  <c r="B161" i="15"/>
  <c r="B160" i="15"/>
  <c r="N152" i="15"/>
  <c r="M152" i="15"/>
  <c r="D152" i="15"/>
  <c r="C152" i="15"/>
  <c r="L151" i="15"/>
  <c r="B151" i="15"/>
  <c r="L150" i="15"/>
  <c r="B150" i="15"/>
  <c r="L149" i="15"/>
  <c r="B149" i="15"/>
  <c r="L148" i="15"/>
  <c r="B148" i="15"/>
  <c r="P140" i="15"/>
  <c r="O140" i="15"/>
  <c r="N140" i="15"/>
  <c r="M140" i="15"/>
  <c r="J140" i="15"/>
  <c r="I140" i="15"/>
  <c r="H140" i="15"/>
  <c r="G140" i="15"/>
  <c r="F140" i="15"/>
  <c r="E140" i="15"/>
  <c r="D140" i="15"/>
  <c r="C140" i="15"/>
  <c r="P139" i="15"/>
  <c r="O139" i="15"/>
  <c r="N139" i="15"/>
  <c r="M139" i="15"/>
  <c r="B139" i="15"/>
  <c r="P138" i="15"/>
  <c r="O138" i="15"/>
  <c r="N138" i="15"/>
  <c r="M138" i="15"/>
  <c r="B138" i="15"/>
  <c r="P137" i="15"/>
  <c r="O137" i="15"/>
  <c r="N137" i="15"/>
  <c r="M137" i="15"/>
  <c r="B137" i="15"/>
  <c r="B136" i="15"/>
  <c r="Q124" i="15"/>
  <c r="P124" i="15"/>
  <c r="O124" i="15"/>
  <c r="M124" i="15"/>
  <c r="L124" i="15"/>
  <c r="K124" i="15"/>
  <c r="I124" i="15"/>
  <c r="I125" i="15" s="1"/>
  <c r="F124" i="15"/>
  <c r="E124" i="15"/>
  <c r="D124" i="15"/>
  <c r="C124" i="15"/>
  <c r="N123" i="15"/>
  <c r="J123" i="15"/>
  <c r="B123" i="15"/>
  <c r="N122" i="15"/>
  <c r="J122" i="15"/>
  <c r="B122" i="15"/>
  <c r="N121" i="15"/>
  <c r="J121" i="15"/>
  <c r="B121" i="15"/>
  <c r="N120" i="15"/>
  <c r="J120" i="15"/>
  <c r="B120" i="15"/>
  <c r="N119" i="15"/>
  <c r="J119" i="15"/>
  <c r="B119" i="15"/>
  <c r="N118" i="15"/>
  <c r="J118" i="15"/>
  <c r="B118" i="15"/>
  <c r="N117" i="15"/>
  <c r="J117" i="15"/>
  <c r="B117" i="15"/>
  <c r="N116" i="15"/>
  <c r="J116" i="15"/>
  <c r="B116" i="15"/>
  <c r="N115" i="15"/>
  <c r="J115" i="15"/>
  <c r="B115" i="15"/>
  <c r="N114" i="15"/>
  <c r="J114" i="15"/>
  <c r="B114" i="15"/>
  <c r="N113" i="15"/>
  <c r="J113" i="15"/>
  <c r="B113" i="15"/>
  <c r="N112" i="15"/>
  <c r="J112" i="15"/>
  <c r="B112" i="15"/>
  <c r="J91" i="15"/>
  <c r="I91" i="15"/>
  <c r="H91" i="15"/>
  <c r="G91" i="15"/>
  <c r="F91" i="15"/>
  <c r="E91" i="15"/>
  <c r="N79" i="15" s="1"/>
  <c r="D91" i="15"/>
  <c r="C91" i="15"/>
  <c r="B90" i="15"/>
  <c r="B89" i="15"/>
  <c r="B88" i="15"/>
  <c r="B87" i="15"/>
  <c r="B86" i="15"/>
  <c r="B85" i="15"/>
  <c r="B84" i="15"/>
  <c r="B83" i="15"/>
  <c r="B82" i="15"/>
  <c r="N81" i="15"/>
  <c r="B81" i="15"/>
  <c r="B80" i="15"/>
  <c r="B79" i="15"/>
  <c r="G67" i="15"/>
  <c r="F67" i="15"/>
  <c r="E67" i="15"/>
  <c r="D67" i="15"/>
  <c r="C67" i="15"/>
  <c r="B66" i="15"/>
  <c r="B65" i="15"/>
  <c r="B64" i="15"/>
  <c r="B63" i="15"/>
  <c r="B62" i="15"/>
  <c r="B61" i="15"/>
  <c r="B60" i="15"/>
  <c r="B59" i="15"/>
  <c r="B58" i="15"/>
  <c r="K57" i="15"/>
  <c r="L56" i="15" s="1"/>
  <c r="B57" i="15"/>
  <c r="B56" i="15"/>
  <c r="B55" i="15"/>
  <c r="C35" i="15"/>
  <c r="B34" i="15"/>
  <c r="B33" i="15"/>
  <c r="B32" i="15"/>
  <c r="B31" i="15"/>
  <c r="B30" i="15"/>
  <c r="B29" i="15"/>
  <c r="B28" i="15"/>
  <c r="B27" i="15"/>
  <c r="J26" i="15"/>
  <c r="B26" i="15"/>
  <c r="J25" i="15"/>
  <c r="B25" i="15"/>
  <c r="J24" i="15"/>
  <c r="B24" i="15"/>
  <c r="J23" i="15"/>
  <c r="B23" i="15"/>
  <c r="J27" i="15" l="1"/>
  <c r="B215" i="15"/>
  <c r="G216" i="15" s="1"/>
  <c r="B152" i="15"/>
  <c r="P141" i="15"/>
  <c r="F255" i="15"/>
  <c r="J256" i="15" s="1"/>
  <c r="I183" i="15"/>
  <c r="B164" i="15"/>
  <c r="G165" i="15" s="1"/>
  <c r="D165" i="15"/>
  <c r="L152" i="15"/>
  <c r="M153" i="15" s="1"/>
  <c r="C153" i="15"/>
  <c r="B140" i="15"/>
  <c r="B141" i="15" s="1"/>
  <c r="N141" i="15"/>
  <c r="O141" i="15"/>
  <c r="M141" i="15"/>
  <c r="N124" i="15"/>
  <c r="N125" i="15" s="1"/>
  <c r="B124" i="15"/>
  <c r="F125" i="15" s="1"/>
  <c r="J124" i="15"/>
  <c r="K125" i="15" s="1"/>
  <c r="N78" i="15"/>
  <c r="B91" i="15"/>
  <c r="J92" i="15" s="1"/>
  <c r="N80" i="15"/>
  <c r="B67" i="15"/>
  <c r="D69" i="15" s="1"/>
  <c r="B35" i="15"/>
  <c r="D36" i="15" s="1"/>
  <c r="F141" i="15"/>
  <c r="J141" i="15"/>
  <c r="D141" i="15"/>
  <c r="I216" i="15"/>
  <c r="L216" i="15"/>
  <c r="D216" i="15"/>
  <c r="G92" i="15"/>
  <c r="L55" i="15"/>
  <c r="L57" i="15" s="1"/>
  <c r="G256" i="15" l="1"/>
  <c r="F256" i="15" s="1"/>
  <c r="H256" i="15"/>
  <c r="F216" i="15"/>
  <c r="N216" i="15"/>
  <c r="H216" i="15"/>
  <c r="B216" i="15"/>
  <c r="M216" i="15"/>
  <c r="C216" i="15"/>
  <c r="E216" i="15"/>
  <c r="K216" i="15"/>
  <c r="J216" i="15"/>
  <c r="I256" i="15"/>
  <c r="C125" i="15"/>
  <c r="E125" i="15"/>
  <c r="N93" i="15"/>
  <c r="O93" i="15" s="1"/>
  <c r="I165" i="15"/>
  <c r="C165" i="15"/>
  <c r="E165" i="15"/>
  <c r="J165" i="15"/>
  <c r="B165" i="15"/>
  <c r="F165" i="15"/>
  <c r="H165" i="15"/>
  <c r="N153" i="15"/>
  <c r="D153" i="15"/>
  <c r="B153" i="15" s="1"/>
  <c r="H141" i="15"/>
  <c r="I141" i="15"/>
  <c r="C141" i="15"/>
  <c r="G141" i="15"/>
  <c r="E141" i="15"/>
  <c r="P125" i="15"/>
  <c r="Q125" i="15"/>
  <c r="L125" i="15"/>
  <c r="M125" i="15"/>
  <c r="J125" i="15"/>
  <c r="B125" i="15"/>
  <c r="D125" i="15"/>
  <c r="O125" i="15"/>
  <c r="I92" i="15"/>
  <c r="E92" i="15"/>
  <c r="H92" i="15"/>
  <c r="C92" i="15"/>
  <c r="G69" i="15"/>
  <c r="E69" i="15"/>
  <c r="F92" i="15"/>
  <c r="B92" i="15"/>
  <c r="D92" i="15"/>
  <c r="O78" i="15"/>
  <c r="B69" i="15"/>
  <c r="F69" i="15"/>
  <c r="C69" i="15"/>
  <c r="C36" i="15"/>
  <c r="B36" i="15"/>
  <c r="O80" i="15"/>
  <c r="O79" i="15"/>
  <c r="L153" i="15"/>
  <c r="O81" i="15" l="1"/>
</calcChain>
</file>

<file path=xl/sharedStrings.xml><?xml version="1.0" encoding="utf-8"?>
<sst xmlns="http://schemas.openxmlformats.org/spreadsheetml/2006/main" count="393" uniqueCount="240">
  <si>
    <t>PROGRAMA NACIONAL CONTRA LA VIOLENCIA FAMILIAR Y SEXUAL</t>
  </si>
  <si>
    <t xml:space="preserve">Mes </t>
  </si>
  <si>
    <t>Total</t>
  </si>
  <si>
    <t>Ene</t>
  </si>
  <si>
    <t>Feb</t>
  </si>
  <si>
    <t>Mar</t>
  </si>
  <si>
    <t>Abr</t>
  </si>
  <si>
    <t>May</t>
  </si>
  <si>
    <t>Jun</t>
  </si>
  <si>
    <t>Jul</t>
  </si>
  <si>
    <t>Ago</t>
  </si>
  <si>
    <t>Set</t>
  </si>
  <si>
    <t>Oct</t>
  </si>
  <si>
    <t>Nov</t>
  </si>
  <si>
    <t>Dic</t>
  </si>
  <si>
    <t>Enero</t>
  </si>
  <si>
    <t>Febrero</t>
  </si>
  <si>
    <t>Marzo</t>
  </si>
  <si>
    <t>Abril</t>
  </si>
  <si>
    <t>Mayo</t>
  </si>
  <si>
    <t>Junio</t>
  </si>
  <si>
    <t>Julio</t>
  </si>
  <si>
    <t>Agosto</t>
  </si>
  <si>
    <t>Octubre</t>
  </si>
  <si>
    <t>Noviembre</t>
  </si>
  <si>
    <t>Diciembre</t>
  </si>
  <si>
    <t>%</t>
  </si>
  <si>
    <t>Mujer</t>
  </si>
  <si>
    <t>Hombre</t>
  </si>
  <si>
    <t>Adolescentes</t>
  </si>
  <si>
    <t>Adultos/as</t>
  </si>
  <si>
    <t>Niños y niñas</t>
  </si>
  <si>
    <t>Tipo de Violencia</t>
  </si>
  <si>
    <t>Casos atendidos por meses y tipo de violencia</t>
  </si>
  <si>
    <t>Económica o patrimonial</t>
  </si>
  <si>
    <t>Psicológica</t>
  </si>
  <si>
    <t>Física</t>
  </si>
  <si>
    <t>Sexual</t>
  </si>
  <si>
    <t>Violación sexual</t>
  </si>
  <si>
    <t>Lima</t>
  </si>
  <si>
    <t>Arequipa</t>
  </si>
  <si>
    <t>0-17 años</t>
  </si>
  <si>
    <t>60 + años</t>
  </si>
  <si>
    <t>Leve</t>
  </si>
  <si>
    <t>Moderado</t>
  </si>
  <si>
    <t>Variación %</t>
  </si>
  <si>
    <t>Admisión</t>
  </si>
  <si>
    <t>Psicología</t>
  </si>
  <si>
    <t>Social</t>
  </si>
  <si>
    <t>Departamento</t>
  </si>
  <si>
    <t>Ayacucho</t>
  </si>
  <si>
    <t>Puno</t>
  </si>
  <si>
    <t>Cusco</t>
  </si>
  <si>
    <t>La Libertad</t>
  </si>
  <si>
    <t>Ancash</t>
  </si>
  <si>
    <t>Lambayeque</t>
  </si>
  <si>
    <t>Piura</t>
  </si>
  <si>
    <t>Callao</t>
  </si>
  <si>
    <t>Tacna</t>
  </si>
  <si>
    <t>Cajamarca</t>
  </si>
  <si>
    <t>Ica</t>
  </si>
  <si>
    <t>San Martin</t>
  </si>
  <si>
    <t>Pasco</t>
  </si>
  <si>
    <t>Huancavelica</t>
  </si>
  <si>
    <t>Loreto</t>
  </si>
  <si>
    <t>Ucayali</t>
  </si>
  <si>
    <t>Tumbes</t>
  </si>
  <si>
    <t>Moquegua</t>
  </si>
  <si>
    <t>Amazonas</t>
  </si>
  <si>
    <t>Si</t>
  </si>
  <si>
    <t>No</t>
  </si>
  <si>
    <t>Junin</t>
  </si>
  <si>
    <t>Huanuco</t>
  </si>
  <si>
    <t>Apurimac</t>
  </si>
  <si>
    <t>Madre De Dios</t>
  </si>
  <si>
    <t>No especifica</t>
  </si>
  <si>
    <t>Setiembre</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</si>
  <si>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</si>
  <si>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</si>
  <si>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</si>
  <si>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</si>
  <si>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</si>
  <si>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</si>
  <si>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</si>
  <si>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</si>
  <si>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</si>
  <si>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</si>
  <si>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</si>
  <si>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</si>
  <si>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</si>
  <si>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</si>
  <si>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</si>
  <si>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</si>
  <si>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</si>
  <si>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</si>
  <si>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</si>
  <si>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</si>
  <si>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</si>
  <si>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</si>
  <si>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</si>
  <si>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</si>
  <si>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</si>
  <si>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</si>
  <si>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</si>
  <si>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</si>
  <si>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</si>
  <si>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</si>
  <si>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</si>
  <si>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</si>
  <si>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</si>
  <si>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</si>
  <si>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</si>
  <si>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</si>
  <si>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</si>
  <si>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</si>
  <si>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</si>
  <si>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</si>
  <si>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</si>
  <si>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</si>
  <si>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</si>
  <si>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</si>
  <si>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</si>
  <si>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</si>
  <si>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</si>
  <si>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</si>
  <si>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</si>
  <si>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</si>
  <si>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</si>
  <si>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</si>
  <si>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</si>
  <si>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</si>
  <si>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</si>
  <si>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</si>
  <si>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</si>
  <si>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</si>
  <si>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</si>
  <si>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</si>
  <si>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</si>
  <si>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</si>
  <si>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</si>
  <si>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</si>
  <si>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</si>
  <si>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</si>
  <si>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</si>
  <si>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</si>
  <si>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</si>
  <si>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</si>
  <si>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</si>
  <si>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</si>
  <si>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</si>
  <si>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</si>
  <si>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</si>
  <si>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</si>
  <si>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</si>
  <si>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</si>
  <si>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</si>
  <si>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</si>
  <si>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</si>
  <si>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</si>
  <si>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</si>
  <si>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</si>
  <si>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</si>
  <si>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</si>
  <si>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</si>
  <si>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</si>
  <si>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</si>
  <si>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</si>
  <si>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</si>
  <si>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</si>
  <si>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</si>
  <si>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</si>
  <si>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</si>
  <si>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</si>
  <si>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</si>
  <si>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</si>
  <si>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</si>
  <si>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</si>
  <si>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</si>
  <si>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</si>
  <si>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</si>
  <si>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</si>
  <si>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</si>
  <si>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</si>
  <si>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</si>
  <si>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</si>
  <si>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</si>
  <si>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</si>
  <si>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</si>
  <si>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</si>
  <si>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</si>
  <si>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</si>
  <si>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</si>
  <si>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</si>
  <si>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</si>
  <si>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</si>
  <si>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</si>
  <si>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</si>
  <si>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</si>
  <si>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</si>
  <si>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</si>
  <si>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</si>
  <si>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</si>
  <si>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</si>
  <si>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</si>
  <si>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</si>
  <si>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</si>
  <si>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</si>
  <si>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</si>
  <si>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</si>
  <si>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</si>
  <si>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</si>
  <si>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</si>
  <si>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</si>
  <si>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</si>
  <si>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</si>
  <si>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</si>
  <si>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</si>
  <si>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</si>
  <si>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</si>
  <si>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</si>
  <si>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</si>
  <si>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</si>
  <si>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</si>
  <si>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</si>
  <si>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</si>
  <si>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</si>
  <si>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</si>
  <si>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</si>
  <si>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</si>
  <si>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</si>
  <si>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</si>
  <si>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</si>
  <si>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</si>
  <si>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</si>
  <si>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</si>
  <si>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</si>
  <si>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</si>
  <si>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</si>
  <si>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</si>
  <si>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Mayo 2018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</si>
</sst>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Calibri"/>
      <family val="2"/>
      <scheme val="minor"/>
    </font>
    <font>
      <sz val="11"/>
      <color theme="1"/>
      <name val="Calibri"/>
      <family val="2"/>
      <scheme val="minor"/>
    </font>
    <font>
      <sz val="10"/>
      <name val="Arial Narrow"/>
      <family val="2"/>
    </font>
    <font>
      <b/>
      <sz val="17"/>
      <color theme="0"/>
      <name val="Arial"/>
      <family val="2"/>
    </font>
    <font>
      <b/>
      <sz val="14"/>
      <color theme="0"/>
      <name val="Arial"/>
      <family val="2"/>
    </font>
    <font>
      <b/>
      <sz val="10"/>
      <name val="Arial"/>
      <family val="2"/>
    </font>
    <font>
      <sz val="11"/>
      <color indexed="8"/>
      <name val="Calibri"/>
      <family val="2"/>
    </font>
    <font>
      <b/>
      <sz val="12"/>
      <color theme="1"/>
      <name val="Arial"/>
      <family val="2"/>
    </font>
    <font>
      <b/>
      <sz val="9"/>
      <color theme="0"/>
      <name val="Arial"/>
      <family val="2"/>
    </font>
    <font>
      <sz val="10"/>
      <name val="Arial"/>
      <family val="2"/>
    </font>
    <font>
      <b/>
      <sz val="11"/>
      <color theme="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
      <sz val="10"/>
      <name val="Arial"/>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DDEBF7"/>
        <bgColor indexed="64"/>
      </patternFill>
    </fill>
    <fill>
      <patternFill patternType="solid">
        <fgColor rgb="FF305496"/>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6">
    <xf numFmtId="0" fontId="0" fillId="0" borderId="0"/>
    <xf numFmtId="9" fontId="1"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1" fillId="0" borderId="0"/>
    <xf numFmtId="9" fontId="1" fillId="0" borderId="0" applyFont="0" applyFill="0" applyBorder="0" applyAlignment="0" applyProtection="0"/>
    <xf numFmtId="0" fontId="9" fillId="0" borderId="0">
      <alignment vertical="center"/>
    </xf>
    <xf numFmtId="0" fontId="9" fillId="0" borderId="0"/>
    <xf numFmtId="9" fontId="6" fillId="0" borderId="0" applyFont="0" applyFill="0" applyBorder="0" applyAlignment="0" applyProtection="0"/>
    <xf numFmtId="0" fontId="9" fillId="0" borderId="0"/>
    <xf numFmtId="0" fontId="9" fillId="0" borderId="0"/>
    <xf numFmtId="0" fontId="9" fillId="0" borderId="0"/>
  </cellStyleXfs>
  <cellXfs count="204">
    <xf numFmtId="0" fontId="0" fillId="0" borderId="0" xfId="0"/>
    <xf numFmtId="0" fontId="9" fillId="3" borderId="0" xfId="13" applyFill="1"/>
    <xf numFmtId="0" fontId="20" fillId="3" borderId="0" xfId="13" applyFont="1" applyFill="1" applyAlignment="1">
      <alignment horizontal="centerContinuous" vertical="center" wrapText="1"/>
    </xf>
    <xf numFmtId="0" fontId="21" fillId="3" borderId="0" xfId="13" applyFont="1" applyFill="1" applyAlignment="1">
      <alignment horizontal="centerContinuous" vertical="center" wrapText="1"/>
    </xf>
    <xf numFmtId="0" fontId="21" fillId="3" borderId="0" xfId="13" applyFont="1" applyFill="1"/>
    <xf numFmtId="0" fontId="5" fillId="3" borderId="0" xfId="11" applyFont="1" applyFill="1" applyAlignment="1">
      <alignment horizontal="centerContinuous" vertical="center"/>
    </xf>
    <xf numFmtId="0" fontId="9" fillId="3" borderId="0" xfId="13" applyFont="1" applyFill="1" applyAlignment="1">
      <alignment horizontal="centerContinuous" vertical="center"/>
    </xf>
    <xf numFmtId="0" fontId="19" fillId="7" borderId="0" xfId="13" applyFont="1" applyFill="1" applyBorder="1" applyAlignment="1">
      <alignment horizontal="centerContinuous" vertical="center"/>
    </xf>
    <xf numFmtId="0" fontId="9" fillId="7" borderId="0" xfId="13" applyFill="1"/>
    <xf numFmtId="0" fontId="13" fillId="7" borderId="0" xfId="13" applyFont="1" applyFill="1" applyBorder="1" applyAlignment="1">
      <alignment horizontal="centerContinuous" vertical="center"/>
    </xf>
    <xf numFmtId="0" fontId="15" fillId="7" borderId="0" xfId="13" applyFont="1" applyFill="1" applyBorder="1" applyAlignment="1">
      <alignment horizontal="centerContinuous" vertical="center"/>
    </xf>
    <xf numFmtId="0" fontId="4" fillId="5" borderId="12" xfId="13" applyFont="1" applyFill="1" applyBorder="1" applyAlignment="1" applyProtection="1">
      <alignment vertical="center"/>
      <protection hidden="1"/>
    </xf>
    <xf numFmtId="0" fontId="25" fillId="3" borderId="12" xfId="13" applyFont="1" applyFill="1" applyBorder="1" applyAlignment="1"/>
    <xf numFmtId="0" fontId="26" fillId="3" borderId="12" xfId="13" applyFont="1" applyFill="1" applyBorder="1" applyAlignment="1"/>
    <xf numFmtId="0" fontId="5" fillId="3" borderId="0" xfId="13" applyFont="1" applyFill="1"/>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xf>
    <xf numFmtId="0" fontId="15" fillId="5" borderId="0" xfId="13" applyFont="1" applyFill="1" applyBorder="1" applyAlignment="1">
      <alignment horizontal="center" vertical="center" wrapText="1"/>
    </xf>
    <xf numFmtId="0" fontId="10" fillId="5" borderId="0" xfId="13" applyFont="1" applyFill="1" applyBorder="1" applyAlignment="1">
      <alignment horizontal="center" vertical="center" wrapText="1"/>
    </xf>
    <xf numFmtId="0" fontId="11" fillId="4" borderId="4" xfId="13" applyFont="1" applyFill="1" applyBorder="1" applyAlignment="1">
      <alignment horizontal="left" vertical="center"/>
    </xf>
    <xf numFmtId="3" fontId="11" fillId="4" borderId="4" xfId="13" applyNumberFormat="1" applyFont="1" applyFill="1" applyBorder="1" applyAlignment="1">
      <alignment horizontal="center" vertical="center"/>
    </xf>
    <xf numFmtId="3" fontId="12" fillId="4" borderId="4" xfId="13" applyNumberFormat="1" applyFont="1" applyFill="1" applyBorder="1" applyAlignment="1">
      <alignment horizontal="center" vertical="center"/>
    </xf>
    <xf numFmtId="0" fontId="9" fillId="3" borderId="0" xfId="13" applyFill="1" applyAlignment="1">
      <alignment horizontal="center" vertical="center"/>
    </xf>
    <xf numFmtId="0" fontId="11" fillId="4" borderId="5" xfId="13" applyFont="1" applyFill="1" applyBorder="1" applyAlignment="1">
      <alignment horizontal="left" vertical="center"/>
    </xf>
    <xf numFmtId="3" fontId="11" fillId="4" borderId="5" xfId="13" applyNumberFormat="1" applyFont="1" applyFill="1" applyBorder="1" applyAlignment="1">
      <alignment horizontal="center" vertical="center"/>
    </xf>
    <xf numFmtId="3" fontId="12" fillId="4" borderId="5" xfId="13" applyNumberFormat="1" applyFont="1" applyFill="1" applyBorder="1" applyAlignment="1">
      <alignment horizontal="center" vertical="center"/>
    </xf>
    <xf numFmtId="3" fontId="12" fillId="4" borderId="6" xfId="13" applyNumberFormat="1" applyFont="1" applyFill="1" applyBorder="1" applyAlignment="1">
      <alignment horizontal="center" vertical="center"/>
    </xf>
    <xf numFmtId="3" fontId="11" fillId="4" borderId="6" xfId="13" applyNumberFormat="1" applyFont="1" applyFill="1" applyBorder="1" applyAlignment="1">
      <alignment horizontal="center" vertical="center"/>
    </xf>
    <xf numFmtId="0" fontId="11" fillId="4" borderId="6" xfId="13" applyFont="1" applyFill="1" applyBorder="1" applyAlignment="1">
      <alignment horizontal="left" vertical="center"/>
    </xf>
    <xf numFmtId="3" fontId="10" fillId="5" borderId="0" xfId="13" applyNumberFormat="1" applyFont="1" applyFill="1" applyBorder="1" applyAlignment="1">
      <alignment horizontal="center" vertical="center"/>
    </xf>
    <xf numFmtId="0" fontId="11" fillId="4" borderId="12" xfId="13" applyFont="1" applyFill="1" applyBorder="1" applyAlignment="1">
      <alignment vertical="center"/>
    </xf>
    <xf numFmtId="164" fontId="11" fillId="4" borderId="12" xfId="7" applyNumberFormat="1" applyFont="1" applyFill="1" applyBorder="1" applyAlignment="1">
      <alignment horizontal="center" vertical="center"/>
    </xf>
    <xf numFmtId="0" fontId="11" fillId="2" borderId="0" xfId="13" applyFont="1" applyFill="1" applyBorder="1" applyAlignment="1">
      <alignment vertical="center"/>
    </xf>
    <xf numFmtId="164" fontId="11" fillId="2" borderId="0" xfId="7" applyNumberFormat="1" applyFont="1" applyFill="1" applyBorder="1" applyAlignment="1">
      <alignment horizontal="center" vertical="center"/>
    </xf>
    <xf numFmtId="0" fontId="9" fillId="2" borderId="0" xfId="13" applyFill="1"/>
    <xf numFmtId="0" fontId="10" fillId="2" borderId="0" xfId="13" applyFont="1" applyFill="1" applyBorder="1" applyAlignment="1">
      <alignment horizontal="left" vertical="center"/>
    </xf>
    <xf numFmtId="3" fontId="10" fillId="2" borderId="0" xfId="13" applyNumberFormat="1" applyFont="1" applyFill="1" applyBorder="1" applyAlignment="1">
      <alignment horizontal="center" vertical="center"/>
    </xf>
    <xf numFmtId="0" fontId="9" fillId="2" borderId="0" xfId="13" applyFont="1" applyFill="1"/>
    <xf numFmtId="0" fontId="27" fillId="3" borderId="0" xfId="13" applyFont="1" applyFill="1"/>
    <xf numFmtId="0" fontId="26" fillId="3" borderId="0" xfId="13" applyFont="1" applyFill="1" applyBorder="1" applyAlignment="1">
      <alignment horizontal="left"/>
    </xf>
    <xf numFmtId="0" fontId="8" fillId="5" borderId="0" xfId="13" applyFont="1" applyFill="1" applyBorder="1" applyAlignment="1">
      <alignment horizontal="center" vertical="center"/>
    </xf>
    <xf numFmtId="0" fontId="15" fillId="2" borderId="0" xfId="13" applyFont="1" applyFill="1" applyBorder="1" applyAlignment="1">
      <alignment vertical="center" wrapText="1"/>
    </xf>
    <xf numFmtId="0" fontId="5" fillId="2" borderId="0" xfId="13" applyFont="1" applyFill="1" applyBorder="1" applyAlignment="1">
      <alignment horizontal="left" vertical="center"/>
    </xf>
    <xf numFmtId="0" fontId="9" fillId="3" borderId="0" xfId="13" applyFont="1" applyFill="1"/>
    <xf numFmtId="0" fontId="11" fillId="2" borderId="0" xfId="13" applyFont="1" applyFill="1" applyBorder="1" applyAlignment="1">
      <alignment horizontal="left" vertical="center"/>
    </xf>
    <xf numFmtId="164" fontId="11" fillId="4" borderId="4" xfId="7" applyNumberFormat="1" applyFont="1" applyFill="1" applyBorder="1" applyAlignment="1">
      <alignment horizontal="center" vertical="center"/>
    </xf>
    <xf numFmtId="0" fontId="9" fillId="3" borderId="0" xfId="13" applyFont="1" applyFill="1" applyAlignment="1">
      <alignment horizontal="center" vertical="center"/>
    </xf>
    <xf numFmtId="0" fontId="9" fillId="2" borderId="0" xfId="13" applyFill="1" applyBorder="1" applyAlignment="1">
      <alignment horizontal="center" vertical="center"/>
    </xf>
    <xf numFmtId="164" fontId="11" fillId="4" borderId="6" xfId="7" applyNumberFormat="1" applyFont="1" applyFill="1" applyBorder="1" applyAlignment="1">
      <alignment horizontal="center" vertical="center"/>
    </xf>
    <xf numFmtId="164" fontId="10" fillId="5" borderId="0" xfId="1" applyNumberFormat="1" applyFont="1" applyFill="1" applyBorder="1" applyAlignment="1">
      <alignment horizontal="center" vertical="center"/>
    </xf>
    <xf numFmtId="3" fontId="5" fillId="2" borderId="0" xfId="13"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0" fontId="5" fillId="3" borderId="0" xfId="13" applyFont="1" applyFill="1" applyBorder="1" applyAlignment="1">
      <alignment vertical="center"/>
    </xf>
    <xf numFmtId="9" fontId="9" fillId="3" borderId="0" xfId="7" applyFont="1" applyFill="1" applyBorder="1" applyAlignment="1">
      <alignment horizontal="center" vertical="center"/>
    </xf>
    <xf numFmtId="0" fontId="9" fillId="2" borderId="0" xfId="13" applyFill="1" applyBorder="1"/>
    <xf numFmtId="0" fontId="5" fillId="4" borderId="12" xfId="13" applyFont="1" applyFill="1" applyBorder="1" applyAlignment="1">
      <alignment vertical="center"/>
    </xf>
    <xf numFmtId="164" fontId="5" fillId="4" borderId="12" xfId="7" applyNumberFormat="1" applyFont="1" applyFill="1" applyBorder="1" applyAlignment="1">
      <alignment horizontal="center" vertical="center"/>
    </xf>
    <xf numFmtId="9" fontId="5" fillId="3" borderId="0" xfId="7" applyFont="1" applyFill="1" applyBorder="1" applyAlignment="1">
      <alignment horizontal="center" vertical="center"/>
    </xf>
    <xf numFmtId="0" fontId="2" fillId="3" borderId="0" xfId="13" applyFont="1" applyFill="1" applyProtection="1"/>
    <xf numFmtId="0" fontId="9" fillId="2" borderId="0" xfId="13" applyFill="1" applyAlignment="1">
      <alignment horizontal="left" vertical="center"/>
    </xf>
    <xf numFmtId="0" fontId="19" fillId="3" borderId="0" xfId="13" applyFont="1" applyFill="1"/>
    <xf numFmtId="0" fontId="10" fillId="5" borderId="0" xfId="13" applyFont="1" applyFill="1" applyBorder="1" applyAlignment="1">
      <alignment vertical="center" wrapText="1"/>
    </xf>
    <xf numFmtId="0" fontId="9" fillId="3" borderId="0" xfId="13" applyFont="1" applyFill="1" applyBorder="1" applyAlignment="1">
      <alignment horizontal="left" vertical="center"/>
    </xf>
    <xf numFmtId="3" fontId="9" fillId="3" borderId="0" xfId="13" applyNumberFormat="1" applyFont="1" applyFill="1" applyBorder="1" applyAlignment="1">
      <alignment horizontal="center" vertical="center"/>
    </xf>
    <xf numFmtId="0" fontId="9" fillId="3" borderId="0" xfId="13" applyFill="1" applyAlignment="1">
      <alignment horizontal="left" vertical="center"/>
    </xf>
    <xf numFmtId="0" fontId="9" fillId="3" borderId="0" xfId="13" applyFont="1" applyFill="1" applyAlignment="1">
      <alignment horizontal="left" vertical="center"/>
    </xf>
    <xf numFmtId="0" fontId="9" fillId="3" borderId="0" xfId="13" applyFont="1" applyFill="1" applyBorder="1" applyAlignment="1">
      <alignment horizontal="center" vertical="center"/>
    </xf>
    <xf numFmtId="3" fontId="9" fillId="3" borderId="0" xfId="13" applyNumberFormat="1" applyFill="1"/>
    <xf numFmtId="0" fontId="19" fillId="3" borderId="0" xfId="13" applyFont="1" applyFill="1" applyBorder="1" applyAlignment="1">
      <alignment horizontal="center" vertical="center"/>
    </xf>
    <xf numFmtId="3" fontId="19" fillId="3" borderId="0" xfId="13" applyNumberFormat="1" applyFont="1" applyFill="1" applyBorder="1" applyAlignment="1">
      <alignment horizontal="center" vertical="center"/>
    </xf>
    <xf numFmtId="9" fontId="19" fillId="3" borderId="0" xfId="7" applyNumberFormat="1" applyFont="1" applyFill="1" applyBorder="1" applyAlignment="1">
      <alignment horizontal="center" vertical="center"/>
    </xf>
    <xf numFmtId="0" fontId="9" fillId="3" borderId="0" xfId="13" applyFont="1" applyFill="1" applyAlignment="1">
      <alignment horizontal="center"/>
    </xf>
    <xf numFmtId="0" fontId="7" fillId="3" borderId="12" xfId="13" applyFont="1" applyFill="1" applyBorder="1" applyAlignment="1"/>
    <xf numFmtId="0" fontId="13" fillId="3" borderId="12" xfId="13" applyFont="1" applyFill="1" applyBorder="1" applyAlignment="1"/>
    <xf numFmtId="0" fontId="16" fillId="3" borderId="0" xfId="13" applyFont="1" applyFill="1" applyAlignment="1">
      <alignment horizontal="center"/>
    </xf>
    <xf numFmtId="0" fontId="12" fillId="3" borderId="0" xfId="13" applyFont="1" applyFill="1"/>
    <xf numFmtId="0" fontId="29" fillId="5" borderId="8" xfId="13" applyFont="1" applyFill="1" applyBorder="1" applyAlignment="1">
      <alignment horizontal="center" vertical="center" wrapText="1"/>
    </xf>
    <xf numFmtId="0" fontId="29" fillId="5" borderId="13" xfId="13" applyFont="1" applyFill="1" applyBorder="1" applyAlignment="1">
      <alignment horizontal="center" vertical="center" wrapText="1"/>
    </xf>
    <xf numFmtId="0" fontId="11" fillId="4" borderId="4" xfId="13" applyFont="1" applyFill="1" applyBorder="1" applyAlignment="1">
      <alignment horizontal="justify" vertical="center"/>
    </xf>
    <xf numFmtId="3" fontId="12" fillId="3" borderId="0" xfId="13" applyNumberFormat="1" applyFont="1" applyFill="1" applyAlignment="1">
      <alignment horizontal="left"/>
    </xf>
    <xf numFmtId="3" fontId="11" fillId="4" borderId="14" xfId="13" applyNumberFormat="1" applyFont="1" applyFill="1" applyBorder="1" applyAlignment="1">
      <alignment horizontal="center" vertical="center"/>
    </xf>
    <xf numFmtId="3" fontId="12" fillId="4" borderId="14" xfId="13" applyNumberFormat="1" applyFont="1" applyFill="1" applyBorder="1" applyAlignment="1">
      <alignment horizontal="center" vertical="center"/>
    </xf>
    <xf numFmtId="0" fontId="11" fillId="4" borderId="5" xfId="13" applyFont="1" applyFill="1" applyBorder="1" applyAlignment="1">
      <alignment horizontal="justify" vertical="center"/>
    </xf>
    <xf numFmtId="0" fontId="11" fillId="4" borderId="5" xfId="13" applyFont="1" applyFill="1" applyBorder="1" applyAlignment="1">
      <alignment horizontal="center" vertical="center"/>
    </xf>
    <xf numFmtId="0" fontId="11" fillId="4" borderId="15" xfId="13" applyFont="1" applyFill="1" applyBorder="1" applyAlignment="1">
      <alignment horizontal="left" vertical="center"/>
    </xf>
    <xf numFmtId="3" fontId="11" fillId="4" borderId="15"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3" fontId="12" fillId="4" borderId="16" xfId="13" applyNumberFormat="1" applyFont="1" applyFill="1" applyBorder="1" applyAlignment="1">
      <alignment horizontal="center" vertical="center"/>
    </xf>
    <xf numFmtId="0" fontId="10" fillId="5" borderId="11" xfId="13" applyFont="1" applyFill="1" applyBorder="1" applyAlignment="1">
      <alignment horizontal="left" vertical="center"/>
    </xf>
    <xf numFmtId="3" fontId="10" fillId="5" borderId="11" xfId="13" applyNumberFormat="1" applyFont="1" applyFill="1" applyBorder="1" applyAlignment="1">
      <alignment horizontal="center" vertical="center"/>
    </xf>
    <xf numFmtId="0" fontId="10" fillId="5" borderId="0" xfId="13" applyFont="1" applyFill="1" applyBorder="1" applyAlignment="1">
      <alignment horizontal="justify" vertical="center"/>
    </xf>
    <xf numFmtId="0" fontId="11" fillId="4" borderId="17" xfId="13" applyFont="1" applyFill="1" applyBorder="1" applyAlignment="1">
      <alignment horizontal="left" vertical="center"/>
    </xf>
    <xf numFmtId="164" fontId="11" fillId="4" borderId="17" xfId="7" applyNumberFormat="1" applyFont="1" applyFill="1" applyBorder="1" applyAlignment="1">
      <alignment horizontal="center" vertical="center"/>
    </xf>
    <xf numFmtId="0" fontId="11" fillId="4" borderId="12" xfId="13" applyFont="1" applyFill="1" applyBorder="1" applyAlignment="1">
      <alignment horizontal="left" vertical="center"/>
    </xf>
    <xf numFmtId="0" fontId="30" fillId="3" borderId="0" xfId="13" applyFont="1" applyFill="1" applyAlignment="1">
      <alignment horizontal="center" vertical="center" wrapText="1"/>
    </xf>
    <xf numFmtId="0" fontId="11" fillId="4" borderId="4" xfId="13" applyFont="1" applyFill="1" applyBorder="1" applyAlignment="1">
      <alignment horizontal="left" vertical="center" wrapText="1"/>
    </xf>
    <xf numFmtId="0" fontId="11" fillId="4" borderId="4" xfId="13" applyFont="1" applyFill="1" applyBorder="1" applyAlignment="1">
      <alignment horizontal="center" vertical="center" wrapText="1"/>
    </xf>
    <xf numFmtId="3" fontId="9" fillId="2" borderId="0" xfId="13" applyNumberFormat="1" applyFill="1" applyBorder="1" applyAlignment="1">
      <alignment horizontal="center" vertical="center"/>
    </xf>
    <xf numFmtId="3" fontId="9" fillId="2" borderId="0" xfId="13" applyNumberFormat="1" applyFill="1" applyBorder="1" applyAlignment="1">
      <alignment horizontal="center"/>
    </xf>
    <xf numFmtId="0" fontId="11" fillId="4" borderId="6" xfId="13" applyFont="1" applyFill="1" applyBorder="1" applyAlignment="1">
      <alignment horizontal="justify" vertical="center"/>
    </xf>
    <xf numFmtId="3" fontId="12" fillId="4" borderId="0" xfId="13" applyNumberFormat="1" applyFont="1" applyFill="1" applyBorder="1" applyAlignment="1">
      <alignment horizontal="center" vertical="center"/>
    </xf>
    <xf numFmtId="0" fontId="9" fillId="3" borderId="0" xfId="13" applyFill="1" applyBorder="1"/>
    <xf numFmtId="0" fontId="18" fillId="3" borderId="0" xfId="13" applyFont="1" applyFill="1" applyBorder="1" applyAlignment="1">
      <alignment horizontal="center" vertical="center" wrapText="1"/>
    </xf>
    <xf numFmtId="0" fontId="31" fillId="4" borderId="4" xfId="13" applyFont="1" applyFill="1" applyBorder="1" applyAlignment="1">
      <alignment horizontal="left" vertical="center" wrapText="1"/>
    </xf>
    <xf numFmtId="3" fontId="9" fillId="3" borderId="0" xfId="13" applyNumberFormat="1" applyFill="1" applyBorder="1" applyAlignment="1">
      <alignment horizontal="center"/>
    </xf>
    <xf numFmtId="0" fontId="31" fillId="4" borderId="6" xfId="13" applyFont="1" applyFill="1" applyBorder="1" applyAlignment="1">
      <alignment horizontal="justify" vertical="center"/>
    </xf>
    <xf numFmtId="3" fontId="5" fillId="3" borderId="0" xfId="13" applyNumberFormat="1" applyFont="1" applyFill="1" applyBorder="1" applyAlignment="1">
      <alignment horizontal="center"/>
    </xf>
    <xf numFmtId="0" fontId="11" fillId="6" borderId="1" xfId="13" applyFont="1" applyFill="1" applyBorder="1" applyAlignment="1">
      <alignment horizontal="justify" vertical="center"/>
    </xf>
    <xf numFmtId="9" fontId="11" fillId="6" borderId="1" xfId="1" applyFont="1" applyFill="1" applyBorder="1" applyAlignment="1">
      <alignment horizontal="center" vertical="center"/>
    </xf>
    <xf numFmtId="3" fontId="5" fillId="2" borderId="0" xfId="13" applyNumberFormat="1" applyFont="1" applyFill="1" applyBorder="1" applyAlignment="1">
      <alignment horizontal="center"/>
    </xf>
    <xf numFmtId="0" fontId="17" fillId="3" borderId="0" xfId="13" applyFont="1" applyFill="1"/>
    <xf numFmtId="0" fontId="29" fillId="5" borderId="0" xfId="13" applyFont="1" applyFill="1" applyBorder="1" applyAlignment="1">
      <alignment horizontal="center" vertical="center" wrapText="1"/>
    </xf>
    <xf numFmtId="0" fontId="9" fillId="2" borderId="0" xfId="14" applyFill="1"/>
    <xf numFmtId="3" fontId="11" fillId="4" borderId="0" xfId="13" applyNumberFormat="1" applyFont="1" applyFill="1" applyBorder="1" applyAlignment="1">
      <alignment horizontal="center" vertical="center"/>
    </xf>
    <xf numFmtId="0" fontId="10" fillId="5" borderId="18" xfId="13" applyFont="1" applyFill="1" applyBorder="1" applyAlignment="1">
      <alignment horizontal="justify" vertical="center"/>
    </xf>
    <xf numFmtId="3" fontId="10" fillId="5" borderId="19" xfId="13" applyNumberFormat="1" applyFont="1" applyFill="1" applyBorder="1" applyAlignment="1">
      <alignment horizontal="center" vertical="center"/>
    </xf>
    <xf numFmtId="0" fontId="10" fillId="5" borderId="0" xfId="13" applyFont="1" applyFill="1" applyBorder="1" applyAlignment="1">
      <alignment horizontal="right" vertical="center" wrapText="1"/>
    </xf>
    <xf numFmtId="0" fontId="32" fillId="3" borderId="0" xfId="13" applyFont="1" applyFill="1"/>
    <xf numFmtId="164" fontId="12" fillId="4" borderId="4" xfId="7" applyNumberFormat="1" applyFont="1" applyFill="1" applyBorder="1" applyAlignment="1">
      <alignment horizontal="right" vertical="center"/>
    </xf>
    <xf numFmtId="164" fontId="19" fillId="3" borderId="0" xfId="7" applyNumberFormat="1" applyFont="1" applyFill="1"/>
    <xf numFmtId="164" fontId="12" fillId="4" borderId="6" xfId="7" applyNumberFormat="1" applyFont="1" applyFill="1" applyBorder="1" applyAlignment="1">
      <alignment horizontal="right" vertical="center"/>
    </xf>
    <xf numFmtId="164" fontId="10" fillId="5" borderId="0" xfId="7" applyNumberFormat="1" applyFont="1" applyFill="1" applyBorder="1" applyAlignment="1">
      <alignment horizontal="right" vertical="center"/>
    </xf>
    <xf numFmtId="0" fontId="19" fillId="3" borderId="0" xfId="13" applyFont="1" applyFill="1" applyAlignment="1">
      <alignment wrapText="1"/>
    </xf>
    <xf numFmtId="0" fontId="25" fillId="3" borderId="12" xfId="13" applyFont="1" applyFill="1" applyBorder="1" applyAlignment="1">
      <alignment horizontal="left"/>
    </xf>
    <xf numFmtId="0" fontId="9" fillId="0" borderId="0" xfId="15"/>
    <xf numFmtId="0" fontId="10" fillId="2" borderId="0" xfId="13" applyFont="1" applyFill="1" applyBorder="1" applyAlignment="1">
      <alignment vertical="center" wrapText="1"/>
    </xf>
    <xf numFmtId="0" fontId="8" fillId="5" borderId="21" xfId="13" applyFont="1" applyFill="1" applyBorder="1" applyAlignment="1">
      <alignment horizontal="center" vertical="center" wrapText="1"/>
    </xf>
    <xf numFmtId="0" fontId="8" fillId="5" borderId="22" xfId="13" applyFont="1" applyFill="1" applyBorder="1" applyAlignment="1">
      <alignment horizontal="center" vertical="center" wrapText="1"/>
    </xf>
    <xf numFmtId="0" fontId="8" fillId="5" borderId="21" xfId="13" applyFont="1" applyFill="1" applyBorder="1" applyAlignment="1">
      <alignment vertical="center" wrapText="1"/>
    </xf>
    <xf numFmtId="0" fontId="8" fillId="2" borderId="0" xfId="13" applyFont="1" applyFill="1" applyBorder="1" applyAlignment="1">
      <alignment vertical="center" wrapText="1"/>
    </xf>
    <xf numFmtId="3" fontId="12" fillId="4" borderId="23" xfId="13" applyNumberFormat="1" applyFont="1" applyFill="1" applyBorder="1" applyAlignment="1">
      <alignment vertical="center"/>
    </xf>
    <xf numFmtId="3" fontId="11" fillId="4" borderId="23" xfId="13" applyNumberFormat="1" applyFont="1" applyFill="1" applyBorder="1" applyAlignment="1">
      <alignment horizontal="right" vertical="center"/>
    </xf>
    <xf numFmtId="3" fontId="12" fillId="4" borderId="23" xfId="13" applyNumberFormat="1" applyFont="1" applyFill="1" applyBorder="1" applyAlignment="1">
      <alignment horizontal="center" vertical="center"/>
    </xf>
    <xf numFmtId="3" fontId="12" fillId="6" borderId="4" xfId="13" applyNumberFormat="1" applyFont="1" applyFill="1" applyBorder="1" applyAlignment="1">
      <alignment horizontal="center" vertical="center"/>
    </xf>
    <xf numFmtId="3" fontId="12" fillId="6" borderId="23" xfId="13" applyNumberFormat="1" applyFont="1" applyFill="1" applyBorder="1" applyAlignment="1">
      <alignment horizontal="center" vertical="center"/>
    </xf>
    <xf numFmtId="3" fontId="11" fillId="2" borderId="0" xfId="13" applyNumberFormat="1" applyFont="1" applyFill="1" applyBorder="1" applyAlignment="1">
      <alignment vertical="center"/>
    </xf>
    <xf numFmtId="3" fontId="12" fillId="4" borderId="24" xfId="13" applyNumberFormat="1" applyFont="1" applyFill="1" applyBorder="1" applyAlignment="1">
      <alignment vertical="center"/>
    </xf>
    <xf numFmtId="3" fontId="11" fillId="4" borderId="24" xfId="13" applyNumberFormat="1" applyFont="1" applyFill="1" applyBorder="1" applyAlignment="1">
      <alignment horizontal="right" vertical="center"/>
    </xf>
    <xf numFmtId="3" fontId="12" fillId="4" borderId="25" xfId="13" applyNumberFormat="1" applyFont="1" applyFill="1" applyBorder="1" applyAlignment="1">
      <alignment horizontal="center" vertical="center"/>
    </xf>
    <xf numFmtId="3" fontId="12" fillId="6" borderId="0" xfId="13" applyNumberFormat="1" applyFont="1" applyFill="1" applyBorder="1" applyAlignment="1">
      <alignment horizontal="center" vertical="center"/>
    </xf>
    <xf numFmtId="3" fontId="12" fillId="6" borderId="25" xfId="13" applyNumberFormat="1" applyFont="1" applyFill="1" applyBorder="1" applyAlignment="1">
      <alignment horizontal="center" vertical="center"/>
    </xf>
    <xf numFmtId="3" fontId="10" fillId="5" borderId="0" xfId="13" applyNumberFormat="1" applyFont="1" applyFill="1" applyBorder="1" applyAlignment="1">
      <alignment horizontal="right" vertical="center"/>
    </xf>
    <xf numFmtId="164" fontId="11" fillId="4" borderId="4" xfId="1" applyNumberFormat="1" applyFont="1" applyFill="1" applyBorder="1" applyAlignment="1">
      <alignment horizontal="right" vertical="center"/>
    </xf>
    <xf numFmtId="164" fontId="11" fillId="2" borderId="0" xfId="13" applyNumberFormat="1" applyFont="1" applyFill="1" applyBorder="1" applyAlignment="1">
      <alignment vertical="center"/>
    </xf>
    <xf numFmtId="0" fontId="9" fillId="3" borderId="0" xfId="13" applyFont="1" applyFill="1" applyAlignment="1">
      <alignment vertical="center" wrapText="1"/>
    </xf>
    <xf numFmtId="0" fontId="25" fillId="3" borderId="0" xfId="13" applyFont="1" applyFill="1" applyBorder="1" applyAlignment="1"/>
    <xf numFmtId="0" fontId="10" fillId="5" borderId="7" xfId="13" applyFont="1" applyFill="1" applyBorder="1" applyAlignment="1">
      <alignment horizontal="right" vertical="center" wrapText="1"/>
    </xf>
    <xf numFmtId="0" fontId="15" fillId="2" borderId="10" xfId="13" applyFont="1" applyFill="1" applyBorder="1" applyAlignment="1">
      <alignment horizontal="center" vertical="center" wrapText="1"/>
    </xf>
    <xf numFmtId="0" fontId="12" fillId="4" borderId="4" xfId="13" applyFont="1" applyFill="1" applyBorder="1" applyAlignment="1">
      <alignment vertical="center"/>
    </xf>
    <xf numFmtId="3" fontId="11" fillId="4" borderId="4" xfId="13" applyNumberFormat="1" applyFont="1" applyFill="1" applyBorder="1" applyAlignment="1">
      <alignment horizontal="right" vertical="center"/>
    </xf>
    <xf numFmtId="3" fontId="12" fillId="4" borderId="4" xfId="13" applyNumberFormat="1" applyFont="1" applyFill="1" applyBorder="1" applyAlignment="1">
      <alignment horizontal="right" vertical="center"/>
    </xf>
    <xf numFmtId="0" fontId="12" fillId="4" borderId="5" xfId="13" applyFont="1" applyFill="1" applyBorder="1" applyAlignment="1">
      <alignment vertical="center"/>
    </xf>
    <xf numFmtId="3" fontId="11" fillId="4" borderId="5" xfId="13" applyNumberFormat="1" applyFont="1" applyFill="1" applyBorder="1" applyAlignment="1">
      <alignment horizontal="right" vertical="center"/>
    </xf>
    <xf numFmtId="3" fontId="12" fillId="4" borderId="5" xfId="13" applyNumberFormat="1" applyFont="1" applyFill="1" applyBorder="1" applyAlignment="1">
      <alignment horizontal="right" vertical="center"/>
    </xf>
    <xf numFmtId="0" fontId="12" fillId="4" borderId="0" xfId="13" applyFont="1" applyFill="1" applyAlignment="1">
      <alignment vertical="center"/>
    </xf>
    <xf numFmtId="3" fontId="11" fillId="4" borderId="0" xfId="13" applyNumberFormat="1" applyFont="1" applyFill="1" applyAlignment="1">
      <alignment horizontal="right" vertical="center"/>
    </xf>
    <xf numFmtId="3" fontId="12" fillId="4" borderId="0" xfId="13" applyNumberFormat="1" applyFont="1" applyFill="1" applyAlignment="1">
      <alignment horizontal="right" vertical="center"/>
    </xf>
    <xf numFmtId="3" fontId="10" fillId="5" borderId="0" xfId="13" applyNumberFormat="1" applyFont="1" applyFill="1" applyAlignment="1">
      <alignment horizontal="right" vertical="center"/>
    </xf>
    <xf numFmtId="164" fontId="11" fillId="4" borderId="0" xfId="1" applyNumberFormat="1" applyFont="1" applyFill="1" applyAlignment="1">
      <alignment horizontal="right" vertical="center"/>
    </xf>
    <xf numFmtId="0" fontId="14" fillId="3" borderId="0" xfId="13" applyFont="1" applyFill="1" applyAlignment="1">
      <alignment horizontal="left"/>
    </xf>
    <xf numFmtId="0" fontId="10" fillId="5" borderId="7" xfId="13" applyFont="1" applyFill="1" applyBorder="1" applyAlignment="1">
      <alignment horizontal="center" vertical="center" wrapText="1"/>
    </xf>
    <xf numFmtId="0" fontId="12" fillId="4" borderId="26" xfId="13" applyFont="1" applyFill="1" applyBorder="1" applyAlignment="1">
      <alignment vertical="center"/>
    </xf>
    <xf numFmtId="3" fontId="11" fillId="4" borderId="6" xfId="13" applyNumberFormat="1" applyFont="1" applyFill="1" applyBorder="1" applyAlignment="1">
      <alignment horizontal="right" vertical="center"/>
    </xf>
    <xf numFmtId="0" fontId="15" fillId="2" borderId="0" xfId="13" applyFont="1" applyFill="1" applyBorder="1" applyAlignment="1">
      <alignment horizontal="center" vertical="center" wrapText="1"/>
    </xf>
    <xf numFmtId="0" fontId="15" fillId="2" borderId="0" xfId="13" applyFont="1" applyFill="1" applyAlignment="1">
      <alignment horizontal="center" vertical="center"/>
    </xf>
    <xf numFmtId="0" fontId="25" fillId="3" borderId="27" xfId="13" applyFont="1" applyFill="1" applyBorder="1" applyAlignment="1"/>
    <xf numFmtId="0" fontId="9" fillId="3" borderId="27" xfId="13" applyFill="1" applyBorder="1"/>
    <xf numFmtId="0" fontId="10" fillId="5" borderId="0" xfId="13" applyFont="1" applyFill="1" applyAlignment="1">
      <alignment horizontal="center" vertical="center"/>
    </xf>
    <xf numFmtId="0" fontId="10" fillId="5" borderId="0" xfId="13" applyFont="1" applyFill="1" applyAlignment="1">
      <alignment horizontal="right" vertical="center"/>
    </xf>
    <xf numFmtId="0" fontId="10" fillId="2" borderId="0" xfId="13" applyFont="1" applyFill="1" applyBorder="1" applyAlignment="1">
      <alignment horizontal="right" vertical="center"/>
    </xf>
    <xf numFmtId="0" fontId="12" fillId="4" borderId="4" xfId="13" applyFont="1" applyFill="1" applyBorder="1"/>
    <xf numFmtId="3" fontId="11" fillId="4" borderId="4" xfId="13" applyNumberFormat="1" applyFont="1" applyFill="1" applyBorder="1"/>
    <xf numFmtId="3" fontId="12" fillId="4" borderId="4" xfId="13" applyNumberFormat="1" applyFont="1" applyFill="1" applyBorder="1"/>
    <xf numFmtId="3" fontId="12" fillId="2" borderId="0" xfId="13" applyNumberFormat="1" applyFont="1" applyFill="1" applyBorder="1"/>
    <xf numFmtId="0" fontId="12" fillId="4" borderId="5" xfId="13" applyFont="1" applyFill="1" applyBorder="1"/>
    <xf numFmtId="0" fontId="12" fillId="4" borderId="0" xfId="13" applyFont="1" applyFill="1"/>
    <xf numFmtId="3" fontId="11" fillId="4" borderId="6" xfId="13" applyNumberFormat="1" applyFont="1" applyFill="1" applyBorder="1"/>
    <xf numFmtId="3" fontId="12" fillId="4" borderId="6" xfId="13" applyNumberFormat="1" applyFont="1" applyFill="1" applyBorder="1"/>
    <xf numFmtId="3" fontId="10" fillId="2" borderId="0" xfId="13" applyNumberFormat="1" applyFont="1" applyFill="1" applyBorder="1" applyAlignment="1">
      <alignment horizontal="right" vertical="center"/>
    </xf>
    <xf numFmtId="0" fontId="18" fillId="4" borderId="6" xfId="13" applyFont="1" applyFill="1" applyBorder="1" applyAlignment="1">
      <alignment horizontal="left" vertical="center"/>
    </xf>
    <xf numFmtId="0" fontId="18" fillId="4" borderId="4" xfId="13" applyFont="1" applyFill="1" applyBorder="1" applyAlignment="1">
      <alignment horizontal="left" vertical="center"/>
    </xf>
    <xf numFmtId="0" fontId="18" fillId="4" borderId="5" xfId="13" applyFont="1" applyFill="1" applyBorder="1" applyAlignment="1">
      <alignment horizontal="left" vertical="center"/>
    </xf>
    <xf numFmtId="10" fontId="9" fillId="3" borderId="0" xfId="7" applyNumberFormat="1" applyFont="1" applyFill="1" applyBorder="1" applyAlignment="1">
      <alignment horizontal="center" vertical="center"/>
    </xf>
    <xf numFmtId="0" fontId="25" fillId="3" borderId="12" xfId="13" applyFont="1" applyFill="1" applyBorder="1" applyAlignment="1">
      <alignment horizontal="left" vertical="center" wrapText="1"/>
    </xf>
    <xf numFmtId="0" fontId="10" fillId="5" borderId="3" xfId="13" applyFont="1" applyFill="1" applyBorder="1" applyAlignment="1">
      <alignment horizontal="center" vertical="center" wrapText="1"/>
    </xf>
    <xf numFmtId="0" fontId="10" fillId="5" borderId="0" xfId="13" applyFont="1" applyFill="1" applyBorder="1" applyAlignment="1">
      <alignment horizontal="center" vertical="center" wrapText="1"/>
    </xf>
    <xf numFmtId="0" fontId="10" fillId="5" borderId="2" xfId="13" applyFont="1" applyFill="1" applyBorder="1" applyAlignment="1">
      <alignment horizontal="center" vertical="center" wrapText="1"/>
    </xf>
    <xf numFmtId="0" fontId="25" fillId="3" borderId="12" xfId="13" applyFont="1" applyFill="1" applyBorder="1" applyAlignment="1">
      <alignment horizontal="left"/>
    </xf>
    <xf numFmtId="0" fontId="10" fillId="5" borderId="20" xfId="13" applyFont="1" applyFill="1" applyBorder="1" applyAlignment="1">
      <alignment horizontal="center" vertical="center" wrapText="1"/>
    </xf>
    <xf numFmtId="0" fontId="14" fillId="3" borderId="0" xfId="13" applyFont="1" applyFill="1" applyAlignment="1">
      <alignment horizontal="left" vertical="center" wrapText="1"/>
    </xf>
    <xf numFmtId="0" fontId="10" fillId="5" borderId="0" xfId="13" applyFont="1" applyFill="1" applyAlignment="1">
      <alignment horizontal="center" vertical="center"/>
    </xf>
    <xf numFmtId="0" fontId="11" fillId="4" borderId="0" xfId="13" applyFont="1" applyFill="1" applyAlignment="1">
      <alignment horizontal="center" vertical="center"/>
    </xf>
    <xf numFmtId="0" fontId="10" fillId="5" borderId="10" xfId="13" applyFont="1" applyFill="1" applyBorder="1" applyAlignment="1">
      <alignment horizontal="center" vertical="center" wrapText="1"/>
    </xf>
    <xf numFmtId="0" fontId="10" fillId="5" borderId="8" xfId="13" applyFont="1" applyFill="1" applyBorder="1" applyAlignment="1">
      <alignment horizontal="center" vertical="center" wrapText="1"/>
    </xf>
    <xf numFmtId="0" fontId="10" fillId="5" borderId="9" xfId="13" applyFont="1" applyFill="1" applyBorder="1" applyAlignment="1">
      <alignment horizontal="center" vertical="center" wrapText="1"/>
    </xf>
    <xf numFmtId="0" fontId="7" fillId="3" borderId="12" xfId="13" applyFont="1" applyFill="1" applyBorder="1" applyAlignment="1">
      <alignment horizontal="left"/>
    </xf>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xf>
    <xf numFmtId="0" fontId="9" fillId="3" borderId="0" xfId="13" applyFont="1" applyFill="1" applyAlignment="1">
      <alignment horizontal="justify" vertical="center" wrapText="1"/>
    </xf>
    <xf numFmtId="0" fontId="7" fillId="3" borderId="0" xfId="13" applyFont="1" applyFill="1" applyBorder="1" applyAlignment="1">
      <alignment horizontal="left"/>
    </xf>
    <xf numFmtId="0" fontId="3" fillId="7" borderId="0" xfId="13" applyFont="1" applyFill="1" applyBorder="1" applyAlignment="1">
      <alignment horizontal="center" vertical="center"/>
    </xf>
    <xf numFmtId="0" fontId="23" fillId="7" borderId="0" xfId="13" applyFont="1" applyFill="1" applyBorder="1" applyAlignment="1">
      <alignment horizontal="center" vertical="center"/>
    </xf>
    <xf numFmtId="0" fontId="4" fillId="7" borderId="0" xfId="13" applyFont="1" applyFill="1" applyBorder="1" applyAlignment="1">
      <alignment horizontal="center" vertical="center"/>
    </xf>
    <xf numFmtId="0" fontId="15" fillId="5" borderId="0" xfId="13" applyFont="1" applyFill="1" applyBorder="1" applyAlignment="1">
      <alignment horizontal="left" vertical="center" wrapText="1"/>
    </xf>
  </cellXfs>
  <cellStyles count="16">
    <cellStyle name="Normal" xfId="0" builtinId="0"/>
    <cellStyle name="Normal 2" xfId="5"/>
    <cellStyle name="Normal 2 2" xfId="3"/>
    <cellStyle name="Normal 2 2 3" xfId="8"/>
    <cellStyle name="Normal 2 3" xfId="13"/>
    <cellStyle name="Normal 2 3 2" xfId="10"/>
    <cellStyle name="Normal 3 2" xfId="14"/>
    <cellStyle name="Normal_Directorio CEMs - agos - 2009 - UGTAI" xfId="11"/>
    <cellStyle name="Normal_ESTADISTICAS" xfId="15"/>
    <cellStyle name="Porcentaje" xfId="1" builtinId="5"/>
    <cellStyle name="Porcentaje 10" xfId="4"/>
    <cellStyle name="Porcentaje 2" xfId="7"/>
    <cellStyle name="Porcentaje 3 2" xfId="9"/>
    <cellStyle name="Porcentual 2" xfId="2"/>
    <cellStyle name="Porcentual 2 2" xfId="6"/>
    <cellStyle name="Porcentual 2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01-4E26-95FB-81BCC4BB9822}"/>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9266</c:v>
                </c:pt>
                <c:pt idx="1">
                  <c:v>6685</c:v>
                </c:pt>
                <c:pt idx="2">
                  <c:v>32088</c:v>
                </c:pt>
                <c:pt idx="3">
                  <c:v>3157</c:v>
                </c:pt>
              </c:numCache>
            </c:numRef>
          </c:val>
          <c:extLst>
            <c:ext xmlns:c16="http://schemas.microsoft.com/office/drawing/2014/chart" uri="{C3380CC4-5D6E-409C-BE32-E72D297353CC}">
              <c16:uniqueId val="{00000001-3E01-4E26-95FB-81BCC4BB9822}"/>
            </c:ext>
          </c:extLst>
        </c:ser>
        <c:dLbls>
          <c:showLegendKey val="0"/>
          <c:showVal val="0"/>
          <c:showCatName val="0"/>
          <c:showSerName val="0"/>
          <c:showPercent val="0"/>
          <c:showBubbleSize val="0"/>
        </c:dLbls>
        <c:gapWidth val="150"/>
        <c:axId val="178644368"/>
        <c:axId val="178645544"/>
      </c:barChart>
      <c:catAx>
        <c:axId val="178644368"/>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178645544"/>
        <c:crosses val="autoZero"/>
        <c:auto val="0"/>
        <c:lblAlgn val="ctr"/>
        <c:lblOffset val="100"/>
        <c:noMultiLvlLbl val="0"/>
      </c:catAx>
      <c:valAx>
        <c:axId val="178645544"/>
        <c:scaling>
          <c:orientation val="minMax"/>
        </c:scaling>
        <c:delete val="1"/>
        <c:axPos val="b"/>
        <c:numFmt formatCode="#,##0" sourceLinked="1"/>
        <c:majorTickMark val="out"/>
        <c:minorTickMark val="none"/>
        <c:tickLblPos val="nextTo"/>
        <c:crossAx val="17864436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4849</c:v>
                </c:pt>
                <c:pt idx="1">
                  <c:v>2642</c:v>
                </c:pt>
                <c:pt idx="2">
                  <c:v>16276</c:v>
                </c:pt>
                <c:pt idx="3">
                  <c:v>2198</c:v>
                </c:pt>
              </c:numCache>
            </c:numRef>
          </c:val>
          <c:extLst>
            <c:ext xmlns:c16="http://schemas.microsoft.com/office/drawing/2014/chart" uri="{C3380CC4-5D6E-409C-BE32-E72D297353CC}">
              <c16:uniqueId val="{00000000-63F9-4ABC-B1E0-42C38F7659AE}"/>
            </c:ext>
          </c:extLst>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3087</c:v>
                </c:pt>
                <c:pt idx="1">
                  <c:v>2006</c:v>
                </c:pt>
                <c:pt idx="2">
                  <c:v>14382</c:v>
                </c:pt>
                <c:pt idx="3">
                  <c:v>877</c:v>
                </c:pt>
              </c:numCache>
            </c:numRef>
          </c:val>
          <c:extLst>
            <c:ext xmlns:c16="http://schemas.microsoft.com/office/drawing/2014/chart" uri="{C3380CC4-5D6E-409C-BE32-E72D297353CC}">
              <c16:uniqueId val="{00000001-63F9-4ABC-B1E0-42C38F7659AE}"/>
            </c:ext>
          </c:extLst>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1267</c:v>
                </c:pt>
                <c:pt idx="1">
                  <c:v>2000</c:v>
                </c:pt>
                <c:pt idx="2">
                  <c:v>1304</c:v>
                </c:pt>
                <c:pt idx="3">
                  <c:v>40</c:v>
                </c:pt>
              </c:numCache>
            </c:numRef>
          </c:val>
          <c:extLst>
            <c:ext xmlns:c16="http://schemas.microsoft.com/office/drawing/2014/chart" uri="{C3380CC4-5D6E-409C-BE32-E72D297353CC}">
              <c16:uniqueId val="{00000002-63F9-4ABC-B1E0-42C38F7659AE}"/>
            </c:ext>
          </c:extLst>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63</c:v>
                </c:pt>
                <c:pt idx="1">
                  <c:v>37</c:v>
                </c:pt>
                <c:pt idx="2">
                  <c:v>126</c:v>
                </c:pt>
                <c:pt idx="3">
                  <c:v>42</c:v>
                </c:pt>
              </c:numCache>
            </c:numRef>
          </c:val>
          <c:extLst>
            <c:ext xmlns:c16="http://schemas.microsoft.com/office/drawing/2014/chart" uri="{C3380CC4-5D6E-409C-BE32-E72D297353CC}">
              <c16:uniqueId val="{00000003-63F9-4ABC-B1E0-42C38F7659AE}"/>
            </c:ext>
          </c:extLst>
        </c:ser>
        <c:dLbls>
          <c:showLegendKey val="0"/>
          <c:showVal val="0"/>
          <c:showCatName val="0"/>
          <c:showSerName val="0"/>
          <c:showPercent val="0"/>
          <c:showBubbleSize val="0"/>
        </c:dLbls>
        <c:gapWidth val="150"/>
        <c:overlap val="100"/>
        <c:axId val="178646328"/>
        <c:axId val="178646720"/>
      </c:barChart>
      <c:catAx>
        <c:axId val="178646328"/>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178646720"/>
        <c:crosses val="autoZero"/>
        <c:auto val="1"/>
        <c:lblAlgn val="ctr"/>
        <c:lblOffset val="100"/>
        <c:noMultiLvlLbl val="0"/>
      </c:catAx>
      <c:valAx>
        <c:axId val="178646720"/>
        <c:scaling>
          <c:orientation val="minMax"/>
        </c:scaling>
        <c:delete val="1"/>
        <c:axPos val="b"/>
        <c:numFmt formatCode="#,##0" sourceLinked="1"/>
        <c:majorTickMark val="out"/>
        <c:minorTickMark val="none"/>
        <c:tickLblPos val="nextTo"/>
        <c:crossAx val="178646328"/>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A25D-47D5-AA8A-8E4C84475DF7}"/>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A25D-47D5-AA8A-8E4C84475DF7}"/>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25D-47D5-AA8A-8E4C84475DF7}"/>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25D-47D5-AA8A-8E4C84475DF7}"/>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43367</c:v>
                </c:pt>
                <c:pt idx="1">
                  <c:v>7829</c:v>
                </c:pt>
              </c:numCache>
            </c:numRef>
          </c:val>
          <c:extLst>
            <c:ext xmlns:c16="http://schemas.microsoft.com/office/drawing/2014/chart" uri="{C3380CC4-5D6E-409C-BE32-E72D297353CC}">
              <c16:uniqueId val="{00000004-A25D-47D5-AA8A-8E4C84475DF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C8-4940-9030-7429DFE26425}"/>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30084</c:v>
                </c:pt>
                <c:pt idx="1">
                  <c:v>21112</c:v>
                </c:pt>
              </c:numCache>
            </c:numRef>
          </c:val>
          <c:extLst>
            <c:ext xmlns:c16="http://schemas.microsoft.com/office/drawing/2014/chart" uri="{C3380CC4-5D6E-409C-BE32-E72D297353CC}">
              <c16:uniqueId val="{00000001-7AC8-4940-9030-7429DFE26425}"/>
            </c:ext>
          </c:extLst>
        </c:ser>
        <c:dLbls>
          <c:showLegendKey val="0"/>
          <c:showVal val="0"/>
          <c:showCatName val="0"/>
          <c:showSerName val="0"/>
          <c:showPercent val="0"/>
          <c:showBubbleSize val="0"/>
        </c:dLbls>
        <c:gapWidth val="150"/>
        <c:axId val="178647896"/>
        <c:axId val="178648288"/>
      </c:barChart>
      <c:catAx>
        <c:axId val="17864789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178648288"/>
        <c:crosses val="autoZero"/>
        <c:auto val="1"/>
        <c:lblAlgn val="ctr"/>
        <c:lblOffset val="100"/>
        <c:noMultiLvlLbl val="0"/>
      </c:catAx>
      <c:valAx>
        <c:axId val="178648288"/>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17864789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56147</xdr:colOff>
      <xdr:row>75</xdr:row>
      <xdr:rowOff>59658</xdr:rowOff>
    </xdr:from>
    <xdr:to>
      <xdr:col>16</xdr:col>
      <xdr:colOff>762000</xdr:colOff>
      <xdr:row>102</xdr:row>
      <xdr:rowOff>70183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6047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3816965"/>
          <a:ext cx="112257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749 casos, Junín 156 casos, Cusco 144 casos, </a:t>
          </a:r>
          <a:r>
            <a:rPr lang="es-PE" sz="1600" baseline="0">
              <a:solidFill>
                <a:schemeClr val="lt1"/>
              </a:solidFill>
              <a:effectLst/>
              <a:latin typeface="Arial" panose="020B0604020202020204" pitchFamily="34" charset="0"/>
              <a:ea typeface="+mn-ea"/>
              <a:cs typeface="Arial" panose="020B0604020202020204" pitchFamily="34" charset="0"/>
            </a:rPr>
            <a:t>Arequipa 137 casos, Huánuco 104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62,7%</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13,0%</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18,1%</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X327"/>
  <sheetViews>
    <sheetView tabSelected="1" view="pageBreakPreview" zoomScale="95" zoomScaleNormal="95" zoomScaleSheetLayoutView="95"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04" width="11.42578125" style="1"/>
    <col min="105" max="105" width="15.7109375" style="1" customWidth="1"/>
    <col min="106" max="106" width="11.85546875" style="1" customWidth="1"/>
    <col min="107" max="107" width="12.28515625" style="1" customWidth="1"/>
    <col min="108" max="108" width="13.5703125" style="1" customWidth="1"/>
    <col min="109" max="109" width="12.42578125" style="1" customWidth="1"/>
    <col min="110" max="110" width="12" style="1" customWidth="1"/>
    <col min="111" max="111" width="13.7109375" style="1" customWidth="1"/>
    <col min="112" max="112" width="12.85546875" style="1" customWidth="1"/>
    <col min="113" max="114" width="10.7109375" style="1" customWidth="1"/>
    <col min="115" max="115" width="12" style="1" customWidth="1"/>
    <col min="116" max="116" width="12.140625" style="1" customWidth="1"/>
    <col min="117" max="117" width="13.42578125" style="1" customWidth="1"/>
    <col min="118" max="118" width="11.7109375" style="1" customWidth="1"/>
    <col min="119" max="120" width="10.7109375" style="1" customWidth="1"/>
    <col min="121"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0</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200" t="s">
        <v>79</v>
      </c>
      <c r="B11" s="200"/>
      <c r="C11" s="200"/>
      <c r="D11" s="200"/>
      <c r="E11" s="200"/>
      <c r="F11" s="200"/>
      <c r="G11" s="200"/>
      <c r="H11" s="200"/>
      <c r="I11" s="200"/>
      <c r="J11" s="200"/>
      <c r="K11" s="200"/>
      <c r="L11" s="200"/>
      <c r="M11" s="200"/>
      <c r="N11" s="200"/>
      <c r="O11" s="200"/>
      <c r="P11" s="200"/>
      <c r="Q11" s="200"/>
    </row>
    <row r="12" spans="1:17" ht="24.95" customHeight="1" x14ac:dyDescent="0.2">
      <c r="A12" s="200" t="s">
        <v>80</v>
      </c>
      <c r="B12" s="200"/>
      <c r="C12" s="200"/>
      <c r="D12" s="200"/>
      <c r="E12" s="200"/>
      <c r="F12" s="200"/>
      <c r="G12" s="200"/>
      <c r="H12" s="200"/>
      <c r="I12" s="200"/>
      <c r="J12" s="200"/>
      <c r="K12" s="200"/>
      <c r="L12" s="200"/>
      <c r="M12" s="200"/>
      <c r="N12" s="200"/>
      <c r="O12" s="200"/>
      <c r="P12" s="200"/>
      <c r="Q12" s="200"/>
    </row>
    <row r="13" spans="1:17" ht="24.95" customHeight="1" x14ac:dyDescent="0.2">
      <c r="A13" s="201" t="s">
        <v>81</v>
      </c>
      <c r="B13" s="201"/>
      <c r="C13" s="201"/>
      <c r="D13" s="201"/>
      <c r="E13" s="201"/>
      <c r="F13" s="201"/>
      <c r="G13" s="201"/>
      <c r="H13" s="201"/>
      <c r="I13" s="201"/>
      <c r="J13" s="201"/>
      <c r="K13" s="201"/>
      <c r="L13" s="201"/>
      <c r="M13" s="201"/>
      <c r="N13" s="201"/>
      <c r="O13" s="201"/>
      <c r="P13" s="201"/>
      <c r="Q13" s="201"/>
    </row>
    <row r="14" spans="1:17" ht="18" x14ac:dyDescent="0.2">
      <c r="A14" s="202" t="s">
        <v>239</v>
      </c>
      <c r="B14" s="202"/>
      <c r="C14" s="202"/>
      <c r="D14" s="202"/>
      <c r="E14" s="202"/>
      <c r="F14" s="202"/>
      <c r="G14" s="202"/>
      <c r="H14" s="202"/>
      <c r="I14" s="202"/>
      <c r="J14" s="202"/>
      <c r="K14" s="202"/>
      <c r="L14" s="202"/>
      <c r="M14" s="202"/>
      <c r="N14" s="202"/>
      <c r="O14" s="202"/>
      <c r="P14" s="202"/>
      <c r="Q14" s="202"/>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82</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83</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1</v>
      </c>
      <c r="B22" s="16" t="s">
        <v>2</v>
      </c>
      <c r="C22" s="16" t="s">
        <v>27</v>
      </c>
      <c r="D22" s="16" t="s">
        <v>28</v>
      </c>
      <c r="F22" s="17" t="s">
        <v>84</v>
      </c>
      <c r="G22" s="18" t="s">
        <v>85</v>
      </c>
      <c r="H22" s="16" t="s">
        <v>27</v>
      </c>
      <c r="I22" s="16" t="s">
        <v>28</v>
      </c>
      <c r="J22" s="16" t="s">
        <v>2</v>
      </c>
    </row>
    <row r="23" spans="1:17" s="22" customFormat="1" ht="15" customHeight="1" x14ac:dyDescent="0.25">
      <c r="A23" s="19" t="s">
        <v>3</v>
      </c>
      <c r="B23" s="20">
        <f>C23+D23</f>
        <v>9907</v>
      </c>
      <c r="C23" s="21">
        <v>8429</v>
      </c>
      <c r="D23" s="21">
        <v>1478</v>
      </c>
      <c r="F23" s="180" t="s">
        <v>86</v>
      </c>
      <c r="G23" s="21">
        <v>240</v>
      </c>
      <c r="H23" s="21">
        <v>24715</v>
      </c>
      <c r="I23" s="21">
        <v>4340</v>
      </c>
      <c r="J23" s="20">
        <f>H23+I23</f>
        <v>29055</v>
      </c>
    </row>
    <row r="24" spans="1:17" s="22" customFormat="1" ht="15" customHeight="1" x14ac:dyDescent="0.25">
      <c r="A24" s="23" t="s">
        <v>4</v>
      </c>
      <c r="B24" s="24">
        <f t="shared" ref="B24:B34" si="0">+C24+D24</f>
        <v>9554</v>
      </c>
      <c r="C24" s="21">
        <v>8122</v>
      </c>
      <c r="D24" s="21">
        <v>1432</v>
      </c>
      <c r="F24" s="181" t="s">
        <v>87</v>
      </c>
      <c r="G24" s="25">
        <v>5</v>
      </c>
      <c r="H24" s="21">
        <v>3308</v>
      </c>
      <c r="I24" s="21">
        <v>766</v>
      </c>
      <c r="J24" s="20">
        <f>H24+I24</f>
        <v>4074</v>
      </c>
    </row>
    <row r="25" spans="1:17" s="22" customFormat="1" ht="15" customHeight="1" x14ac:dyDescent="0.25">
      <c r="A25" s="23" t="s">
        <v>5</v>
      </c>
      <c r="B25" s="24">
        <f t="shared" si="0"/>
        <v>9826</v>
      </c>
      <c r="C25" s="21">
        <v>8252</v>
      </c>
      <c r="D25" s="21">
        <v>1574</v>
      </c>
      <c r="F25" s="181" t="s">
        <v>78</v>
      </c>
      <c r="G25" s="25">
        <v>50</v>
      </c>
      <c r="H25" s="21">
        <v>15262</v>
      </c>
      <c r="I25" s="21">
        <v>2701</v>
      </c>
      <c r="J25" s="20">
        <f>H25+I25</f>
        <v>17963</v>
      </c>
    </row>
    <row r="26" spans="1:17" s="22" customFormat="1" ht="15" customHeight="1" x14ac:dyDescent="0.25">
      <c r="A26" s="23" t="s">
        <v>6</v>
      </c>
      <c r="B26" s="24">
        <f t="shared" si="0"/>
        <v>10925</v>
      </c>
      <c r="C26" s="21">
        <v>9267</v>
      </c>
      <c r="D26" s="21">
        <v>1658</v>
      </c>
      <c r="F26" s="179" t="s">
        <v>88</v>
      </c>
      <c r="G26" s="26">
        <v>1</v>
      </c>
      <c r="H26" s="26">
        <v>82</v>
      </c>
      <c r="I26" s="26">
        <v>22</v>
      </c>
      <c r="J26" s="27">
        <f>+H26+I26</f>
        <v>104</v>
      </c>
    </row>
    <row r="27" spans="1:17" s="22" customFormat="1" ht="15" customHeight="1" x14ac:dyDescent="0.25">
      <c r="A27" s="23" t="s">
        <v>7</v>
      </c>
      <c r="B27" s="24">
        <f t="shared" si="0"/>
        <v>10984</v>
      </c>
      <c r="C27" s="21">
        <v>9297</v>
      </c>
      <c r="D27" s="21">
        <v>1687</v>
      </c>
      <c r="F27" s="15" t="s">
        <v>2</v>
      </c>
      <c r="G27" s="29">
        <f>SUM(G23:G26)</f>
        <v>296</v>
      </c>
      <c r="H27" s="29">
        <f t="shared" ref="H27:J27" si="1">SUM(H23:H26)</f>
        <v>43367</v>
      </c>
      <c r="I27" s="29">
        <f t="shared" si="1"/>
        <v>7829</v>
      </c>
      <c r="J27" s="29">
        <f t="shared" si="1"/>
        <v>51196</v>
      </c>
    </row>
    <row r="28" spans="1:17" s="22" customFormat="1" ht="15" hidden="1" customHeight="1" x14ac:dyDescent="0.25">
      <c r="A28" s="23" t="s">
        <v>8</v>
      </c>
      <c r="B28" s="24">
        <f t="shared" si="0"/>
        <v>0</v>
      </c>
      <c r="C28" s="21"/>
      <c r="D28" s="21"/>
    </row>
    <row r="29" spans="1:17" s="22" customFormat="1" ht="15" hidden="1" customHeight="1" x14ac:dyDescent="0.25">
      <c r="A29" s="23" t="s">
        <v>9</v>
      </c>
      <c r="B29" s="24">
        <f t="shared" si="0"/>
        <v>0</v>
      </c>
      <c r="C29" s="21"/>
      <c r="D29" s="21"/>
    </row>
    <row r="30" spans="1:17" s="22" customFormat="1" ht="15" hidden="1" customHeight="1" x14ac:dyDescent="0.25">
      <c r="A30" s="23" t="s">
        <v>10</v>
      </c>
      <c r="B30" s="24">
        <f t="shared" si="0"/>
        <v>0</v>
      </c>
      <c r="C30" s="21"/>
      <c r="D30" s="21"/>
    </row>
    <row r="31" spans="1:17" s="22" customFormat="1" ht="15" hidden="1" customHeight="1" x14ac:dyDescent="0.25">
      <c r="A31" s="23" t="s">
        <v>11</v>
      </c>
      <c r="B31" s="24">
        <f t="shared" si="0"/>
        <v>0</v>
      </c>
      <c r="C31" s="21"/>
      <c r="D31" s="21"/>
    </row>
    <row r="32" spans="1:17" s="22" customFormat="1" ht="15" hidden="1" customHeight="1" x14ac:dyDescent="0.25">
      <c r="A32" s="23" t="s">
        <v>12</v>
      </c>
      <c r="B32" s="24">
        <f t="shared" si="0"/>
        <v>0</v>
      </c>
      <c r="C32" s="21"/>
      <c r="D32" s="21"/>
    </row>
    <row r="33" spans="1:11" s="22" customFormat="1" ht="15" hidden="1" customHeight="1" x14ac:dyDescent="0.25">
      <c r="A33" s="23" t="s">
        <v>13</v>
      </c>
      <c r="B33" s="24">
        <f t="shared" si="0"/>
        <v>0</v>
      </c>
      <c r="C33" s="21"/>
      <c r="D33" s="21"/>
    </row>
    <row r="34" spans="1:11" s="22" customFormat="1" ht="15" hidden="1" customHeight="1" x14ac:dyDescent="0.25">
      <c r="A34" s="28" t="s">
        <v>14</v>
      </c>
      <c r="B34" s="27">
        <f t="shared" si="0"/>
        <v>0</v>
      </c>
      <c r="C34" s="26"/>
      <c r="D34" s="26"/>
    </row>
    <row r="35" spans="1:11" s="22" customFormat="1" ht="15" x14ac:dyDescent="0.25">
      <c r="A35" s="15" t="s">
        <v>2</v>
      </c>
      <c r="B35" s="29">
        <f>SUM(B23:B34)</f>
        <v>51196</v>
      </c>
      <c r="C35" s="29">
        <f>SUM(C23:C34)</f>
        <v>43367</v>
      </c>
      <c r="D35" s="29">
        <f>SUM(D23:D34)</f>
        <v>7829</v>
      </c>
    </row>
    <row r="36" spans="1:11" ht="15.75" thickBot="1" x14ac:dyDescent="0.25">
      <c r="A36" s="30" t="s">
        <v>26</v>
      </c>
      <c r="B36" s="31">
        <f>B35/$B35</f>
        <v>1</v>
      </c>
      <c r="C36" s="31">
        <f>C35/$B35</f>
        <v>0.84707789671068057</v>
      </c>
      <c r="D36" s="31">
        <f>D35/$B35</f>
        <v>0.15292210328931949</v>
      </c>
    </row>
    <row r="37" spans="1:11" ht="6" customHeight="1" x14ac:dyDescent="0.2">
      <c r="A37" s="32"/>
      <c r="B37" s="33"/>
      <c r="C37" s="33"/>
      <c r="D37" s="33"/>
      <c r="E37" s="34"/>
      <c r="F37" s="35"/>
      <c r="G37" s="36"/>
      <c r="H37" s="36"/>
      <c r="I37" s="36"/>
      <c r="J37" s="36"/>
      <c r="K37" s="34"/>
    </row>
    <row r="38" spans="1:11" ht="6" customHeight="1" x14ac:dyDescent="0.2">
      <c r="A38" s="32"/>
      <c r="B38" s="33"/>
      <c r="C38" s="33"/>
      <c r="D38" s="33"/>
      <c r="E38" s="34"/>
      <c r="F38" s="35"/>
      <c r="G38" s="36"/>
      <c r="H38" s="36"/>
      <c r="I38" s="36"/>
      <c r="J38" s="36"/>
      <c r="K38" s="34"/>
    </row>
    <row r="39" spans="1:11" ht="6" customHeight="1" x14ac:dyDescent="0.2">
      <c r="A39" s="32"/>
      <c r="B39" s="33"/>
      <c r="C39" s="33"/>
      <c r="D39" s="33"/>
      <c r="E39" s="34"/>
      <c r="F39" s="35"/>
      <c r="G39" s="36"/>
      <c r="H39" s="36"/>
      <c r="I39" s="36"/>
      <c r="J39" s="36"/>
      <c r="K39" s="34"/>
    </row>
    <row r="40" spans="1:11" ht="6" customHeight="1" x14ac:dyDescent="0.2">
      <c r="A40" s="32"/>
      <c r="B40" s="33"/>
      <c r="C40" s="33"/>
      <c r="D40" s="33"/>
      <c r="E40" s="34"/>
      <c r="F40" s="35"/>
      <c r="G40" s="36"/>
      <c r="H40" s="36"/>
      <c r="I40" s="36"/>
      <c r="J40" s="36"/>
      <c r="K40" s="34"/>
    </row>
    <row r="41" spans="1:11" ht="6" customHeight="1" x14ac:dyDescent="0.2">
      <c r="A41" s="32"/>
      <c r="B41" s="33"/>
      <c r="C41" s="33"/>
      <c r="D41" s="33"/>
      <c r="E41" s="34"/>
      <c r="F41" s="35"/>
      <c r="G41" s="36"/>
      <c r="H41" s="36"/>
      <c r="I41" s="36"/>
      <c r="J41" s="36"/>
      <c r="K41" s="34"/>
    </row>
    <row r="42" spans="1:11" ht="6" customHeight="1" x14ac:dyDescent="0.2">
      <c r="A42" s="32"/>
      <c r="B42" s="33"/>
      <c r="C42" s="33"/>
      <c r="D42" s="33"/>
      <c r="E42" s="34"/>
      <c r="F42" s="35"/>
      <c r="G42" s="36"/>
      <c r="H42" s="36"/>
      <c r="I42" s="36"/>
      <c r="J42" s="36"/>
      <c r="K42" s="34"/>
    </row>
    <row r="43" spans="1:11" ht="6" customHeight="1" x14ac:dyDescent="0.2">
      <c r="A43" s="32"/>
      <c r="B43" s="33"/>
      <c r="C43" s="33"/>
      <c r="D43" s="33"/>
      <c r="E43" s="34"/>
      <c r="F43" s="35"/>
      <c r="G43" s="36"/>
      <c r="H43" s="36"/>
      <c r="I43" s="36"/>
      <c r="J43" s="36"/>
      <c r="K43" s="34"/>
    </row>
    <row r="44" spans="1:11" ht="6" customHeight="1" x14ac:dyDescent="0.2">
      <c r="A44" s="32"/>
      <c r="B44" s="33"/>
      <c r="C44" s="33"/>
      <c r="D44" s="33"/>
      <c r="E44" s="34"/>
      <c r="F44" s="35"/>
      <c r="G44" s="36"/>
      <c r="H44" s="36"/>
      <c r="I44" s="36"/>
      <c r="J44" s="36"/>
      <c r="K44" s="34"/>
    </row>
    <row r="45" spans="1:11" ht="6" customHeight="1" x14ac:dyDescent="0.2">
      <c r="A45" s="32"/>
      <c r="B45" s="33"/>
      <c r="C45" s="33"/>
      <c r="D45" s="33"/>
      <c r="E45" s="34"/>
      <c r="F45" s="35"/>
      <c r="G45" s="36"/>
      <c r="H45" s="36"/>
      <c r="I45" s="36"/>
      <c r="J45" s="36"/>
      <c r="K45" s="34"/>
    </row>
    <row r="46" spans="1:11" ht="6" customHeight="1" x14ac:dyDescent="0.2">
      <c r="A46" s="32"/>
      <c r="B46" s="33"/>
      <c r="C46" s="33"/>
      <c r="D46" s="33"/>
      <c r="E46" s="34"/>
      <c r="F46" s="35"/>
      <c r="G46" s="36"/>
      <c r="H46" s="36"/>
      <c r="I46" s="36"/>
      <c r="J46" s="36"/>
      <c r="K46" s="34"/>
    </row>
    <row r="47" spans="1:11" ht="6" customHeight="1" x14ac:dyDescent="0.2">
      <c r="A47" s="32"/>
      <c r="B47" s="33"/>
      <c r="C47" s="33"/>
      <c r="D47" s="33"/>
      <c r="E47" s="34"/>
      <c r="F47" s="35"/>
      <c r="G47" s="36"/>
      <c r="H47" s="36"/>
      <c r="I47" s="36"/>
      <c r="J47" s="36"/>
      <c r="K47" s="34"/>
    </row>
    <row r="48" spans="1:11" ht="6" customHeight="1" x14ac:dyDescent="0.2">
      <c r="A48" s="32"/>
      <c r="B48" s="33"/>
      <c r="C48" s="33"/>
      <c r="D48" s="33"/>
      <c r="E48" s="34"/>
      <c r="F48" s="35"/>
      <c r="G48" s="36"/>
      <c r="H48" s="36"/>
      <c r="I48" s="36"/>
      <c r="J48" s="36"/>
      <c r="K48" s="34"/>
    </row>
    <row r="49" spans="1:17" ht="6" customHeight="1" x14ac:dyDescent="0.2">
      <c r="A49" s="32"/>
      <c r="B49" s="33"/>
      <c r="C49" s="33"/>
      <c r="D49" s="33"/>
      <c r="E49" s="34"/>
      <c r="F49" s="35"/>
      <c r="G49" s="36"/>
      <c r="H49" s="36"/>
      <c r="I49" s="36"/>
      <c r="J49" s="36"/>
      <c r="K49" s="34"/>
    </row>
    <row r="50" spans="1:17" ht="6" customHeight="1" x14ac:dyDescent="0.2">
      <c r="A50" s="32"/>
      <c r="B50" s="33"/>
      <c r="C50" s="33"/>
      <c r="D50" s="33"/>
      <c r="E50" s="34"/>
      <c r="F50" s="35"/>
      <c r="G50" s="36"/>
      <c r="H50" s="36"/>
      <c r="I50" s="36"/>
      <c r="J50" s="36"/>
      <c r="K50" s="34"/>
    </row>
    <row r="51" spans="1:17" s="34" customFormat="1" ht="6" customHeight="1" x14ac:dyDescent="0.2">
      <c r="A51" s="37"/>
    </row>
    <row r="52" spans="1:17" s="38" customFormat="1" ht="16.5" thickBot="1" x14ac:dyDescent="0.3">
      <c r="A52" s="12" t="s">
        <v>89</v>
      </c>
      <c r="B52" s="13"/>
      <c r="C52" s="13"/>
      <c r="D52" s="13"/>
      <c r="E52" s="13"/>
      <c r="F52" s="13"/>
      <c r="G52" s="12"/>
      <c r="H52" s="13"/>
      <c r="I52" s="12" t="s">
        <v>90</v>
      </c>
      <c r="J52" s="13"/>
      <c r="K52" s="13"/>
      <c r="L52" s="13"/>
      <c r="M52" s="13"/>
      <c r="N52" s="13"/>
      <c r="O52" s="13"/>
      <c r="P52" s="13"/>
      <c r="Q52" s="13"/>
    </row>
    <row r="53" spans="1:17" ht="6.75" customHeight="1" x14ac:dyDescent="0.25">
      <c r="A53" s="39"/>
      <c r="B53" s="39"/>
      <c r="C53" s="39"/>
      <c r="D53" s="39"/>
      <c r="E53" s="39"/>
      <c r="F53" s="39"/>
      <c r="G53" s="39"/>
      <c r="H53" s="39"/>
      <c r="I53" s="39"/>
      <c r="J53" s="39"/>
      <c r="K53" s="39"/>
      <c r="L53" s="39"/>
      <c r="M53" s="39"/>
      <c r="N53" s="39"/>
      <c r="O53" s="39"/>
      <c r="P53" s="39"/>
    </row>
    <row r="54" spans="1:17" ht="37.5" customHeight="1" x14ac:dyDescent="0.2">
      <c r="A54" s="15" t="s">
        <v>1</v>
      </c>
      <c r="B54" s="16" t="s">
        <v>2</v>
      </c>
      <c r="C54" s="40" t="s">
        <v>91</v>
      </c>
      <c r="D54" s="40" t="s">
        <v>92</v>
      </c>
      <c r="E54" s="40" t="s">
        <v>93</v>
      </c>
      <c r="F54" s="40" t="s">
        <v>94</v>
      </c>
      <c r="G54" s="40" t="s">
        <v>95</v>
      </c>
      <c r="H54" s="41"/>
      <c r="I54" s="203" t="s">
        <v>96</v>
      </c>
      <c r="J54" s="203"/>
      <c r="K54" s="16" t="s">
        <v>97</v>
      </c>
      <c r="L54" s="16" t="s">
        <v>26</v>
      </c>
      <c r="M54" s="42"/>
      <c r="N54" s="43"/>
      <c r="O54" s="43"/>
      <c r="P54" s="43"/>
    </row>
    <row r="55" spans="1:17" s="22" customFormat="1" ht="16.899999999999999" customHeight="1" x14ac:dyDescent="0.25">
      <c r="A55" s="19" t="s">
        <v>3</v>
      </c>
      <c r="B55" s="20">
        <f>C55+D55+E55+F55+G55</f>
        <v>9907</v>
      </c>
      <c r="C55" s="21">
        <v>7619</v>
      </c>
      <c r="D55" s="21">
        <v>885</v>
      </c>
      <c r="E55" s="21">
        <v>1114</v>
      </c>
      <c r="F55" s="21">
        <v>257</v>
      </c>
      <c r="G55" s="21">
        <v>32</v>
      </c>
      <c r="H55" s="44"/>
      <c r="I55" s="19" t="s">
        <v>69</v>
      </c>
      <c r="J55" s="19"/>
      <c r="K55" s="21">
        <v>30084</v>
      </c>
      <c r="L55" s="45">
        <f>K55/K57</f>
        <v>0.58762403312758804</v>
      </c>
      <c r="M55" s="42"/>
      <c r="N55" s="46"/>
      <c r="O55" s="46"/>
      <c r="P55" s="46"/>
    </row>
    <row r="56" spans="1:17" s="22" customFormat="1" ht="16.899999999999999" customHeight="1" x14ac:dyDescent="0.25">
      <c r="A56" s="23" t="s">
        <v>4</v>
      </c>
      <c r="B56" s="20">
        <f t="shared" ref="B56:B66" si="2">C56+D56+E56+F56+G56</f>
        <v>9554</v>
      </c>
      <c r="C56" s="21">
        <v>7672</v>
      </c>
      <c r="D56" s="21">
        <v>753</v>
      </c>
      <c r="E56" s="21">
        <v>862</v>
      </c>
      <c r="F56" s="21">
        <v>236</v>
      </c>
      <c r="G56" s="21">
        <v>31</v>
      </c>
      <c r="H56" s="47"/>
      <c r="I56" s="28" t="s">
        <v>70</v>
      </c>
      <c r="J56" s="28"/>
      <c r="K56" s="26">
        <v>21112</v>
      </c>
      <c r="L56" s="48">
        <f>K56/K57</f>
        <v>0.4123759668724119</v>
      </c>
      <c r="M56" s="42"/>
      <c r="N56" s="46"/>
      <c r="O56" s="46"/>
      <c r="P56" s="46"/>
    </row>
    <row r="57" spans="1:17" s="22" customFormat="1" ht="16.899999999999999" customHeight="1" x14ac:dyDescent="0.25">
      <c r="A57" s="23" t="s">
        <v>5</v>
      </c>
      <c r="B57" s="20">
        <f t="shared" si="2"/>
        <v>9826</v>
      </c>
      <c r="C57" s="21">
        <v>7971</v>
      </c>
      <c r="D57" s="21">
        <v>741</v>
      </c>
      <c r="E57" s="21">
        <v>866</v>
      </c>
      <c r="F57" s="21">
        <v>225</v>
      </c>
      <c r="G57" s="21">
        <v>23</v>
      </c>
      <c r="H57" s="47"/>
      <c r="I57" s="15" t="s">
        <v>2</v>
      </c>
      <c r="J57" s="15"/>
      <c r="K57" s="29">
        <f>K55+K56</f>
        <v>51196</v>
      </c>
      <c r="L57" s="49">
        <f>L55+L56</f>
        <v>1</v>
      </c>
      <c r="M57" s="42"/>
      <c r="N57" s="46"/>
      <c r="O57" s="46"/>
      <c r="P57" s="46"/>
    </row>
    <row r="58" spans="1:17" s="22" customFormat="1" ht="16.899999999999999" customHeight="1" x14ac:dyDescent="0.25">
      <c r="A58" s="23" t="s">
        <v>6</v>
      </c>
      <c r="B58" s="20">
        <f t="shared" si="2"/>
        <v>10925</v>
      </c>
      <c r="C58" s="21">
        <v>8769</v>
      </c>
      <c r="D58" s="21">
        <v>863</v>
      </c>
      <c r="E58" s="21">
        <v>986</v>
      </c>
      <c r="F58" s="21">
        <v>270</v>
      </c>
      <c r="G58" s="21">
        <v>37</v>
      </c>
      <c r="H58" s="47"/>
      <c r="M58" s="42"/>
      <c r="N58" s="46"/>
      <c r="O58" s="46"/>
      <c r="P58" s="46"/>
    </row>
    <row r="59" spans="1:17" s="22" customFormat="1" ht="16.899999999999999" customHeight="1" x14ac:dyDescent="0.25">
      <c r="A59" s="23" t="s">
        <v>7</v>
      </c>
      <c r="B59" s="20">
        <f t="shared" si="2"/>
        <v>10984</v>
      </c>
      <c r="C59" s="21">
        <v>8825</v>
      </c>
      <c r="D59" s="21">
        <v>868</v>
      </c>
      <c r="E59" s="21">
        <v>955</v>
      </c>
      <c r="F59" s="21">
        <v>307</v>
      </c>
      <c r="G59" s="21">
        <v>29</v>
      </c>
      <c r="H59" s="47"/>
      <c r="M59" s="42"/>
      <c r="N59" s="50"/>
      <c r="O59" s="51"/>
      <c r="P59" s="46"/>
    </row>
    <row r="60" spans="1:17" s="22" customFormat="1" ht="16.899999999999999" hidden="1" customHeight="1" x14ac:dyDescent="0.25">
      <c r="A60" s="23" t="s">
        <v>8</v>
      </c>
      <c r="B60" s="20">
        <f t="shared" si="2"/>
        <v>0</v>
      </c>
      <c r="C60" s="21"/>
      <c r="D60" s="21"/>
      <c r="E60" s="21"/>
      <c r="F60" s="21"/>
      <c r="G60" s="21"/>
      <c r="H60" s="47"/>
      <c r="M60" s="42"/>
      <c r="N60" s="50"/>
      <c r="O60" s="51"/>
      <c r="P60" s="46"/>
    </row>
    <row r="61" spans="1:17" s="22" customFormat="1" ht="16.899999999999999" hidden="1" customHeight="1" x14ac:dyDescent="0.25">
      <c r="A61" s="23" t="s">
        <v>9</v>
      </c>
      <c r="B61" s="20">
        <f t="shared" si="2"/>
        <v>0</v>
      </c>
      <c r="C61" s="21"/>
      <c r="D61" s="21"/>
      <c r="E61" s="21"/>
      <c r="F61" s="21"/>
      <c r="G61" s="21"/>
      <c r="H61" s="47"/>
      <c r="M61" s="42"/>
      <c r="N61" s="50"/>
      <c r="O61" s="51"/>
      <c r="P61" s="46"/>
    </row>
    <row r="62" spans="1:17" s="22" customFormat="1" ht="16.899999999999999" hidden="1" customHeight="1" x14ac:dyDescent="0.25">
      <c r="A62" s="23" t="s">
        <v>10</v>
      </c>
      <c r="B62" s="20">
        <f t="shared" si="2"/>
        <v>0</v>
      </c>
      <c r="C62" s="21"/>
      <c r="D62" s="21"/>
      <c r="E62" s="21"/>
      <c r="F62" s="21"/>
      <c r="G62" s="21"/>
      <c r="H62" s="47"/>
      <c r="M62" s="42"/>
      <c r="N62" s="50"/>
      <c r="O62" s="51"/>
      <c r="P62" s="46"/>
    </row>
    <row r="63" spans="1:17" s="22" customFormat="1" ht="16.899999999999999" hidden="1" customHeight="1" x14ac:dyDescent="0.25">
      <c r="A63" s="23" t="s">
        <v>11</v>
      </c>
      <c r="B63" s="20">
        <f t="shared" si="2"/>
        <v>0</v>
      </c>
      <c r="C63" s="21"/>
      <c r="D63" s="21"/>
      <c r="E63" s="21"/>
      <c r="F63" s="21"/>
      <c r="G63" s="21"/>
      <c r="H63" s="47"/>
      <c r="M63" s="42"/>
      <c r="N63" s="50"/>
      <c r="O63" s="51"/>
      <c r="P63" s="46"/>
    </row>
    <row r="64" spans="1:17" s="22" customFormat="1" ht="16.899999999999999" hidden="1" customHeight="1" x14ac:dyDescent="0.25">
      <c r="A64" s="23" t="s">
        <v>12</v>
      </c>
      <c r="B64" s="20">
        <f t="shared" si="2"/>
        <v>0</v>
      </c>
      <c r="C64" s="21"/>
      <c r="D64" s="21"/>
      <c r="E64" s="21"/>
      <c r="F64" s="21"/>
      <c r="G64" s="21"/>
      <c r="H64" s="47"/>
      <c r="M64" s="42"/>
      <c r="N64" s="50"/>
      <c r="O64" s="51"/>
      <c r="P64" s="46"/>
    </row>
    <row r="65" spans="1:17" s="22" customFormat="1" ht="16.899999999999999" hidden="1" customHeight="1" x14ac:dyDescent="0.25">
      <c r="A65" s="23" t="s">
        <v>13</v>
      </c>
      <c r="B65" s="20">
        <f t="shared" si="2"/>
        <v>0</v>
      </c>
      <c r="C65" s="21"/>
      <c r="D65" s="21"/>
      <c r="E65" s="21"/>
      <c r="F65" s="21"/>
      <c r="G65" s="21"/>
      <c r="H65" s="47"/>
      <c r="M65" s="42"/>
      <c r="N65" s="50"/>
      <c r="O65" s="51"/>
      <c r="P65" s="46"/>
    </row>
    <row r="66" spans="1:17" s="22" customFormat="1" ht="17.25" hidden="1" customHeight="1" x14ac:dyDescent="0.25">
      <c r="A66" s="28" t="s">
        <v>14</v>
      </c>
      <c r="B66" s="27">
        <f t="shared" si="2"/>
        <v>0</v>
      </c>
      <c r="C66" s="26"/>
      <c r="D66" s="26"/>
      <c r="E66" s="26"/>
      <c r="F66" s="26"/>
      <c r="G66" s="26"/>
      <c r="H66" s="47"/>
      <c r="M66" s="42"/>
      <c r="N66" s="50"/>
      <c r="O66" s="51"/>
      <c r="P66" s="46"/>
    </row>
    <row r="67" spans="1:17" s="22" customFormat="1" ht="20.25" customHeight="1" x14ac:dyDescent="0.25">
      <c r="A67" s="15" t="s">
        <v>2</v>
      </c>
      <c r="B67" s="29">
        <f t="shared" ref="B67:G67" si="3">SUM(B55:B66)</f>
        <v>51196</v>
      </c>
      <c r="C67" s="29">
        <f t="shared" si="3"/>
        <v>40856</v>
      </c>
      <c r="D67" s="29">
        <f t="shared" si="3"/>
        <v>4110</v>
      </c>
      <c r="E67" s="29">
        <f t="shared" si="3"/>
        <v>4783</v>
      </c>
      <c r="F67" s="29">
        <f t="shared" si="3"/>
        <v>1295</v>
      </c>
      <c r="G67" s="29">
        <f t="shared" si="3"/>
        <v>152</v>
      </c>
      <c r="H67" s="44"/>
      <c r="M67" s="52"/>
      <c r="N67" s="53"/>
      <c r="O67" s="53"/>
      <c r="P67" s="46"/>
    </row>
    <row r="68" spans="1:17" ht="1.5" customHeight="1" x14ac:dyDescent="0.2">
      <c r="H68" s="54"/>
      <c r="M68" s="43"/>
      <c r="N68" s="43"/>
      <c r="O68" s="43"/>
      <c r="P68" s="43"/>
    </row>
    <row r="69" spans="1:17" ht="16.149999999999999" customHeight="1" thickBot="1" x14ac:dyDescent="0.25">
      <c r="A69" s="55" t="s">
        <v>26</v>
      </c>
      <c r="B69" s="56">
        <f t="shared" ref="B69:G69" si="4">B67/$B67</f>
        <v>1</v>
      </c>
      <c r="C69" s="56">
        <f t="shared" si="4"/>
        <v>0.79803109617938905</v>
      </c>
      <c r="D69" s="56">
        <f t="shared" si="4"/>
        <v>8.0279709352293144E-2</v>
      </c>
      <c r="E69" s="56">
        <f t="shared" si="4"/>
        <v>9.3425267599031178E-2</v>
      </c>
      <c r="F69" s="56">
        <f t="shared" si="4"/>
        <v>2.5294944917571685E-2</v>
      </c>
      <c r="G69" s="56">
        <f t="shared" si="4"/>
        <v>2.9689819517149775E-3</v>
      </c>
      <c r="H69" s="44"/>
      <c r="M69" s="43"/>
      <c r="N69" s="43"/>
      <c r="O69" s="43"/>
      <c r="P69" s="53"/>
    </row>
    <row r="70" spans="1:17" ht="15" x14ac:dyDescent="0.2">
      <c r="A70" s="52"/>
      <c r="B70" s="57"/>
      <c r="C70" s="57"/>
      <c r="D70" s="57"/>
      <c r="E70" s="57"/>
      <c r="G70" s="35"/>
      <c r="H70" s="35"/>
      <c r="M70" s="43"/>
      <c r="N70" s="43"/>
      <c r="O70" s="43"/>
      <c r="P70" s="53"/>
    </row>
    <row r="71" spans="1:17" ht="15" x14ac:dyDescent="0.2">
      <c r="A71" s="52"/>
      <c r="B71" s="57"/>
      <c r="C71" s="57"/>
      <c r="D71" s="57"/>
      <c r="E71" s="57"/>
      <c r="G71" s="35"/>
      <c r="H71" s="35"/>
      <c r="M71" s="43"/>
      <c r="N71" s="43"/>
      <c r="O71" s="43"/>
      <c r="P71" s="53"/>
    </row>
    <row r="72" spans="1:17" ht="15" x14ac:dyDescent="0.2">
      <c r="A72" s="52"/>
      <c r="B72" s="57"/>
      <c r="C72" s="57"/>
      <c r="D72" s="57"/>
      <c r="E72" s="57"/>
      <c r="G72" s="35"/>
      <c r="H72" s="35"/>
      <c r="M72" s="43"/>
      <c r="N72" s="43"/>
      <c r="O72" s="43"/>
      <c r="P72" s="53"/>
    </row>
    <row r="73" spans="1:17" s="34" customFormat="1" x14ac:dyDescent="0.2">
      <c r="A73" s="58" t="s">
        <v>98</v>
      </c>
      <c r="B73" s="59"/>
    </row>
    <row r="74" spans="1:17" s="34" customFormat="1" x14ac:dyDescent="0.2">
      <c r="A74" s="58"/>
      <c r="B74" s="59"/>
    </row>
    <row r="75" spans="1:17" ht="16.5" thickBot="1" x14ac:dyDescent="0.3">
      <c r="A75" s="195" t="s">
        <v>99</v>
      </c>
      <c r="B75" s="195"/>
      <c r="C75" s="195"/>
      <c r="D75" s="195"/>
      <c r="E75" s="195"/>
      <c r="F75" s="195"/>
      <c r="G75" s="195"/>
      <c r="H75" s="195"/>
      <c r="I75" s="195"/>
      <c r="J75" s="195"/>
      <c r="K75" s="195"/>
      <c r="L75" s="195"/>
      <c r="M75" s="195"/>
      <c r="N75" s="195"/>
      <c r="O75" s="195"/>
      <c r="P75" s="195"/>
      <c r="Q75" s="13"/>
    </row>
    <row r="76" spans="1:17" ht="4.5" customHeight="1" x14ac:dyDescent="0.2">
      <c r="M76" s="43"/>
      <c r="N76" s="43"/>
      <c r="O76" s="43"/>
      <c r="P76" s="43"/>
      <c r="Q76" s="43"/>
    </row>
    <row r="77" spans="1:17" ht="3" customHeight="1" x14ac:dyDescent="0.2">
      <c r="L77" s="60"/>
      <c r="P77" s="43"/>
      <c r="Q77" s="43"/>
    </row>
    <row r="78" spans="1:17" ht="32.450000000000003" customHeight="1" x14ac:dyDescent="0.2">
      <c r="A78" s="61" t="s">
        <v>100</v>
      </c>
      <c r="B78" s="16" t="s">
        <v>2</v>
      </c>
      <c r="C78" s="18" t="s">
        <v>101</v>
      </c>
      <c r="D78" s="18" t="s">
        <v>102</v>
      </c>
      <c r="E78" s="18" t="s">
        <v>103</v>
      </c>
      <c r="F78" s="18" t="s">
        <v>104</v>
      </c>
      <c r="G78" s="18" t="s">
        <v>105</v>
      </c>
      <c r="H78" s="18" t="s">
        <v>106</v>
      </c>
      <c r="I78" s="18" t="s">
        <v>107</v>
      </c>
      <c r="J78" s="18" t="s">
        <v>108</v>
      </c>
      <c r="L78" s="43"/>
      <c r="M78" s="62" t="s">
        <v>31</v>
      </c>
      <c r="N78" s="63">
        <f>C91+D91</f>
        <v>9266</v>
      </c>
      <c r="O78" s="182">
        <f>N78/N$93</f>
        <v>0.18099070239862489</v>
      </c>
      <c r="P78" s="43"/>
      <c r="Q78" s="43"/>
    </row>
    <row r="79" spans="1:17" s="22" customFormat="1" ht="13.5" customHeight="1" x14ac:dyDescent="0.25">
      <c r="A79" s="19" t="s">
        <v>3</v>
      </c>
      <c r="B79" s="20">
        <f t="shared" ref="B79:B90" si="5">SUM(C79:J79)</f>
        <v>9907</v>
      </c>
      <c r="C79" s="21">
        <v>553</v>
      </c>
      <c r="D79" s="21">
        <v>1149</v>
      </c>
      <c r="E79" s="21">
        <v>1225</v>
      </c>
      <c r="F79" s="21">
        <v>1367</v>
      </c>
      <c r="G79" s="21">
        <v>2203</v>
      </c>
      <c r="H79" s="21">
        <v>1730</v>
      </c>
      <c r="I79" s="21">
        <v>1066</v>
      </c>
      <c r="J79" s="21">
        <v>614</v>
      </c>
      <c r="L79" s="46"/>
      <c r="M79" s="62" t="s">
        <v>29</v>
      </c>
      <c r="N79" s="63">
        <f>E91</f>
        <v>6685</v>
      </c>
      <c r="O79" s="182">
        <f>N79/N$93</f>
        <v>0.13057660754746464</v>
      </c>
      <c r="P79" s="46"/>
      <c r="Q79" s="46"/>
    </row>
    <row r="80" spans="1:17" s="22" customFormat="1" ht="12" customHeight="1" x14ac:dyDescent="0.25">
      <c r="A80" s="23" t="s">
        <v>4</v>
      </c>
      <c r="B80" s="24">
        <f t="shared" si="5"/>
        <v>9554</v>
      </c>
      <c r="C80" s="21">
        <v>527</v>
      </c>
      <c r="D80" s="21">
        <v>1165</v>
      </c>
      <c r="E80" s="21">
        <v>1255</v>
      </c>
      <c r="F80" s="21">
        <v>1411</v>
      </c>
      <c r="G80" s="21">
        <v>1941</v>
      </c>
      <c r="H80" s="21">
        <v>1648</v>
      </c>
      <c r="I80" s="21">
        <v>997</v>
      </c>
      <c r="J80" s="21">
        <v>610</v>
      </c>
      <c r="L80" s="46"/>
      <c r="M80" s="62" t="s">
        <v>30</v>
      </c>
      <c r="N80" s="63">
        <f>F91+G91+H91+I91</f>
        <v>32088</v>
      </c>
      <c r="O80" s="182">
        <f>N80/N$93</f>
        <v>0.62676771622783034</v>
      </c>
      <c r="P80" s="46"/>
      <c r="Q80" s="46"/>
    </row>
    <row r="81" spans="1:17" s="22" customFormat="1" ht="12" customHeight="1" x14ac:dyDescent="0.25">
      <c r="A81" s="23" t="s">
        <v>5</v>
      </c>
      <c r="B81" s="24">
        <f t="shared" si="5"/>
        <v>9826</v>
      </c>
      <c r="C81" s="21">
        <v>503</v>
      </c>
      <c r="D81" s="21">
        <v>1181</v>
      </c>
      <c r="E81" s="21">
        <v>1250</v>
      </c>
      <c r="F81" s="21">
        <v>1417</v>
      </c>
      <c r="G81" s="21">
        <v>2171</v>
      </c>
      <c r="H81" s="21">
        <v>1665</v>
      </c>
      <c r="I81" s="21">
        <v>1027</v>
      </c>
      <c r="J81" s="21">
        <v>612</v>
      </c>
      <c r="L81" s="46"/>
      <c r="M81" s="62" t="s">
        <v>109</v>
      </c>
      <c r="N81" s="63">
        <f>J91</f>
        <v>3157</v>
      </c>
      <c r="O81" s="182">
        <f>N81/N$93</f>
        <v>6.1664973826080161E-2</v>
      </c>
      <c r="P81" s="46"/>
      <c r="Q81" s="46"/>
    </row>
    <row r="82" spans="1:17" s="22" customFormat="1" ht="12" customHeight="1" x14ac:dyDescent="0.25">
      <c r="A82" s="23" t="s">
        <v>6</v>
      </c>
      <c r="B82" s="24">
        <f t="shared" si="5"/>
        <v>10925</v>
      </c>
      <c r="C82" s="21">
        <v>697</v>
      </c>
      <c r="D82" s="21">
        <v>1417</v>
      </c>
      <c r="E82" s="21">
        <v>1482</v>
      </c>
      <c r="F82" s="21">
        <v>1473</v>
      </c>
      <c r="G82" s="21">
        <v>2347</v>
      </c>
      <c r="H82" s="21">
        <v>1771</v>
      </c>
      <c r="I82" s="21">
        <v>1078</v>
      </c>
      <c r="J82" s="21">
        <v>660</v>
      </c>
      <c r="L82" s="46"/>
      <c r="M82" s="46"/>
      <c r="N82" s="46"/>
      <c r="O82" s="46"/>
      <c r="P82" s="46"/>
      <c r="Q82" s="46"/>
    </row>
    <row r="83" spans="1:17" s="22" customFormat="1" ht="12" customHeight="1" x14ac:dyDescent="0.25">
      <c r="A83" s="23" t="s">
        <v>7</v>
      </c>
      <c r="B83" s="24">
        <f t="shared" si="5"/>
        <v>10984</v>
      </c>
      <c r="C83" s="21">
        <v>667</v>
      </c>
      <c r="D83" s="21">
        <v>1407</v>
      </c>
      <c r="E83" s="21">
        <v>1473</v>
      </c>
      <c r="F83" s="21">
        <v>1566</v>
      </c>
      <c r="G83" s="21">
        <v>2322</v>
      </c>
      <c r="H83" s="21">
        <v>1818</v>
      </c>
      <c r="I83" s="21">
        <v>1070</v>
      </c>
      <c r="J83" s="21">
        <v>661</v>
      </c>
      <c r="K83" s="64"/>
      <c r="L83" s="65"/>
      <c r="M83" s="46"/>
      <c r="N83" s="46"/>
      <c r="O83" s="46"/>
      <c r="P83" s="46"/>
      <c r="Q83" s="46"/>
    </row>
    <row r="84" spans="1:17" s="22" customFormat="1" ht="12" hidden="1" customHeight="1" x14ac:dyDescent="0.25">
      <c r="A84" s="23" t="s">
        <v>8</v>
      </c>
      <c r="B84" s="24">
        <f t="shared" si="5"/>
        <v>0</v>
      </c>
      <c r="C84" s="21"/>
      <c r="D84" s="21"/>
      <c r="E84" s="21"/>
      <c r="F84" s="21"/>
      <c r="G84" s="21"/>
      <c r="H84" s="21"/>
      <c r="I84" s="21"/>
      <c r="J84" s="21"/>
      <c r="K84" s="64"/>
      <c r="L84" s="65"/>
      <c r="M84" s="62"/>
      <c r="N84" s="66"/>
      <c r="O84" s="63"/>
      <c r="P84" s="53"/>
      <c r="Q84" s="46"/>
    </row>
    <row r="85" spans="1:17" s="22" customFormat="1" ht="12" hidden="1" customHeight="1" x14ac:dyDescent="0.25">
      <c r="A85" s="23" t="s">
        <v>9</v>
      </c>
      <c r="B85" s="24">
        <f t="shared" si="5"/>
        <v>0</v>
      </c>
      <c r="C85" s="21"/>
      <c r="D85" s="21"/>
      <c r="E85" s="21"/>
      <c r="F85" s="21"/>
      <c r="G85" s="21"/>
      <c r="H85" s="21"/>
      <c r="I85" s="21"/>
      <c r="J85" s="21"/>
      <c r="K85" s="64"/>
      <c r="L85" s="65"/>
      <c r="M85" s="62"/>
      <c r="N85" s="66"/>
      <c r="O85" s="63"/>
      <c r="P85" s="53"/>
      <c r="Q85" s="46"/>
    </row>
    <row r="86" spans="1:17" s="22" customFormat="1" ht="12" hidden="1" customHeight="1" x14ac:dyDescent="0.25">
      <c r="A86" s="23" t="s">
        <v>10</v>
      </c>
      <c r="B86" s="24">
        <f t="shared" si="5"/>
        <v>0</v>
      </c>
      <c r="C86" s="21"/>
      <c r="D86" s="21"/>
      <c r="E86" s="21"/>
      <c r="F86" s="21"/>
      <c r="G86" s="21"/>
      <c r="H86" s="21"/>
      <c r="I86" s="21"/>
      <c r="J86" s="21"/>
      <c r="K86" s="64"/>
      <c r="L86" s="65"/>
      <c r="M86" s="62"/>
      <c r="N86" s="66"/>
      <c r="O86" s="63"/>
      <c r="P86" s="53"/>
      <c r="Q86" s="46"/>
    </row>
    <row r="87" spans="1:17" s="22" customFormat="1" ht="12" hidden="1" customHeight="1" x14ac:dyDescent="0.25">
      <c r="A87" s="23" t="s">
        <v>11</v>
      </c>
      <c r="B87" s="24">
        <f t="shared" si="5"/>
        <v>0</v>
      </c>
      <c r="C87" s="21"/>
      <c r="D87" s="21"/>
      <c r="E87" s="21"/>
      <c r="F87" s="21"/>
      <c r="G87" s="21"/>
      <c r="H87" s="21"/>
      <c r="I87" s="21"/>
      <c r="J87" s="21"/>
      <c r="L87" s="46"/>
      <c r="M87" s="62"/>
      <c r="N87" s="66"/>
      <c r="O87" s="63"/>
      <c r="P87" s="53"/>
      <c r="Q87" s="46"/>
    </row>
    <row r="88" spans="1:17" s="22" customFormat="1" ht="12" hidden="1" customHeight="1" x14ac:dyDescent="0.25">
      <c r="A88" s="23" t="s">
        <v>12</v>
      </c>
      <c r="B88" s="24">
        <f t="shared" si="5"/>
        <v>0</v>
      </c>
      <c r="C88" s="21"/>
      <c r="D88" s="21"/>
      <c r="E88" s="21"/>
      <c r="F88" s="21"/>
      <c r="G88" s="21"/>
      <c r="H88" s="21"/>
      <c r="I88" s="21"/>
      <c r="J88" s="21"/>
      <c r="L88" s="46"/>
      <c r="M88" s="62"/>
      <c r="N88" s="66"/>
      <c r="O88" s="63"/>
      <c r="P88" s="53"/>
      <c r="Q88" s="46"/>
    </row>
    <row r="89" spans="1:17" s="22" customFormat="1" ht="12" hidden="1" customHeight="1" x14ac:dyDescent="0.25">
      <c r="A89" s="23" t="s">
        <v>13</v>
      </c>
      <c r="B89" s="24">
        <f t="shared" si="5"/>
        <v>0</v>
      </c>
      <c r="C89" s="21"/>
      <c r="D89" s="21"/>
      <c r="E89" s="21"/>
      <c r="F89" s="21"/>
      <c r="G89" s="21"/>
      <c r="H89" s="21"/>
      <c r="I89" s="21"/>
      <c r="J89" s="21"/>
      <c r="L89" s="46"/>
      <c r="M89" s="62"/>
      <c r="N89" s="66"/>
      <c r="O89" s="63"/>
      <c r="P89" s="53"/>
      <c r="Q89" s="46"/>
    </row>
    <row r="90" spans="1:17" s="22" customFormat="1" ht="12" hidden="1" customHeight="1" x14ac:dyDescent="0.25">
      <c r="A90" s="28" t="s">
        <v>14</v>
      </c>
      <c r="B90" s="27">
        <f t="shared" si="5"/>
        <v>0</v>
      </c>
      <c r="C90" s="26"/>
      <c r="D90" s="26"/>
      <c r="E90" s="26"/>
      <c r="F90" s="26"/>
      <c r="G90" s="26"/>
      <c r="H90" s="26"/>
      <c r="I90" s="26"/>
      <c r="J90" s="26"/>
      <c r="L90" s="46"/>
      <c r="M90" s="62"/>
      <c r="N90" s="66"/>
      <c r="O90" s="63"/>
      <c r="P90" s="53"/>
      <c r="Q90" s="46"/>
    </row>
    <row r="91" spans="1:17" s="22" customFormat="1" ht="16.899999999999999" customHeight="1" x14ac:dyDescent="0.25">
      <c r="A91" s="15" t="s">
        <v>2</v>
      </c>
      <c r="B91" s="29">
        <f t="shared" ref="B91:J91" si="6">SUM(B79:B90)</f>
        <v>51196</v>
      </c>
      <c r="C91" s="29">
        <f t="shared" si="6"/>
        <v>2947</v>
      </c>
      <c r="D91" s="29">
        <f t="shared" si="6"/>
        <v>6319</v>
      </c>
      <c r="E91" s="29">
        <f t="shared" si="6"/>
        <v>6685</v>
      </c>
      <c r="F91" s="29">
        <f t="shared" si="6"/>
        <v>7234</v>
      </c>
      <c r="G91" s="29">
        <f t="shared" si="6"/>
        <v>10984</v>
      </c>
      <c r="H91" s="29">
        <f t="shared" si="6"/>
        <v>8632</v>
      </c>
      <c r="I91" s="29">
        <f t="shared" si="6"/>
        <v>5238</v>
      </c>
      <c r="J91" s="29">
        <f t="shared" si="6"/>
        <v>3157</v>
      </c>
      <c r="L91" s="46"/>
      <c r="M91" s="46"/>
      <c r="N91" s="46"/>
      <c r="O91" s="46"/>
      <c r="P91" s="46"/>
      <c r="Q91" s="46"/>
    </row>
    <row r="92" spans="1:17" s="22" customFormat="1" ht="16.899999999999999" customHeight="1" thickBot="1" x14ac:dyDescent="0.3">
      <c r="A92" s="30" t="s">
        <v>26</v>
      </c>
      <c r="B92" s="31">
        <f t="shared" ref="B92:J92" si="7">B91/$B91</f>
        <v>1</v>
      </c>
      <c r="C92" s="31">
        <f>C91/$B91</f>
        <v>5.7563090866473945E-2</v>
      </c>
      <c r="D92" s="31">
        <f t="shared" si="7"/>
        <v>0.12342761153215095</v>
      </c>
      <c r="E92" s="31">
        <f t="shared" si="7"/>
        <v>0.13057660754746464</v>
      </c>
      <c r="F92" s="31">
        <f t="shared" si="7"/>
        <v>0.14130010157043518</v>
      </c>
      <c r="G92" s="31">
        <f t="shared" si="7"/>
        <v>0.21454801156340339</v>
      </c>
      <c r="H92" s="31">
        <f t="shared" si="7"/>
        <v>0.16860692241581374</v>
      </c>
      <c r="I92" s="31">
        <f t="shared" si="7"/>
        <v>0.10231268067817799</v>
      </c>
      <c r="J92" s="31">
        <f t="shared" si="7"/>
        <v>6.1664973826080161E-2</v>
      </c>
      <c r="L92" s="46"/>
      <c r="M92" s="46"/>
      <c r="N92" s="46"/>
      <c r="O92" s="46"/>
      <c r="P92" s="46"/>
      <c r="Q92" s="46"/>
    </row>
    <row r="93" spans="1:17" ht="6.75" customHeight="1" x14ac:dyDescent="0.2">
      <c r="A93" s="58"/>
      <c r="B93" s="67"/>
      <c r="F93" s="67"/>
      <c r="G93" s="67"/>
      <c r="H93" s="67"/>
      <c r="I93" s="67"/>
      <c r="L93" s="60"/>
      <c r="M93" s="68" t="s">
        <v>2</v>
      </c>
      <c r="N93" s="69">
        <f>SUM(N77:N90)</f>
        <v>51196</v>
      </c>
      <c r="O93" s="70">
        <f>N93/N$93</f>
        <v>1</v>
      </c>
      <c r="P93" s="60"/>
      <c r="Q93" s="71"/>
    </row>
    <row r="94" spans="1:17" ht="6.75" customHeight="1" x14ac:dyDescent="0.2">
      <c r="A94" s="58"/>
      <c r="B94" s="67"/>
      <c r="F94" s="67"/>
      <c r="G94" s="67"/>
      <c r="H94" s="67"/>
      <c r="I94" s="67"/>
      <c r="L94" s="60"/>
      <c r="M94" s="68"/>
      <c r="N94" s="69"/>
      <c r="O94" s="70"/>
      <c r="P94" s="60"/>
      <c r="Q94" s="71"/>
    </row>
    <row r="95" spans="1:17" ht="6.75" customHeight="1" x14ac:dyDescent="0.2">
      <c r="A95" s="58"/>
      <c r="B95" s="67"/>
      <c r="F95" s="67"/>
      <c r="G95" s="67"/>
      <c r="H95" s="67"/>
      <c r="I95" s="67"/>
      <c r="L95" s="60"/>
      <c r="M95" s="68"/>
      <c r="N95" s="69"/>
      <c r="O95" s="70"/>
      <c r="P95" s="60"/>
      <c r="Q95" s="71"/>
    </row>
    <row r="96" spans="1:17" ht="6.75" customHeight="1" x14ac:dyDescent="0.2">
      <c r="A96" s="58"/>
      <c r="B96" s="67"/>
      <c r="F96" s="67"/>
      <c r="G96" s="67"/>
      <c r="H96" s="67"/>
      <c r="I96" s="67"/>
      <c r="L96" s="60"/>
      <c r="M96" s="68"/>
      <c r="N96" s="69"/>
      <c r="O96" s="70"/>
      <c r="P96" s="60"/>
      <c r="Q96" s="71"/>
    </row>
    <row r="97" spans="1:17" ht="6.75" customHeight="1" x14ac:dyDescent="0.2">
      <c r="A97" s="58"/>
      <c r="B97" s="67"/>
      <c r="F97" s="67"/>
      <c r="G97" s="67"/>
      <c r="H97" s="67"/>
      <c r="I97" s="67"/>
      <c r="L97" s="60"/>
      <c r="M97" s="68"/>
      <c r="N97" s="69"/>
      <c r="O97" s="70"/>
      <c r="P97" s="60"/>
      <c r="Q97" s="71"/>
    </row>
    <row r="98" spans="1:17" ht="6.75" customHeight="1" x14ac:dyDescent="0.2">
      <c r="A98" s="58"/>
      <c r="B98" s="67"/>
      <c r="F98" s="67"/>
      <c r="G98" s="67"/>
      <c r="H98" s="67"/>
      <c r="I98" s="67"/>
      <c r="L98" s="60"/>
      <c r="M98" s="68"/>
      <c r="N98" s="69"/>
      <c r="O98" s="70"/>
      <c r="P98" s="60"/>
      <c r="Q98" s="71"/>
    </row>
    <row r="99" spans="1:17" ht="6.75" customHeight="1" x14ac:dyDescent="0.2">
      <c r="A99" s="58"/>
      <c r="B99" s="67"/>
      <c r="F99" s="67"/>
      <c r="G99" s="67"/>
      <c r="H99" s="67"/>
      <c r="I99" s="67"/>
      <c r="L99" s="60"/>
      <c r="M99" s="68"/>
      <c r="N99" s="69"/>
      <c r="O99" s="70"/>
      <c r="P99" s="60"/>
      <c r="Q99" s="71"/>
    </row>
    <row r="100" spans="1:17" ht="6.75" customHeight="1" x14ac:dyDescent="0.2">
      <c r="A100" s="58"/>
      <c r="B100" s="67"/>
      <c r="F100" s="67"/>
      <c r="G100" s="67"/>
      <c r="H100" s="67"/>
      <c r="I100" s="67"/>
      <c r="L100" s="60"/>
      <c r="M100" s="68"/>
      <c r="N100" s="69"/>
      <c r="O100" s="70"/>
      <c r="P100" s="60"/>
      <c r="Q100" s="71"/>
    </row>
    <row r="101" spans="1:17" ht="6.75" customHeight="1" x14ac:dyDescent="0.2">
      <c r="A101" s="58"/>
      <c r="B101" s="67"/>
      <c r="F101" s="67"/>
      <c r="G101" s="67"/>
      <c r="H101" s="67"/>
      <c r="I101" s="67"/>
      <c r="L101" s="60"/>
      <c r="M101" s="68"/>
      <c r="N101" s="69"/>
      <c r="O101" s="70"/>
      <c r="P101" s="60"/>
      <c r="Q101" s="71"/>
    </row>
    <row r="102" spans="1:17" ht="6.75" customHeight="1" x14ac:dyDescent="0.2">
      <c r="A102" s="58"/>
      <c r="B102" s="67"/>
      <c r="F102" s="67"/>
      <c r="G102" s="67"/>
      <c r="H102" s="67"/>
      <c r="I102" s="67"/>
      <c r="L102" s="60"/>
      <c r="M102" s="68"/>
      <c r="N102" s="69"/>
      <c r="O102" s="70"/>
      <c r="P102" s="60"/>
      <c r="Q102" s="71"/>
    </row>
    <row r="103" spans="1:17" ht="6.75" customHeight="1" x14ac:dyDescent="0.2">
      <c r="A103" s="58"/>
      <c r="B103" s="67"/>
      <c r="F103" s="67"/>
      <c r="G103" s="67"/>
      <c r="H103" s="67"/>
      <c r="I103" s="67"/>
      <c r="L103" s="60"/>
      <c r="M103" s="68"/>
      <c r="N103" s="69"/>
      <c r="O103" s="70"/>
      <c r="P103" s="60"/>
      <c r="Q103" s="71"/>
    </row>
    <row r="104" spans="1:17" ht="6.75" customHeight="1" x14ac:dyDescent="0.2">
      <c r="A104" s="58"/>
      <c r="B104" s="67"/>
      <c r="F104" s="67"/>
      <c r="G104" s="67"/>
      <c r="H104" s="67"/>
      <c r="I104" s="67"/>
      <c r="L104" s="60"/>
      <c r="M104" s="68"/>
      <c r="N104" s="69"/>
      <c r="O104" s="70"/>
      <c r="P104" s="60"/>
      <c r="Q104" s="71"/>
    </row>
    <row r="105" spans="1:17" x14ac:dyDescent="0.2">
      <c r="A105" s="58"/>
      <c r="B105" s="67"/>
      <c r="F105" s="67"/>
      <c r="G105" s="67"/>
      <c r="H105" s="67"/>
      <c r="I105" s="67"/>
      <c r="L105" s="60"/>
      <c r="M105" s="68"/>
      <c r="N105" s="69"/>
      <c r="O105" s="70"/>
      <c r="P105" s="60"/>
      <c r="Q105" s="71"/>
    </row>
    <row r="106" spans="1:17" ht="16.5" thickBot="1" x14ac:dyDescent="0.3">
      <c r="A106" s="72" t="s">
        <v>33</v>
      </c>
      <c r="B106" s="13"/>
      <c r="C106" s="13"/>
      <c r="D106" s="13"/>
      <c r="E106" s="13"/>
      <c r="F106" s="13"/>
      <c r="H106" s="12" t="s">
        <v>110</v>
      </c>
      <c r="I106" s="13"/>
      <c r="J106" s="13"/>
      <c r="K106" s="13"/>
      <c r="L106" s="73"/>
      <c r="M106" s="73"/>
      <c r="N106" s="73"/>
      <c r="O106" s="73"/>
      <c r="P106" s="73"/>
      <c r="Q106" s="12"/>
    </row>
    <row r="107" spans="1:17" ht="3.75" customHeight="1" x14ac:dyDescent="0.25">
      <c r="A107" s="74"/>
      <c r="B107" s="74"/>
      <c r="C107" s="74"/>
      <c r="D107" s="74"/>
      <c r="E107" s="74"/>
      <c r="F107" s="74"/>
      <c r="G107" s="74"/>
      <c r="H107" s="74"/>
      <c r="I107" s="74"/>
      <c r="J107" s="74"/>
      <c r="K107" s="74"/>
      <c r="L107" s="74"/>
      <c r="M107" s="74"/>
      <c r="N107" s="74"/>
      <c r="O107" s="74"/>
      <c r="P107" s="74"/>
    </row>
    <row r="108" spans="1:17" ht="2.25" customHeight="1" x14ac:dyDescent="0.2"/>
    <row r="109" spans="1:17" ht="6" hidden="1" customHeight="1" x14ac:dyDescent="0.2"/>
    <row r="110" spans="1:17" ht="28.15" customHeight="1" x14ac:dyDescent="0.2">
      <c r="A110" s="196" t="s">
        <v>1</v>
      </c>
      <c r="B110" s="197" t="s">
        <v>2</v>
      </c>
      <c r="C110" s="185" t="s">
        <v>111</v>
      </c>
      <c r="D110" s="197" t="s">
        <v>35</v>
      </c>
      <c r="E110" s="197" t="s">
        <v>36</v>
      </c>
      <c r="F110" s="197" t="s">
        <v>37</v>
      </c>
      <c r="G110" s="75"/>
      <c r="H110" s="196" t="s">
        <v>1</v>
      </c>
      <c r="I110" s="185" t="s">
        <v>112</v>
      </c>
      <c r="J110" s="185" t="s">
        <v>2</v>
      </c>
      <c r="K110" s="185" t="s">
        <v>38</v>
      </c>
      <c r="L110" s="185"/>
      <c r="M110" s="185"/>
      <c r="N110" s="185" t="s">
        <v>2</v>
      </c>
      <c r="O110" s="185" t="s">
        <v>113</v>
      </c>
      <c r="P110" s="185"/>
      <c r="Q110" s="185"/>
    </row>
    <row r="111" spans="1:17" ht="16.5" x14ac:dyDescent="0.2">
      <c r="A111" s="196"/>
      <c r="B111" s="197"/>
      <c r="C111" s="185"/>
      <c r="D111" s="197"/>
      <c r="E111" s="197"/>
      <c r="F111" s="197"/>
      <c r="G111" s="75"/>
      <c r="H111" s="196"/>
      <c r="I111" s="185"/>
      <c r="J111" s="185"/>
      <c r="K111" s="76" t="s">
        <v>41</v>
      </c>
      <c r="L111" s="76" t="s">
        <v>114</v>
      </c>
      <c r="M111" s="76" t="s">
        <v>42</v>
      </c>
      <c r="N111" s="185"/>
      <c r="O111" s="77" t="s">
        <v>41</v>
      </c>
      <c r="P111" s="77" t="s">
        <v>114</v>
      </c>
      <c r="Q111" s="77" t="s">
        <v>42</v>
      </c>
    </row>
    <row r="112" spans="1:17" ht="16.899999999999999" customHeight="1" x14ac:dyDescent="0.2">
      <c r="A112" s="78" t="s">
        <v>3</v>
      </c>
      <c r="B112" s="20">
        <f>SUM(C112:F112)</f>
        <v>9907</v>
      </c>
      <c r="C112" s="21">
        <v>51</v>
      </c>
      <c r="D112" s="21">
        <v>4994</v>
      </c>
      <c r="E112" s="21">
        <v>4063</v>
      </c>
      <c r="F112" s="21">
        <v>799</v>
      </c>
      <c r="G112" s="79"/>
      <c r="H112" s="78" t="s">
        <v>3</v>
      </c>
      <c r="I112" s="80">
        <v>218</v>
      </c>
      <c r="J112" s="20">
        <f t="shared" ref="J112:J123" si="8">K112+L112+M112</f>
        <v>416</v>
      </c>
      <c r="K112" s="81">
        <v>264</v>
      </c>
      <c r="L112" s="81">
        <v>145</v>
      </c>
      <c r="M112" s="81">
        <v>7</v>
      </c>
      <c r="N112" s="20">
        <f t="shared" ref="N112:N123" si="9">O112+P112+Q112</f>
        <v>3</v>
      </c>
      <c r="O112" s="81">
        <v>2</v>
      </c>
      <c r="P112" s="81">
        <v>1</v>
      </c>
      <c r="Q112" s="81">
        <v>0</v>
      </c>
    </row>
    <row r="113" spans="1:17" ht="16.899999999999999" customHeight="1" x14ac:dyDescent="0.2">
      <c r="A113" s="23" t="s">
        <v>4</v>
      </c>
      <c r="B113" s="24">
        <f>SUM(C113:F113)</f>
        <v>9554</v>
      </c>
      <c r="C113" s="21">
        <v>51</v>
      </c>
      <c r="D113" s="21">
        <v>4875</v>
      </c>
      <c r="E113" s="21">
        <v>3705</v>
      </c>
      <c r="F113" s="21">
        <v>923</v>
      </c>
      <c r="G113" s="79"/>
      <c r="H113" s="23" t="s">
        <v>4</v>
      </c>
      <c r="I113" s="80">
        <v>179</v>
      </c>
      <c r="J113" s="24">
        <f t="shared" si="8"/>
        <v>473</v>
      </c>
      <c r="K113" s="81">
        <v>336</v>
      </c>
      <c r="L113" s="81">
        <v>131</v>
      </c>
      <c r="M113" s="81">
        <v>6</v>
      </c>
      <c r="N113" s="24">
        <f t="shared" si="9"/>
        <v>1</v>
      </c>
      <c r="O113" s="81">
        <v>0</v>
      </c>
      <c r="P113" s="81">
        <v>1</v>
      </c>
      <c r="Q113" s="81">
        <v>0</v>
      </c>
    </row>
    <row r="114" spans="1:17" ht="16.899999999999999" customHeight="1" x14ac:dyDescent="0.2">
      <c r="A114" s="82" t="s">
        <v>5</v>
      </c>
      <c r="B114" s="24">
        <f>SUM(C114:F114)</f>
        <v>9826</v>
      </c>
      <c r="C114" s="21">
        <v>53</v>
      </c>
      <c r="D114" s="21">
        <v>5060</v>
      </c>
      <c r="E114" s="21">
        <v>3898</v>
      </c>
      <c r="F114" s="21">
        <v>815</v>
      </c>
      <c r="G114" s="79"/>
      <c r="H114" s="82" t="s">
        <v>5</v>
      </c>
      <c r="I114" s="80">
        <v>223</v>
      </c>
      <c r="J114" s="24">
        <f>K114+L114+M114</f>
        <v>417</v>
      </c>
      <c r="K114" s="81">
        <v>286</v>
      </c>
      <c r="L114" s="81">
        <v>130</v>
      </c>
      <c r="M114" s="81">
        <v>1</v>
      </c>
      <c r="N114" s="24">
        <f>O114+P114+Q114</f>
        <v>4</v>
      </c>
      <c r="O114" s="81">
        <v>4</v>
      </c>
      <c r="P114" s="81">
        <v>0</v>
      </c>
      <c r="Q114" s="81">
        <v>0</v>
      </c>
    </row>
    <row r="115" spans="1:17" ht="16.899999999999999" customHeight="1" x14ac:dyDescent="0.2">
      <c r="A115" s="23" t="s">
        <v>6</v>
      </c>
      <c r="B115" s="24">
        <f>SUM(C115:F115)</f>
        <v>10925</v>
      </c>
      <c r="C115" s="21">
        <v>66</v>
      </c>
      <c r="D115" s="21">
        <v>5556</v>
      </c>
      <c r="E115" s="21">
        <v>4308</v>
      </c>
      <c r="F115" s="21">
        <v>995</v>
      </c>
      <c r="G115" s="79"/>
      <c r="H115" s="23" t="s">
        <v>6</v>
      </c>
      <c r="I115" s="80">
        <v>235</v>
      </c>
      <c r="J115" s="24">
        <f t="shared" si="8"/>
        <v>495</v>
      </c>
      <c r="K115" s="81">
        <v>368</v>
      </c>
      <c r="L115" s="81">
        <v>122</v>
      </c>
      <c r="M115" s="81">
        <v>5</v>
      </c>
      <c r="N115" s="24">
        <f t="shared" si="9"/>
        <v>4</v>
      </c>
      <c r="O115" s="81">
        <v>4</v>
      </c>
      <c r="P115" s="81">
        <v>0</v>
      </c>
      <c r="Q115" s="81">
        <v>0</v>
      </c>
    </row>
    <row r="116" spans="1:17" ht="16.899999999999999" customHeight="1" x14ac:dyDescent="0.2">
      <c r="A116" s="82" t="s">
        <v>7</v>
      </c>
      <c r="B116" s="24">
        <f>SUM(C116:F116)</f>
        <v>10984</v>
      </c>
      <c r="C116" s="21">
        <v>47</v>
      </c>
      <c r="D116" s="21">
        <v>5480</v>
      </c>
      <c r="E116" s="21">
        <v>4378</v>
      </c>
      <c r="F116" s="21">
        <v>1079</v>
      </c>
      <c r="G116" s="79"/>
      <c r="H116" s="82" t="s">
        <v>7</v>
      </c>
      <c r="I116" s="80">
        <v>265</v>
      </c>
      <c r="J116" s="24">
        <f t="shared" si="8"/>
        <v>522</v>
      </c>
      <c r="K116" s="81">
        <v>364</v>
      </c>
      <c r="L116" s="81">
        <v>155</v>
      </c>
      <c r="M116" s="81">
        <v>3</v>
      </c>
      <c r="N116" s="83">
        <f t="shared" si="9"/>
        <v>1</v>
      </c>
      <c r="O116" s="81">
        <v>1</v>
      </c>
      <c r="P116" s="81">
        <v>0</v>
      </c>
      <c r="Q116" s="81">
        <v>0</v>
      </c>
    </row>
    <row r="117" spans="1:17" ht="16.899999999999999" hidden="1" customHeight="1" x14ac:dyDescent="0.2">
      <c r="A117" s="23" t="s">
        <v>8</v>
      </c>
      <c r="B117" s="24">
        <f t="shared" ref="B117:B122" si="10">SUM(C117:F117)</f>
        <v>0</v>
      </c>
      <c r="C117" s="21"/>
      <c r="D117" s="21"/>
      <c r="E117" s="21"/>
      <c r="F117" s="21"/>
      <c r="G117" s="79"/>
      <c r="H117" s="23" t="s">
        <v>8</v>
      </c>
      <c r="I117" s="80"/>
      <c r="J117" s="24">
        <f t="shared" si="8"/>
        <v>0</v>
      </c>
      <c r="K117" s="81"/>
      <c r="L117" s="81"/>
      <c r="M117" s="81"/>
      <c r="N117" s="24">
        <f t="shared" si="9"/>
        <v>0</v>
      </c>
      <c r="O117" s="81"/>
      <c r="P117" s="81"/>
      <c r="Q117" s="81"/>
    </row>
    <row r="118" spans="1:17" ht="16.899999999999999" hidden="1" customHeight="1" x14ac:dyDescent="0.2">
      <c r="A118" s="82" t="s">
        <v>9</v>
      </c>
      <c r="B118" s="24">
        <f t="shared" si="10"/>
        <v>0</v>
      </c>
      <c r="C118" s="21"/>
      <c r="D118" s="21"/>
      <c r="E118" s="21"/>
      <c r="F118" s="21"/>
      <c r="G118" s="79"/>
      <c r="H118" s="23" t="s">
        <v>9</v>
      </c>
      <c r="I118" s="80"/>
      <c r="J118" s="24">
        <f t="shared" si="8"/>
        <v>0</v>
      </c>
      <c r="K118" s="81"/>
      <c r="L118" s="81"/>
      <c r="M118" s="81"/>
      <c r="N118" s="24">
        <f t="shared" si="9"/>
        <v>0</v>
      </c>
      <c r="O118" s="81"/>
      <c r="P118" s="81"/>
      <c r="Q118" s="81"/>
    </row>
    <row r="119" spans="1:17" ht="16.899999999999999" hidden="1" customHeight="1" x14ac:dyDescent="0.2">
      <c r="A119" s="23" t="s">
        <v>10</v>
      </c>
      <c r="B119" s="24">
        <f t="shared" si="10"/>
        <v>0</v>
      </c>
      <c r="C119" s="21"/>
      <c r="D119" s="21"/>
      <c r="E119" s="21"/>
      <c r="F119" s="21"/>
      <c r="G119" s="79"/>
      <c r="H119" s="23" t="s">
        <v>10</v>
      </c>
      <c r="I119" s="80"/>
      <c r="J119" s="24">
        <f t="shared" si="8"/>
        <v>0</v>
      </c>
      <c r="K119" s="81"/>
      <c r="L119" s="81"/>
      <c r="M119" s="81"/>
      <c r="N119" s="24">
        <f t="shared" si="9"/>
        <v>0</v>
      </c>
      <c r="O119" s="81"/>
      <c r="P119" s="81"/>
      <c r="Q119" s="81"/>
    </row>
    <row r="120" spans="1:17" ht="16.899999999999999" hidden="1" customHeight="1" x14ac:dyDescent="0.2">
      <c r="A120" s="82" t="s">
        <v>11</v>
      </c>
      <c r="B120" s="24">
        <f t="shared" si="10"/>
        <v>0</v>
      </c>
      <c r="C120" s="21"/>
      <c r="D120" s="21"/>
      <c r="E120" s="21"/>
      <c r="F120" s="21"/>
      <c r="G120" s="79"/>
      <c r="H120" s="82" t="s">
        <v>11</v>
      </c>
      <c r="I120" s="80"/>
      <c r="J120" s="24">
        <f t="shared" si="8"/>
        <v>0</v>
      </c>
      <c r="K120" s="81"/>
      <c r="L120" s="81"/>
      <c r="M120" s="81"/>
      <c r="N120" s="24">
        <f t="shared" si="9"/>
        <v>0</v>
      </c>
      <c r="O120" s="81"/>
      <c r="P120" s="81"/>
      <c r="Q120" s="81"/>
    </row>
    <row r="121" spans="1:17" ht="16.899999999999999" hidden="1" customHeight="1" x14ac:dyDescent="0.2">
      <c r="A121" s="23" t="s">
        <v>12</v>
      </c>
      <c r="B121" s="24">
        <f t="shared" si="10"/>
        <v>0</v>
      </c>
      <c r="C121" s="21"/>
      <c r="D121" s="21"/>
      <c r="E121" s="21"/>
      <c r="F121" s="21"/>
      <c r="G121" s="75"/>
      <c r="H121" s="23" t="s">
        <v>12</v>
      </c>
      <c r="I121" s="80"/>
      <c r="J121" s="24">
        <f t="shared" si="8"/>
        <v>0</v>
      </c>
      <c r="K121" s="81"/>
      <c r="L121" s="81"/>
      <c r="M121" s="81"/>
      <c r="N121" s="24">
        <f t="shared" si="9"/>
        <v>0</v>
      </c>
      <c r="O121" s="81"/>
      <c r="P121" s="81"/>
      <c r="Q121" s="81"/>
    </row>
    <row r="122" spans="1:17" ht="17.25" hidden="1" customHeight="1" x14ac:dyDescent="0.2">
      <c r="A122" s="82" t="s">
        <v>13</v>
      </c>
      <c r="B122" s="24">
        <f t="shared" si="10"/>
        <v>0</v>
      </c>
      <c r="C122" s="21"/>
      <c r="D122" s="21"/>
      <c r="E122" s="21"/>
      <c r="F122" s="21"/>
      <c r="G122" s="75"/>
      <c r="H122" s="82" t="s">
        <v>13</v>
      </c>
      <c r="I122" s="80"/>
      <c r="J122" s="24">
        <f t="shared" si="8"/>
        <v>0</v>
      </c>
      <c r="K122" s="81"/>
      <c r="L122" s="81"/>
      <c r="M122" s="81"/>
      <c r="N122" s="24">
        <f t="shared" si="9"/>
        <v>0</v>
      </c>
      <c r="O122" s="81"/>
      <c r="P122" s="81"/>
      <c r="Q122" s="81"/>
    </row>
    <row r="123" spans="1:17" ht="19.899999999999999" hidden="1" customHeight="1" x14ac:dyDescent="0.2">
      <c r="A123" s="84" t="s">
        <v>14</v>
      </c>
      <c r="B123" s="85">
        <f>SUM(C123:F123)</f>
        <v>0</v>
      </c>
      <c r="C123" s="26"/>
      <c r="D123" s="26"/>
      <c r="E123" s="26"/>
      <c r="F123" s="26"/>
      <c r="G123" s="75"/>
      <c r="H123" s="28" t="s">
        <v>14</v>
      </c>
      <c r="I123" s="86"/>
      <c r="J123" s="27">
        <f t="shared" si="8"/>
        <v>0</v>
      </c>
      <c r="K123" s="87"/>
      <c r="L123" s="87"/>
      <c r="M123" s="87"/>
      <c r="N123" s="27">
        <f t="shared" si="9"/>
        <v>0</v>
      </c>
      <c r="O123" s="87"/>
      <c r="P123" s="87"/>
      <c r="Q123" s="87"/>
    </row>
    <row r="124" spans="1:17" ht="16.899999999999999" customHeight="1" x14ac:dyDescent="0.2">
      <c r="A124" s="88" t="s">
        <v>2</v>
      </c>
      <c r="B124" s="89">
        <f>SUM(B112:B123)</f>
        <v>51196</v>
      </c>
      <c r="C124" s="89">
        <f>SUM(C112:C123)</f>
        <v>268</v>
      </c>
      <c r="D124" s="89">
        <f>SUM(D112:D123)</f>
        <v>25965</v>
      </c>
      <c r="E124" s="89">
        <f>SUM(E112:E123)</f>
        <v>20352</v>
      </c>
      <c r="F124" s="89">
        <f>SUM(F112:F123)</f>
        <v>4611</v>
      </c>
      <c r="G124" s="75"/>
      <c r="H124" s="90" t="s">
        <v>2</v>
      </c>
      <c r="I124" s="29">
        <f t="shared" ref="I124:Q124" si="11">SUM(I112:I123)</f>
        <v>1120</v>
      </c>
      <c r="J124" s="29">
        <f>SUM(J112:J123)</f>
        <v>2323</v>
      </c>
      <c r="K124" s="29">
        <f>SUM(K112:K123)</f>
        <v>1618</v>
      </c>
      <c r="L124" s="29">
        <f t="shared" si="11"/>
        <v>683</v>
      </c>
      <c r="M124" s="29">
        <f t="shared" si="11"/>
        <v>22</v>
      </c>
      <c r="N124" s="29">
        <f>SUM(N112:N123)</f>
        <v>13</v>
      </c>
      <c r="O124" s="29">
        <f t="shared" si="11"/>
        <v>11</v>
      </c>
      <c r="P124" s="29">
        <f t="shared" si="11"/>
        <v>2</v>
      </c>
      <c r="Q124" s="29">
        <f t="shared" si="11"/>
        <v>0</v>
      </c>
    </row>
    <row r="125" spans="1:17" ht="16.899999999999999" customHeight="1" thickBot="1" x14ac:dyDescent="0.25">
      <c r="A125" s="91" t="s">
        <v>26</v>
      </c>
      <c r="B125" s="92">
        <f>B124/$B124</f>
        <v>1</v>
      </c>
      <c r="C125" s="92">
        <f>C124/$B124</f>
        <v>5.2347839674974604E-3</v>
      </c>
      <c r="D125" s="92">
        <f>D124/$B124</f>
        <v>0.5071685287913118</v>
      </c>
      <c r="E125" s="92">
        <f>E124/$B124</f>
        <v>0.39753105711383702</v>
      </c>
      <c r="F125" s="92">
        <f>F124/$B124</f>
        <v>9.0065630127353705E-2</v>
      </c>
      <c r="G125" s="75"/>
      <c r="H125" s="93" t="s">
        <v>26</v>
      </c>
      <c r="I125" s="31">
        <f>I124/I124</f>
        <v>1</v>
      </c>
      <c r="J125" s="31">
        <f>J124/$J$124</f>
        <v>1</v>
      </c>
      <c r="K125" s="31">
        <f>K124/$J$124</f>
        <v>0.69651312957382694</v>
      </c>
      <c r="L125" s="31">
        <f>L124/$J$124</f>
        <v>0.29401635815755489</v>
      </c>
      <c r="M125" s="31">
        <f>M124/$J$124</f>
        <v>9.4705122686181663E-3</v>
      </c>
      <c r="N125" s="31">
        <f>N124/$N$124</f>
        <v>1</v>
      </c>
      <c r="O125" s="31">
        <f>O124/$N$124</f>
        <v>0.84615384615384615</v>
      </c>
      <c r="P125" s="31">
        <f>P124/$N$124</f>
        <v>0.15384615384615385</v>
      </c>
      <c r="Q125" s="31">
        <f>Q124/$N$124</f>
        <v>0</v>
      </c>
    </row>
    <row r="126" spans="1:17" ht="5.25" customHeight="1" x14ac:dyDescent="0.2">
      <c r="C126" s="67"/>
      <c r="D126" s="67"/>
      <c r="E126" s="67"/>
    </row>
    <row r="127" spans="1:17" ht="23.25" customHeight="1" x14ac:dyDescent="0.2">
      <c r="C127" s="67"/>
      <c r="D127" s="67"/>
      <c r="E127" s="67"/>
      <c r="H127" s="198" t="s">
        <v>115</v>
      </c>
      <c r="I127" s="198"/>
      <c r="J127" s="198"/>
      <c r="K127" s="198"/>
      <c r="L127" s="198"/>
      <c r="M127" s="198"/>
      <c r="N127" s="198"/>
      <c r="O127" s="198"/>
      <c r="P127" s="198"/>
      <c r="Q127" s="198"/>
    </row>
    <row r="128" spans="1:17" ht="42" customHeight="1" x14ac:dyDescent="0.2">
      <c r="C128" s="67"/>
      <c r="D128" s="67"/>
      <c r="E128" s="67"/>
    </row>
    <row r="129" spans="1:17" ht="6.6" customHeight="1" x14ac:dyDescent="0.2">
      <c r="C129" s="67"/>
      <c r="D129" s="67"/>
      <c r="E129" s="67"/>
    </row>
    <row r="130" spans="1:17" ht="1.9" customHeight="1" x14ac:dyDescent="0.2">
      <c r="C130" s="67"/>
      <c r="D130" s="67"/>
      <c r="E130" s="67"/>
    </row>
    <row r="131" spans="1:17" ht="15.75" x14ac:dyDescent="0.25">
      <c r="A131" s="199" t="s">
        <v>116</v>
      </c>
      <c r="B131" s="199"/>
      <c r="C131" s="199"/>
      <c r="D131" s="199"/>
      <c r="E131" s="199"/>
      <c r="F131" s="199"/>
      <c r="G131" s="199"/>
      <c r="H131" s="199"/>
      <c r="I131" s="199"/>
      <c r="J131" s="199"/>
      <c r="K131" s="199"/>
      <c r="L131" s="199"/>
      <c r="M131" s="199"/>
      <c r="N131" s="199"/>
      <c r="O131" s="199"/>
      <c r="P131" s="199"/>
    </row>
    <row r="132" spans="1:17" ht="3" customHeight="1" thickBot="1" x14ac:dyDescent="0.3">
      <c r="A132" s="187"/>
      <c r="B132" s="187"/>
      <c r="C132" s="187"/>
      <c r="D132" s="187"/>
      <c r="E132" s="187"/>
      <c r="F132" s="187"/>
      <c r="G132" s="187"/>
      <c r="H132" s="187"/>
      <c r="I132" s="187"/>
      <c r="J132" s="187"/>
      <c r="K132" s="187"/>
      <c r="L132" s="187"/>
      <c r="M132" s="187"/>
      <c r="N132" s="187"/>
      <c r="O132" s="187"/>
      <c r="P132" s="187"/>
      <c r="Q132" s="12"/>
    </row>
    <row r="133" spans="1:17" ht="3.75" customHeight="1" x14ac:dyDescent="0.2"/>
    <row r="134" spans="1:17" ht="3.75" customHeight="1" x14ac:dyDescent="0.2"/>
    <row r="135" spans="1:17" ht="36.75" customHeight="1" x14ac:dyDescent="0.2">
      <c r="A135" s="61" t="s">
        <v>32</v>
      </c>
      <c r="B135" s="16" t="s">
        <v>2</v>
      </c>
      <c r="C135" s="18" t="s">
        <v>101</v>
      </c>
      <c r="D135" s="18" t="s">
        <v>102</v>
      </c>
      <c r="E135" s="18" t="s">
        <v>103</v>
      </c>
      <c r="F135" s="18" t="s">
        <v>104</v>
      </c>
      <c r="G135" s="18" t="s">
        <v>105</v>
      </c>
      <c r="H135" s="18" t="s">
        <v>106</v>
      </c>
      <c r="I135" s="18" t="s">
        <v>107</v>
      </c>
      <c r="J135" s="18" t="s">
        <v>108</v>
      </c>
      <c r="M135" s="94" t="s">
        <v>31</v>
      </c>
      <c r="N135" s="94" t="s">
        <v>29</v>
      </c>
      <c r="O135" s="94" t="s">
        <v>117</v>
      </c>
      <c r="P135" s="94" t="s">
        <v>118</v>
      </c>
    </row>
    <row r="136" spans="1:17" ht="16.899999999999999" customHeight="1" x14ac:dyDescent="0.2">
      <c r="A136" s="95" t="s">
        <v>119</v>
      </c>
      <c r="B136" s="96">
        <f>SUM(C136:J136)</f>
        <v>268</v>
      </c>
      <c r="C136" s="21">
        <v>25</v>
      </c>
      <c r="D136" s="21">
        <v>38</v>
      </c>
      <c r="E136" s="21">
        <v>37</v>
      </c>
      <c r="F136" s="21">
        <v>31</v>
      </c>
      <c r="G136" s="21">
        <v>44</v>
      </c>
      <c r="H136" s="21">
        <v>30</v>
      </c>
      <c r="I136" s="21">
        <v>21</v>
      </c>
      <c r="J136" s="21">
        <v>42</v>
      </c>
      <c r="M136" s="94"/>
      <c r="N136" s="94"/>
      <c r="O136" s="94"/>
      <c r="P136" s="94"/>
    </row>
    <row r="137" spans="1:17" ht="16.899999999999999" customHeight="1" x14ac:dyDescent="0.2">
      <c r="A137" s="78" t="s">
        <v>35</v>
      </c>
      <c r="B137" s="24">
        <f>SUM(C137:J137)</f>
        <v>25965</v>
      </c>
      <c r="C137" s="21">
        <v>1610</v>
      </c>
      <c r="D137" s="21">
        <v>3239</v>
      </c>
      <c r="E137" s="21">
        <v>2642</v>
      </c>
      <c r="F137" s="21">
        <v>2836</v>
      </c>
      <c r="G137" s="21">
        <v>5367</v>
      </c>
      <c r="H137" s="21">
        <v>4834</v>
      </c>
      <c r="I137" s="21">
        <v>3239</v>
      </c>
      <c r="J137" s="21">
        <v>2198</v>
      </c>
      <c r="L137" s="1" t="s">
        <v>35</v>
      </c>
      <c r="M137" s="97">
        <f>C137+D137</f>
        <v>4849</v>
      </c>
      <c r="N137" s="97">
        <f>E137</f>
        <v>2642</v>
      </c>
      <c r="O137" s="97">
        <f>F137+G137+H137+I137</f>
        <v>16276</v>
      </c>
      <c r="P137" s="98">
        <f>J137</f>
        <v>2198</v>
      </c>
    </row>
    <row r="138" spans="1:17" ht="16.899999999999999" customHeight="1" x14ac:dyDescent="0.2">
      <c r="A138" s="82" t="s">
        <v>36</v>
      </c>
      <c r="B138" s="24">
        <f>SUM(C138:J138)</f>
        <v>20352</v>
      </c>
      <c r="C138" s="21">
        <v>1048</v>
      </c>
      <c r="D138" s="21">
        <v>2039</v>
      </c>
      <c r="E138" s="21">
        <v>2006</v>
      </c>
      <c r="F138" s="21">
        <v>3788</v>
      </c>
      <c r="G138" s="21">
        <v>5187</v>
      </c>
      <c r="H138" s="21">
        <v>3547</v>
      </c>
      <c r="I138" s="21">
        <v>1860</v>
      </c>
      <c r="J138" s="21">
        <v>877</v>
      </c>
      <c r="L138" s="1" t="s">
        <v>36</v>
      </c>
      <c r="M138" s="97">
        <f>C138+D138</f>
        <v>3087</v>
      </c>
      <c r="N138" s="97">
        <f>E138</f>
        <v>2006</v>
      </c>
      <c r="O138" s="97">
        <f>F138+G138+H138+I138</f>
        <v>14382</v>
      </c>
      <c r="P138" s="98">
        <f>J138</f>
        <v>877</v>
      </c>
    </row>
    <row r="139" spans="1:17" s="101" customFormat="1" ht="16.899999999999999" customHeight="1" x14ac:dyDescent="0.2">
      <c r="A139" s="99" t="s">
        <v>37</v>
      </c>
      <c r="B139" s="27">
        <f>SUM(C139:J139)</f>
        <v>4611</v>
      </c>
      <c r="C139" s="100">
        <v>264</v>
      </c>
      <c r="D139" s="100">
        <v>1003</v>
      </c>
      <c r="E139" s="100">
        <v>2000</v>
      </c>
      <c r="F139" s="100">
        <v>579</v>
      </c>
      <c r="G139" s="100">
        <v>386</v>
      </c>
      <c r="H139" s="100">
        <v>221</v>
      </c>
      <c r="I139" s="100">
        <v>118</v>
      </c>
      <c r="J139" s="100">
        <v>40</v>
      </c>
      <c r="L139" s="101" t="s">
        <v>37</v>
      </c>
      <c r="M139" s="97">
        <f>C139+D139</f>
        <v>1267</v>
      </c>
      <c r="N139" s="97">
        <f>E139</f>
        <v>2000</v>
      </c>
      <c r="O139" s="97">
        <f>F139+G139+H139+I139</f>
        <v>1304</v>
      </c>
      <c r="P139" s="98">
        <f>J139</f>
        <v>40</v>
      </c>
    </row>
    <row r="140" spans="1:17" ht="16.899999999999999" customHeight="1" x14ac:dyDescent="0.2">
      <c r="A140" s="15" t="s">
        <v>2</v>
      </c>
      <c r="B140" s="29">
        <f>SUM(B136:B139)</f>
        <v>51196</v>
      </c>
      <c r="C140" s="29">
        <f>SUM(C136:C139)</f>
        <v>2947</v>
      </c>
      <c r="D140" s="29">
        <f>SUM(D136:D139)</f>
        <v>6319</v>
      </c>
      <c r="E140" s="29">
        <f t="shared" ref="E140:J140" si="12">SUM(E136:E139)</f>
        <v>6685</v>
      </c>
      <c r="F140" s="29">
        <f t="shared" si="12"/>
        <v>7234</v>
      </c>
      <c r="G140" s="29">
        <f t="shared" si="12"/>
        <v>10984</v>
      </c>
      <c r="H140" s="29">
        <f t="shared" si="12"/>
        <v>8632</v>
      </c>
      <c r="I140" s="29">
        <f t="shared" si="12"/>
        <v>5238</v>
      </c>
      <c r="J140" s="29">
        <f t="shared" si="12"/>
        <v>3157</v>
      </c>
      <c r="L140" s="1" t="s">
        <v>34</v>
      </c>
      <c r="M140" s="97">
        <f>C136+D136</f>
        <v>63</v>
      </c>
      <c r="N140" s="97">
        <f>E136</f>
        <v>37</v>
      </c>
      <c r="O140" s="97">
        <f>F136+G136+H136+I136</f>
        <v>126</v>
      </c>
      <c r="P140" s="98">
        <f>J136</f>
        <v>42</v>
      </c>
    </row>
    <row r="141" spans="1:17" s="34" customFormat="1" ht="16.899999999999999" customHeight="1" thickBot="1" x14ac:dyDescent="0.25">
      <c r="A141" s="30" t="s">
        <v>26</v>
      </c>
      <c r="B141" s="31">
        <f t="shared" ref="B141:J141" si="13">B140/$B140</f>
        <v>1</v>
      </c>
      <c r="C141" s="31">
        <f t="shared" si="13"/>
        <v>5.7563090866473945E-2</v>
      </c>
      <c r="D141" s="31">
        <f>D140/$B140</f>
        <v>0.12342761153215095</v>
      </c>
      <c r="E141" s="31">
        <f t="shared" si="13"/>
        <v>0.13057660754746464</v>
      </c>
      <c r="F141" s="31">
        <f t="shared" si="13"/>
        <v>0.14130010157043518</v>
      </c>
      <c r="G141" s="31">
        <f t="shared" si="13"/>
        <v>0.21454801156340339</v>
      </c>
      <c r="H141" s="31">
        <f t="shared" si="13"/>
        <v>0.16860692241581374</v>
      </c>
      <c r="I141" s="31">
        <f t="shared" si="13"/>
        <v>0.10231268067817799</v>
      </c>
      <c r="J141" s="31">
        <f t="shared" si="13"/>
        <v>6.1664973826080161E-2</v>
      </c>
      <c r="M141" s="51">
        <f>SUM(M137:M139)</f>
        <v>9203</v>
      </c>
      <c r="N141" s="51">
        <f>SUM(N137:N139)</f>
        <v>6648</v>
      </c>
      <c r="O141" s="51">
        <f>SUM(O137:O139)</f>
        <v>31962</v>
      </c>
      <c r="P141" s="51">
        <f>SUM(P137:P139)</f>
        <v>3115</v>
      </c>
    </row>
    <row r="142" spans="1:17" ht="4.5" customHeight="1" x14ac:dyDescent="0.2"/>
    <row r="143" spans="1:17" ht="4.5" customHeight="1" x14ac:dyDescent="0.2"/>
    <row r="144" spans="1:17" ht="39.75" customHeight="1" thickBot="1" x14ac:dyDescent="0.3">
      <c r="A144" s="183" t="s">
        <v>120</v>
      </c>
      <c r="B144" s="183"/>
      <c r="C144" s="183"/>
      <c r="D144" s="183"/>
      <c r="E144" s="183"/>
      <c r="F144" s="12"/>
      <c r="G144" s="12"/>
      <c r="H144" s="12"/>
      <c r="I144" s="12"/>
      <c r="J144" s="12"/>
      <c r="K144" s="183" t="s">
        <v>121</v>
      </c>
      <c r="L144" s="183"/>
      <c r="M144" s="183"/>
      <c r="N144" s="183"/>
      <c r="O144" s="183"/>
      <c r="P144" s="12"/>
      <c r="Q144" s="12"/>
    </row>
    <row r="145" spans="1:17" ht="4.5" customHeight="1" x14ac:dyDescent="0.2"/>
    <row r="146" spans="1:17" ht="4.5" customHeight="1" x14ac:dyDescent="0.2"/>
    <row r="147" spans="1:17" ht="45.75" customHeight="1" x14ac:dyDescent="0.2">
      <c r="A147" s="18" t="s">
        <v>122</v>
      </c>
      <c r="B147" s="18" t="s">
        <v>123</v>
      </c>
      <c r="C147" s="18" t="s">
        <v>27</v>
      </c>
      <c r="D147" s="18" t="s">
        <v>28</v>
      </c>
      <c r="E147" s="102"/>
      <c r="K147" s="18" t="s">
        <v>122</v>
      </c>
      <c r="L147" s="18" t="s">
        <v>123</v>
      </c>
      <c r="M147" s="18" t="s">
        <v>27</v>
      </c>
      <c r="N147" s="18" t="s">
        <v>28</v>
      </c>
    </row>
    <row r="148" spans="1:17" ht="17.45" customHeight="1" x14ac:dyDescent="0.2">
      <c r="A148" s="103" t="s">
        <v>124</v>
      </c>
      <c r="B148" s="20">
        <f>SUM(C148:D148)</f>
        <v>37843</v>
      </c>
      <c r="C148" s="21">
        <v>6374</v>
      </c>
      <c r="D148" s="21">
        <v>31469</v>
      </c>
      <c r="E148" s="102"/>
      <c r="K148" s="103" t="s">
        <v>124</v>
      </c>
      <c r="L148" s="20">
        <f>SUM(M148:N148)</f>
        <v>49929</v>
      </c>
      <c r="M148" s="21">
        <v>42196</v>
      </c>
      <c r="N148" s="21">
        <v>7733</v>
      </c>
    </row>
    <row r="149" spans="1:17" ht="17.45" customHeight="1" x14ac:dyDescent="0.2">
      <c r="A149" s="103" t="s">
        <v>125</v>
      </c>
      <c r="B149" s="20">
        <f>SUM(C149:D149)</f>
        <v>12621</v>
      </c>
      <c r="C149" s="21">
        <v>473</v>
      </c>
      <c r="D149" s="21">
        <v>12148</v>
      </c>
      <c r="E149" s="104"/>
      <c r="K149" s="103" t="s">
        <v>125</v>
      </c>
      <c r="L149" s="20">
        <f>SUM(M149:N149)</f>
        <v>1194</v>
      </c>
      <c r="M149" s="21">
        <v>1100</v>
      </c>
      <c r="N149" s="21">
        <v>94</v>
      </c>
    </row>
    <row r="150" spans="1:17" ht="17.45" customHeight="1" x14ac:dyDescent="0.2">
      <c r="A150" s="103" t="s">
        <v>126</v>
      </c>
      <c r="B150" s="20">
        <f>SUM(C150:D150)</f>
        <v>371</v>
      </c>
      <c r="C150" s="21">
        <v>5</v>
      </c>
      <c r="D150" s="21">
        <v>366</v>
      </c>
      <c r="E150" s="104"/>
      <c r="K150" s="103" t="s">
        <v>126</v>
      </c>
      <c r="L150" s="20">
        <f>SUM(M150:N150)</f>
        <v>37</v>
      </c>
      <c r="M150" s="21">
        <v>35</v>
      </c>
      <c r="N150" s="21">
        <v>2</v>
      </c>
    </row>
    <row r="151" spans="1:17" s="101" customFormat="1" ht="17.45" customHeight="1" x14ac:dyDescent="0.2">
      <c r="A151" s="105" t="s">
        <v>127</v>
      </c>
      <c r="B151" s="113">
        <f>SUM(C151:D151)</f>
        <v>361</v>
      </c>
      <c r="C151" s="100">
        <v>4</v>
      </c>
      <c r="D151" s="100">
        <v>357</v>
      </c>
      <c r="E151" s="104"/>
      <c r="K151" s="105" t="s">
        <v>127</v>
      </c>
      <c r="L151" s="113">
        <f>SUM(M151:N151)</f>
        <v>36</v>
      </c>
      <c r="M151" s="100">
        <v>36</v>
      </c>
      <c r="N151" s="100">
        <v>0</v>
      </c>
    </row>
    <row r="152" spans="1:17" ht="18.600000000000001" customHeight="1" x14ac:dyDescent="0.2">
      <c r="A152" s="90" t="s">
        <v>2</v>
      </c>
      <c r="B152" s="29">
        <f>SUM(B148:B151)</f>
        <v>51196</v>
      </c>
      <c r="C152" s="29">
        <f>SUM(C148:C151)</f>
        <v>6856</v>
      </c>
      <c r="D152" s="29">
        <f>SUM(D148:D151)</f>
        <v>44340</v>
      </c>
      <c r="E152" s="106"/>
      <c r="K152" s="90" t="s">
        <v>2</v>
      </c>
      <c r="L152" s="29">
        <f>SUM(L148:L151)</f>
        <v>51196</v>
      </c>
      <c r="M152" s="29">
        <f>SUM(M148:M151)</f>
        <v>43367</v>
      </c>
      <c r="N152" s="29">
        <f>SUM(N148:N151)</f>
        <v>7829</v>
      </c>
    </row>
    <row r="153" spans="1:17" s="34" customFormat="1" ht="18.600000000000001" customHeight="1" x14ac:dyDescent="0.2">
      <c r="A153" s="107" t="s">
        <v>26</v>
      </c>
      <c r="B153" s="108">
        <f>SUM(C153:D153)</f>
        <v>1</v>
      </c>
      <c r="C153" s="108">
        <f>+C152/$B$152</f>
        <v>0.133916712243144</v>
      </c>
      <c r="D153" s="108">
        <f>+D152/$B$152</f>
        <v>0.86608328775685606</v>
      </c>
      <c r="E153" s="109"/>
      <c r="K153" s="107" t="s">
        <v>26</v>
      </c>
      <c r="L153" s="108">
        <f>SUM(M153:N153)</f>
        <v>1</v>
      </c>
      <c r="M153" s="108">
        <f>+M152/$L$152</f>
        <v>0.84707789671068057</v>
      </c>
      <c r="N153" s="108">
        <f>+N152/$L$152</f>
        <v>0.15292210328931949</v>
      </c>
    </row>
    <row r="154" spans="1:17" ht="15" customHeight="1" x14ac:dyDescent="0.2">
      <c r="A154" s="110" t="s">
        <v>128</v>
      </c>
      <c r="K154" s="110" t="s">
        <v>128</v>
      </c>
    </row>
    <row r="155" spans="1:17" ht="15" customHeight="1" x14ac:dyDescent="0.2">
      <c r="A155" s="110"/>
      <c r="K155" s="110"/>
    </row>
    <row r="156" spans="1:17" ht="15" customHeight="1" thickBot="1" x14ac:dyDescent="0.3">
      <c r="A156" s="195" t="s">
        <v>129</v>
      </c>
      <c r="B156" s="195"/>
      <c r="C156" s="195"/>
      <c r="D156" s="195"/>
      <c r="E156" s="195"/>
      <c r="F156" s="195"/>
      <c r="G156" s="195"/>
      <c r="H156" s="195"/>
      <c r="I156" s="195"/>
      <c r="J156" s="195"/>
      <c r="K156" s="195"/>
      <c r="L156" s="195"/>
      <c r="M156" s="195"/>
      <c r="N156" s="195"/>
      <c r="O156" s="195"/>
      <c r="P156" s="195"/>
      <c r="Q156" s="12"/>
    </row>
    <row r="157" spans="1:17" ht="7.15" customHeight="1" x14ac:dyDescent="0.2"/>
    <row r="158" spans="1:17" ht="7.15" customHeight="1" x14ac:dyDescent="0.2"/>
    <row r="159" spans="1:17" ht="46.15" customHeight="1" x14ac:dyDescent="0.2">
      <c r="A159" s="18" t="s">
        <v>32</v>
      </c>
      <c r="B159" s="16" t="s">
        <v>2</v>
      </c>
      <c r="C159" s="18" t="s">
        <v>130</v>
      </c>
      <c r="D159" s="18" t="s">
        <v>131</v>
      </c>
      <c r="E159" s="111" t="s">
        <v>132</v>
      </c>
      <c r="F159" s="111" t="s">
        <v>133</v>
      </c>
      <c r="G159" s="18" t="s">
        <v>134</v>
      </c>
      <c r="H159" s="18" t="s">
        <v>135</v>
      </c>
      <c r="I159" s="18" t="s">
        <v>136</v>
      </c>
      <c r="J159" s="18" t="s">
        <v>75</v>
      </c>
      <c r="Q159" s="112"/>
    </row>
    <row r="160" spans="1:17" ht="25.5" customHeight="1" x14ac:dyDescent="0.2">
      <c r="A160" s="95" t="s">
        <v>111</v>
      </c>
      <c r="B160" s="20">
        <f>SUM(C160:J160)</f>
        <v>268</v>
      </c>
      <c r="C160" s="21">
        <v>47</v>
      </c>
      <c r="D160" s="21">
        <v>2</v>
      </c>
      <c r="E160" s="21">
        <v>15</v>
      </c>
      <c r="F160" s="21">
        <v>0</v>
      </c>
      <c r="G160" s="21">
        <v>0</v>
      </c>
      <c r="H160" s="21">
        <v>200</v>
      </c>
      <c r="I160" s="21">
        <v>0</v>
      </c>
      <c r="J160" s="21">
        <v>4</v>
      </c>
      <c r="Q160" s="112"/>
    </row>
    <row r="161" spans="1:17" ht="25.5" customHeight="1" x14ac:dyDescent="0.2">
      <c r="A161" s="78" t="s">
        <v>35</v>
      </c>
      <c r="B161" s="20">
        <f>SUM(C161:J161)</f>
        <v>25965</v>
      </c>
      <c r="C161" s="21">
        <v>2538</v>
      </c>
      <c r="D161" s="21">
        <v>363</v>
      </c>
      <c r="E161" s="21">
        <v>214</v>
      </c>
      <c r="F161" s="21">
        <v>44</v>
      </c>
      <c r="G161" s="21">
        <v>484</v>
      </c>
      <c r="H161" s="21">
        <v>20713</v>
      </c>
      <c r="I161" s="21">
        <v>6</v>
      </c>
      <c r="J161" s="21">
        <v>1603</v>
      </c>
      <c r="Q161" s="112"/>
    </row>
    <row r="162" spans="1:17" ht="25.5" customHeight="1" x14ac:dyDescent="0.2">
      <c r="A162" s="82" t="s">
        <v>36</v>
      </c>
      <c r="B162" s="20">
        <f>SUM(C162:J162)</f>
        <v>20352</v>
      </c>
      <c r="C162" s="21">
        <v>2195</v>
      </c>
      <c r="D162" s="21">
        <v>366</v>
      </c>
      <c r="E162" s="21">
        <v>208</v>
      </c>
      <c r="F162" s="21">
        <v>31</v>
      </c>
      <c r="G162" s="21">
        <v>340</v>
      </c>
      <c r="H162" s="21">
        <v>16061</v>
      </c>
      <c r="I162" s="21">
        <v>5</v>
      </c>
      <c r="J162" s="21">
        <v>1146</v>
      </c>
      <c r="Q162" s="112"/>
    </row>
    <row r="163" spans="1:17" ht="25.5" customHeight="1" x14ac:dyDescent="0.2">
      <c r="A163" s="99" t="s">
        <v>37</v>
      </c>
      <c r="B163" s="113">
        <f>SUM(C163:J163)</f>
        <v>4611</v>
      </c>
      <c r="C163" s="100">
        <v>397</v>
      </c>
      <c r="D163" s="100">
        <v>42</v>
      </c>
      <c r="E163" s="100">
        <v>77</v>
      </c>
      <c r="F163" s="100">
        <v>6</v>
      </c>
      <c r="G163" s="100">
        <v>75</v>
      </c>
      <c r="H163" s="100">
        <v>3771</v>
      </c>
      <c r="I163" s="100">
        <v>6</v>
      </c>
      <c r="J163" s="100">
        <v>237</v>
      </c>
      <c r="Q163" s="112"/>
    </row>
    <row r="164" spans="1:17" ht="25.5" customHeight="1" x14ac:dyDescent="0.2">
      <c r="A164" s="114" t="s">
        <v>2</v>
      </c>
      <c r="B164" s="115">
        <f t="shared" ref="B164:J164" si="14">SUM(B160:B163)</f>
        <v>51196</v>
      </c>
      <c r="C164" s="115">
        <f t="shared" si="14"/>
        <v>5177</v>
      </c>
      <c r="D164" s="115">
        <f t="shared" si="14"/>
        <v>773</v>
      </c>
      <c r="E164" s="115">
        <f t="shared" si="14"/>
        <v>514</v>
      </c>
      <c r="F164" s="115">
        <f t="shared" si="14"/>
        <v>81</v>
      </c>
      <c r="G164" s="115">
        <f t="shared" si="14"/>
        <v>899</v>
      </c>
      <c r="H164" s="115">
        <f t="shared" si="14"/>
        <v>40745</v>
      </c>
      <c r="I164" s="115">
        <f t="shared" si="14"/>
        <v>17</v>
      </c>
      <c r="J164" s="115">
        <f t="shared" si="14"/>
        <v>2990</v>
      </c>
      <c r="Q164" s="112"/>
    </row>
    <row r="165" spans="1:17" ht="25.5" customHeight="1" thickBot="1" x14ac:dyDescent="0.25">
      <c r="A165" s="30" t="s">
        <v>26</v>
      </c>
      <c r="B165" s="31">
        <f>B164/$B164</f>
        <v>1</v>
      </c>
      <c r="C165" s="31">
        <f t="shared" ref="C165:J165" si="15">C164/$B$164</f>
        <v>0.10112118134229237</v>
      </c>
      <c r="D165" s="31">
        <f t="shared" si="15"/>
        <v>1.5098835846550512E-2</v>
      </c>
      <c r="E165" s="31">
        <f t="shared" si="15"/>
        <v>1.0039846863036175E-2</v>
      </c>
      <c r="F165" s="31">
        <f t="shared" si="15"/>
        <v>1.5821548558481132E-3</v>
      </c>
      <c r="G165" s="31">
        <f t="shared" si="15"/>
        <v>1.7559965622314242E-2</v>
      </c>
      <c r="H165" s="31">
        <f t="shared" si="15"/>
        <v>0.79586295804359719</v>
      </c>
      <c r="I165" s="31">
        <f t="shared" si="15"/>
        <v>3.3205719196812252E-4</v>
      </c>
      <c r="J165" s="31">
        <f t="shared" si="15"/>
        <v>5.8403000234393314E-2</v>
      </c>
      <c r="Q165" s="112"/>
    </row>
    <row r="166" spans="1:17" x14ac:dyDescent="0.2">
      <c r="A166" s="110"/>
    </row>
    <row r="168" spans="1:17" ht="16.5" thickBot="1" x14ac:dyDescent="0.3">
      <c r="A168" s="187" t="s">
        <v>137</v>
      </c>
      <c r="B168" s="187"/>
      <c r="C168" s="187"/>
      <c r="D168" s="187"/>
      <c r="E168" s="187"/>
      <c r="F168" s="187"/>
      <c r="G168" s="187"/>
      <c r="H168" s="187"/>
      <c r="I168" s="187"/>
      <c r="J168" s="187"/>
      <c r="K168" s="187"/>
      <c r="L168" s="187"/>
      <c r="M168" s="187"/>
      <c r="N168" s="187"/>
      <c r="O168" s="187"/>
      <c r="P168" s="187"/>
      <c r="Q168" s="12"/>
    </row>
    <row r="170" spans="1:17" ht="22.5" customHeight="1" x14ac:dyDescent="0.2">
      <c r="A170" s="18" t="s">
        <v>1</v>
      </c>
      <c r="B170" s="18">
        <v>2017</v>
      </c>
      <c r="C170" s="18">
        <v>2018</v>
      </c>
      <c r="D170" s="116" t="s">
        <v>45</v>
      </c>
      <c r="G170" s="60"/>
      <c r="H170" s="43"/>
      <c r="I170" s="43"/>
      <c r="J170" s="43"/>
      <c r="K170" s="117"/>
    </row>
    <row r="171" spans="1:17" ht="15" customHeight="1" x14ac:dyDescent="0.2">
      <c r="A171" s="19" t="s">
        <v>3</v>
      </c>
      <c r="B171" s="21">
        <v>6663</v>
      </c>
      <c r="C171" s="21">
        <v>9907</v>
      </c>
      <c r="D171" s="118">
        <f>C171/B171-1</f>
        <v>0.48686777727750252</v>
      </c>
      <c r="G171" s="60"/>
      <c r="H171" s="60" t="s">
        <v>15</v>
      </c>
      <c r="I171" s="119">
        <f>D171</f>
        <v>0.48686777727750252</v>
      </c>
      <c r="J171" s="43"/>
      <c r="K171" s="117"/>
    </row>
    <row r="172" spans="1:17" ht="15" customHeight="1" x14ac:dyDescent="0.2">
      <c r="A172" s="23" t="s">
        <v>4</v>
      </c>
      <c r="B172" s="25">
        <v>6316</v>
      </c>
      <c r="C172" s="25">
        <v>9554</v>
      </c>
      <c r="D172" s="118">
        <f t="shared" ref="D172:D182" si="16">C172/B172-1</f>
        <v>0.51266624445851794</v>
      </c>
      <c r="G172" s="60"/>
      <c r="H172" s="60" t="s">
        <v>16</v>
      </c>
      <c r="I172" s="119"/>
      <c r="J172" s="43"/>
      <c r="K172" s="117"/>
    </row>
    <row r="173" spans="1:17" ht="15" customHeight="1" x14ac:dyDescent="0.2">
      <c r="A173" s="23" t="s">
        <v>5</v>
      </c>
      <c r="B173" s="25">
        <v>7041</v>
      </c>
      <c r="C173" s="25">
        <v>9826</v>
      </c>
      <c r="D173" s="118">
        <f t="shared" si="16"/>
        <v>0.39554040619230224</v>
      </c>
      <c r="G173" s="60"/>
      <c r="H173" s="60" t="s">
        <v>17</v>
      </c>
      <c r="I173" s="119"/>
      <c r="J173" s="43"/>
      <c r="K173" s="117"/>
    </row>
    <row r="174" spans="1:17" ht="15" customHeight="1" x14ac:dyDescent="0.2">
      <c r="A174" s="23" t="s">
        <v>6</v>
      </c>
      <c r="B174" s="25">
        <v>6368</v>
      </c>
      <c r="C174" s="25">
        <v>10925</v>
      </c>
      <c r="D174" s="118">
        <f>C174/B174-1</f>
        <v>0.71560929648241212</v>
      </c>
      <c r="G174" s="60"/>
      <c r="H174" s="60" t="s">
        <v>18</v>
      </c>
      <c r="I174" s="119"/>
      <c r="J174" s="43"/>
      <c r="K174" s="117"/>
      <c r="L174" s="117"/>
      <c r="M174" s="117"/>
    </row>
    <row r="175" spans="1:17" ht="15" customHeight="1" x14ac:dyDescent="0.2">
      <c r="A175" s="23" t="s">
        <v>7</v>
      </c>
      <c r="B175" s="25">
        <v>7290</v>
      </c>
      <c r="C175" s="25">
        <v>10984</v>
      </c>
      <c r="D175" s="118">
        <f>C175/B175-1</f>
        <v>0.5067215363511659</v>
      </c>
      <c r="G175" s="60"/>
      <c r="H175" s="60" t="s">
        <v>19</v>
      </c>
      <c r="I175" s="119"/>
      <c r="J175" s="43"/>
      <c r="K175" s="117"/>
      <c r="L175" s="117"/>
      <c r="M175" s="117"/>
    </row>
    <row r="176" spans="1:17" ht="15" hidden="1" customHeight="1" x14ac:dyDescent="0.2">
      <c r="A176" s="23" t="s">
        <v>8</v>
      </c>
      <c r="B176" s="25"/>
      <c r="C176" s="25"/>
      <c r="D176" s="118" t="e">
        <f t="shared" si="16"/>
        <v>#DIV/0!</v>
      </c>
      <c r="G176" s="60"/>
      <c r="H176" s="60" t="s">
        <v>20</v>
      </c>
      <c r="I176" s="119"/>
      <c r="J176" s="43"/>
      <c r="K176" s="117"/>
      <c r="L176" s="117"/>
      <c r="M176" s="117"/>
    </row>
    <row r="177" spans="1:24" ht="15" hidden="1" x14ac:dyDescent="0.2">
      <c r="A177" s="23" t="s">
        <v>9</v>
      </c>
      <c r="B177" s="25"/>
      <c r="C177" s="25"/>
      <c r="D177" s="118" t="e">
        <f t="shared" si="16"/>
        <v>#DIV/0!</v>
      </c>
      <c r="G177" s="60"/>
      <c r="H177" s="60" t="s">
        <v>21</v>
      </c>
      <c r="I177" s="119"/>
      <c r="J177" s="43"/>
      <c r="K177" s="117"/>
      <c r="L177" s="117"/>
      <c r="M177" s="117"/>
    </row>
    <row r="178" spans="1:24" ht="15" hidden="1" x14ac:dyDescent="0.2">
      <c r="A178" s="23" t="s">
        <v>10</v>
      </c>
      <c r="B178" s="25"/>
      <c r="C178" s="25"/>
      <c r="D178" s="118" t="e">
        <f t="shared" si="16"/>
        <v>#DIV/0!</v>
      </c>
      <c r="G178" s="60"/>
      <c r="H178" s="60" t="s">
        <v>22</v>
      </c>
      <c r="I178" s="119"/>
      <c r="J178" s="43"/>
      <c r="K178" s="117"/>
      <c r="L178" s="117"/>
      <c r="M178" s="117"/>
    </row>
    <row r="179" spans="1:24" ht="15" hidden="1" x14ac:dyDescent="0.2">
      <c r="A179" s="23" t="s">
        <v>11</v>
      </c>
      <c r="B179" s="25"/>
      <c r="C179" s="25"/>
      <c r="D179" s="118" t="e">
        <f t="shared" si="16"/>
        <v>#DIV/0!</v>
      </c>
      <c r="G179" s="60"/>
      <c r="H179" s="60" t="s">
        <v>76</v>
      </c>
      <c r="I179" s="119"/>
      <c r="J179" s="43"/>
      <c r="K179" s="117"/>
      <c r="L179" s="117"/>
      <c r="M179" s="117"/>
    </row>
    <row r="180" spans="1:24" ht="15" hidden="1" x14ac:dyDescent="0.2">
      <c r="A180" s="23" t="s">
        <v>12</v>
      </c>
      <c r="B180" s="25"/>
      <c r="C180" s="25"/>
      <c r="D180" s="118" t="e">
        <f t="shared" si="16"/>
        <v>#DIV/0!</v>
      </c>
      <c r="G180" s="60"/>
      <c r="H180" s="60" t="s">
        <v>23</v>
      </c>
      <c r="I180" s="119"/>
      <c r="J180" s="43"/>
      <c r="K180" s="117"/>
      <c r="L180" s="117"/>
      <c r="M180" s="117"/>
    </row>
    <row r="181" spans="1:24" ht="15" hidden="1" x14ac:dyDescent="0.2">
      <c r="A181" s="23" t="s">
        <v>13</v>
      </c>
      <c r="B181" s="25"/>
      <c r="C181" s="25"/>
      <c r="D181" s="118" t="e">
        <f t="shared" si="16"/>
        <v>#DIV/0!</v>
      </c>
      <c r="G181" s="60"/>
      <c r="H181" s="60" t="s">
        <v>24</v>
      </c>
      <c r="I181" s="119"/>
      <c r="J181" s="43"/>
      <c r="K181" s="117"/>
    </row>
    <row r="182" spans="1:24" ht="15" hidden="1" x14ac:dyDescent="0.2">
      <c r="A182" s="28" t="s">
        <v>14</v>
      </c>
      <c r="B182" s="26"/>
      <c r="C182" s="26"/>
      <c r="D182" s="120" t="e">
        <f t="shared" si="16"/>
        <v>#DIV/0!</v>
      </c>
      <c r="G182" s="60"/>
      <c r="H182" s="60" t="s">
        <v>25</v>
      </c>
      <c r="I182" s="119"/>
      <c r="J182" s="43"/>
      <c r="K182" s="117"/>
    </row>
    <row r="183" spans="1:24" ht="20.25" customHeight="1" x14ac:dyDescent="0.2">
      <c r="A183" s="15" t="s">
        <v>2</v>
      </c>
      <c r="B183" s="29">
        <f>SUM(B171:B182)</f>
        <v>33678</v>
      </c>
      <c r="C183" s="29">
        <f>SUM(C171:C182)</f>
        <v>51196</v>
      </c>
      <c r="D183" s="121">
        <f>C183/B183-1</f>
        <v>0.52016152978205366</v>
      </c>
      <c r="G183" s="60"/>
      <c r="H183" s="122" t="s">
        <v>138</v>
      </c>
      <c r="I183" s="119">
        <f>D183</f>
        <v>0.52016152978205366</v>
      </c>
      <c r="J183" s="43"/>
      <c r="K183" s="117"/>
    </row>
    <row r="184" spans="1:24" x14ac:dyDescent="0.2">
      <c r="G184" s="60"/>
      <c r="H184" s="60"/>
      <c r="I184" s="60"/>
      <c r="J184" s="43"/>
    </row>
    <row r="186" spans="1:24" ht="16.5" thickBot="1" x14ac:dyDescent="0.3">
      <c r="A186" s="187" t="s">
        <v>139</v>
      </c>
      <c r="B186" s="187"/>
      <c r="C186" s="187"/>
      <c r="D186" s="187"/>
      <c r="E186" s="187"/>
      <c r="F186" s="187"/>
      <c r="G186" s="187"/>
      <c r="H186" s="187"/>
      <c r="I186" s="187"/>
      <c r="J186" s="187"/>
      <c r="K186" s="187"/>
      <c r="L186" s="187"/>
      <c r="M186" s="187"/>
      <c r="N186" s="187"/>
      <c r="O186" s="187"/>
      <c r="P186" s="187"/>
      <c r="Q186" s="123"/>
    </row>
    <row r="187" spans="1:24" ht="15" x14ac:dyDescent="0.25">
      <c r="R187"/>
      <c r="S187"/>
      <c r="T187"/>
      <c r="U187"/>
      <c r="V187"/>
      <c r="W187"/>
      <c r="X187" s="124"/>
    </row>
    <row r="188" spans="1:24" ht="71.25" customHeight="1" thickBot="1" x14ac:dyDescent="0.3">
      <c r="A188" s="185" t="s">
        <v>49</v>
      </c>
      <c r="B188" s="185" t="s">
        <v>140</v>
      </c>
      <c r="C188" s="185" t="s">
        <v>141</v>
      </c>
      <c r="D188" s="185"/>
      <c r="E188" s="188"/>
      <c r="F188" s="185" t="s">
        <v>142</v>
      </c>
      <c r="G188" s="188"/>
      <c r="H188" s="185" t="s">
        <v>143</v>
      </c>
      <c r="I188" s="188"/>
      <c r="J188" s="185" t="s">
        <v>144</v>
      </c>
      <c r="K188" s="185"/>
      <c r="L188" s="185"/>
      <c r="M188" s="185"/>
      <c r="N188" s="185"/>
      <c r="O188" s="125"/>
      <c r="P188" s="125"/>
      <c r="Q188" s="54"/>
      <c r="R188"/>
      <c r="S188"/>
      <c r="T188"/>
      <c r="U188"/>
      <c r="V188"/>
      <c r="W188"/>
      <c r="X188" s="124"/>
    </row>
    <row r="189" spans="1:24" ht="44.25" customHeight="1" thickTop="1" x14ac:dyDescent="0.25">
      <c r="A189" s="185"/>
      <c r="B189" s="185"/>
      <c r="C189" s="126" t="s">
        <v>43</v>
      </c>
      <c r="D189" s="126" t="s">
        <v>44</v>
      </c>
      <c r="E189" s="127" t="s">
        <v>145</v>
      </c>
      <c r="F189" s="126" t="s">
        <v>70</v>
      </c>
      <c r="G189" s="127" t="s">
        <v>69</v>
      </c>
      <c r="H189" s="126" t="s">
        <v>70</v>
      </c>
      <c r="I189" s="127" t="s">
        <v>69</v>
      </c>
      <c r="J189" s="126" t="s">
        <v>146</v>
      </c>
      <c r="K189" s="126" t="s">
        <v>147</v>
      </c>
      <c r="L189" s="126" t="s">
        <v>148</v>
      </c>
      <c r="M189" s="128" t="s">
        <v>149</v>
      </c>
      <c r="N189" s="128" t="s">
        <v>150</v>
      </c>
      <c r="O189" s="54"/>
      <c r="P189" s="129"/>
      <c r="Q189" s="54"/>
      <c r="R189"/>
      <c r="S189"/>
      <c r="T189"/>
      <c r="U189"/>
      <c r="V189"/>
      <c r="W189"/>
      <c r="X189" s="124"/>
    </row>
    <row r="190" spans="1:24" ht="13.9" customHeight="1" x14ac:dyDescent="0.25">
      <c r="A190" s="130" t="s">
        <v>68</v>
      </c>
      <c r="B190" s="131">
        <f>C190+D190+E190</f>
        <v>587</v>
      </c>
      <c r="C190" s="21">
        <v>96</v>
      </c>
      <c r="D190" s="21">
        <v>328</v>
      </c>
      <c r="E190" s="132">
        <v>163</v>
      </c>
      <c r="F190" s="133">
        <v>225</v>
      </c>
      <c r="G190" s="134">
        <v>362</v>
      </c>
      <c r="H190" s="133">
        <v>40</v>
      </c>
      <c r="I190" s="134">
        <v>547</v>
      </c>
      <c r="J190" s="21">
        <v>531</v>
      </c>
      <c r="K190" s="21">
        <v>310</v>
      </c>
      <c r="L190" s="21">
        <v>150</v>
      </c>
      <c r="M190" s="21">
        <v>21</v>
      </c>
      <c r="N190" s="21">
        <v>0</v>
      </c>
      <c r="O190" s="135"/>
      <c r="P190" s="135"/>
      <c r="Q190" s="54"/>
      <c r="R190"/>
      <c r="S190"/>
      <c r="T190"/>
      <c r="U190"/>
      <c r="V190"/>
      <c r="W190"/>
      <c r="X190" s="124"/>
    </row>
    <row r="191" spans="1:24" ht="13.9" customHeight="1" x14ac:dyDescent="0.25">
      <c r="A191" s="130" t="s">
        <v>54</v>
      </c>
      <c r="B191" s="131">
        <f t="shared" ref="B191:B214" si="17">C191+D191+E191</f>
        <v>1977</v>
      </c>
      <c r="C191" s="21">
        <v>704</v>
      </c>
      <c r="D191" s="21">
        <v>939</v>
      </c>
      <c r="E191" s="132">
        <v>334</v>
      </c>
      <c r="F191" s="133">
        <v>508</v>
      </c>
      <c r="G191" s="134">
        <v>1469</v>
      </c>
      <c r="H191" s="133">
        <v>177</v>
      </c>
      <c r="I191" s="134">
        <v>1800</v>
      </c>
      <c r="J191" s="21">
        <v>1555</v>
      </c>
      <c r="K191" s="21">
        <v>1053</v>
      </c>
      <c r="L191" s="21">
        <v>263</v>
      </c>
      <c r="M191" s="21">
        <v>5</v>
      </c>
      <c r="N191" s="21">
        <v>3</v>
      </c>
      <c r="O191" s="135"/>
      <c r="P191" s="135"/>
      <c r="Q191" s="54"/>
      <c r="R191"/>
      <c r="S191"/>
      <c r="T191"/>
      <c r="U191"/>
      <c r="V191"/>
      <c r="W191"/>
      <c r="X191" s="124"/>
    </row>
    <row r="192" spans="1:24" ht="13.9" customHeight="1" x14ac:dyDescent="0.25">
      <c r="A192" s="130" t="s">
        <v>73</v>
      </c>
      <c r="B192" s="131">
        <f t="shared" si="17"/>
        <v>824</v>
      </c>
      <c r="C192" s="21">
        <v>299</v>
      </c>
      <c r="D192" s="21">
        <v>397</v>
      </c>
      <c r="E192" s="132">
        <v>128</v>
      </c>
      <c r="F192" s="133">
        <v>473</v>
      </c>
      <c r="G192" s="134">
        <v>351</v>
      </c>
      <c r="H192" s="133">
        <v>26</v>
      </c>
      <c r="I192" s="134">
        <v>798</v>
      </c>
      <c r="J192" s="21">
        <v>739</v>
      </c>
      <c r="K192" s="21">
        <v>501</v>
      </c>
      <c r="L192" s="21">
        <v>357</v>
      </c>
      <c r="M192" s="21">
        <v>34</v>
      </c>
      <c r="N192" s="21">
        <v>2</v>
      </c>
      <c r="O192" s="135"/>
      <c r="P192" s="135"/>
      <c r="Q192" s="54"/>
      <c r="R192"/>
      <c r="S192"/>
      <c r="T192"/>
      <c r="U192"/>
      <c r="V192"/>
      <c r="W192"/>
      <c r="X192" s="124"/>
    </row>
    <row r="193" spans="1:24" ht="13.9" customHeight="1" x14ac:dyDescent="0.25">
      <c r="A193" s="130" t="s">
        <v>40</v>
      </c>
      <c r="B193" s="131">
        <f t="shared" si="17"/>
        <v>5290</v>
      </c>
      <c r="C193" s="21">
        <v>2417</v>
      </c>
      <c r="D193" s="21">
        <v>2320</v>
      </c>
      <c r="E193" s="132">
        <v>553</v>
      </c>
      <c r="F193" s="133">
        <v>917</v>
      </c>
      <c r="G193" s="134">
        <v>4373</v>
      </c>
      <c r="H193" s="133">
        <v>193</v>
      </c>
      <c r="I193" s="134">
        <v>5097</v>
      </c>
      <c r="J193" s="21">
        <v>4193</v>
      </c>
      <c r="K193" s="21">
        <v>2147</v>
      </c>
      <c r="L193" s="21">
        <v>623</v>
      </c>
      <c r="M193" s="21">
        <v>85</v>
      </c>
      <c r="N193" s="21">
        <v>4</v>
      </c>
      <c r="O193" s="135"/>
      <c r="P193" s="135"/>
      <c r="Q193" s="54"/>
      <c r="R193"/>
      <c r="S193"/>
      <c r="T193"/>
      <c r="U193"/>
      <c r="V193"/>
      <c r="W193"/>
      <c r="X193" s="124"/>
    </row>
    <row r="194" spans="1:24" ht="13.9" customHeight="1" x14ac:dyDescent="0.25">
      <c r="A194" s="130" t="s">
        <v>50</v>
      </c>
      <c r="B194" s="131">
        <f t="shared" si="17"/>
        <v>1362</v>
      </c>
      <c r="C194" s="21">
        <v>317</v>
      </c>
      <c r="D194" s="21">
        <v>798</v>
      </c>
      <c r="E194" s="132">
        <v>247</v>
      </c>
      <c r="F194" s="133">
        <v>872</v>
      </c>
      <c r="G194" s="134">
        <v>490</v>
      </c>
      <c r="H194" s="133">
        <v>70</v>
      </c>
      <c r="I194" s="134">
        <v>1292</v>
      </c>
      <c r="J194" s="21">
        <v>1179</v>
      </c>
      <c r="K194" s="21">
        <v>890</v>
      </c>
      <c r="L194" s="21">
        <v>761</v>
      </c>
      <c r="M194" s="21">
        <v>16</v>
      </c>
      <c r="N194" s="21">
        <v>4</v>
      </c>
      <c r="O194" s="135"/>
      <c r="P194" s="135"/>
      <c r="Q194" s="54"/>
      <c r="R194"/>
      <c r="S194"/>
      <c r="T194"/>
      <c r="U194"/>
      <c r="V194"/>
      <c r="W194"/>
      <c r="X194" s="124"/>
    </row>
    <row r="195" spans="1:24" ht="13.9" customHeight="1" x14ac:dyDescent="0.25">
      <c r="A195" s="130" t="s">
        <v>59</v>
      </c>
      <c r="B195" s="131">
        <f t="shared" si="17"/>
        <v>1504</v>
      </c>
      <c r="C195" s="21">
        <v>691</v>
      </c>
      <c r="D195" s="21">
        <v>634</v>
      </c>
      <c r="E195" s="132">
        <v>179</v>
      </c>
      <c r="F195" s="133">
        <v>657</v>
      </c>
      <c r="G195" s="134">
        <v>847</v>
      </c>
      <c r="H195" s="133">
        <v>96</v>
      </c>
      <c r="I195" s="134">
        <v>1408</v>
      </c>
      <c r="J195" s="21">
        <v>1328</v>
      </c>
      <c r="K195" s="21">
        <v>841</v>
      </c>
      <c r="L195" s="21">
        <v>537</v>
      </c>
      <c r="M195" s="21">
        <v>10</v>
      </c>
      <c r="N195" s="21">
        <v>1</v>
      </c>
      <c r="O195" s="135"/>
      <c r="P195" s="135"/>
      <c r="Q195" s="54"/>
      <c r="R195"/>
      <c r="S195"/>
      <c r="T195"/>
      <c r="U195"/>
      <c r="V195"/>
      <c r="W195"/>
      <c r="X195" s="124"/>
    </row>
    <row r="196" spans="1:24" ht="13.9" customHeight="1" x14ac:dyDescent="0.25">
      <c r="A196" s="130" t="s">
        <v>57</v>
      </c>
      <c r="B196" s="131">
        <f t="shared" si="17"/>
        <v>1211</v>
      </c>
      <c r="C196" s="21">
        <v>361</v>
      </c>
      <c r="D196" s="21">
        <v>709</v>
      </c>
      <c r="E196" s="132">
        <v>141</v>
      </c>
      <c r="F196" s="133">
        <v>354</v>
      </c>
      <c r="G196" s="134">
        <v>857</v>
      </c>
      <c r="H196" s="133">
        <v>33</v>
      </c>
      <c r="I196" s="134">
        <v>1178</v>
      </c>
      <c r="J196" s="21">
        <v>1005</v>
      </c>
      <c r="K196" s="21">
        <v>539</v>
      </c>
      <c r="L196" s="21">
        <v>231</v>
      </c>
      <c r="M196" s="21">
        <v>9</v>
      </c>
      <c r="N196" s="21">
        <v>0</v>
      </c>
      <c r="O196" s="135"/>
      <c r="P196" s="135"/>
      <c r="Q196" s="54"/>
      <c r="R196"/>
      <c r="S196"/>
      <c r="T196"/>
      <c r="U196"/>
      <c r="V196"/>
      <c r="W196"/>
      <c r="X196" s="124"/>
    </row>
    <row r="197" spans="1:24" ht="13.9" customHeight="1" x14ac:dyDescent="0.25">
      <c r="A197" s="130" t="s">
        <v>52</v>
      </c>
      <c r="B197" s="131">
        <f t="shared" si="17"/>
        <v>3035</v>
      </c>
      <c r="C197" s="21">
        <v>942</v>
      </c>
      <c r="D197" s="21">
        <v>1695</v>
      </c>
      <c r="E197" s="132">
        <v>398</v>
      </c>
      <c r="F197" s="133">
        <v>1071</v>
      </c>
      <c r="G197" s="134">
        <v>1964</v>
      </c>
      <c r="H197" s="133">
        <v>259</v>
      </c>
      <c r="I197" s="134">
        <v>2776</v>
      </c>
      <c r="J197" s="21">
        <v>2651</v>
      </c>
      <c r="K197" s="21">
        <v>2072</v>
      </c>
      <c r="L197" s="21">
        <v>712</v>
      </c>
      <c r="M197" s="21">
        <v>28</v>
      </c>
      <c r="N197" s="21">
        <v>9</v>
      </c>
      <c r="O197" s="135"/>
      <c r="P197" s="135"/>
      <c r="Q197" s="54"/>
      <c r="R197"/>
      <c r="S197"/>
      <c r="T197"/>
      <c r="U197"/>
      <c r="V197"/>
      <c r="W197"/>
      <c r="X197" s="124"/>
    </row>
    <row r="198" spans="1:24" ht="13.9" customHeight="1" x14ac:dyDescent="0.25">
      <c r="A198" s="130" t="s">
        <v>63</v>
      </c>
      <c r="B198" s="131">
        <f t="shared" si="17"/>
        <v>672</v>
      </c>
      <c r="C198" s="21">
        <v>114</v>
      </c>
      <c r="D198" s="21">
        <v>402</v>
      </c>
      <c r="E198" s="132">
        <v>156</v>
      </c>
      <c r="F198" s="133">
        <v>378</v>
      </c>
      <c r="G198" s="134">
        <v>294</v>
      </c>
      <c r="H198" s="133">
        <v>60</v>
      </c>
      <c r="I198" s="134">
        <v>612</v>
      </c>
      <c r="J198" s="21">
        <v>574</v>
      </c>
      <c r="K198" s="21">
        <v>463</v>
      </c>
      <c r="L198" s="21">
        <v>262</v>
      </c>
      <c r="M198" s="21">
        <v>22</v>
      </c>
      <c r="N198" s="21">
        <v>2</v>
      </c>
      <c r="O198" s="135"/>
      <c r="P198" s="135"/>
      <c r="Q198" s="54"/>
      <c r="R198"/>
      <c r="S198"/>
      <c r="T198"/>
      <c r="U198"/>
      <c r="V198"/>
      <c r="W198"/>
      <c r="X198" s="124"/>
    </row>
    <row r="199" spans="1:24" ht="13.9" customHeight="1" x14ac:dyDescent="0.25">
      <c r="A199" s="130" t="s">
        <v>72</v>
      </c>
      <c r="B199" s="131">
        <f t="shared" si="17"/>
        <v>1317</v>
      </c>
      <c r="C199" s="21">
        <v>481</v>
      </c>
      <c r="D199" s="21">
        <v>624</v>
      </c>
      <c r="E199" s="132">
        <v>212</v>
      </c>
      <c r="F199" s="133">
        <v>806</v>
      </c>
      <c r="G199" s="134">
        <v>511</v>
      </c>
      <c r="H199" s="133">
        <v>60</v>
      </c>
      <c r="I199" s="134">
        <v>1257</v>
      </c>
      <c r="J199" s="21">
        <v>1120</v>
      </c>
      <c r="K199" s="21">
        <v>516</v>
      </c>
      <c r="L199" s="21">
        <v>742</v>
      </c>
      <c r="M199" s="21">
        <v>14</v>
      </c>
      <c r="N199" s="21">
        <v>3</v>
      </c>
      <c r="O199" s="135"/>
      <c r="P199" s="135"/>
      <c r="Q199" s="54"/>
      <c r="R199"/>
      <c r="S199"/>
      <c r="T199"/>
      <c r="U199"/>
      <c r="V199"/>
      <c r="W199"/>
      <c r="X199" s="124"/>
    </row>
    <row r="200" spans="1:24" ht="13.9" customHeight="1" x14ac:dyDescent="0.25">
      <c r="A200" s="130" t="s">
        <v>60</v>
      </c>
      <c r="B200" s="131">
        <f t="shared" si="17"/>
        <v>1714</v>
      </c>
      <c r="C200" s="21">
        <v>670</v>
      </c>
      <c r="D200" s="21">
        <v>737</v>
      </c>
      <c r="E200" s="132">
        <v>307</v>
      </c>
      <c r="F200" s="133">
        <v>822</v>
      </c>
      <c r="G200" s="134">
        <v>892</v>
      </c>
      <c r="H200" s="133">
        <v>71</v>
      </c>
      <c r="I200" s="134">
        <v>1643</v>
      </c>
      <c r="J200" s="21">
        <v>1484</v>
      </c>
      <c r="K200" s="21">
        <v>1319</v>
      </c>
      <c r="L200" s="21">
        <v>658</v>
      </c>
      <c r="M200" s="21">
        <v>11</v>
      </c>
      <c r="N200" s="21">
        <v>2</v>
      </c>
      <c r="O200" s="135"/>
      <c r="P200" s="135"/>
      <c r="Q200" s="54"/>
      <c r="R200"/>
      <c r="S200"/>
      <c r="T200"/>
      <c r="U200"/>
      <c r="V200"/>
      <c r="W200"/>
      <c r="X200" s="124"/>
    </row>
    <row r="201" spans="1:24" ht="13.9" customHeight="1" x14ac:dyDescent="0.25">
      <c r="A201" s="130" t="s">
        <v>71</v>
      </c>
      <c r="B201" s="131">
        <f t="shared" si="17"/>
        <v>2432</v>
      </c>
      <c r="C201" s="21">
        <v>980</v>
      </c>
      <c r="D201" s="21">
        <v>1191</v>
      </c>
      <c r="E201" s="132">
        <v>261</v>
      </c>
      <c r="F201" s="133">
        <v>1520</v>
      </c>
      <c r="G201" s="134">
        <v>912</v>
      </c>
      <c r="H201" s="133">
        <v>169</v>
      </c>
      <c r="I201" s="134">
        <v>2263</v>
      </c>
      <c r="J201" s="21">
        <v>1783</v>
      </c>
      <c r="K201" s="21">
        <v>1031</v>
      </c>
      <c r="L201" s="21">
        <v>1007</v>
      </c>
      <c r="M201" s="21">
        <v>46</v>
      </c>
      <c r="N201" s="21">
        <v>3</v>
      </c>
      <c r="O201" s="135"/>
      <c r="P201" s="135"/>
      <c r="Q201" s="54"/>
      <c r="R201"/>
      <c r="S201"/>
      <c r="T201"/>
      <c r="U201"/>
      <c r="V201"/>
      <c r="W201"/>
      <c r="X201" s="124"/>
    </row>
    <row r="202" spans="1:24" ht="13.9" customHeight="1" x14ac:dyDescent="0.25">
      <c r="A202" s="130" t="s">
        <v>53</v>
      </c>
      <c r="B202" s="131">
        <f t="shared" si="17"/>
        <v>2129</v>
      </c>
      <c r="C202" s="21">
        <v>720</v>
      </c>
      <c r="D202" s="21">
        <v>948</v>
      </c>
      <c r="E202" s="132">
        <v>461</v>
      </c>
      <c r="F202" s="133">
        <v>1407</v>
      </c>
      <c r="G202" s="134">
        <v>722</v>
      </c>
      <c r="H202" s="133">
        <v>155</v>
      </c>
      <c r="I202" s="134">
        <v>1974</v>
      </c>
      <c r="J202" s="21">
        <v>1786</v>
      </c>
      <c r="K202" s="21">
        <v>1574</v>
      </c>
      <c r="L202" s="21">
        <v>1074</v>
      </c>
      <c r="M202" s="21">
        <v>31</v>
      </c>
      <c r="N202" s="21">
        <v>1</v>
      </c>
      <c r="O202" s="135"/>
      <c r="P202" s="135"/>
      <c r="Q202" s="54"/>
      <c r="R202"/>
      <c r="S202"/>
      <c r="T202"/>
      <c r="U202"/>
      <c r="V202"/>
      <c r="W202"/>
      <c r="X202" s="124"/>
    </row>
    <row r="203" spans="1:24" ht="13.9" customHeight="1" x14ac:dyDescent="0.25">
      <c r="A203" s="130" t="s">
        <v>55</v>
      </c>
      <c r="B203" s="131">
        <f t="shared" si="17"/>
        <v>867</v>
      </c>
      <c r="C203" s="21">
        <v>467</v>
      </c>
      <c r="D203" s="21">
        <v>282</v>
      </c>
      <c r="E203" s="132">
        <v>118</v>
      </c>
      <c r="F203" s="133">
        <v>81</v>
      </c>
      <c r="G203" s="134">
        <v>786</v>
      </c>
      <c r="H203" s="133">
        <v>24</v>
      </c>
      <c r="I203" s="134">
        <v>843</v>
      </c>
      <c r="J203" s="21">
        <v>545</v>
      </c>
      <c r="K203" s="21">
        <v>142</v>
      </c>
      <c r="L203" s="21">
        <v>46</v>
      </c>
      <c r="M203" s="21">
        <v>12</v>
      </c>
      <c r="N203" s="21">
        <v>2</v>
      </c>
      <c r="O203" s="135"/>
      <c r="P203" s="135"/>
      <c r="Q203" s="54"/>
      <c r="R203"/>
      <c r="S203"/>
      <c r="T203"/>
      <c r="U203"/>
      <c r="V203"/>
      <c r="W203"/>
      <c r="X203" s="124"/>
    </row>
    <row r="204" spans="1:24" ht="13.9" customHeight="1" x14ac:dyDescent="0.25">
      <c r="A204" s="130" t="s">
        <v>39</v>
      </c>
      <c r="B204" s="131">
        <f t="shared" si="17"/>
        <v>16743</v>
      </c>
      <c r="C204" s="21">
        <v>5312</v>
      </c>
      <c r="D204" s="21">
        <v>8665</v>
      </c>
      <c r="E204" s="132">
        <v>2766</v>
      </c>
      <c r="F204" s="133">
        <v>6230</v>
      </c>
      <c r="G204" s="134">
        <v>10513</v>
      </c>
      <c r="H204" s="133">
        <v>699</v>
      </c>
      <c r="I204" s="134">
        <v>16044</v>
      </c>
      <c r="J204" s="21">
        <v>11755</v>
      </c>
      <c r="K204" s="21">
        <v>7742</v>
      </c>
      <c r="L204" s="21">
        <v>3586</v>
      </c>
      <c r="M204" s="21">
        <v>164</v>
      </c>
      <c r="N204" s="21">
        <v>17</v>
      </c>
      <c r="O204" s="135"/>
      <c r="P204" s="135"/>
      <c r="Q204" s="54"/>
      <c r="R204"/>
      <c r="S204"/>
      <c r="T204"/>
      <c r="U204"/>
      <c r="V204"/>
      <c r="W204"/>
      <c r="X204" s="124"/>
    </row>
    <row r="205" spans="1:24" ht="13.9" customHeight="1" x14ac:dyDescent="0.25">
      <c r="A205" s="130" t="s">
        <v>64</v>
      </c>
      <c r="B205" s="131">
        <f t="shared" si="17"/>
        <v>1098</v>
      </c>
      <c r="C205" s="21">
        <v>372</v>
      </c>
      <c r="D205" s="21">
        <v>490</v>
      </c>
      <c r="E205" s="132">
        <v>236</v>
      </c>
      <c r="F205" s="133">
        <v>599</v>
      </c>
      <c r="G205" s="134">
        <v>499</v>
      </c>
      <c r="H205" s="133">
        <v>115</v>
      </c>
      <c r="I205" s="134">
        <v>983</v>
      </c>
      <c r="J205" s="21">
        <v>745</v>
      </c>
      <c r="K205" s="21">
        <v>356</v>
      </c>
      <c r="L205" s="21">
        <v>392</v>
      </c>
      <c r="M205" s="21">
        <v>20</v>
      </c>
      <c r="N205" s="21">
        <v>1</v>
      </c>
      <c r="O205" s="135"/>
      <c r="P205" s="135"/>
      <c r="Q205" s="54"/>
      <c r="R205"/>
      <c r="S205"/>
      <c r="T205"/>
      <c r="U205"/>
      <c r="V205"/>
      <c r="W205"/>
      <c r="X205" s="124"/>
    </row>
    <row r="206" spans="1:24" ht="13.9" customHeight="1" x14ac:dyDescent="0.25">
      <c r="A206" s="130" t="s">
        <v>74</v>
      </c>
      <c r="B206" s="131">
        <f t="shared" si="17"/>
        <v>315</v>
      </c>
      <c r="C206" s="21">
        <v>50</v>
      </c>
      <c r="D206" s="21">
        <v>216</v>
      </c>
      <c r="E206" s="132">
        <v>49</v>
      </c>
      <c r="F206" s="133">
        <v>171</v>
      </c>
      <c r="G206" s="134">
        <v>144</v>
      </c>
      <c r="H206" s="133">
        <v>6</v>
      </c>
      <c r="I206" s="134">
        <v>309</v>
      </c>
      <c r="J206" s="21">
        <v>252</v>
      </c>
      <c r="K206" s="21">
        <v>170</v>
      </c>
      <c r="L206" s="21">
        <v>157</v>
      </c>
      <c r="M206" s="21">
        <v>6</v>
      </c>
      <c r="N206" s="21">
        <v>0</v>
      </c>
      <c r="O206" s="135"/>
      <c r="P206" s="135"/>
      <c r="Q206" s="54"/>
      <c r="R206"/>
      <c r="S206"/>
      <c r="T206"/>
      <c r="U206"/>
      <c r="V206"/>
      <c r="W206"/>
      <c r="X206" s="124"/>
    </row>
    <row r="207" spans="1:24" ht="13.9" customHeight="1" x14ac:dyDescent="0.25">
      <c r="A207" s="130" t="s">
        <v>67</v>
      </c>
      <c r="B207" s="131">
        <f t="shared" si="17"/>
        <v>324</v>
      </c>
      <c r="C207" s="21">
        <v>152</v>
      </c>
      <c r="D207" s="21">
        <v>106</v>
      </c>
      <c r="E207" s="132">
        <v>66</v>
      </c>
      <c r="F207" s="133">
        <v>109</v>
      </c>
      <c r="G207" s="134">
        <v>215</v>
      </c>
      <c r="H207" s="133">
        <v>40</v>
      </c>
      <c r="I207" s="134">
        <v>284</v>
      </c>
      <c r="J207" s="21">
        <v>275</v>
      </c>
      <c r="K207" s="21">
        <v>121</v>
      </c>
      <c r="L207" s="21">
        <v>46</v>
      </c>
      <c r="M207" s="21">
        <v>4</v>
      </c>
      <c r="N207" s="21">
        <v>1</v>
      </c>
      <c r="O207" s="135"/>
      <c r="P207" s="135"/>
      <c r="Q207" s="54"/>
      <c r="R207"/>
      <c r="S207"/>
      <c r="T207"/>
      <c r="U207"/>
      <c r="V207"/>
      <c r="W207"/>
      <c r="X207" s="124"/>
    </row>
    <row r="208" spans="1:24" ht="13.9" customHeight="1" x14ac:dyDescent="0.25">
      <c r="A208" s="130" t="s">
        <v>62</v>
      </c>
      <c r="B208" s="131">
        <f t="shared" si="17"/>
        <v>425</v>
      </c>
      <c r="C208" s="21">
        <v>110</v>
      </c>
      <c r="D208" s="21">
        <v>209</v>
      </c>
      <c r="E208" s="132">
        <v>106</v>
      </c>
      <c r="F208" s="133">
        <v>284</v>
      </c>
      <c r="G208" s="134">
        <v>141</v>
      </c>
      <c r="H208" s="133">
        <v>52</v>
      </c>
      <c r="I208" s="134">
        <v>373</v>
      </c>
      <c r="J208" s="21">
        <v>302</v>
      </c>
      <c r="K208" s="21">
        <v>268</v>
      </c>
      <c r="L208" s="21">
        <v>221</v>
      </c>
      <c r="M208" s="21">
        <v>12</v>
      </c>
      <c r="N208" s="21">
        <v>0</v>
      </c>
      <c r="O208" s="135"/>
      <c r="P208" s="135"/>
      <c r="Q208" s="54"/>
      <c r="R208"/>
      <c r="S208"/>
      <c r="T208"/>
      <c r="U208"/>
      <c r="V208"/>
      <c r="W208"/>
      <c r="X208" s="124"/>
    </row>
    <row r="209" spans="1:24" ht="13.9" customHeight="1" x14ac:dyDescent="0.25">
      <c r="A209" s="130" t="s">
        <v>56</v>
      </c>
      <c r="B209" s="131">
        <f t="shared" si="17"/>
        <v>1552</v>
      </c>
      <c r="C209" s="21">
        <v>477</v>
      </c>
      <c r="D209" s="21">
        <v>765</v>
      </c>
      <c r="E209" s="132">
        <v>310</v>
      </c>
      <c r="F209" s="133">
        <v>740</v>
      </c>
      <c r="G209" s="134">
        <v>812</v>
      </c>
      <c r="H209" s="133">
        <v>57</v>
      </c>
      <c r="I209" s="134">
        <v>1495</v>
      </c>
      <c r="J209" s="21">
        <v>1227</v>
      </c>
      <c r="K209" s="21">
        <v>856</v>
      </c>
      <c r="L209" s="21">
        <v>557</v>
      </c>
      <c r="M209" s="21">
        <v>24</v>
      </c>
      <c r="N209" s="21">
        <v>1</v>
      </c>
      <c r="O209" s="135"/>
      <c r="P209" s="135"/>
      <c r="Q209" s="54"/>
      <c r="R209"/>
      <c r="S209"/>
      <c r="T209"/>
      <c r="U209"/>
      <c r="V209"/>
      <c r="W209"/>
      <c r="X209" s="124"/>
    </row>
    <row r="210" spans="1:24" ht="13.9" customHeight="1" x14ac:dyDescent="0.25">
      <c r="A210" s="130" t="s">
        <v>51</v>
      </c>
      <c r="B210" s="131">
        <f t="shared" si="17"/>
        <v>2046</v>
      </c>
      <c r="C210" s="21">
        <v>782</v>
      </c>
      <c r="D210" s="21">
        <v>1029</v>
      </c>
      <c r="E210" s="132">
        <v>235</v>
      </c>
      <c r="F210" s="133">
        <v>1080</v>
      </c>
      <c r="G210" s="134">
        <v>966</v>
      </c>
      <c r="H210" s="133">
        <v>374</v>
      </c>
      <c r="I210" s="134">
        <v>1672</v>
      </c>
      <c r="J210" s="21">
        <v>1524</v>
      </c>
      <c r="K210" s="21">
        <v>955</v>
      </c>
      <c r="L210" s="21">
        <v>559</v>
      </c>
      <c r="M210" s="21">
        <v>19</v>
      </c>
      <c r="N210" s="21">
        <v>2</v>
      </c>
      <c r="O210" s="135"/>
      <c r="P210" s="135"/>
      <c r="Q210" s="54"/>
      <c r="R210"/>
      <c r="S210"/>
      <c r="T210"/>
      <c r="U210"/>
      <c r="V210"/>
      <c r="W210"/>
      <c r="X210" s="124"/>
    </row>
    <row r="211" spans="1:24" ht="13.9" customHeight="1" x14ac:dyDescent="0.25">
      <c r="A211" s="130" t="s">
        <v>61</v>
      </c>
      <c r="B211" s="131">
        <f t="shared" si="17"/>
        <v>1352</v>
      </c>
      <c r="C211" s="21">
        <v>504</v>
      </c>
      <c r="D211" s="21">
        <v>549</v>
      </c>
      <c r="E211" s="132">
        <v>299</v>
      </c>
      <c r="F211" s="133">
        <v>523</v>
      </c>
      <c r="G211" s="134">
        <v>829</v>
      </c>
      <c r="H211" s="133">
        <v>65</v>
      </c>
      <c r="I211" s="134">
        <v>1287</v>
      </c>
      <c r="J211" s="21">
        <v>1005</v>
      </c>
      <c r="K211" s="21">
        <v>873</v>
      </c>
      <c r="L211" s="21">
        <v>387</v>
      </c>
      <c r="M211" s="21">
        <v>17</v>
      </c>
      <c r="N211" s="21">
        <v>0</v>
      </c>
      <c r="O211" s="135"/>
      <c r="P211" s="135"/>
      <c r="Q211" s="54"/>
      <c r="R211"/>
      <c r="S211"/>
      <c r="T211"/>
      <c r="U211"/>
      <c r="V211"/>
      <c r="W211"/>
      <c r="X211" s="124"/>
    </row>
    <row r="212" spans="1:24" ht="13.9" customHeight="1" x14ac:dyDescent="0.25">
      <c r="A212" s="130" t="s">
        <v>58</v>
      </c>
      <c r="B212" s="131">
        <f t="shared" si="17"/>
        <v>1047</v>
      </c>
      <c r="C212" s="21">
        <v>527</v>
      </c>
      <c r="D212" s="21">
        <v>438</v>
      </c>
      <c r="E212" s="132">
        <v>82</v>
      </c>
      <c r="F212" s="133">
        <v>742</v>
      </c>
      <c r="G212" s="134">
        <v>305</v>
      </c>
      <c r="H212" s="133">
        <v>101</v>
      </c>
      <c r="I212" s="134">
        <v>946</v>
      </c>
      <c r="J212" s="21">
        <v>717</v>
      </c>
      <c r="K212" s="21">
        <v>321</v>
      </c>
      <c r="L212" s="21">
        <v>420</v>
      </c>
      <c r="M212" s="21">
        <v>32</v>
      </c>
      <c r="N212" s="21">
        <v>0</v>
      </c>
      <c r="O212" s="135"/>
      <c r="P212" s="135"/>
      <c r="Q212" s="54"/>
      <c r="R212"/>
      <c r="S212"/>
      <c r="T212"/>
      <c r="U212"/>
      <c r="V212"/>
      <c r="W212"/>
      <c r="X212" s="124"/>
    </row>
    <row r="213" spans="1:24" ht="13.9" customHeight="1" x14ac:dyDescent="0.25">
      <c r="A213" s="130" t="s">
        <v>66</v>
      </c>
      <c r="B213" s="131">
        <f t="shared" si="17"/>
        <v>959</v>
      </c>
      <c r="C213" s="21">
        <v>231</v>
      </c>
      <c r="D213" s="21">
        <v>452</v>
      </c>
      <c r="E213" s="132">
        <v>276</v>
      </c>
      <c r="F213" s="133">
        <v>337</v>
      </c>
      <c r="G213" s="134">
        <v>622</v>
      </c>
      <c r="H213" s="133">
        <v>37</v>
      </c>
      <c r="I213" s="134">
        <v>922</v>
      </c>
      <c r="J213" s="21">
        <v>802</v>
      </c>
      <c r="K213" s="21">
        <v>705</v>
      </c>
      <c r="L213" s="21">
        <v>302</v>
      </c>
      <c r="M213" s="21">
        <v>13</v>
      </c>
      <c r="N213" s="21">
        <v>0</v>
      </c>
      <c r="O213" s="135"/>
      <c r="P213" s="135"/>
      <c r="Q213" s="54"/>
      <c r="R213"/>
      <c r="S213"/>
      <c r="T213"/>
      <c r="U213"/>
      <c r="V213"/>
      <c r="W213"/>
      <c r="X213" s="124"/>
    </row>
    <row r="214" spans="1:24" s="101" customFormat="1" ht="13.9" customHeight="1" x14ac:dyDescent="0.25">
      <c r="A214" s="136" t="s">
        <v>65</v>
      </c>
      <c r="B214" s="137">
        <f t="shared" si="17"/>
        <v>414</v>
      </c>
      <c r="C214" s="100">
        <v>194</v>
      </c>
      <c r="D214" s="100">
        <v>198</v>
      </c>
      <c r="E214" s="138">
        <v>22</v>
      </c>
      <c r="F214" s="139">
        <v>206</v>
      </c>
      <c r="G214" s="140">
        <v>208</v>
      </c>
      <c r="H214" s="139">
        <v>22</v>
      </c>
      <c r="I214" s="140">
        <v>392</v>
      </c>
      <c r="J214" s="100">
        <v>279</v>
      </c>
      <c r="K214" s="100">
        <v>113</v>
      </c>
      <c r="L214" s="100">
        <v>139</v>
      </c>
      <c r="M214" s="100">
        <v>9</v>
      </c>
      <c r="N214" s="100">
        <v>0</v>
      </c>
      <c r="O214" s="135"/>
      <c r="P214" s="135"/>
      <c r="Q214" s="54"/>
      <c r="R214"/>
      <c r="S214"/>
      <c r="T214"/>
      <c r="U214"/>
      <c r="V214"/>
      <c r="W214"/>
      <c r="X214" s="124"/>
    </row>
    <row r="215" spans="1:24" ht="13.9" customHeight="1" x14ac:dyDescent="0.2">
      <c r="A215" s="15" t="s">
        <v>2</v>
      </c>
      <c r="B215" s="141">
        <f>SUM(B190:B214)</f>
        <v>51196</v>
      </c>
      <c r="C215" s="29">
        <f t="shared" ref="C215:N215" si="18">SUM(C190:C214)</f>
        <v>17970</v>
      </c>
      <c r="D215" s="29">
        <f t="shared" si="18"/>
        <v>25121</v>
      </c>
      <c r="E215" s="29">
        <f t="shared" si="18"/>
        <v>8105</v>
      </c>
      <c r="F215" s="29">
        <f t="shared" si="18"/>
        <v>21112</v>
      </c>
      <c r="G215" s="29">
        <f t="shared" si="18"/>
        <v>30084</v>
      </c>
      <c r="H215" s="29">
        <f t="shared" si="18"/>
        <v>3001</v>
      </c>
      <c r="I215" s="29">
        <f t="shared" si="18"/>
        <v>48195</v>
      </c>
      <c r="J215" s="29">
        <f t="shared" si="18"/>
        <v>39356</v>
      </c>
      <c r="K215" s="29">
        <f t="shared" si="18"/>
        <v>25878</v>
      </c>
      <c r="L215" s="29">
        <f t="shared" si="18"/>
        <v>14189</v>
      </c>
      <c r="M215" s="29">
        <f t="shared" si="18"/>
        <v>664</v>
      </c>
      <c r="N215" s="29">
        <f t="shared" si="18"/>
        <v>58</v>
      </c>
      <c r="O215" s="135"/>
      <c r="P215" s="135"/>
      <c r="Q215" s="135"/>
    </row>
    <row r="216" spans="1:24" ht="13.9" customHeight="1" x14ac:dyDescent="0.2">
      <c r="A216" s="20" t="s">
        <v>26</v>
      </c>
      <c r="B216" s="142">
        <f>B215/$B$215</f>
        <v>1</v>
      </c>
      <c r="C216" s="142">
        <f t="shared" ref="C216:N216" si="19">C215/$B$215</f>
        <v>0.35100398468630362</v>
      </c>
      <c r="D216" s="142">
        <f t="shared" si="19"/>
        <v>0.49068286584889442</v>
      </c>
      <c r="E216" s="142">
        <f t="shared" si="19"/>
        <v>0.15831314946480193</v>
      </c>
      <c r="F216" s="142">
        <f t="shared" si="19"/>
        <v>0.4123759668724119</v>
      </c>
      <c r="G216" s="142">
        <f t="shared" si="19"/>
        <v>0.58762403312758804</v>
      </c>
      <c r="H216" s="142">
        <f t="shared" si="19"/>
        <v>5.8617860770372683E-2</v>
      </c>
      <c r="I216" s="142">
        <f>I215/$B$215</f>
        <v>0.94138213922962732</v>
      </c>
      <c r="J216" s="142">
        <f t="shared" si="19"/>
        <v>0.7687319321822017</v>
      </c>
      <c r="K216" s="142">
        <f t="shared" si="19"/>
        <v>0.50546917727947493</v>
      </c>
      <c r="L216" s="142">
        <f t="shared" si="19"/>
        <v>0.27715055863739357</v>
      </c>
      <c r="M216" s="142">
        <f t="shared" si="19"/>
        <v>1.2969763262754903E-2</v>
      </c>
      <c r="N216" s="142">
        <f t="shared" si="19"/>
        <v>1.1329010078912414E-3</v>
      </c>
      <c r="O216" s="143"/>
      <c r="P216" s="135"/>
      <c r="Q216" s="135"/>
    </row>
    <row r="217" spans="1:24" ht="4.5" customHeight="1" x14ac:dyDescent="0.2"/>
    <row r="218" spans="1:24" ht="12.75" customHeight="1" x14ac:dyDescent="0.2">
      <c r="A218" s="189" t="s">
        <v>151</v>
      </c>
      <c r="B218" s="189"/>
      <c r="C218" s="189"/>
      <c r="D218" s="189"/>
      <c r="E218" s="189"/>
      <c r="F218" s="189"/>
      <c r="G218" s="189"/>
      <c r="H218" s="189"/>
      <c r="I218" s="189"/>
      <c r="J218" s="189"/>
      <c r="K218" s="189"/>
      <c r="L218" s="189"/>
      <c r="M218" s="189"/>
      <c r="N218" s="189"/>
      <c r="O218" s="144"/>
    </row>
    <row r="219" spans="1:24" ht="6.75" customHeight="1" x14ac:dyDescent="0.2"/>
    <row r="220" spans="1:24" ht="18.75" thickBot="1" x14ac:dyDescent="0.25">
      <c r="A220" s="11" t="s">
        <v>152</v>
      </c>
      <c r="B220" s="11"/>
      <c r="C220" s="11"/>
      <c r="D220" s="11"/>
      <c r="E220" s="11"/>
      <c r="F220" s="11"/>
      <c r="G220" s="11"/>
      <c r="H220" s="11"/>
      <c r="I220" s="11"/>
      <c r="J220" s="11"/>
      <c r="K220" s="11"/>
      <c r="L220" s="11"/>
      <c r="M220" s="11"/>
      <c r="N220" s="11"/>
      <c r="O220" s="11"/>
      <c r="P220" s="11"/>
      <c r="Q220" s="11"/>
    </row>
    <row r="222" spans="1:24" ht="17.25" customHeight="1" thickBot="1" x14ac:dyDescent="0.3">
      <c r="A222" s="12" t="s">
        <v>153</v>
      </c>
      <c r="B222" s="12"/>
      <c r="C222" s="12"/>
      <c r="D222" s="12"/>
      <c r="E222" s="12"/>
      <c r="F222" s="12"/>
      <c r="G222" s="12"/>
      <c r="H222" s="12"/>
      <c r="I222" s="12"/>
      <c r="J222" s="12"/>
      <c r="K222" s="145"/>
      <c r="O222" s="145"/>
      <c r="P222" s="145"/>
    </row>
    <row r="223" spans="1:24" x14ac:dyDescent="0.2">
      <c r="O223" s="101"/>
      <c r="P223" s="101"/>
    </row>
    <row r="224" spans="1:24" ht="22.5" customHeight="1" x14ac:dyDescent="0.2">
      <c r="A224" s="185" t="s">
        <v>77</v>
      </c>
      <c r="B224" s="185"/>
      <c r="C224" s="185"/>
      <c r="D224" s="185"/>
      <c r="E224" s="186"/>
      <c r="F224" s="146" t="s">
        <v>2</v>
      </c>
      <c r="G224" s="146" t="s">
        <v>46</v>
      </c>
      <c r="H224" s="146" t="s">
        <v>154</v>
      </c>
      <c r="I224" s="146" t="s">
        <v>48</v>
      </c>
      <c r="J224" s="146" t="s">
        <v>155</v>
      </c>
      <c r="N224" s="147"/>
    </row>
    <row r="225" spans="1:10" ht="13.5" customHeight="1" x14ac:dyDescent="0.2">
      <c r="A225" s="148" t="s">
        <v>156</v>
      </c>
      <c r="B225" s="148"/>
      <c r="C225" s="148"/>
      <c r="D225" s="148"/>
      <c r="E225" s="148"/>
      <c r="F225" s="149">
        <f t="shared" ref="F225:F254" si="20">+SUM(G225:J225)</f>
        <v>51262</v>
      </c>
      <c r="G225" s="150">
        <v>36869</v>
      </c>
      <c r="H225" s="150">
        <v>9205</v>
      </c>
      <c r="I225" s="150">
        <v>2945</v>
      </c>
      <c r="J225" s="150">
        <v>2243</v>
      </c>
    </row>
    <row r="226" spans="1:10" ht="13.5" customHeight="1" x14ac:dyDescent="0.2">
      <c r="A226" s="151" t="s">
        <v>157</v>
      </c>
      <c r="B226" s="151"/>
      <c r="C226" s="151"/>
      <c r="D226" s="151"/>
      <c r="E226" s="151"/>
      <c r="F226" s="152">
        <f t="shared" si="20"/>
        <v>49962</v>
      </c>
      <c r="G226" s="153">
        <v>0</v>
      </c>
      <c r="H226" s="153">
        <v>41816</v>
      </c>
      <c r="I226" s="153">
        <v>5862</v>
      </c>
      <c r="J226" s="153">
        <v>2284</v>
      </c>
    </row>
    <row r="227" spans="1:10" ht="13.5" customHeight="1" x14ac:dyDescent="0.2">
      <c r="A227" s="151" t="s">
        <v>158</v>
      </c>
      <c r="B227" s="151"/>
      <c r="C227" s="151"/>
      <c r="D227" s="151"/>
      <c r="E227" s="151"/>
      <c r="F227" s="152">
        <f t="shared" si="20"/>
        <v>166273</v>
      </c>
      <c r="G227" s="153">
        <v>0</v>
      </c>
      <c r="H227" s="153">
        <v>33322</v>
      </c>
      <c r="I227" s="153">
        <v>55499</v>
      </c>
      <c r="J227" s="153">
        <v>77452</v>
      </c>
    </row>
    <row r="228" spans="1:10" ht="13.5" customHeight="1" x14ac:dyDescent="0.2">
      <c r="A228" s="151" t="s">
        <v>159</v>
      </c>
      <c r="B228" s="151"/>
      <c r="C228" s="151"/>
      <c r="D228" s="151"/>
      <c r="E228" s="151"/>
      <c r="F228" s="152">
        <f t="shared" si="20"/>
        <v>8836</v>
      </c>
      <c r="G228" s="153">
        <v>0</v>
      </c>
      <c r="H228" s="153">
        <v>8238</v>
      </c>
      <c r="I228" s="153">
        <v>304</v>
      </c>
      <c r="J228" s="153">
        <v>294</v>
      </c>
    </row>
    <row r="229" spans="1:10" ht="13.5" customHeight="1" x14ac:dyDescent="0.2">
      <c r="A229" s="151" t="s">
        <v>160</v>
      </c>
      <c r="B229" s="151"/>
      <c r="C229" s="151"/>
      <c r="D229" s="151"/>
      <c r="E229" s="151"/>
      <c r="F229" s="152">
        <f t="shared" si="20"/>
        <v>50811</v>
      </c>
      <c r="G229" s="153">
        <v>0</v>
      </c>
      <c r="H229" s="153">
        <v>11523</v>
      </c>
      <c r="I229" s="153">
        <v>37669</v>
      </c>
      <c r="J229" s="153">
        <v>1619</v>
      </c>
    </row>
    <row r="230" spans="1:10" ht="13.5" customHeight="1" x14ac:dyDescent="0.2">
      <c r="A230" s="151" t="s">
        <v>161</v>
      </c>
      <c r="B230" s="151"/>
      <c r="C230" s="151"/>
      <c r="D230" s="151"/>
      <c r="E230" s="151"/>
      <c r="F230" s="152">
        <f t="shared" si="20"/>
        <v>31127</v>
      </c>
      <c r="G230" s="153">
        <v>0</v>
      </c>
      <c r="H230" s="153">
        <v>4633</v>
      </c>
      <c r="I230" s="153">
        <v>23061</v>
      </c>
      <c r="J230" s="153">
        <v>3433</v>
      </c>
    </row>
    <row r="231" spans="1:10" ht="13.5" customHeight="1" x14ac:dyDescent="0.2">
      <c r="A231" s="151" t="s">
        <v>162</v>
      </c>
      <c r="B231" s="151"/>
      <c r="C231" s="151"/>
      <c r="D231" s="151"/>
      <c r="E231" s="151"/>
      <c r="F231" s="152">
        <f t="shared" si="20"/>
        <v>3565</v>
      </c>
      <c r="G231" s="153">
        <v>0</v>
      </c>
      <c r="H231" s="153">
        <v>259</v>
      </c>
      <c r="I231" s="153">
        <v>3233</v>
      </c>
      <c r="J231" s="153">
        <v>73</v>
      </c>
    </row>
    <row r="232" spans="1:10" ht="13.5" customHeight="1" x14ac:dyDescent="0.2">
      <c r="A232" s="151" t="s">
        <v>163</v>
      </c>
      <c r="B232" s="151"/>
      <c r="C232" s="151"/>
      <c r="D232" s="151"/>
      <c r="E232" s="151"/>
      <c r="F232" s="152">
        <f t="shared" si="20"/>
        <v>738</v>
      </c>
      <c r="G232" s="153">
        <v>0</v>
      </c>
      <c r="H232" s="153">
        <v>107</v>
      </c>
      <c r="I232" s="153">
        <v>548</v>
      </c>
      <c r="J232" s="153">
        <v>83</v>
      </c>
    </row>
    <row r="233" spans="1:10" ht="13.5" customHeight="1" x14ac:dyDescent="0.2">
      <c r="A233" s="151" t="s">
        <v>164</v>
      </c>
      <c r="B233" s="151"/>
      <c r="C233" s="151"/>
      <c r="D233" s="151"/>
      <c r="E233" s="151"/>
      <c r="F233" s="152">
        <f t="shared" si="20"/>
        <v>41472</v>
      </c>
      <c r="G233" s="153">
        <v>0</v>
      </c>
      <c r="H233" s="153">
        <v>14246</v>
      </c>
      <c r="I233" s="153">
        <v>21143</v>
      </c>
      <c r="J233" s="153">
        <v>6083</v>
      </c>
    </row>
    <row r="234" spans="1:10" ht="13.5" customHeight="1" x14ac:dyDescent="0.2">
      <c r="A234" s="151" t="s">
        <v>165</v>
      </c>
      <c r="B234" s="151"/>
      <c r="C234" s="151"/>
      <c r="D234" s="151"/>
      <c r="E234" s="151"/>
      <c r="F234" s="152">
        <f t="shared" si="20"/>
        <v>9804</v>
      </c>
      <c r="G234" s="153">
        <v>0</v>
      </c>
      <c r="H234" s="153">
        <v>1122</v>
      </c>
      <c r="I234" s="153">
        <v>8281</v>
      </c>
      <c r="J234" s="153">
        <v>401</v>
      </c>
    </row>
    <row r="235" spans="1:10" ht="13.5" customHeight="1" x14ac:dyDescent="0.2">
      <c r="A235" s="151" t="s">
        <v>166</v>
      </c>
      <c r="B235" s="151"/>
      <c r="C235" s="151"/>
      <c r="D235" s="151"/>
      <c r="E235" s="151"/>
      <c r="F235" s="152">
        <f t="shared" si="20"/>
        <v>352</v>
      </c>
      <c r="G235" s="153">
        <v>0</v>
      </c>
      <c r="H235" s="153">
        <v>40</v>
      </c>
      <c r="I235" s="153">
        <v>272</v>
      </c>
      <c r="J235" s="153">
        <v>40</v>
      </c>
    </row>
    <row r="236" spans="1:10" ht="13.5" customHeight="1" x14ac:dyDescent="0.2">
      <c r="A236" s="151" t="s">
        <v>167</v>
      </c>
      <c r="B236" s="151"/>
      <c r="C236" s="151"/>
      <c r="D236" s="151"/>
      <c r="E236" s="151"/>
      <c r="F236" s="152">
        <f t="shared" si="20"/>
        <v>18750</v>
      </c>
      <c r="G236" s="153">
        <v>0</v>
      </c>
      <c r="H236" s="153">
        <v>16662</v>
      </c>
      <c r="I236" s="153">
        <v>1890</v>
      </c>
      <c r="J236" s="153">
        <v>198</v>
      </c>
    </row>
    <row r="237" spans="1:10" ht="13.5" customHeight="1" x14ac:dyDescent="0.2">
      <c r="A237" s="151" t="s">
        <v>168</v>
      </c>
      <c r="B237" s="151"/>
      <c r="C237" s="151"/>
      <c r="D237" s="151"/>
      <c r="E237" s="151"/>
      <c r="F237" s="152">
        <f t="shared" si="20"/>
        <v>14519</v>
      </c>
      <c r="G237" s="153">
        <v>0</v>
      </c>
      <c r="H237" s="153">
        <v>5219</v>
      </c>
      <c r="I237" s="153">
        <v>3982</v>
      </c>
      <c r="J237" s="153">
        <v>5318</v>
      </c>
    </row>
    <row r="238" spans="1:10" ht="13.5" customHeight="1" x14ac:dyDescent="0.2">
      <c r="A238" s="151" t="s">
        <v>169</v>
      </c>
      <c r="B238" s="151"/>
      <c r="C238" s="151"/>
      <c r="D238" s="151"/>
      <c r="E238" s="151"/>
      <c r="F238" s="152">
        <f t="shared" si="20"/>
        <v>377</v>
      </c>
      <c r="G238" s="153">
        <v>0</v>
      </c>
      <c r="H238" s="153">
        <v>156</v>
      </c>
      <c r="I238" s="153">
        <v>221</v>
      </c>
      <c r="J238" s="153">
        <v>0</v>
      </c>
    </row>
    <row r="239" spans="1:10" ht="13.5" customHeight="1" x14ac:dyDescent="0.2">
      <c r="A239" s="151" t="s">
        <v>170</v>
      </c>
      <c r="B239" s="151"/>
      <c r="C239" s="151"/>
      <c r="D239" s="151"/>
      <c r="E239" s="151"/>
      <c r="F239" s="152">
        <f t="shared" si="20"/>
        <v>26539</v>
      </c>
      <c r="G239" s="153">
        <v>0</v>
      </c>
      <c r="H239" s="153">
        <v>438</v>
      </c>
      <c r="I239" s="153">
        <v>367</v>
      </c>
      <c r="J239" s="153">
        <v>25734</v>
      </c>
    </row>
    <row r="240" spans="1:10" ht="13.5" customHeight="1" x14ac:dyDescent="0.2">
      <c r="A240" s="151" t="s">
        <v>171</v>
      </c>
      <c r="B240" s="151"/>
      <c r="C240" s="151"/>
      <c r="D240" s="151"/>
      <c r="E240" s="151"/>
      <c r="F240" s="152">
        <f t="shared" si="20"/>
        <v>4786</v>
      </c>
      <c r="G240" s="153">
        <v>0</v>
      </c>
      <c r="H240" s="153">
        <v>23</v>
      </c>
      <c r="I240" s="153">
        <v>40</v>
      </c>
      <c r="J240" s="153">
        <v>4723</v>
      </c>
    </row>
    <row r="241" spans="1:10" ht="13.5" customHeight="1" x14ac:dyDescent="0.2">
      <c r="A241" s="151" t="s">
        <v>172</v>
      </c>
      <c r="B241" s="151"/>
      <c r="C241" s="151"/>
      <c r="D241" s="151"/>
      <c r="E241" s="151"/>
      <c r="F241" s="152">
        <f t="shared" si="20"/>
        <v>528</v>
      </c>
      <c r="G241" s="153">
        <v>0</v>
      </c>
      <c r="H241" s="153">
        <v>9</v>
      </c>
      <c r="I241" s="153">
        <v>7</v>
      </c>
      <c r="J241" s="153">
        <v>512</v>
      </c>
    </row>
    <row r="242" spans="1:10" ht="13.5" customHeight="1" x14ac:dyDescent="0.2">
      <c r="A242" s="151" t="s">
        <v>173</v>
      </c>
      <c r="B242" s="151"/>
      <c r="C242" s="151"/>
      <c r="D242" s="151"/>
      <c r="E242" s="151"/>
      <c r="F242" s="152">
        <f t="shared" si="20"/>
        <v>672</v>
      </c>
      <c r="G242" s="153">
        <v>0</v>
      </c>
      <c r="H242" s="153">
        <v>112</v>
      </c>
      <c r="I242" s="153">
        <v>8</v>
      </c>
      <c r="J242" s="153">
        <v>552</v>
      </c>
    </row>
    <row r="243" spans="1:10" ht="13.5" customHeight="1" x14ac:dyDescent="0.2">
      <c r="A243" s="151" t="s">
        <v>174</v>
      </c>
      <c r="B243" s="151"/>
      <c r="C243" s="151"/>
      <c r="D243" s="151"/>
      <c r="E243" s="151"/>
      <c r="F243" s="152">
        <f t="shared" si="20"/>
        <v>1038</v>
      </c>
      <c r="G243" s="153">
        <v>0</v>
      </c>
      <c r="H243" s="153">
        <v>133</v>
      </c>
      <c r="I243" s="153">
        <v>56</v>
      </c>
      <c r="J243" s="153">
        <v>849</v>
      </c>
    </row>
    <row r="244" spans="1:10" ht="13.5" customHeight="1" x14ac:dyDescent="0.2">
      <c r="A244" s="151" t="s">
        <v>175</v>
      </c>
      <c r="B244" s="151"/>
      <c r="C244" s="151"/>
      <c r="D244" s="151"/>
      <c r="E244" s="151"/>
      <c r="F244" s="152">
        <f t="shared" si="20"/>
        <v>25385</v>
      </c>
      <c r="G244" s="153">
        <v>0</v>
      </c>
      <c r="H244" s="153">
        <v>25385</v>
      </c>
      <c r="I244" s="153">
        <v>0</v>
      </c>
      <c r="J244" s="153">
        <v>0</v>
      </c>
    </row>
    <row r="245" spans="1:10" ht="13.5" customHeight="1" x14ac:dyDescent="0.2">
      <c r="A245" s="151" t="s">
        <v>176</v>
      </c>
      <c r="B245" s="151"/>
      <c r="C245" s="151"/>
      <c r="D245" s="151"/>
      <c r="E245" s="151"/>
      <c r="F245" s="152">
        <f t="shared" si="20"/>
        <v>41181</v>
      </c>
      <c r="G245" s="153">
        <v>0</v>
      </c>
      <c r="H245" s="153">
        <v>41181</v>
      </c>
      <c r="I245" s="153">
        <v>0</v>
      </c>
      <c r="J245" s="153">
        <v>0</v>
      </c>
    </row>
    <row r="246" spans="1:10" ht="13.5" customHeight="1" x14ac:dyDescent="0.2">
      <c r="A246" s="151" t="s">
        <v>177</v>
      </c>
      <c r="B246" s="151"/>
      <c r="C246" s="151"/>
      <c r="D246" s="151"/>
      <c r="E246" s="151"/>
      <c r="F246" s="152">
        <f>+SUM(G246:J246)</f>
        <v>38594</v>
      </c>
      <c r="G246" s="153">
        <v>0</v>
      </c>
      <c r="H246" s="153">
        <v>38594</v>
      </c>
      <c r="I246" s="153">
        <v>0</v>
      </c>
      <c r="J246" s="153">
        <v>0</v>
      </c>
    </row>
    <row r="247" spans="1:10" ht="13.5" customHeight="1" x14ac:dyDescent="0.2">
      <c r="A247" s="151" t="s">
        <v>178</v>
      </c>
      <c r="B247" s="151"/>
      <c r="C247" s="151"/>
      <c r="D247" s="151"/>
      <c r="E247" s="151"/>
      <c r="F247" s="152">
        <f t="shared" si="20"/>
        <v>92255</v>
      </c>
      <c r="G247" s="153">
        <v>0</v>
      </c>
      <c r="H247" s="153">
        <v>28244</v>
      </c>
      <c r="I247" s="153">
        <v>40491</v>
      </c>
      <c r="J247" s="153">
        <v>23520</v>
      </c>
    </row>
    <row r="248" spans="1:10" ht="13.5" customHeight="1" x14ac:dyDescent="0.2">
      <c r="A248" s="151" t="s">
        <v>179</v>
      </c>
      <c r="B248" s="151"/>
      <c r="C248" s="151"/>
      <c r="D248" s="151"/>
      <c r="E248" s="151"/>
      <c r="F248" s="152">
        <f t="shared" si="20"/>
        <v>34552</v>
      </c>
      <c r="G248" s="153">
        <v>0</v>
      </c>
      <c r="H248" s="153">
        <v>8154</v>
      </c>
      <c r="I248" s="153">
        <v>22239</v>
      </c>
      <c r="J248" s="153">
        <v>4159</v>
      </c>
    </row>
    <row r="249" spans="1:10" ht="13.5" customHeight="1" x14ac:dyDescent="0.2">
      <c r="A249" s="151" t="s">
        <v>180</v>
      </c>
      <c r="B249" s="151"/>
      <c r="C249" s="151"/>
      <c r="D249" s="151"/>
      <c r="E249" s="151"/>
      <c r="F249" s="152">
        <f t="shared" si="20"/>
        <v>6289</v>
      </c>
      <c r="G249" s="153">
        <v>0</v>
      </c>
      <c r="H249" s="153">
        <v>400</v>
      </c>
      <c r="I249" s="153">
        <v>5728</v>
      </c>
      <c r="J249" s="153">
        <v>161</v>
      </c>
    </row>
    <row r="250" spans="1:10" ht="13.5" customHeight="1" x14ac:dyDescent="0.2">
      <c r="A250" s="151" t="s">
        <v>181</v>
      </c>
      <c r="B250" s="151"/>
      <c r="C250" s="151"/>
      <c r="D250" s="151"/>
      <c r="E250" s="151"/>
      <c r="F250" s="152">
        <f t="shared" si="20"/>
        <v>31957</v>
      </c>
      <c r="G250" s="153">
        <v>0</v>
      </c>
      <c r="H250" s="153">
        <v>0</v>
      </c>
      <c r="I250" s="153">
        <v>31957</v>
      </c>
      <c r="J250" s="153">
        <v>0</v>
      </c>
    </row>
    <row r="251" spans="1:10" ht="13.5" customHeight="1" x14ac:dyDescent="0.2">
      <c r="A251" s="151" t="s">
        <v>182</v>
      </c>
      <c r="B251" s="151"/>
      <c r="C251" s="151"/>
      <c r="D251" s="151"/>
      <c r="E251" s="151"/>
      <c r="F251" s="152">
        <f t="shared" si="20"/>
        <v>3660</v>
      </c>
      <c r="G251" s="153">
        <v>0</v>
      </c>
      <c r="H251" s="153">
        <v>0</v>
      </c>
      <c r="I251" s="153">
        <v>3660</v>
      </c>
      <c r="J251" s="153">
        <v>0</v>
      </c>
    </row>
    <row r="252" spans="1:10" ht="13.5" customHeight="1" x14ac:dyDescent="0.2">
      <c r="A252" s="151" t="s">
        <v>183</v>
      </c>
      <c r="B252" s="151"/>
      <c r="C252" s="151"/>
      <c r="D252" s="151"/>
      <c r="E252" s="151"/>
      <c r="F252" s="152">
        <f t="shared" si="20"/>
        <v>29468</v>
      </c>
      <c r="G252" s="153">
        <v>0</v>
      </c>
      <c r="H252" s="153">
        <v>0</v>
      </c>
      <c r="I252" s="153">
        <v>29468</v>
      </c>
      <c r="J252" s="153">
        <v>0</v>
      </c>
    </row>
    <row r="253" spans="1:10" ht="13.5" customHeight="1" x14ac:dyDescent="0.2">
      <c r="A253" s="151" t="s">
        <v>184</v>
      </c>
      <c r="B253" s="151"/>
      <c r="C253" s="151"/>
      <c r="D253" s="151"/>
      <c r="E253" s="151"/>
      <c r="F253" s="152">
        <f t="shared" si="20"/>
        <v>74905</v>
      </c>
      <c r="G253" s="153">
        <v>0</v>
      </c>
      <c r="H253" s="153">
        <v>26906</v>
      </c>
      <c r="I253" s="153">
        <v>23953</v>
      </c>
      <c r="J253" s="153">
        <v>24046</v>
      </c>
    </row>
    <row r="254" spans="1:10" ht="13.5" customHeight="1" x14ac:dyDescent="0.2">
      <c r="A254" s="154" t="s">
        <v>185</v>
      </c>
      <c r="B254" s="154"/>
      <c r="C254" s="154"/>
      <c r="D254" s="154"/>
      <c r="E254" s="154"/>
      <c r="F254" s="155">
        <f t="shared" si="20"/>
        <v>182600</v>
      </c>
      <c r="G254" s="156">
        <v>0</v>
      </c>
      <c r="H254" s="156">
        <v>47774</v>
      </c>
      <c r="I254" s="156">
        <v>40263</v>
      </c>
      <c r="J254" s="156">
        <v>94563</v>
      </c>
    </row>
    <row r="255" spans="1:10" ht="15" x14ac:dyDescent="0.2">
      <c r="A255" s="190" t="s">
        <v>2</v>
      </c>
      <c r="B255" s="190"/>
      <c r="C255" s="190"/>
      <c r="D255" s="190"/>
      <c r="E255" s="190"/>
      <c r="F255" s="157">
        <f>SUM(F225:F254)</f>
        <v>1042257</v>
      </c>
      <c r="G255" s="157">
        <f>SUM(G225:G254)</f>
        <v>36869</v>
      </c>
      <c r="H255" s="157">
        <f>SUM(H225:H254)</f>
        <v>363901</v>
      </c>
      <c r="I255" s="157">
        <f>SUM(I225:I254)</f>
        <v>363147</v>
      </c>
      <c r="J255" s="157">
        <f>SUM(J225:J254)</f>
        <v>278340</v>
      </c>
    </row>
    <row r="256" spans="1:10" s="43" customFormat="1" ht="15" x14ac:dyDescent="0.2">
      <c r="A256" s="191" t="s">
        <v>26</v>
      </c>
      <c r="B256" s="191"/>
      <c r="C256" s="191"/>
      <c r="D256" s="191"/>
      <c r="E256" s="191"/>
      <c r="F256" s="158">
        <f>SUM(G256:J256)</f>
        <v>1</v>
      </c>
      <c r="G256" s="158">
        <f>+G255/$F$255</f>
        <v>3.5374192737491809E-2</v>
      </c>
      <c r="H256" s="158">
        <f>+H255/$F$255</f>
        <v>0.34914709136038424</v>
      </c>
      <c r="I256" s="158">
        <f>+I255/$F$255</f>
        <v>0.34842366134264391</v>
      </c>
      <c r="J256" s="158">
        <f>+J255/$F$255</f>
        <v>0.26705505455948003</v>
      </c>
    </row>
    <row r="257" spans="1:6" x14ac:dyDescent="0.2">
      <c r="A257" s="159" t="s">
        <v>186</v>
      </c>
    </row>
    <row r="258" spans="1:6" ht="16.5" thickBot="1" x14ac:dyDescent="0.3">
      <c r="A258" s="12" t="s">
        <v>187</v>
      </c>
      <c r="B258" s="12"/>
      <c r="C258" s="12"/>
      <c r="D258" s="12"/>
      <c r="E258" s="12"/>
      <c r="F258" s="12"/>
    </row>
    <row r="259" spans="1:6" ht="4.9000000000000004" customHeight="1" x14ac:dyDescent="0.2"/>
    <row r="260" spans="1:6" ht="21" customHeight="1" x14ac:dyDescent="0.2">
      <c r="A260" s="192" t="s">
        <v>77</v>
      </c>
      <c r="B260" s="193"/>
      <c r="C260" s="193"/>
      <c r="D260" s="193"/>
      <c r="E260" s="194"/>
      <c r="F260" s="160" t="s">
        <v>2</v>
      </c>
    </row>
    <row r="261" spans="1:6" ht="13.5" customHeight="1" x14ac:dyDescent="0.2">
      <c r="A261" s="148" t="s">
        <v>188</v>
      </c>
      <c r="B261" s="148"/>
      <c r="C261" s="148"/>
      <c r="D261" s="148"/>
      <c r="E261" s="148"/>
      <c r="F261" s="149">
        <v>4304</v>
      </c>
    </row>
    <row r="262" spans="1:6" ht="13.5" customHeight="1" x14ac:dyDescent="0.2">
      <c r="A262" s="148" t="s">
        <v>189</v>
      </c>
      <c r="B262" s="148"/>
      <c r="C262" s="148"/>
      <c r="D262" s="148"/>
      <c r="E262" s="148"/>
      <c r="F262" s="149">
        <v>9693</v>
      </c>
    </row>
    <row r="263" spans="1:6" ht="13.5" customHeight="1" x14ac:dyDescent="0.2">
      <c r="A263" s="148" t="s">
        <v>190</v>
      </c>
      <c r="B263" s="148"/>
      <c r="C263" s="148"/>
      <c r="D263" s="148"/>
      <c r="E263" s="148"/>
      <c r="F263" s="149">
        <v>25201</v>
      </c>
    </row>
    <row r="264" spans="1:6" ht="13.5" customHeight="1" x14ac:dyDescent="0.2">
      <c r="A264" s="148" t="s">
        <v>191</v>
      </c>
      <c r="B264" s="148"/>
      <c r="C264" s="148"/>
      <c r="D264" s="148"/>
      <c r="E264" s="148"/>
      <c r="F264" s="149">
        <v>557</v>
      </c>
    </row>
    <row r="265" spans="1:6" ht="13.5" customHeight="1" x14ac:dyDescent="0.2">
      <c r="A265" s="148" t="s">
        <v>192</v>
      </c>
      <c r="B265" s="148"/>
      <c r="C265" s="148"/>
      <c r="D265" s="148"/>
      <c r="E265" s="148"/>
      <c r="F265" s="149">
        <v>15188</v>
      </c>
    </row>
    <row r="266" spans="1:6" ht="13.5" customHeight="1" x14ac:dyDescent="0.2">
      <c r="A266" s="148" t="s">
        <v>193</v>
      </c>
      <c r="B266" s="148"/>
      <c r="C266" s="148"/>
      <c r="D266" s="148"/>
      <c r="E266" s="148"/>
      <c r="F266" s="149">
        <v>373</v>
      </c>
    </row>
    <row r="267" spans="1:6" ht="13.5" customHeight="1" x14ac:dyDescent="0.2">
      <c r="A267" s="148" t="s">
        <v>194</v>
      </c>
      <c r="B267" s="148"/>
      <c r="C267" s="148"/>
      <c r="D267" s="148"/>
      <c r="E267" s="148"/>
      <c r="F267" s="149">
        <v>9995</v>
      </c>
    </row>
    <row r="268" spans="1:6" ht="13.5" customHeight="1" x14ac:dyDescent="0.2">
      <c r="A268" s="148" t="s">
        <v>195</v>
      </c>
      <c r="B268" s="148"/>
      <c r="C268" s="148"/>
      <c r="D268" s="148"/>
      <c r="E268" s="148"/>
      <c r="F268" s="149">
        <v>12512</v>
      </c>
    </row>
    <row r="269" spans="1:6" ht="13.5" customHeight="1" x14ac:dyDescent="0.2">
      <c r="A269" s="148" t="s">
        <v>196</v>
      </c>
      <c r="B269" s="148"/>
      <c r="C269" s="148"/>
      <c r="D269" s="148"/>
      <c r="E269" s="148"/>
      <c r="F269" s="149">
        <v>194</v>
      </c>
    </row>
    <row r="270" spans="1:6" ht="13.5" customHeight="1" x14ac:dyDescent="0.2">
      <c r="A270" s="148" t="s">
        <v>197</v>
      </c>
      <c r="B270" s="148"/>
      <c r="C270" s="148"/>
      <c r="D270" s="148"/>
      <c r="E270" s="148"/>
      <c r="F270" s="149">
        <v>315</v>
      </c>
    </row>
    <row r="271" spans="1:6" ht="13.5" customHeight="1" x14ac:dyDescent="0.2">
      <c r="A271" s="148" t="s">
        <v>198</v>
      </c>
      <c r="B271" s="148"/>
      <c r="C271" s="148"/>
      <c r="D271" s="148"/>
      <c r="E271" s="148"/>
      <c r="F271" s="149">
        <v>21950</v>
      </c>
    </row>
    <row r="272" spans="1:6" ht="13.5" customHeight="1" x14ac:dyDescent="0.2">
      <c r="A272" s="148" t="s">
        <v>199</v>
      </c>
      <c r="B272" s="148"/>
      <c r="C272" s="148"/>
      <c r="D272" s="148"/>
      <c r="E272" s="148"/>
      <c r="F272" s="149">
        <v>714</v>
      </c>
    </row>
    <row r="273" spans="1:6" ht="13.5" customHeight="1" x14ac:dyDescent="0.2">
      <c r="A273" s="148" t="s">
        <v>200</v>
      </c>
      <c r="B273" s="148"/>
      <c r="C273" s="148"/>
      <c r="D273" s="148"/>
      <c r="E273" s="148"/>
      <c r="F273" s="149">
        <v>3097</v>
      </c>
    </row>
    <row r="274" spans="1:6" ht="13.5" customHeight="1" x14ac:dyDescent="0.2">
      <c r="A274" s="148" t="s">
        <v>201</v>
      </c>
      <c r="B274" s="148"/>
      <c r="C274" s="148"/>
      <c r="D274" s="148"/>
      <c r="E274" s="148"/>
      <c r="F274" s="149">
        <v>8430</v>
      </c>
    </row>
    <row r="275" spans="1:6" ht="13.5" customHeight="1" x14ac:dyDescent="0.2">
      <c r="A275" s="148" t="s">
        <v>202</v>
      </c>
      <c r="B275" s="148"/>
      <c r="C275" s="148"/>
      <c r="D275" s="148"/>
      <c r="E275" s="148"/>
      <c r="F275" s="149">
        <v>957</v>
      </c>
    </row>
    <row r="276" spans="1:6" ht="13.5" customHeight="1" x14ac:dyDescent="0.2">
      <c r="A276" s="148" t="s">
        <v>203</v>
      </c>
      <c r="B276" s="148"/>
      <c r="C276" s="148"/>
      <c r="D276" s="148"/>
      <c r="E276" s="148"/>
      <c r="F276" s="149">
        <v>444</v>
      </c>
    </row>
    <row r="277" spans="1:6" ht="13.5" customHeight="1" x14ac:dyDescent="0.2">
      <c r="A277" s="148" t="s">
        <v>204</v>
      </c>
      <c r="B277" s="148"/>
      <c r="C277" s="148"/>
      <c r="D277" s="148"/>
      <c r="E277" s="148"/>
      <c r="F277" s="149">
        <v>287</v>
      </c>
    </row>
    <row r="278" spans="1:6" ht="13.5" customHeight="1" x14ac:dyDescent="0.2">
      <c r="A278" s="148" t="s">
        <v>205</v>
      </c>
      <c r="B278" s="148"/>
      <c r="C278" s="148"/>
      <c r="D278" s="148"/>
      <c r="E278" s="148"/>
      <c r="F278" s="149">
        <v>734</v>
      </c>
    </row>
    <row r="279" spans="1:6" ht="13.5" customHeight="1" x14ac:dyDescent="0.2">
      <c r="A279" s="148" t="s">
        <v>206</v>
      </c>
      <c r="B279" s="148"/>
      <c r="C279" s="148"/>
      <c r="D279" s="148"/>
      <c r="E279" s="148"/>
      <c r="F279" s="149">
        <v>1665</v>
      </c>
    </row>
    <row r="280" spans="1:6" ht="13.5" customHeight="1" x14ac:dyDescent="0.2">
      <c r="A280" s="148" t="s">
        <v>207</v>
      </c>
      <c r="B280" s="148"/>
      <c r="C280" s="148"/>
      <c r="D280" s="148"/>
      <c r="E280" s="148"/>
      <c r="F280" s="149">
        <v>486</v>
      </c>
    </row>
    <row r="281" spans="1:6" ht="13.5" customHeight="1" x14ac:dyDescent="0.2">
      <c r="A281" s="148" t="s">
        <v>208</v>
      </c>
      <c r="B281" s="148"/>
      <c r="C281" s="148"/>
      <c r="D281" s="148"/>
      <c r="E281" s="148"/>
      <c r="F281" s="149">
        <v>351</v>
      </c>
    </row>
    <row r="282" spans="1:6" ht="13.5" customHeight="1" x14ac:dyDescent="0.2">
      <c r="A282" s="148" t="s">
        <v>209</v>
      </c>
      <c r="B282" s="148"/>
      <c r="C282" s="148"/>
      <c r="D282" s="148"/>
      <c r="E282" s="148"/>
      <c r="F282" s="149">
        <v>82</v>
      </c>
    </row>
    <row r="283" spans="1:6" ht="13.5" customHeight="1" x14ac:dyDescent="0.2">
      <c r="A283" s="148" t="s">
        <v>210</v>
      </c>
      <c r="B283" s="148"/>
      <c r="C283" s="148"/>
      <c r="D283" s="148"/>
      <c r="E283" s="148"/>
      <c r="F283" s="149">
        <v>26</v>
      </c>
    </row>
    <row r="284" spans="1:6" ht="13.5" customHeight="1" x14ac:dyDescent="0.2">
      <c r="A284" s="148" t="s">
        <v>211</v>
      </c>
      <c r="B284" s="148"/>
      <c r="C284" s="148"/>
      <c r="D284" s="148"/>
      <c r="E284" s="148"/>
      <c r="F284" s="149">
        <v>46</v>
      </c>
    </row>
    <row r="285" spans="1:6" ht="13.5" customHeight="1" x14ac:dyDescent="0.2">
      <c r="A285" s="148" t="s">
        <v>212</v>
      </c>
      <c r="B285" s="148"/>
      <c r="C285" s="148"/>
      <c r="D285" s="148"/>
      <c r="E285" s="148"/>
      <c r="F285" s="149">
        <v>13187</v>
      </c>
    </row>
    <row r="286" spans="1:6" ht="13.5" customHeight="1" x14ac:dyDescent="0.2">
      <c r="A286" s="148" t="s">
        <v>213</v>
      </c>
      <c r="B286" s="148"/>
      <c r="C286" s="148"/>
      <c r="D286" s="148"/>
      <c r="E286" s="148"/>
      <c r="F286" s="149">
        <v>318</v>
      </c>
    </row>
    <row r="287" spans="1:6" ht="13.5" customHeight="1" x14ac:dyDescent="0.2">
      <c r="A287" s="148" t="s">
        <v>214</v>
      </c>
      <c r="B287" s="148"/>
      <c r="C287" s="148"/>
      <c r="D287" s="148"/>
      <c r="E287" s="148"/>
      <c r="F287" s="149">
        <v>35262</v>
      </c>
    </row>
    <row r="288" spans="1:6" ht="13.5" customHeight="1" x14ac:dyDescent="0.2">
      <c r="A288" s="148" t="s">
        <v>215</v>
      </c>
      <c r="B288" s="148"/>
      <c r="C288" s="148"/>
      <c r="D288" s="148"/>
      <c r="E288" s="148"/>
      <c r="F288" s="149">
        <v>16731</v>
      </c>
    </row>
    <row r="289" spans="1:6" ht="13.5" customHeight="1" x14ac:dyDescent="0.2">
      <c r="A289" s="148" t="s">
        <v>216</v>
      </c>
      <c r="B289" s="148"/>
      <c r="C289" s="148"/>
      <c r="D289" s="148"/>
      <c r="E289" s="148"/>
      <c r="F289" s="149">
        <v>24931</v>
      </c>
    </row>
    <row r="290" spans="1:6" ht="13.5" customHeight="1" x14ac:dyDescent="0.2">
      <c r="A290" s="148" t="s">
        <v>217</v>
      </c>
      <c r="B290" s="148"/>
      <c r="C290" s="148"/>
      <c r="D290" s="148"/>
      <c r="E290" s="148"/>
      <c r="F290" s="149">
        <v>5137</v>
      </c>
    </row>
    <row r="291" spans="1:6" ht="13.5" customHeight="1" x14ac:dyDescent="0.2">
      <c r="A291" s="148" t="s">
        <v>218</v>
      </c>
      <c r="B291" s="148"/>
      <c r="C291" s="148"/>
      <c r="D291" s="148"/>
      <c r="E291" s="148"/>
      <c r="F291" s="149">
        <v>480</v>
      </c>
    </row>
    <row r="292" spans="1:6" ht="13.5" customHeight="1" x14ac:dyDescent="0.2">
      <c r="A292" s="148" t="s">
        <v>219</v>
      </c>
      <c r="B292" s="148"/>
      <c r="C292" s="148"/>
      <c r="D292" s="148"/>
      <c r="E292" s="148"/>
      <c r="F292" s="149">
        <v>50</v>
      </c>
    </row>
    <row r="293" spans="1:6" ht="13.5" customHeight="1" x14ac:dyDescent="0.2">
      <c r="A293" s="148" t="s">
        <v>220</v>
      </c>
      <c r="B293" s="148"/>
      <c r="C293" s="148"/>
      <c r="D293" s="148"/>
      <c r="E293" s="148"/>
      <c r="F293" s="149">
        <v>141</v>
      </c>
    </row>
    <row r="294" spans="1:6" ht="13.5" customHeight="1" x14ac:dyDescent="0.2">
      <c r="A294" s="148" t="s">
        <v>221</v>
      </c>
      <c r="B294" s="148"/>
      <c r="C294" s="148"/>
      <c r="D294" s="148"/>
      <c r="E294" s="148"/>
      <c r="F294" s="149">
        <v>43</v>
      </c>
    </row>
    <row r="295" spans="1:6" ht="13.5" customHeight="1" x14ac:dyDescent="0.2">
      <c r="A295" s="148" t="s">
        <v>222</v>
      </c>
      <c r="B295" s="148"/>
      <c r="C295" s="148"/>
      <c r="D295" s="148"/>
      <c r="E295" s="148"/>
      <c r="F295" s="149">
        <v>28</v>
      </c>
    </row>
    <row r="296" spans="1:6" ht="13.5" customHeight="1" x14ac:dyDescent="0.2">
      <c r="A296" s="148" t="s">
        <v>223</v>
      </c>
      <c r="B296" s="148"/>
      <c r="C296" s="148"/>
      <c r="D296" s="148"/>
      <c r="E296" s="148"/>
      <c r="F296" s="149">
        <v>119</v>
      </c>
    </row>
    <row r="297" spans="1:6" ht="13.5" customHeight="1" x14ac:dyDescent="0.2">
      <c r="A297" s="148" t="s">
        <v>224</v>
      </c>
      <c r="B297" s="148"/>
      <c r="C297" s="148"/>
      <c r="D297" s="148"/>
      <c r="E297" s="148"/>
      <c r="F297" s="149">
        <v>486</v>
      </c>
    </row>
    <row r="298" spans="1:6" ht="13.5" customHeight="1" x14ac:dyDescent="0.2">
      <c r="A298" s="148" t="s">
        <v>225</v>
      </c>
      <c r="B298" s="148"/>
      <c r="C298" s="148"/>
      <c r="D298" s="148"/>
      <c r="E298" s="148"/>
      <c r="F298" s="149">
        <v>50</v>
      </c>
    </row>
    <row r="299" spans="1:6" ht="13.5" customHeight="1" x14ac:dyDescent="0.2">
      <c r="A299" s="148" t="s">
        <v>226</v>
      </c>
      <c r="B299" s="148"/>
      <c r="C299" s="148"/>
      <c r="D299" s="148"/>
      <c r="E299" s="148"/>
      <c r="F299" s="149">
        <v>16</v>
      </c>
    </row>
    <row r="300" spans="1:6" ht="13.5" customHeight="1" x14ac:dyDescent="0.2">
      <c r="A300" s="148" t="s">
        <v>227</v>
      </c>
      <c r="B300" s="148"/>
      <c r="C300" s="148"/>
      <c r="D300" s="148"/>
      <c r="E300" s="148"/>
      <c r="F300" s="149">
        <v>3</v>
      </c>
    </row>
    <row r="301" spans="1:6" ht="13.5" customHeight="1" x14ac:dyDescent="0.2">
      <c r="A301" s="148" t="s">
        <v>228</v>
      </c>
      <c r="B301" s="148"/>
      <c r="C301" s="148"/>
      <c r="D301" s="148"/>
      <c r="E301" s="148"/>
      <c r="F301" s="149">
        <v>1</v>
      </c>
    </row>
    <row r="302" spans="1:6" ht="13.5" customHeight="1" x14ac:dyDescent="0.2">
      <c r="A302" s="148" t="s">
        <v>229</v>
      </c>
      <c r="B302" s="148"/>
      <c r="C302" s="148"/>
      <c r="D302" s="148"/>
      <c r="E302" s="148"/>
      <c r="F302" s="149">
        <v>0</v>
      </c>
    </row>
    <row r="303" spans="1:6" ht="13.5" customHeight="1" x14ac:dyDescent="0.2">
      <c r="A303" s="148" t="s">
        <v>230</v>
      </c>
      <c r="B303" s="148"/>
      <c r="C303" s="148"/>
      <c r="D303" s="148"/>
      <c r="E303" s="148"/>
      <c r="F303" s="149">
        <v>16</v>
      </c>
    </row>
    <row r="304" spans="1:6" ht="13.5" customHeight="1" x14ac:dyDescent="0.2">
      <c r="A304" s="148" t="s">
        <v>231</v>
      </c>
      <c r="B304" s="148"/>
      <c r="C304" s="148"/>
      <c r="D304" s="148"/>
      <c r="E304" s="148"/>
      <c r="F304" s="149">
        <v>1</v>
      </c>
    </row>
    <row r="305" spans="1:17" ht="13.5" customHeight="1" x14ac:dyDescent="0.2">
      <c r="A305" s="148" t="s">
        <v>232</v>
      </c>
      <c r="B305" s="148"/>
      <c r="C305" s="148"/>
      <c r="D305" s="148"/>
      <c r="E305" s="148"/>
      <c r="F305" s="149">
        <v>6</v>
      </c>
    </row>
    <row r="306" spans="1:17" ht="13.5" customHeight="1" x14ac:dyDescent="0.2">
      <c r="A306" s="148" t="s">
        <v>233</v>
      </c>
      <c r="B306" s="148"/>
      <c r="C306" s="148"/>
      <c r="D306" s="148"/>
      <c r="E306" s="148"/>
      <c r="F306" s="149">
        <v>1</v>
      </c>
    </row>
    <row r="307" spans="1:17" ht="13.5" customHeight="1" x14ac:dyDescent="0.2">
      <c r="A307" s="148" t="s">
        <v>234</v>
      </c>
      <c r="B307" s="148"/>
      <c r="C307" s="148"/>
      <c r="D307" s="148"/>
      <c r="E307" s="148"/>
      <c r="F307" s="149">
        <v>9</v>
      </c>
    </row>
    <row r="308" spans="1:17" ht="13.5" customHeight="1" x14ac:dyDescent="0.2">
      <c r="A308" s="148" t="s">
        <v>235</v>
      </c>
      <c r="B308" s="148"/>
      <c r="C308" s="148"/>
      <c r="D308" s="148"/>
      <c r="E308" s="148"/>
      <c r="F308" s="149">
        <v>1</v>
      </c>
    </row>
    <row r="309" spans="1:17" ht="13.5" customHeight="1" x14ac:dyDescent="0.2">
      <c r="A309" s="161" t="s">
        <v>236</v>
      </c>
      <c r="B309" s="161"/>
      <c r="C309" s="161"/>
      <c r="D309" s="161"/>
      <c r="E309" s="161"/>
      <c r="F309" s="162">
        <v>44</v>
      </c>
    </row>
    <row r="310" spans="1:17" ht="17.25" customHeight="1" x14ac:dyDescent="0.2">
      <c r="A310" s="184" t="s">
        <v>2</v>
      </c>
      <c r="B310" s="185"/>
      <c r="C310" s="185"/>
      <c r="D310" s="185"/>
      <c r="E310" s="186"/>
      <c r="F310" s="157">
        <f>SUM(F261:F309)</f>
        <v>214662</v>
      </c>
    </row>
    <row r="311" spans="1:17" s="34" customFormat="1" ht="10.9" customHeight="1" x14ac:dyDescent="0.2">
      <c r="A311" s="163"/>
      <c r="B311" s="163"/>
      <c r="C311" s="163"/>
      <c r="D311" s="163"/>
      <c r="E311" s="163"/>
      <c r="F311" s="164"/>
    </row>
    <row r="312" spans="1:17" ht="16.5" thickBot="1" x14ac:dyDescent="0.3">
      <c r="A312" s="165" t="s">
        <v>237</v>
      </c>
      <c r="B312" s="165"/>
      <c r="C312" s="165"/>
      <c r="D312" s="165"/>
      <c r="E312" s="166"/>
      <c r="F312" s="166"/>
      <c r="G312" s="166"/>
      <c r="H312" s="166"/>
      <c r="I312" s="166"/>
      <c r="J312" s="166"/>
      <c r="K312" s="166"/>
      <c r="L312" s="166"/>
      <c r="M312" s="166"/>
      <c r="N312" s="166"/>
      <c r="O312" s="166"/>
      <c r="P312" s="166"/>
      <c r="Q312" s="166"/>
    </row>
    <row r="313" spans="1:17" ht="4.1500000000000004" customHeight="1" x14ac:dyDescent="0.2">
      <c r="M313" s="101"/>
      <c r="N313" s="101"/>
    </row>
    <row r="314" spans="1:17" ht="15" x14ac:dyDescent="0.2">
      <c r="A314" s="167" t="s">
        <v>238</v>
      </c>
      <c r="B314" s="168" t="s">
        <v>2</v>
      </c>
      <c r="C314" s="168" t="s">
        <v>15</v>
      </c>
      <c r="D314" s="168" t="s">
        <v>16</v>
      </c>
      <c r="E314" s="168" t="s">
        <v>17</v>
      </c>
      <c r="F314" s="168" t="s">
        <v>18</v>
      </c>
      <c r="G314" s="168" t="s">
        <v>19</v>
      </c>
      <c r="H314" s="169"/>
      <c r="I314" s="169"/>
      <c r="J314" s="169"/>
      <c r="K314" s="169"/>
      <c r="L314" s="169"/>
      <c r="M314" s="169"/>
    </row>
    <row r="315" spans="1:17" ht="15" x14ac:dyDescent="0.25">
      <c r="A315" s="170" t="s">
        <v>46</v>
      </c>
      <c r="B315" s="171">
        <f>SUM(C315:M315)</f>
        <v>36869</v>
      </c>
      <c r="C315" s="172">
        <v>7262</v>
      </c>
      <c r="D315" s="172">
        <v>6776</v>
      </c>
      <c r="E315" s="172">
        <v>6833</v>
      </c>
      <c r="F315" s="172">
        <v>8007</v>
      </c>
      <c r="G315" s="172">
        <v>7991</v>
      </c>
      <c r="H315" s="173"/>
      <c r="I315" s="173"/>
      <c r="J315" s="173"/>
      <c r="K315" s="173"/>
      <c r="L315" s="173"/>
      <c r="M315" s="173"/>
    </row>
    <row r="316" spans="1:17" ht="15" x14ac:dyDescent="0.25">
      <c r="A316" s="174" t="s">
        <v>47</v>
      </c>
      <c r="B316" s="171">
        <f t="shared" ref="B316:B317" si="21">SUM(C316:M316)</f>
        <v>363901</v>
      </c>
      <c r="C316" s="172">
        <v>67454</v>
      </c>
      <c r="D316" s="172">
        <v>65826</v>
      </c>
      <c r="E316" s="172">
        <v>71026</v>
      </c>
      <c r="F316" s="172">
        <v>78126</v>
      </c>
      <c r="G316" s="172">
        <v>81469</v>
      </c>
      <c r="H316" s="173"/>
      <c r="I316" s="173"/>
      <c r="J316" s="173"/>
      <c r="K316" s="173"/>
      <c r="L316" s="173"/>
      <c r="M316" s="173"/>
    </row>
    <row r="317" spans="1:17" ht="15" x14ac:dyDescent="0.25">
      <c r="A317" s="174" t="s">
        <v>48</v>
      </c>
      <c r="B317" s="171">
        <f t="shared" si="21"/>
        <v>363147</v>
      </c>
      <c r="C317" s="172">
        <v>65232</v>
      </c>
      <c r="D317" s="172">
        <v>65702</v>
      </c>
      <c r="E317" s="172">
        <v>69168</v>
      </c>
      <c r="F317" s="172">
        <v>79385</v>
      </c>
      <c r="G317" s="172">
        <v>83660</v>
      </c>
      <c r="H317" s="173"/>
      <c r="I317" s="173"/>
      <c r="J317" s="173"/>
      <c r="K317" s="173"/>
      <c r="L317" s="173"/>
      <c r="M317" s="173"/>
    </row>
    <row r="318" spans="1:17" ht="15" x14ac:dyDescent="0.25">
      <c r="A318" s="175" t="s">
        <v>155</v>
      </c>
      <c r="B318" s="176">
        <f>SUM(C318:M318)</f>
        <v>493002</v>
      </c>
      <c r="C318" s="177">
        <v>91853</v>
      </c>
      <c r="D318" s="177">
        <v>79964</v>
      </c>
      <c r="E318" s="177">
        <v>96087</v>
      </c>
      <c r="F318" s="177">
        <v>107958</v>
      </c>
      <c r="G318" s="177">
        <v>117140</v>
      </c>
      <c r="H318" s="173"/>
      <c r="I318" s="173"/>
      <c r="J318" s="173"/>
      <c r="K318" s="173"/>
      <c r="L318" s="173"/>
      <c r="M318" s="173"/>
    </row>
    <row r="319" spans="1:17" ht="15" x14ac:dyDescent="0.2">
      <c r="A319" s="167" t="s">
        <v>2</v>
      </c>
      <c r="B319" s="157">
        <f t="shared" ref="B319:G319" si="22">SUM(B315:B318)</f>
        <v>1256919</v>
      </c>
      <c r="C319" s="157">
        <f t="shared" si="22"/>
        <v>231801</v>
      </c>
      <c r="D319" s="157">
        <f t="shared" si="22"/>
        <v>218268</v>
      </c>
      <c r="E319" s="157">
        <f t="shared" si="22"/>
        <v>243114</v>
      </c>
      <c r="F319" s="157">
        <f t="shared" si="22"/>
        <v>273476</v>
      </c>
      <c r="G319" s="157">
        <f t="shared" si="22"/>
        <v>290260</v>
      </c>
      <c r="H319" s="178"/>
      <c r="I319" s="178"/>
      <c r="J319" s="178"/>
      <c r="K319" s="178"/>
      <c r="L319" s="178"/>
      <c r="M319" s="178"/>
    </row>
    <row r="320" spans="1:17" x14ac:dyDescent="0.2">
      <c r="E320" s="67"/>
    </row>
    <row r="322" spans="3:13" x14ac:dyDescent="0.2">
      <c r="D322" s="67"/>
    </row>
    <row r="323" spans="3:13" x14ac:dyDescent="0.2">
      <c r="C323" s="67"/>
      <c r="D323" s="67"/>
      <c r="E323" s="67"/>
      <c r="F323" s="67"/>
      <c r="G323" s="67"/>
      <c r="H323" s="67"/>
      <c r="I323" s="67"/>
      <c r="J323" s="67"/>
      <c r="K323" s="67"/>
      <c r="L323" s="67"/>
      <c r="M323" s="67"/>
    </row>
    <row r="324" spans="3:13" x14ac:dyDescent="0.2">
      <c r="C324" s="67"/>
    </row>
    <row r="327" spans="3:13" x14ac:dyDescent="0.2">
      <c r="C327" s="67"/>
      <c r="D327" s="67"/>
    </row>
  </sheetData>
  <mergeCells count="38">
    <mergeCell ref="A75:P75"/>
    <mergeCell ref="A11:Q11"/>
    <mergeCell ref="A12:Q12"/>
    <mergeCell ref="A13:Q13"/>
    <mergeCell ref="A14:Q14"/>
    <mergeCell ref="I54:J54"/>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144:E144"/>
    <mergeCell ref="K144:O144"/>
    <mergeCell ref="A310:E310"/>
    <mergeCell ref="A168:P168"/>
    <mergeCell ref="A186:P186"/>
    <mergeCell ref="A188:A189"/>
    <mergeCell ref="B188:B189"/>
    <mergeCell ref="C188:E188"/>
    <mergeCell ref="F188:G188"/>
    <mergeCell ref="H188:I188"/>
    <mergeCell ref="J188:N188"/>
    <mergeCell ref="A218:N218"/>
    <mergeCell ref="A224:E224"/>
    <mergeCell ref="A255:E255"/>
    <mergeCell ref="A256:E256"/>
    <mergeCell ref="A260:E260"/>
  </mergeCells>
  <printOptions horizontalCentered="1"/>
  <pageMargins left="0.31496062992125984" right="0.31496062992125984" top="0.51181102362204722" bottom="0.31496062992125984" header="0.31496062992125984" footer="0.31496062992125984"/>
  <pageSetup paperSize="9" scale="58"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Marleny Llanos</dc:creator>
  <cp:lastModifiedBy>jvigo</cp:lastModifiedBy>
  <cp:lastPrinted>2018-05-14T20:17:20Z</cp:lastPrinted>
  <dcterms:created xsi:type="dcterms:W3CDTF">2018-04-10T15:32:47Z</dcterms:created>
  <dcterms:modified xsi:type="dcterms:W3CDTF">2018-06-11T23:59:09Z</dcterms:modified>
</cp:coreProperties>
</file>