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NARO\Estadísticas para web\2018\JUNIO\Boletines y Resúmenes estadísticos\"/>
    </mc:Choice>
  </mc:AlternateContent>
  <bookViews>
    <workbookView xWindow="0" yWindow="0" windowWidth="28800" windowHeight="11835"/>
  </bookViews>
  <sheets>
    <sheet name="Casos CEM"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 localSheetId="0">#REF!</definedName>
    <definedName name="A">#REF!</definedName>
    <definedName name="AAA" localSheetId="0">[2]Casos!#REF!</definedName>
    <definedName name="AAA">[2]Casos!#REF!</definedName>
    <definedName name="aaaaaa" localSheetId="0">#REF!</definedName>
    <definedName name="aaaaaa">#REF!</definedName>
    <definedName name="AB" localSheetId="0">#REF!</definedName>
    <definedName name="AB">#REF!</definedName>
    <definedName name="ABAN" localSheetId="0">#REF!</definedName>
    <definedName name="ABAN">#REF!</definedName>
    <definedName name="ABANCAY" localSheetId="0">#REF!</definedName>
    <definedName name="ABANCAY">#REF!</definedName>
    <definedName name="AMES" localSheetId="0">'[3]Base 2012'!$E$1</definedName>
    <definedName name="AMES">'[4]Base 2012'!$E$1</definedName>
    <definedName name="AÑO" localSheetId="0">#REF!</definedName>
    <definedName name="AÑO">#REF!</definedName>
    <definedName name="AÑOS" localSheetId="0">#REF!</definedName>
    <definedName name="AÑOS">#REF!</definedName>
    <definedName name="_xlnm.Print_Area" localSheetId="0">'Casos CEM'!$A$1:$Q$320</definedName>
    <definedName name="AUTORIA" localSheetId="0">#REF!</definedName>
    <definedName name="AUTORIA">#REF!</definedName>
    <definedName name="CEM" localSheetId="0">#REF!</definedName>
    <definedName name="CEM">#REF!</definedName>
    <definedName name="conocimiento_caso" localSheetId="0">#REF!</definedName>
    <definedName name="conocimiento_caso">#REF!</definedName>
    <definedName name="D" localSheetId="0">#REF!</definedName>
    <definedName name="D">#REF!</definedName>
    <definedName name="DDD" localSheetId="0">[2]Casos!#REF!</definedName>
    <definedName name="DDD">[2]Casos!#REF!</definedName>
    <definedName name="DE" localSheetId="0">#REF!</definedName>
    <definedName name="DE">#REF!</definedName>
    <definedName name="DEPA" localSheetId="0">#REF!</definedName>
    <definedName name="DEPA">#REF!</definedName>
    <definedName name="dia" localSheetId="0">#REF!</definedName>
    <definedName name="dia">#REF!</definedName>
    <definedName name="DIST" localSheetId="0">[5]Casos!#REF!</definedName>
    <definedName name="DIST">[6]Casos!#REF!</definedName>
    <definedName name="DISTRITO" localSheetId="0">#REF!</definedName>
    <definedName name="DISTRITO">#REF!</definedName>
    <definedName name="DPTO" localSheetId="0">#REF!</definedName>
    <definedName name="DPTO">[6]Casos!#REF!</definedName>
    <definedName name="DR" localSheetId="0">#REF!</definedName>
    <definedName name="DR">#REF!</definedName>
    <definedName name="E" localSheetId="0">#REF!</definedName>
    <definedName name="E">#REF!</definedName>
    <definedName name="EEE" localSheetId="0">[2]Casos!#REF!</definedName>
    <definedName name="EEE">[2]Casos!#REF!</definedName>
    <definedName name="GÉNERO" localSheetId="0">#REF!</definedName>
    <definedName name="GÉNERO">#REF!</definedName>
    <definedName name="genero1" localSheetId="0">#REF!</definedName>
    <definedName name="genero1">#REF!</definedName>
    <definedName name="GENRO" localSheetId="0">#REF!</definedName>
    <definedName name="GENRO">#REF!</definedName>
    <definedName name="GENRO21" localSheetId="0">#REF!</definedName>
    <definedName name="GENRO21">#REF!</definedName>
    <definedName name="GGGGG" localSheetId="0">'[7]Base 2012'!$B$1</definedName>
    <definedName name="GGGGG">'[8]Base 2012'!$B$1</definedName>
    <definedName name="GGGGGGGGGG" localSheetId="0">'[7]Base 2012'!$D$1</definedName>
    <definedName name="GGGGGGGGGG">'[8]Base 2012'!$D$1</definedName>
    <definedName name="GRADO" localSheetId="0">#REF!</definedName>
    <definedName name="GRADO">#REF!</definedName>
    <definedName name="HIJOS" localSheetId="0">#REF!</definedName>
    <definedName name="HIJOS">#REF!</definedName>
    <definedName name="HOMICIDIO" localSheetId="0">#REF!</definedName>
    <definedName name="HOMICIDIO">#REF!</definedName>
    <definedName name="HOMICIDIO1" localSheetId="0">#REF!</definedName>
    <definedName name="HOMICIDIO1">#REF!</definedName>
    <definedName name="J" localSheetId="0">[9]Casos!#REF!</definedName>
    <definedName name="J">[10]Casos!#REF!</definedName>
    <definedName name="LABOR" localSheetId="0">#REF!</definedName>
    <definedName name="LABOR">#REF!</definedName>
    <definedName name="LUGAR" localSheetId="0">#REF!</definedName>
    <definedName name="LUGAR">#REF!</definedName>
    <definedName name="Marca_temporal" localSheetId="0">#REF!</definedName>
    <definedName name="Marca_temporal">#REF!</definedName>
    <definedName name="MEDIDAS" localSheetId="0">#REF!</definedName>
    <definedName name="MEDIDAS">#REF!</definedName>
    <definedName name="MES" localSheetId="0">#REF!</definedName>
    <definedName name="Mes">[11]Participantes!#REF!</definedName>
    <definedName name="N" localSheetId="0">#REF!</definedName>
    <definedName name="N">#REF!</definedName>
    <definedName name="NDDDSFDSF" localSheetId="0">#REF!</definedName>
    <definedName name="NDDDSFDSF">#REF!</definedName>
    <definedName name="Nro_de_oficio" localSheetId="0">#REF!</definedName>
    <definedName name="Nro_de_oficio">#REF!</definedName>
    <definedName name="OK" localSheetId="0">#REF!</definedName>
    <definedName name="OK">#REF!</definedName>
    <definedName name="PROV" localSheetId="0">#REF!</definedName>
    <definedName name="PROV">[6]Casos!#REF!</definedName>
    <definedName name="PROVINCIA" localSheetId="0">#REF!</definedName>
    <definedName name="PROVINCIA">#REF!</definedName>
    <definedName name="RESPUESTA" localSheetId="0">#REF!</definedName>
    <definedName name="RESPUESTA">#REF!</definedName>
    <definedName name="RITA" localSheetId="0">[2]Casos!#REF!</definedName>
    <definedName name="RITA">[2]Casos!#REF!</definedName>
    <definedName name="S" localSheetId="0">#REF!</definedName>
    <definedName name="S">#REF!</definedName>
    <definedName name="SEXO" localSheetId="0">#REF!</definedName>
    <definedName name="SEXO">#REF!</definedName>
    <definedName name="SITUACION" localSheetId="0">#REF!</definedName>
    <definedName name="SITUACION">#REF!</definedName>
    <definedName name="SS" localSheetId="0">#REF!</definedName>
    <definedName name="SS">#REF!</definedName>
    <definedName name="SSS" localSheetId="0">[12]Casos!#REF!</definedName>
    <definedName name="SSS">[12]Casos!#REF!</definedName>
    <definedName name="SSSS" localSheetId="0">#REF!</definedName>
    <definedName name="SSSS">#REF!</definedName>
    <definedName name="SSSSSSS" localSheetId="0">#REF!</definedName>
    <definedName name="SSSSSSS">#REF!</definedName>
    <definedName name="SSSSSSSSSS">'[13]Base 2012'!$E$1</definedName>
    <definedName name="SSSSSSSSSSS" localSheetId="0">#REF!</definedName>
    <definedName name="SSSSSSSSSSS">#REF!</definedName>
    <definedName name="SSSSSSSSSSSSSS" localSheetId="0">#REF!</definedName>
    <definedName name="SSSSSSSSSSSSSS">#REF!</definedName>
    <definedName name="SSSSSSSSSSSSSSSSSS" localSheetId="0">#REF!</definedName>
    <definedName name="SSSSSSSSSSSSSSSSSS">#REF!</definedName>
    <definedName name="SSSSSSSSSSSSSSSSSSSSSSSSSSSSSS" localSheetId="0">#REF!</definedName>
    <definedName name="SSSSSSSSSSSSSSSSSSSSSSSSSSSSSS">#REF!</definedName>
    <definedName name="Tabla1" localSheetId="0">#REF!</definedName>
    <definedName name="Tabla1">#REF!</definedName>
    <definedName name="VINCULO" localSheetId="0">#REF!</definedName>
    <definedName name="VINCULO">#REF!</definedName>
    <definedName name="VINCULO_A" localSheetId="0">#REF!</definedName>
    <definedName name="VINCULO_A">#REF!</definedName>
    <definedName name="XX" localSheetId="0">[14]Casos!#REF!</definedName>
    <definedName name="XX">[15]Casos!#REF!</definedName>
    <definedName name="ZONA" localSheetId="0">#REF!</definedName>
    <definedName name="ZONA">[6]Casos!#REF!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9" i="1" l="1"/>
  <c r="G319" i="1"/>
  <c r="F319" i="1"/>
  <c r="E319" i="1"/>
  <c r="D319" i="1"/>
  <c r="C319" i="1"/>
  <c r="B318" i="1"/>
  <c r="B319" i="1" s="1"/>
  <c r="B317" i="1"/>
  <c r="B316" i="1"/>
  <c r="B315" i="1"/>
  <c r="F310" i="1"/>
  <c r="J255" i="1"/>
  <c r="I255" i="1"/>
  <c r="H255" i="1"/>
  <c r="G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55" i="1" s="1"/>
  <c r="F228" i="1"/>
  <c r="F227" i="1"/>
  <c r="F226" i="1"/>
  <c r="F225" i="1"/>
  <c r="N215" i="1"/>
  <c r="M215" i="1"/>
  <c r="L215" i="1"/>
  <c r="K215" i="1"/>
  <c r="J215" i="1"/>
  <c r="I215" i="1"/>
  <c r="I216" i="1" s="1"/>
  <c r="H215" i="1"/>
  <c r="H216" i="1" s="1"/>
  <c r="G215" i="1"/>
  <c r="F215" i="1"/>
  <c r="E215" i="1"/>
  <c r="D215" i="1"/>
  <c r="C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215" i="1" s="1"/>
  <c r="C183" i="1"/>
  <c r="D183" i="1" s="1"/>
  <c r="I183" i="1" s="1"/>
  <c r="B183" i="1"/>
  <c r="D182" i="1"/>
  <c r="D181" i="1"/>
  <c r="D180" i="1"/>
  <c r="D179" i="1"/>
  <c r="D178" i="1"/>
  <c r="D177" i="1"/>
  <c r="D176" i="1"/>
  <c r="D175" i="1"/>
  <c r="D174" i="1"/>
  <c r="D173" i="1"/>
  <c r="D172" i="1"/>
  <c r="D171" i="1"/>
  <c r="I171" i="1" s="1"/>
  <c r="J164" i="1"/>
  <c r="I164" i="1"/>
  <c r="H164" i="1"/>
  <c r="G164" i="1"/>
  <c r="F164" i="1"/>
  <c r="E164" i="1"/>
  <c r="D164" i="1"/>
  <c r="C164" i="1"/>
  <c r="B163" i="1"/>
  <c r="B162" i="1"/>
  <c r="B161" i="1"/>
  <c r="B160" i="1"/>
  <c r="B164" i="1" s="1"/>
  <c r="M153" i="1"/>
  <c r="N152" i="1"/>
  <c r="M152" i="1"/>
  <c r="L152" i="1"/>
  <c r="N153" i="1" s="1"/>
  <c r="D152" i="1"/>
  <c r="C152" i="1"/>
  <c r="L151" i="1"/>
  <c r="B151" i="1"/>
  <c r="L150" i="1"/>
  <c r="B150" i="1"/>
  <c r="L149" i="1"/>
  <c r="B149" i="1"/>
  <c r="L148" i="1"/>
  <c r="B148" i="1"/>
  <c r="B152" i="1" s="1"/>
  <c r="C153" i="1" s="1"/>
  <c r="P140" i="1"/>
  <c r="O140" i="1"/>
  <c r="N140" i="1"/>
  <c r="M140" i="1"/>
  <c r="J140" i="1"/>
  <c r="I140" i="1"/>
  <c r="H140" i="1"/>
  <c r="G140" i="1"/>
  <c r="F140" i="1"/>
  <c r="F141" i="1" s="1"/>
  <c r="E140" i="1"/>
  <c r="E141" i="1" s="1"/>
  <c r="D140" i="1"/>
  <c r="C140" i="1"/>
  <c r="P139" i="1"/>
  <c r="O139" i="1"/>
  <c r="N139" i="1"/>
  <c r="N141" i="1" s="1"/>
  <c r="M139" i="1"/>
  <c r="M141" i="1" s="1"/>
  <c r="B139" i="1"/>
  <c r="P138" i="1"/>
  <c r="O138" i="1"/>
  <c r="N138" i="1"/>
  <c r="M138" i="1"/>
  <c r="B138" i="1"/>
  <c r="P137" i="1"/>
  <c r="P141" i="1" s="1"/>
  <c r="O137" i="1"/>
  <c r="O141" i="1" s="1"/>
  <c r="N137" i="1"/>
  <c r="M137" i="1"/>
  <c r="B137" i="1"/>
  <c r="B136" i="1"/>
  <c r="B140" i="1" s="1"/>
  <c r="I125" i="1"/>
  <c r="Q124" i="1"/>
  <c r="P124" i="1"/>
  <c r="O124" i="1"/>
  <c r="M124" i="1"/>
  <c r="M125" i="1" s="1"/>
  <c r="L124" i="1"/>
  <c r="L125" i="1" s="1"/>
  <c r="K124" i="1"/>
  <c r="I124" i="1"/>
  <c r="F124" i="1"/>
  <c r="E124" i="1"/>
  <c r="D124" i="1"/>
  <c r="C124" i="1"/>
  <c r="N123" i="1"/>
  <c r="J123" i="1"/>
  <c r="B123" i="1"/>
  <c r="N122" i="1"/>
  <c r="J122" i="1"/>
  <c r="B122" i="1"/>
  <c r="N121" i="1"/>
  <c r="J121" i="1"/>
  <c r="B121" i="1"/>
  <c r="N120" i="1"/>
  <c r="J120" i="1"/>
  <c r="B120" i="1"/>
  <c r="N119" i="1"/>
  <c r="J119" i="1"/>
  <c r="B119" i="1"/>
  <c r="N118" i="1"/>
  <c r="J118" i="1"/>
  <c r="B118" i="1"/>
  <c r="N117" i="1"/>
  <c r="J117" i="1"/>
  <c r="B117" i="1"/>
  <c r="N116" i="1"/>
  <c r="J116" i="1"/>
  <c r="B116" i="1"/>
  <c r="B124" i="1" s="1"/>
  <c r="N115" i="1"/>
  <c r="J115" i="1"/>
  <c r="B115" i="1"/>
  <c r="N114" i="1"/>
  <c r="J114" i="1"/>
  <c r="B114" i="1"/>
  <c r="N113" i="1"/>
  <c r="N124" i="1" s="1"/>
  <c r="J113" i="1"/>
  <c r="B113" i="1"/>
  <c r="N112" i="1"/>
  <c r="J112" i="1"/>
  <c r="J124" i="1" s="1"/>
  <c r="B112" i="1"/>
  <c r="J91" i="1"/>
  <c r="N81" i="1" s="1"/>
  <c r="I91" i="1"/>
  <c r="H91" i="1"/>
  <c r="H92" i="1" s="1"/>
  <c r="G91" i="1"/>
  <c r="G92" i="1" s="1"/>
  <c r="F91" i="1"/>
  <c r="E91" i="1"/>
  <c r="N79" i="1" s="1"/>
  <c r="D91" i="1"/>
  <c r="D92" i="1" s="1"/>
  <c r="C91" i="1"/>
  <c r="C92" i="1" s="1"/>
  <c r="B91" i="1"/>
  <c r="F92" i="1" s="1"/>
  <c r="B90" i="1"/>
  <c r="B89" i="1"/>
  <c r="B88" i="1"/>
  <c r="B87" i="1"/>
  <c r="B86" i="1"/>
  <c r="B85" i="1"/>
  <c r="B84" i="1"/>
  <c r="B83" i="1"/>
  <c r="B82" i="1"/>
  <c r="B81" i="1"/>
  <c r="N80" i="1"/>
  <c r="B80" i="1"/>
  <c r="B79" i="1"/>
  <c r="G67" i="1"/>
  <c r="F67" i="1"/>
  <c r="E67" i="1"/>
  <c r="D67" i="1"/>
  <c r="C67" i="1"/>
  <c r="B66" i="1"/>
  <c r="B65" i="1"/>
  <c r="B64" i="1"/>
  <c r="B63" i="1"/>
  <c r="B62" i="1"/>
  <c r="B61" i="1"/>
  <c r="B60" i="1"/>
  <c r="B59" i="1"/>
  <c r="B58" i="1"/>
  <c r="K57" i="1"/>
  <c r="B57" i="1"/>
  <c r="L56" i="1"/>
  <c r="B56" i="1"/>
  <c r="L55" i="1"/>
  <c r="L57" i="1" s="1"/>
  <c r="B55" i="1"/>
  <c r="B67" i="1" s="1"/>
  <c r="D35" i="1"/>
  <c r="C35" i="1"/>
  <c r="B34" i="1"/>
  <c r="B33" i="1"/>
  <c r="B32" i="1"/>
  <c r="B31" i="1"/>
  <c r="B30" i="1"/>
  <c r="B29" i="1"/>
  <c r="B28" i="1"/>
  <c r="I27" i="1"/>
  <c r="H27" i="1"/>
  <c r="G27" i="1"/>
  <c r="B27" i="1"/>
  <c r="J26" i="1"/>
  <c r="B26" i="1"/>
  <c r="J25" i="1"/>
  <c r="B25" i="1"/>
  <c r="J24" i="1"/>
  <c r="J27" i="1" s="1"/>
  <c r="B24" i="1"/>
  <c r="B35" i="1" s="1"/>
  <c r="J23" i="1"/>
  <c r="B23" i="1"/>
  <c r="G69" i="1" l="1"/>
  <c r="E69" i="1"/>
  <c r="B69" i="1"/>
  <c r="F69" i="1"/>
  <c r="D69" i="1"/>
  <c r="D165" i="1"/>
  <c r="B141" i="1"/>
  <c r="D141" i="1"/>
  <c r="C141" i="1"/>
  <c r="J141" i="1"/>
  <c r="I141" i="1"/>
  <c r="E165" i="1"/>
  <c r="K125" i="1"/>
  <c r="J125" i="1"/>
  <c r="L153" i="1"/>
  <c r="F165" i="1"/>
  <c r="G216" i="1"/>
  <c r="B165" i="1"/>
  <c r="H165" i="1"/>
  <c r="C165" i="1"/>
  <c r="G165" i="1"/>
  <c r="D36" i="1"/>
  <c r="B36" i="1"/>
  <c r="C36" i="1"/>
  <c r="F125" i="1"/>
  <c r="E125" i="1"/>
  <c r="B125" i="1"/>
  <c r="D125" i="1"/>
  <c r="C125" i="1"/>
  <c r="G141" i="1"/>
  <c r="B153" i="1"/>
  <c r="I165" i="1"/>
  <c r="B216" i="1"/>
  <c r="E216" i="1"/>
  <c r="D216" i="1"/>
  <c r="K216" i="1"/>
  <c r="C216" i="1"/>
  <c r="N216" i="1"/>
  <c r="F216" i="1"/>
  <c r="M216" i="1"/>
  <c r="L216" i="1"/>
  <c r="J216" i="1"/>
  <c r="C69" i="1"/>
  <c r="N125" i="1"/>
  <c r="P125" i="1"/>
  <c r="Q125" i="1"/>
  <c r="O125" i="1"/>
  <c r="H141" i="1"/>
  <c r="D153" i="1"/>
  <c r="J165" i="1"/>
  <c r="I256" i="1"/>
  <c r="G256" i="1"/>
  <c r="H256" i="1"/>
  <c r="J256" i="1"/>
  <c r="N78" i="1"/>
  <c r="E92" i="1"/>
  <c r="B92" i="1"/>
  <c r="I92" i="1"/>
  <c r="J92" i="1"/>
  <c r="F256" i="1" l="1"/>
  <c r="N93" i="1"/>
  <c r="O93" i="1" l="1"/>
  <c r="O79" i="1"/>
  <c r="O80" i="1"/>
  <c r="O81" i="1"/>
  <c r="O78" i="1"/>
</calcChain>
</file>

<file path=xl/sharedStrings.xml><?xml version="1.0" encoding="utf-8"?>
<sst xmlns="http://schemas.openxmlformats.org/spreadsheetml/2006/main" count="394" uniqueCount="240">
  <si>
    <t>PROGRAMA NACIONAL CONTRA LA VIOLENCIA FAMILIAR Y SEXUAL</t>
  </si>
  <si>
    <r>
      <t>CASOS ATENDIDOS</t>
    </r>
    <r>
      <rPr>
        <b/>
        <sz val="17"/>
        <color indexed="9"/>
        <rFont val="Arial"/>
        <family val="2"/>
      </rPr>
      <t xml:space="preserve"> A PERSONAS AFECTADAS POR HECHOS DE VIOLENCIA CONTRA LAS MUJERES, LOS INTEGRANTES </t>
    </r>
  </si>
  <si>
    <t>DEL GRUPO FAMILIAR Y PERSONAS AFECTADAS POR VIOLENCIA SEXUAL EN LOS CEM A NIVEL NACIONAL</t>
  </si>
  <si>
    <r>
      <t xml:space="preserve">POBLACIÓN TOTAL </t>
    </r>
    <r>
      <rPr>
        <b/>
        <u/>
        <vertAlign val="superscript"/>
        <sz val="15"/>
        <color indexed="9"/>
        <rFont val="Arial"/>
        <family val="2"/>
      </rPr>
      <t>/1</t>
    </r>
  </si>
  <si>
    <t>Periodo : Enero - Junio 2018 (Preliminar)</t>
  </si>
  <si>
    <t>SECCIÓN I : CARACTERÍSTICAS DE LOS CASOS ATENDIDOS</t>
  </si>
  <si>
    <t>Casos atendidos según meses y sexo</t>
  </si>
  <si>
    <t xml:space="preserve">Mes </t>
  </si>
  <si>
    <t>Total</t>
  </si>
  <si>
    <t>Mujer</t>
  </si>
  <si>
    <t>Hombre</t>
  </si>
  <si>
    <t>Tipo de 
CEM</t>
  </si>
  <si>
    <t>Nro. 
CEM</t>
  </si>
  <si>
    <t>Ene</t>
  </si>
  <si>
    <t>Regular</t>
  </si>
  <si>
    <t>Feb</t>
  </si>
  <si>
    <t>7 x 24</t>
  </si>
  <si>
    <t>Mar</t>
  </si>
  <si>
    <t>Comisaría</t>
  </si>
  <si>
    <t>Abr</t>
  </si>
  <si>
    <t>Centro de Salud</t>
  </si>
  <si>
    <t>May</t>
  </si>
  <si>
    <t>Jun</t>
  </si>
  <si>
    <t>Jul</t>
  </si>
  <si>
    <t>Ago</t>
  </si>
  <si>
    <t>Set</t>
  </si>
  <si>
    <t>Oct</t>
  </si>
  <si>
    <t>Nov</t>
  </si>
  <si>
    <t>Dic</t>
  </si>
  <si>
    <t>%</t>
  </si>
  <si>
    <t>Casos atendidos según meses y condición</t>
  </si>
  <si>
    <t>Denuncias interpuestas por los ultimos hechos de violencia previa a la intervención del PNCVFS</t>
  </si>
  <si>
    <t>Nuevo</t>
  </si>
  <si>
    <t>Reingreso</t>
  </si>
  <si>
    <t>Reincidente</t>
  </si>
  <si>
    <t>Derivado</t>
  </si>
  <si>
    <t>Continuador</t>
  </si>
  <si>
    <t>Víctima ha interpuesto denuncia?</t>
  </si>
  <si>
    <t>Cantidad</t>
  </si>
  <si>
    <t>Si</t>
  </si>
  <si>
    <t>No</t>
  </si>
  <si>
    <t>/1 Todos los cuadros están referidos a casos nuevos, reingresos, reincidentes, derivados y continuadores.</t>
  </si>
  <si>
    <t>Casos atendidos según meses y grupo de edad</t>
  </si>
  <si>
    <t>Grupos de edad</t>
  </si>
  <si>
    <t>0-5
años</t>
  </si>
  <si>
    <t>6-11
años</t>
  </si>
  <si>
    <t>12-17
años</t>
  </si>
  <si>
    <t>18-25
años</t>
  </si>
  <si>
    <t>26-35
años</t>
  </si>
  <si>
    <t>36-45
años</t>
  </si>
  <si>
    <t>46-59
años</t>
  </si>
  <si>
    <t>60 +
años</t>
  </si>
  <si>
    <t>Niños y niñas</t>
  </si>
  <si>
    <t>Adolescentes</t>
  </si>
  <si>
    <t>Adultos/as</t>
  </si>
  <si>
    <t>Adultos mayores</t>
  </si>
  <si>
    <t>Casos atendidos por meses y tipo de violencia</t>
  </si>
  <si>
    <t>Casos Especiales:</t>
  </si>
  <si>
    <t>Económica o Patrimonial</t>
  </si>
  <si>
    <t>Psicológica</t>
  </si>
  <si>
    <t>Física</t>
  </si>
  <si>
    <t>Sexual</t>
  </si>
  <si>
    <r>
      <t xml:space="preserve">Abandono </t>
    </r>
    <r>
      <rPr>
        <b/>
        <vertAlign val="superscript"/>
        <sz val="11"/>
        <color indexed="9"/>
        <rFont val="Arial"/>
        <family val="2"/>
      </rPr>
      <t>/2</t>
    </r>
  </si>
  <si>
    <t>Violación sexual</t>
  </si>
  <si>
    <t>Trata con fines de explotación sexual</t>
  </si>
  <si>
    <t>0-17 años</t>
  </si>
  <si>
    <t>18-59 años</t>
  </si>
  <si>
    <t>60 + años</t>
  </si>
  <si>
    <r>
      <rPr>
        <sz val="8"/>
        <rFont val="Arial"/>
        <family val="2"/>
      </rPr>
      <t>/2 Acciones u omisiones cometidas permanentemente por parte de una persona responsable o ciudadora que genera daños físicos y/o psicológicos inminentes en algún niño, niña, adolescente, persona adulta mayor o persona con discapacidad.</t>
    </r>
    <r>
      <rPr>
        <sz val="10"/>
        <rFont val="Arial"/>
        <family val="2"/>
      </rPr>
      <t xml:space="preserve"> </t>
    </r>
  </si>
  <si>
    <t>Casos atendidos según grupo de edad y tipo de violencia</t>
  </si>
  <si>
    <t>Tipo de Violencia</t>
  </si>
  <si>
    <t>Personas adultas</t>
  </si>
  <si>
    <t>Personas adultas mayores</t>
  </si>
  <si>
    <t>Económica</t>
  </si>
  <si>
    <t>Económica o patrimonial</t>
  </si>
  <si>
    <t>Casos atendidos por estado de la presunta persona agresora en la última agresión según su sexo</t>
  </si>
  <si>
    <t>Casos atendidos por estado de la persona usuaria en la última agresión según su sexo</t>
  </si>
  <si>
    <t>Estado en la última agresión</t>
  </si>
  <si>
    <t>Total
Casos</t>
  </si>
  <si>
    <t>Sobrio/a</t>
  </si>
  <si>
    <t>Efectos de acohol</t>
  </si>
  <si>
    <t>Efectos de drogas</t>
  </si>
  <si>
    <t>Ambos (*)</t>
  </si>
  <si>
    <t>(*) alcohol / drogas</t>
  </si>
  <si>
    <t xml:space="preserve">Casos atendidos por etnia o grupo (indígena, nativo u otro) que pertenece la víctima, según tipo de violencia </t>
  </si>
  <si>
    <t>Quechua</t>
  </si>
  <si>
    <t>Aymara</t>
  </si>
  <si>
    <t>Nativo o indígena de la Amazonía</t>
  </si>
  <si>
    <t>Población Afroperuana</t>
  </si>
  <si>
    <t>Blanco</t>
  </si>
  <si>
    <t>Mestizo</t>
  </si>
  <si>
    <t>Otra Etnia</t>
  </si>
  <si>
    <t>No especifica</t>
  </si>
  <si>
    <t>Variacion porcentual de los casos de VFS atendidos del año 2018 en relación al año 2017</t>
  </si>
  <si>
    <t>Variación %</t>
  </si>
  <si>
    <t>Enero</t>
  </si>
  <si>
    <t>Febrero</t>
  </si>
  <si>
    <t>Marzo</t>
  </si>
  <si>
    <t>Abril</t>
  </si>
  <si>
    <t>Mayo</t>
  </si>
  <si>
    <t>Junio</t>
  </si>
  <si>
    <t>Julio</t>
  </si>
  <si>
    <t>Agosto</t>
  </si>
  <si>
    <t>Setiembre</t>
  </si>
  <si>
    <t>Octubre</t>
  </si>
  <si>
    <t>Noviembre</t>
  </si>
  <si>
    <t>Diciembre</t>
  </si>
  <si>
    <t>Variación %
(2015 - 2016)</t>
  </si>
  <si>
    <t>Acciones realizadas por los CEM respecto de los casos atendidos en el año 2018</t>
  </si>
  <si>
    <t>Departamento</t>
  </si>
  <si>
    <t>Total de Casos</t>
  </si>
  <si>
    <t>Valoración del riesgo para la integridad de la victima</t>
  </si>
  <si>
    <t>Víctima interpuso denuncia por violencia previo a la intervención del CEM</t>
  </si>
  <si>
    <t>Víctima solicitó patrocinio legal del CEM</t>
  </si>
  <si>
    <t>Acciones en la atención del caso realizadas por el CEM</t>
  </si>
  <si>
    <t>Leve</t>
  </si>
  <si>
    <t>Moderado</t>
  </si>
  <si>
    <t>Severo</t>
  </si>
  <si>
    <t>Casos con Patrocinio Legal</t>
  </si>
  <si>
    <t>Medidas de protección solicitadas</t>
  </si>
  <si>
    <t>Denuncias interpuestas</t>
  </si>
  <si>
    <t>Inserciones en HRT / Casa de acogida</t>
  </si>
  <si>
    <r>
      <t xml:space="preserve">Sentencia favorable </t>
    </r>
    <r>
      <rPr>
        <b/>
        <vertAlign val="superscript"/>
        <sz val="9"/>
        <color indexed="9"/>
        <rFont val="Arial"/>
        <family val="2"/>
      </rPr>
      <t>/3</t>
    </r>
  </si>
  <si>
    <t>Amazonas</t>
  </si>
  <si>
    <t>Ancash</t>
  </si>
  <si>
    <t>Apurimac</t>
  </si>
  <si>
    <t>Arequipa</t>
  </si>
  <si>
    <t>Ayacucho</t>
  </si>
  <si>
    <t>Cajamarca</t>
  </si>
  <si>
    <t>Callao</t>
  </si>
  <si>
    <t>Cusco</t>
  </si>
  <si>
    <t>Huancavelica</t>
  </si>
  <si>
    <t>Huanuco</t>
  </si>
  <si>
    <t>Ica</t>
  </si>
  <si>
    <t>Junin</t>
  </si>
  <si>
    <t>La Libertad</t>
  </si>
  <si>
    <t>Lambayeque</t>
  </si>
  <si>
    <t>Lima</t>
  </si>
  <si>
    <t>Loreto</t>
  </si>
  <si>
    <t>Madre De Dios</t>
  </si>
  <si>
    <t>Moquegua</t>
  </si>
  <si>
    <t>Pasco</t>
  </si>
  <si>
    <t>Piura</t>
  </si>
  <si>
    <t>Puno</t>
  </si>
  <si>
    <t>San Martin</t>
  </si>
  <si>
    <t>Tacna</t>
  </si>
  <si>
    <t>Tumbes</t>
  </si>
  <si>
    <t>Ucayali</t>
  </si>
  <si>
    <t>/3 Se considera todos los casos patrocinados por el CEM que han sido aperturados en el presente año 2018.</t>
  </si>
  <si>
    <t>SECCIÓN II : CARACTERÍSTICAS DE LAS ACCIONES EN LA ATENCIÓN DEL CASO</t>
  </si>
  <si>
    <t>Acciones en la atención de los casos brindadas por los servicios de Admisión, Psicología, Social y Legal</t>
  </si>
  <si>
    <t>Acciones</t>
  </si>
  <si>
    <t>Admisión</t>
  </si>
  <si>
    <t>Psicologia</t>
  </si>
  <si>
    <t>Social</t>
  </si>
  <si>
    <t>Legal</t>
  </si>
  <si>
    <t>1. Acogida y apertura de ficha</t>
  </si>
  <si>
    <t>2. Primera entrevista</t>
  </si>
  <si>
    <t>3. Orientación y/o consejería</t>
  </si>
  <si>
    <t>4. Intervención en crisis</t>
  </si>
  <si>
    <t>5. Evaluación de riesgo</t>
  </si>
  <si>
    <t>6. Elaboración del plan de seguridad</t>
  </si>
  <si>
    <t>7. Inserción de redes de soporte familiar</t>
  </si>
  <si>
    <t>8. Inserción a un hogar de refugio temporal / casa de acogida</t>
  </si>
  <si>
    <t>9. Estrategias de afrontamiento</t>
  </si>
  <si>
    <t>10. Gestión del riesgo</t>
  </si>
  <si>
    <t>11. Inscripción en el SIS u otro tipo de seguro médico</t>
  </si>
  <si>
    <t>12. Derivación a los servicios de salud del MINSA u otro servicio de establecimiento</t>
  </si>
  <si>
    <t>13. Derivación a otros servicios complementarios</t>
  </si>
  <si>
    <r>
      <t xml:space="preserve">14. El CEM interpone denuncia </t>
    </r>
    <r>
      <rPr>
        <vertAlign val="superscript"/>
        <sz val="11"/>
        <rFont val="Arial"/>
        <family val="2"/>
      </rPr>
      <t>4/</t>
    </r>
  </si>
  <si>
    <t>15. El CEM solicita medidas de protección</t>
  </si>
  <si>
    <t>16. El CEM solicita medidas cautelares</t>
  </si>
  <si>
    <t>17. El CEM solicita variación de las medidas de protección</t>
  </si>
  <si>
    <t>18. El CEM impulsa ejecución de apercibimiento</t>
  </si>
  <si>
    <t>19. El CEM solicita investigación tutelar</t>
  </si>
  <si>
    <t>20. Acompañamiento psicológico</t>
  </si>
  <si>
    <t>21. Evaluación psicológica</t>
  </si>
  <si>
    <t>22. Informe psicológico</t>
  </si>
  <si>
    <t>23. Orientación a redes de soporte familiar</t>
  </si>
  <si>
    <t>24. Fortalecimiento de redes familiares o sociales</t>
  </si>
  <si>
    <t>25. Gestión Social</t>
  </si>
  <si>
    <t>26. Visita domiciliaria</t>
  </si>
  <si>
    <t>27. Visita a institución educativa u otras instituciones</t>
  </si>
  <si>
    <t>28. Informe social</t>
  </si>
  <si>
    <t>29. Reunión para discusión de casos</t>
  </si>
  <si>
    <t>30. Otros</t>
  </si>
  <si>
    <t>4/ Si el servicio legal interpone la denuncia, dicha acción no es registrada en esta base de datos, sino en el registro de acciones en la atención legal del caso</t>
  </si>
  <si>
    <t>Acciones en la atención legal del caso</t>
  </si>
  <si>
    <t>1. Interpone denuncia de Oficio</t>
  </si>
  <si>
    <t>2. Interpone denuncia de Parte</t>
  </si>
  <si>
    <t>3. Apersonamiento</t>
  </si>
  <si>
    <t>4. Constitución de parte / actor civil</t>
  </si>
  <si>
    <t>5. Participación en diligencias / gestión (Etapa policial)</t>
  </si>
  <si>
    <t>6. Cámara Gesell / Entrevista única (Etapa policial)</t>
  </si>
  <si>
    <t>7. Ofrecimiento de medios probatorios (Etapa policial)</t>
  </si>
  <si>
    <t>8. Presentación de escritos (Etapa policial)</t>
  </si>
  <si>
    <t>9. Solicitud de detención preliminar (Etapa fiscal)</t>
  </si>
  <si>
    <t>10. Solicitud de prisión preventiva (Etapa fiscal)</t>
  </si>
  <si>
    <t>11. Participación en diligencias / gestión (Etapa fiscal)</t>
  </si>
  <si>
    <t>12. Cámara Gesell / Entrevista única (Etapa fiscal)</t>
  </si>
  <si>
    <t>13. Presentación de elementos probatorios (Etapa fiscal)</t>
  </si>
  <si>
    <t>14. Presentación de escritos (Etapa fiscal)</t>
  </si>
  <si>
    <t>15. Resolución final (Etapa fiscal)</t>
  </si>
  <si>
    <t>16. Recurso impugnatorio (Etapa fiscal)</t>
  </si>
  <si>
    <t>17. Ofrecimiento de medios probatorios (Juzgado de Paz Letrado)</t>
  </si>
  <si>
    <t>18. Presentación de escritos (Juzgado de Paz Letrado)</t>
  </si>
  <si>
    <t>19. Participación en diligencias / gestión (Juzgado de Paz Letrado)</t>
  </si>
  <si>
    <t>20. Participación en audiencia (Juzgado de Paz Letrado)</t>
  </si>
  <si>
    <t>21. Resolución / Auto (Juzgado de Paz Letrado)</t>
  </si>
  <si>
    <t>22. Sentencia favorable (Juzgado de Paz Letrado)</t>
  </si>
  <si>
    <t>23. Sentencia desfavorable (Juzgado de Paz Letrado)</t>
  </si>
  <si>
    <t>24. Recurso impugnatorio (Juzgado de Paz Letrado)</t>
  </si>
  <si>
    <t>25. Audiencia de medidas de protección / cautelares (Juzgado Especializado)</t>
  </si>
  <si>
    <t>26. Terminación anticipada (Juzgado Especializado)</t>
  </si>
  <si>
    <t>27. Participación en diligencias / gestión (Juzgado Especializado)</t>
  </si>
  <si>
    <t>28. Ofrecimiento de pruebas (Juzgado Especializado)</t>
  </si>
  <si>
    <t>29. Presentación de escritos (Juzgado Especializado)</t>
  </si>
  <si>
    <t>30. Resolución / Auto (Juzgado Especializado)</t>
  </si>
  <si>
    <t>31. Sentencia favorable (Juzgado Especializado)</t>
  </si>
  <si>
    <t>32. Sentencia desfavorable (Juzgado Especializado)</t>
  </si>
  <si>
    <t>33. Recurso impugnatorio (Juzgado Especializado)</t>
  </si>
  <si>
    <t>34. Vista de la causa (Sala Superior)</t>
  </si>
  <si>
    <t>35. Ofrecimiento de medios probatorios (Sala Superior)</t>
  </si>
  <si>
    <t>36. Presentación de escritos (Sala Superior)</t>
  </si>
  <si>
    <t>37. Participación en diligencias / gestión (Sala Superior)</t>
  </si>
  <si>
    <t>38. Sentencia de vista favorable (Sala Superior)</t>
  </si>
  <si>
    <t>39. Sentencia de vista desfavorable (Sala Superior)</t>
  </si>
  <si>
    <t>40. Interpone nulidad (Sala Superior)</t>
  </si>
  <si>
    <t>41. Interpone casación (Sala Superior)</t>
  </si>
  <si>
    <t>42. Calificación (Sala Suprema)</t>
  </si>
  <si>
    <t>43. Participación en diligencias / gestión (Sala Suprema)</t>
  </si>
  <si>
    <t>44. Vista de la causa (Sala Suprema)</t>
  </si>
  <si>
    <t>45. Presentación de escritos (Sala Suprema)</t>
  </si>
  <si>
    <t>46. Informe oral (Sala Suprema)</t>
  </si>
  <si>
    <t>47. Resolución final favorable (Sala Suprema)</t>
  </si>
  <si>
    <t>48. Resolución final desfavorable (Sala Suprema)</t>
  </si>
  <si>
    <t>49. Ejecución</t>
  </si>
  <si>
    <t>Total de acciones en la atención del caso</t>
  </si>
  <si>
    <t>Servicio</t>
  </si>
  <si>
    <t>Psicología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</si>
</sst>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numFmts>
  <fonts count="35" x14ac:knownFonts="1">
    <font>
      <sz val="11"/>
      <color theme="1"/>
      <name val="Calibri"/>
      <family val="2"/>
      <scheme val="minor"/>
    </font>
    <font>
      <sz val="11"/>
      <color theme="1"/>
      <name val="Calibri"/>
      <family val="2"/>
      <scheme val="minor"/>
    </font>
    <font>
      <sz val="10"/>
      <name val="Arial"/>
      <family val="2"/>
    </font>
    <font>
      <b/>
      <sz val="15"/>
      <color theme="1"/>
      <name val="Arial"/>
      <family val="2"/>
    </font>
    <font>
      <sz val="15"/>
      <name val="Arial"/>
      <family val="2"/>
    </font>
    <font>
      <b/>
      <sz val="10"/>
      <name val="Arial"/>
      <family val="2"/>
    </font>
    <font>
      <sz val="10"/>
      <color theme="0"/>
      <name val="Arial"/>
      <family val="2"/>
    </font>
    <font>
      <b/>
      <sz val="17"/>
      <color theme="0"/>
      <name val="Arial"/>
      <family val="2"/>
    </font>
    <font>
      <b/>
      <sz val="17"/>
      <color indexed="9"/>
      <name val="Arial"/>
      <family val="2"/>
    </font>
    <font>
      <b/>
      <u/>
      <sz val="15"/>
      <color theme="0"/>
      <name val="Arial"/>
      <family val="2"/>
    </font>
    <font>
      <b/>
      <u/>
      <vertAlign val="superscript"/>
      <sz val="15"/>
      <color indexed="9"/>
      <name val="Arial"/>
      <family val="2"/>
    </font>
    <font>
      <b/>
      <sz val="14"/>
      <color theme="0"/>
      <name val="Arial"/>
      <family val="2"/>
    </font>
    <font>
      <b/>
      <sz val="12"/>
      <color theme="0"/>
      <name val="Arial"/>
      <family val="2"/>
    </font>
    <font>
      <b/>
      <sz val="10"/>
      <color theme="0"/>
      <name val="Arial"/>
      <family val="2"/>
    </font>
    <font>
      <b/>
      <sz val="12"/>
      <name val="Arial"/>
      <family val="2"/>
    </font>
    <font>
      <b/>
      <sz val="12"/>
      <color rgb="FFFF8080"/>
      <name val="Arial"/>
      <family val="2"/>
    </font>
    <font>
      <b/>
      <sz val="11"/>
      <color theme="0"/>
      <name val="Arial"/>
      <family val="2"/>
    </font>
    <font>
      <b/>
      <sz val="11"/>
      <name val="Arial"/>
      <family val="2"/>
    </font>
    <font>
      <sz val="11"/>
      <name val="Arial"/>
      <family val="2"/>
    </font>
    <font>
      <b/>
      <sz val="9"/>
      <name val="Arial"/>
      <family val="2"/>
    </font>
    <font>
      <sz val="12"/>
      <name val="Arial"/>
      <family val="2"/>
    </font>
    <font>
      <b/>
      <sz val="9"/>
      <color theme="0"/>
      <name val="Arial"/>
      <family val="2"/>
    </font>
    <font>
      <sz val="10"/>
      <name val="Arial Narrow"/>
      <family val="2"/>
    </font>
    <font>
      <b/>
      <sz val="12"/>
      <color theme="1"/>
      <name val="Arial"/>
      <family val="2"/>
    </font>
    <font>
      <b/>
      <sz val="14"/>
      <color indexed="9"/>
      <name val="Arial"/>
      <family val="2"/>
    </font>
    <font>
      <b/>
      <vertAlign val="superscript"/>
      <sz val="11"/>
      <color indexed="9"/>
      <name val="Arial"/>
      <family val="2"/>
    </font>
    <font>
      <b/>
      <sz val="11"/>
      <color theme="0"/>
      <name val="Arial Narrow"/>
      <family val="2"/>
    </font>
    <font>
      <sz val="8"/>
      <name val="Arial"/>
      <family val="2"/>
    </font>
    <font>
      <sz val="8"/>
      <name val="Arial Narrow"/>
      <family val="2"/>
    </font>
    <font>
      <b/>
      <sz val="11"/>
      <name val="Arial Narrow"/>
      <family val="2"/>
    </font>
    <font>
      <sz val="9"/>
      <name val="Arial"/>
      <family val="2"/>
    </font>
    <font>
      <sz val="10"/>
      <color rgb="FFFF0000"/>
      <name val="Arial"/>
      <family val="2"/>
    </font>
    <font>
      <b/>
      <vertAlign val="superscript"/>
      <sz val="9"/>
      <color indexed="9"/>
      <name val="Arial"/>
      <family val="2"/>
    </font>
    <font>
      <sz val="9"/>
      <color indexed="8"/>
      <name val="Arial"/>
      <family val="2"/>
    </font>
    <font>
      <vertAlign val="superscript"/>
      <sz val="11"/>
      <name val="Arial"/>
      <family val="2"/>
    </font>
  </fonts>
  <fills count="8">
    <fill>
      <patternFill patternType="none"/>
    </fill>
    <fill>
      <patternFill patternType="gray125"/>
    </fill>
    <fill>
      <patternFill patternType="solid">
        <fgColor indexed="65"/>
        <bgColor indexed="64"/>
      </patternFill>
    </fill>
    <fill>
      <patternFill patternType="solid">
        <fgColor rgb="FF434343"/>
        <bgColor indexed="64"/>
      </patternFill>
    </fill>
    <fill>
      <patternFill patternType="solid">
        <fgColor rgb="FF305496"/>
        <bgColor indexed="64"/>
      </patternFill>
    </fill>
    <fill>
      <patternFill patternType="solid">
        <fgColor rgb="FFDDEBF7"/>
        <bgColor indexed="64"/>
      </patternFill>
    </fill>
    <fill>
      <patternFill patternType="solid">
        <fgColor theme="0"/>
        <bgColor indexed="64"/>
      </patternFill>
    </fill>
    <fill>
      <patternFill patternType="solid">
        <fgColor theme="4" tint="0.79998168889431442"/>
        <bgColor indexed="64"/>
      </patternFill>
    </fill>
  </fills>
  <borders count="28">
    <border>
      <left/>
      <right/>
      <top/>
      <bottom/>
      <diagonal/>
    </border>
    <border>
      <left/>
      <right/>
      <top/>
      <bottom style="medium">
        <color rgb="FF305496"/>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style="thin">
        <color theme="0"/>
      </top>
      <bottom/>
      <diagonal/>
    </border>
    <border>
      <left/>
      <right/>
      <top style="thin">
        <color rgb="FFDDEBF7"/>
      </top>
      <bottom/>
      <diagonal/>
    </border>
    <border>
      <left/>
      <right style="hair">
        <color rgb="FF305496"/>
      </right>
      <top/>
      <bottom style="hair">
        <color rgb="FF305496"/>
      </bottom>
      <diagonal/>
    </border>
    <border>
      <left/>
      <right/>
      <top style="hair">
        <color rgb="FF305496"/>
      </top>
      <bottom style="thin">
        <color rgb="FF969696"/>
      </bottom>
      <diagonal/>
    </border>
    <border>
      <left/>
      <right style="hair">
        <color rgb="FF305496"/>
      </right>
      <top style="hair">
        <color rgb="FF305496"/>
      </top>
      <bottom/>
      <diagonal/>
    </border>
    <border>
      <left/>
      <right/>
      <top style="thin">
        <color rgb="FF969696"/>
      </top>
      <bottom style="thin">
        <color rgb="FF969696"/>
      </bottom>
      <diagonal/>
    </border>
    <border>
      <left/>
      <right/>
      <top style="thin">
        <color rgb="FF969696"/>
      </top>
      <bottom style="medium">
        <color rgb="FF305496"/>
      </bottom>
      <diagonal/>
    </border>
    <border>
      <left/>
      <right/>
      <top/>
      <bottom style="thin">
        <color theme="0" tint="-0.499984740745262"/>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ck">
        <color rgb="FF305496"/>
      </right>
      <top/>
      <bottom/>
      <diagonal/>
    </border>
    <border>
      <left/>
      <right/>
      <top style="thick">
        <color theme="0"/>
      </top>
      <bottom/>
      <diagonal/>
    </border>
    <border>
      <left/>
      <right style="thick">
        <color rgb="FF305496"/>
      </right>
      <top style="thick">
        <color theme="0"/>
      </top>
      <bottom/>
      <diagonal/>
    </border>
    <border>
      <left/>
      <right style="thin">
        <color rgb="FF305496"/>
      </right>
      <top/>
      <bottom style="hair">
        <color rgb="FF305496"/>
      </bottom>
      <diagonal/>
    </border>
    <border>
      <left/>
      <right style="thin">
        <color rgb="FF305496"/>
      </right>
      <top style="hair">
        <color rgb="FF305496"/>
      </top>
      <bottom/>
      <diagonal/>
    </border>
    <border>
      <left/>
      <right style="thin">
        <color rgb="FF305496"/>
      </right>
      <top/>
      <bottom/>
      <diagonal/>
    </border>
    <border>
      <left/>
      <right style="thin">
        <color theme="0"/>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hair">
        <color rgb="FF305496"/>
      </top>
      <bottom style="thin">
        <color rgb="FF305496"/>
      </bottom>
      <diagonal/>
    </border>
    <border>
      <left style="thin">
        <color theme="0"/>
      </left>
      <right/>
      <top/>
      <bottom/>
      <diagonal/>
    </border>
    <border>
      <left/>
      <right/>
      <top/>
      <bottom style="medium">
        <color theme="4" tint="-0.499984740745262"/>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cellStyleXfs>
  <cellXfs count="212">
    <xf numFmtId="0" fontId="0" fillId="0" borderId="0" xfId="0"/>
    <xf numFmtId="0" fontId="2" fillId="2" borderId="0" xfId="2" applyFill="1"/>
    <xf numFmtId="0" fontId="3" fillId="2" borderId="0" xfId="2" applyFont="1" applyFill="1" applyAlignment="1">
      <alignment horizontal="centerContinuous" vertical="center" wrapText="1"/>
    </xf>
    <xf numFmtId="0" fontId="4" fillId="2" borderId="0" xfId="2" applyFont="1" applyFill="1" applyAlignment="1">
      <alignment horizontal="centerContinuous" vertical="center" wrapText="1"/>
    </xf>
    <xf numFmtId="0" fontId="4" fillId="2" borderId="0" xfId="2" applyFont="1" applyFill="1"/>
    <xf numFmtId="0" fontId="5" fillId="2" borderId="0" xfId="3" applyFont="1" applyFill="1" applyAlignment="1">
      <alignment horizontal="centerContinuous" vertical="center"/>
    </xf>
    <xf numFmtId="0" fontId="2" fillId="2" borderId="0" xfId="2" applyFont="1" applyFill="1" applyAlignment="1">
      <alignment horizontal="centerContinuous" vertical="center"/>
    </xf>
    <xf numFmtId="0" fontId="6" fillId="3" borderId="0" xfId="2" applyFont="1" applyFill="1" applyBorder="1" applyAlignment="1">
      <alignment horizontal="centerContinuous" vertical="center"/>
    </xf>
    <xf numFmtId="0" fontId="2" fillId="3" borderId="0" xfId="2" applyFill="1"/>
    <xf numFmtId="0" fontId="7" fillId="3" borderId="0" xfId="2" applyFont="1" applyFill="1" applyBorder="1" applyAlignment="1">
      <alignment horizontal="center" vertical="center"/>
    </xf>
    <xf numFmtId="0" fontId="9" fillId="3" borderId="0" xfId="2" applyFont="1" applyFill="1" applyBorder="1" applyAlignment="1">
      <alignment horizontal="center" vertical="center"/>
    </xf>
    <xf numFmtId="0" fontId="11" fillId="3" borderId="0" xfId="2" applyFont="1" applyFill="1" applyBorder="1" applyAlignment="1">
      <alignment horizontal="center" vertical="center"/>
    </xf>
    <xf numFmtId="0" fontId="12" fillId="3" borderId="0" xfId="2" applyFont="1" applyFill="1" applyBorder="1" applyAlignment="1">
      <alignment horizontal="centerContinuous" vertical="center"/>
    </xf>
    <xf numFmtId="0" fontId="13" fillId="3" borderId="0" xfId="2" applyFont="1" applyFill="1" applyBorder="1" applyAlignment="1">
      <alignment horizontal="centerContinuous" vertical="center"/>
    </xf>
    <xf numFmtId="0" fontId="11" fillId="4" borderId="1" xfId="2" applyFont="1" applyFill="1" applyBorder="1" applyAlignment="1" applyProtection="1">
      <alignment vertical="center"/>
      <protection hidden="1"/>
    </xf>
    <xf numFmtId="0" fontId="14" fillId="2" borderId="1" xfId="2" applyFont="1" applyFill="1" applyBorder="1" applyAlignment="1"/>
    <xf numFmtId="0" fontId="15" fillId="2" borderId="1" xfId="2" applyFont="1" applyFill="1" applyBorder="1" applyAlignment="1"/>
    <xf numFmtId="0" fontId="5" fillId="2" borderId="0" xfId="2" applyFont="1" applyFill="1"/>
    <xf numFmtId="0" fontId="16" fillId="4" borderId="0" xfId="2" applyFont="1" applyFill="1" applyBorder="1" applyAlignment="1">
      <alignment horizontal="left" vertical="center"/>
    </xf>
    <xf numFmtId="0" fontId="16" fillId="4" borderId="0" xfId="2" applyFont="1" applyFill="1" applyBorder="1" applyAlignment="1">
      <alignment horizontal="center" vertical="center"/>
    </xf>
    <xf numFmtId="0" fontId="13" fillId="4" borderId="0" xfId="2" applyFont="1" applyFill="1" applyBorder="1" applyAlignment="1">
      <alignment horizontal="center" vertical="center" wrapText="1"/>
    </xf>
    <xf numFmtId="0" fontId="16" fillId="4" borderId="0" xfId="2" applyFont="1" applyFill="1" applyBorder="1" applyAlignment="1">
      <alignment horizontal="center" vertical="center" wrapText="1"/>
    </xf>
    <xf numFmtId="0" fontId="17" fillId="5" borderId="2" xfId="2" applyFont="1" applyFill="1" applyBorder="1" applyAlignment="1">
      <alignment horizontal="left" vertical="center"/>
    </xf>
    <xf numFmtId="3" fontId="17" fillId="5" borderId="2" xfId="2" applyNumberFormat="1" applyFont="1" applyFill="1" applyBorder="1" applyAlignment="1">
      <alignment horizontal="center" vertical="center"/>
    </xf>
    <xf numFmtId="3" fontId="18" fillId="5" borderId="2" xfId="2" applyNumberFormat="1" applyFont="1" applyFill="1" applyBorder="1" applyAlignment="1">
      <alignment horizontal="center" vertical="center"/>
    </xf>
    <xf numFmtId="0" fontId="2" fillId="2" borderId="0" xfId="2" applyFill="1" applyAlignment="1">
      <alignment horizontal="center" vertical="center"/>
    </xf>
    <xf numFmtId="0" fontId="19" fillId="5" borderId="2" xfId="2" applyFont="1" applyFill="1" applyBorder="1" applyAlignment="1">
      <alignment horizontal="left" vertical="center"/>
    </xf>
    <xf numFmtId="0" fontId="17" fillId="5" borderId="3" xfId="2" applyFont="1" applyFill="1" applyBorder="1" applyAlignment="1">
      <alignment horizontal="left" vertical="center"/>
    </xf>
    <xf numFmtId="3" fontId="17" fillId="5" borderId="3" xfId="2" applyNumberFormat="1" applyFont="1" applyFill="1" applyBorder="1" applyAlignment="1">
      <alignment horizontal="center" vertical="center"/>
    </xf>
    <xf numFmtId="0" fontId="19" fillId="5" borderId="3" xfId="2" applyFont="1" applyFill="1" applyBorder="1" applyAlignment="1">
      <alignment horizontal="left" vertical="center"/>
    </xf>
    <xf numFmtId="3" fontId="18" fillId="5" borderId="3" xfId="2" applyNumberFormat="1" applyFont="1" applyFill="1" applyBorder="1" applyAlignment="1">
      <alignment horizontal="center" vertical="center"/>
    </xf>
    <xf numFmtId="0" fontId="19" fillId="5" borderId="4" xfId="2" applyFont="1" applyFill="1" applyBorder="1" applyAlignment="1">
      <alignment horizontal="left" vertical="center"/>
    </xf>
    <xf numFmtId="3" fontId="18" fillId="5" borderId="4" xfId="2" applyNumberFormat="1" applyFont="1" applyFill="1" applyBorder="1" applyAlignment="1">
      <alignment horizontal="center" vertical="center"/>
    </xf>
    <xf numFmtId="3" fontId="17" fillId="5" borderId="4" xfId="2" applyNumberFormat="1" applyFont="1" applyFill="1" applyBorder="1" applyAlignment="1">
      <alignment horizontal="center" vertical="center"/>
    </xf>
    <xf numFmtId="3" fontId="16" fillId="4" borderId="0" xfId="2" applyNumberFormat="1" applyFont="1" applyFill="1" applyBorder="1" applyAlignment="1">
      <alignment horizontal="center" vertical="center"/>
    </xf>
    <xf numFmtId="0" fontId="17" fillId="5" borderId="4" xfId="2" applyFont="1" applyFill="1" applyBorder="1" applyAlignment="1">
      <alignment horizontal="left" vertical="center"/>
    </xf>
    <xf numFmtId="0" fontId="17" fillId="5" borderId="1" xfId="2" applyFont="1" applyFill="1" applyBorder="1" applyAlignment="1">
      <alignment vertical="center"/>
    </xf>
    <xf numFmtId="164" fontId="17" fillId="5" borderId="1" xfId="4" applyNumberFormat="1" applyFont="1" applyFill="1" applyBorder="1" applyAlignment="1">
      <alignment horizontal="center" vertical="center"/>
    </xf>
    <xf numFmtId="0" fontId="17" fillId="6" borderId="0" xfId="2" applyFont="1" applyFill="1" applyBorder="1" applyAlignment="1">
      <alignment vertical="center"/>
    </xf>
    <xf numFmtId="164" fontId="17" fillId="6" borderId="0" xfId="4" applyNumberFormat="1" applyFont="1" applyFill="1" applyBorder="1" applyAlignment="1">
      <alignment horizontal="center" vertical="center"/>
    </xf>
    <xf numFmtId="0" fontId="2" fillId="6" borderId="0" xfId="2" applyFill="1"/>
    <xf numFmtId="0" fontId="16" fillId="6" borderId="0" xfId="2" applyFont="1" applyFill="1" applyBorder="1" applyAlignment="1">
      <alignment horizontal="left" vertical="center"/>
    </xf>
    <xf numFmtId="3" fontId="16" fillId="6" borderId="0" xfId="2" applyNumberFormat="1" applyFont="1" applyFill="1" applyBorder="1" applyAlignment="1">
      <alignment horizontal="center" vertical="center"/>
    </xf>
    <xf numFmtId="0" fontId="2" fillId="6" borderId="0" xfId="2" applyFont="1" applyFill="1"/>
    <xf numFmtId="0" fontId="20" fillId="2" borderId="0" xfId="2" applyFont="1" applyFill="1"/>
    <xf numFmtId="0" fontId="15" fillId="2" borderId="0" xfId="2" applyFont="1" applyFill="1" applyBorder="1" applyAlignment="1">
      <alignment horizontal="left"/>
    </xf>
    <xf numFmtId="0" fontId="21" fillId="4" borderId="0" xfId="2" applyFont="1" applyFill="1" applyBorder="1" applyAlignment="1">
      <alignment horizontal="center" vertical="center"/>
    </xf>
    <xf numFmtId="0" fontId="13" fillId="6" borderId="0" xfId="2" applyFont="1" applyFill="1" applyBorder="1" applyAlignment="1">
      <alignment vertical="center" wrapText="1"/>
    </xf>
    <xf numFmtId="0" fontId="13" fillId="4" borderId="0" xfId="2" applyFont="1" applyFill="1" applyBorder="1" applyAlignment="1">
      <alignment horizontal="left" vertical="center" wrapText="1"/>
    </xf>
    <xf numFmtId="0" fontId="5" fillId="6" borderId="0" xfId="2" applyFont="1" applyFill="1" applyBorder="1" applyAlignment="1">
      <alignment horizontal="left" vertical="center"/>
    </xf>
    <xf numFmtId="0" fontId="2" fillId="2" borderId="0" xfId="2" applyFont="1" applyFill="1"/>
    <xf numFmtId="0" fontId="17" fillId="6" borderId="0" xfId="2" applyFont="1" applyFill="1" applyBorder="1" applyAlignment="1">
      <alignment horizontal="left" vertical="center"/>
    </xf>
    <xf numFmtId="164" fontId="17" fillId="5" borderId="2" xfId="4" applyNumberFormat="1" applyFont="1" applyFill="1" applyBorder="1" applyAlignment="1">
      <alignment horizontal="center" vertical="center"/>
    </xf>
    <xf numFmtId="0" fontId="2" fillId="2" borderId="0" xfId="2" applyFont="1" applyFill="1" applyAlignment="1">
      <alignment horizontal="center" vertical="center"/>
    </xf>
    <xf numFmtId="0" fontId="2" fillId="6" borderId="0" xfId="2" applyFill="1" applyBorder="1" applyAlignment="1">
      <alignment horizontal="center" vertical="center"/>
    </xf>
    <xf numFmtId="164" fontId="17" fillId="5" borderId="4" xfId="4" applyNumberFormat="1" applyFont="1" applyFill="1" applyBorder="1" applyAlignment="1">
      <alignment horizontal="center" vertical="center"/>
    </xf>
    <xf numFmtId="164" fontId="16" fillId="4" borderId="0" xfId="1" applyNumberFormat="1" applyFont="1" applyFill="1" applyBorder="1" applyAlignment="1">
      <alignment horizontal="center" vertical="center"/>
    </xf>
    <xf numFmtId="3" fontId="5" fillId="6" borderId="0" xfId="2" applyNumberFormat="1" applyFont="1" applyFill="1" applyBorder="1" applyAlignment="1">
      <alignment horizontal="center" vertical="center"/>
    </xf>
    <xf numFmtId="3" fontId="2" fillId="6" borderId="0" xfId="2" applyNumberFormat="1" applyFont="1" applyFill="1" applyBorder="1" applyAlignment="1">
      <alignment horizontal="center" vertical="center"/>
    </xf>
    <xf numFmtId="0" fontId="5" fillId="2" borderId="0" xfId="2" applyFont="1" applyFill="1" applyBorder="1" applyAlignment="1">
      <alignment vertical="center"/>
    </xf>
    <xf numFmtId="9" fontId="2" fillId="2" borderId="0" xfId="4" applyFont="1" applyFill="1" applyBorder="1" applyAlignment="1">
      <alignment horizontal="center" vertical="center"/>
    </xf>
    <xf numFmtId="0" fontId="2" fillId="6" borderId="0" xfId="2" applyFill="1" applyBorder="1"/>
    <xf numFmtId="0" fontId="5" fillId="5" borderId="1" xfId="2" applyFont="1" applyFill="1" applyBorder="1" applyAlignment="1">
      <alignment vertical="center"/>
    </xf>
    <xf numFmtId="164" fontId="5" fillId="5" borderId="1" xfId="4" applyNumberFormat="1" applyFont="1" applyFill="1" applyBorder="1" applyAlignment="1">
      <alignment horizontal="center" vertical="center"/>
    </xf>
    <xf numFmtId="9" fontId="5" fillId="2" borderId="0" xfId="4" applyFont="1" applyFill="1" applyBorder="1" applyAlignment="1">
      <alignment horizontal="center" vertical="center"/>
    </xf>
    <xf numFmtId="0" fontId="22" fillId="2" borderId="0" xfId="2" applyFont="1" applyFill="1" applyProtection="1"/>
    <xf numFmtId="0" fontId="2" fillId="6" borderId="0" xfId="2" applyFill="1" applyAlignment="1">
      <alignment horizontal="left" vertical="center"/>
    </xf>
    <xf numFmtId="0" fontId="23" fillId="2" borderId="1" xfId="2" applyFont="1" applyFill="1" applyBorder="1" applyAlignment="1">
      <alignment horizontal="left"/>
    </xf>
    <xf numFmtId="0" fontId="6" fillId="2" borderId="0" xfId="2" applyFont="1" applyFill="1"/>
    <xf numFmtId="0" fontId="16" fillId="4" borderId="0" xfId="2" applyFont="1" applyFill="1" applyBorder="1" applyAlignment="1">
      <alignment vertical="center" wrapText="1"/>
    </xf>
    <xf numFmtId="0" fontId="2" fillId="2" borderId="0" xfId="2" applyFont="1" applyFill="1" applyBorder="1" applyAlignment="1">
      <alignment horizontal="left" vertical="center"/>
    </xf>
    <xf numFmtId="3" fontId="2" fillId="2" borderId="0" xfId="2" applyNumberFormat="1" applyFont="1" applyFill="1" applyBorder="1" applyAlignment="1">
      <alignment horizontal="center" vertical="center"/>
    </xf>
    <xf numFmtId="164" fontId="2" fillId="2" borderId="0" xfId="4" applyNumberFormat="1" applyFont="1" applyFill="1" applyBorder="1" applyAlignment="1">
      <alignment horizontal="center" vertical="center"/>
    </xf>
    <xf numFmtId="0" fontId="2" fillId="2" borderId="0" xfId="2" applyFill="1" applyAlignment="1">
      <alignment horizontal="left" vertical="center"/>
    </xf>
    <xf numFmtId="0" fontId="2" fillId="2" borderId="0" xfId="2" applyFont="1" applyFill="1" applyAlignment="1">
      <alignment horizontal="left" vertical="center"/>
    </xf>
    <xf numFmtId="0" fontId="2" fillId="2" borderId="0" xfId="2" applyFont="1" applyFill="1" applyBorder="1" applyAlignment="1">
      <alignment horizontal="center" vertical="center"/>
    </xf>
    <xf numFmtId="3" fontId="2" fillId="2" borderId="0" xfId="2" applyNumberFormat="1" applyFill="1"/>
    <xf numFmtId="0" fontId="6" fillId="2" borderId="0" xfId="2" applyFont="1" applyFill="1" applyBorder="1" applyAlignment="1">
      <alignment horizontal="center" vertical="center"/>
    </xf>
    <xf numFmtId="3" fontId="6" fillId="2" borderId="0" xfId="2" applyNumberFormat="1" applyFont="1" applyFill="1" applyBorder="1" applyAlignment="1">
      <alignment horizontal="center" vertical="center"/>
    </xf>
    <xf numFmtId="9" fontId="6" fillId="2" borderId="0" xfId="4" applyNumberFormat="1" applyFont="1" applyFill="1" applyBorder="1" applyAlignment="1">
      <alignment horizontal="center" vertical="center"/>
    </xf>
    <xf numFmtId="0" fontId="2" fillId="2" borderId="0" xfId="2" applyFont="1" applyFill="1" applyAlignment="1">
      <alignment horizontal="center"/>
    </xf>
    <xf numFmtId="0" fontId="23" fillId="2" borderId="1" xfId="2" applyFont="1" applyFill="1" applyBorder="1" applyAlignment="1"/>
    <xf numFmtId="0" fontId="12" fillId="2" borderId="1" xfId="2" applyFont="1" applyFill="1" applyBorder="1" applyAlignment="1"/>
    <xf numFmtId="0" fontId="24" fillId="2" borderId="0" xfId="2" applyFont="1" applyFill="1" applyAlignment="1">
      <alignment horizontal="center"/>
    </xf>
    <xf numFmtId="0" fontId="16" fillId="4" borderId="0" xfId="2" applyFont="1" applyFill="1" applyBorder="1" applyAlignment="1">
      <alignment horizontal="left" vertical="center"/>
    </xf>
    <xf numFmtId="0" fontId="16" fillId="4" borderId="0" xfId="2" applyFont="1" applyFill="1" applyBorder="1" applyAlignment="1">
      <alignment horizontal="center" vertical="center"/>
    </xf>
    <xf numFmtId="0" fontId="16" fillId="4" borderId="0" xfId="2" applyFont="1" applyFill="1" applyBorder="1" applyAlignment="1">
      <alignment horizontal="center" vertical="center" wrapText="1"/>
    </xf>
    <xf numFmtId="0" fontId="18" fillId="2" borderId="0" xfId="2" applyFont="1" applyFill="1"/>
    <xf numFmtId="0" fontId="26" fillId="4" borderId="5" xfId="2" applyFont="1" applyFill="1" applyBorder="1" applyAlignment="1">
      <alignment horizontal="center" vertical="center" wrapText="1"/>
    </xf>
    <xf numFmtId="0" fontId="26" fillId="4" borderId="6" xfId="2" applyFont="1" applyFill="1" applyBorder="1" applyAlignment="1">
      <alignment horizontal="center" vertical="center" wrapText="1"/>
    </xf>
    <xf numFmtId="0" fontId="17" fillId="5" borderId="2" xfId="2" applyFont="1" applyFill="1" applyBorder="1" applyAlignment="1">
      <alignment horizontal="justify" vertical="center"/>
    </xf>
    <xf numFmtId="3" fontId="18" fillId="2" borderId="0" xfId="2" applyNumberFormat="1" applyFont="1" applyFill="1" applyAlignment="1">
      <alignment horizontal="left"/>
    </xf>
    <xf numFmtId="3" fontId="17" fillId="5" borderId="7" xfId="2" applyNumberFormat="1" applyFont="1" applyFill="1" applyBorder="1" applyAlignment="1">
      <alignment horizontal="center" vertical="center"/>
    </xf>
    <xf numFmtId="3" fontId="18" fillId="5" borderId="7" xfId="2" applyNumberFormat="1" applyFont="1" applyFill="1" applyBorder="1" applyAlignment="1">
      <alignment horizontal="center" vertical="center"/>
    </xf>
    <xf numFmtId="0" fontId="17" fillId="5" borderId="3" xfId="2" applyFont="1" applyFill="1" applyBorder="1" applyAlignment="1">
      <alignment horizontal="justify" vertical="center"/>
    </xf>
    <xf numFmtId="0" fontId="17" fillId="5" borderId="3" xfId="2" applyFont="1" applyFill="1" applyBorder="1" applyAlignment="1">
      <alignment horizontal="center" vertical="center"/>
    </xf>
    <xf numFmtId="0" fontId="17" fillId="5" borderId="8" xfId="2" applyFont="1" applyFill="1" applyBorder="1" applyAlignment="1">
      <alignment horizontal="left" vertical="center"/>
    </xf>
    <xf numFmtId="3" fontId="17" fillId="5" borderId="8" xfId="2" applyNumberFormat="1" applyFont="1" applyFill="1" applyBorder="1" applyAlignment="1">
      <alignment horizontal="center" vertical="center"/>
    </xf>
    <xf numFmtId="3" fontId="17" fillId="5" borderId="9" xfId="2" applyNumberFormat="1" applyFont="1" applyFill="1" applyBorder="1" applyAlignment="1">
      <alignment horizontal="center" vertical="center"/>
    </xf>
    <xf numFmtId="3" fontId="18" fillId="5" borderId="9" xfId="2" applyNumberFormat="1" applyFont="1" applyFill="1" applyBorder="1" applyAlignment="1">
      <alignment horizontal="center" vertical="center"/>
    </xf>
    <xf numFmtId="0" fontId="16" fillId="4" borderId="10" xfId="2" applyFont="1" applyFill="1" applyBorder="1" applyAlignment="1">
      <alignment horizontal="left" vertical="center"/>
    </xf>
    <xf numFmtId="3" fontId="16" fillId="4" borderId="10" xfId="2" applyNumberFormat="1" applyFont="1" applyFill="1" applyBorder="1" applyAlignment="1">
      <alignment horizontal="center" vertical="center"/>
    </xf>
    <xf numFmtId="0" fontId="16" fillId="4" borderId="0" xfId="2" applyFont="1" applyFill="1" applyBorder="1" applyAlignment="1">
      <alignment horizontal="justify" vertical="center"/>
    </xf>
    <xf numFmtId="0" fontId="17" fillId="5" borderId="11" xfId="2" applyFont="1" applyFill="1" applyBorder="1" applyAlignment="1">
      <alignment horizontal="left" vertical="center"/>
    </xf>
    <xf numFmtId="164" fontId="17" fillId="5" borderId="11" xfId="4" applyNumberFormat="1" applyFont="1" applyFill="1" applyBorder="1" applyAlignment="1">
      <alignment horizontal="center" vertical="center"/>
    </xf>
    <xf numFmtId="0" fontId="17" fillId="5" borderId="1" xfId="2" applyFont="1" applyFill="1" applyBorder="1" applyAlignment="1">
      <alignment horizontal="left" vertical="center"/>
    </xf>
    <xf numFmtId="0" fontId="2" fillId="2" borderId="0" xfId="2" applyFont="1" applyFill="1" applyAlignment="1">
      <alignment horizontal="justify" vertical="center" wrapText="1"/>
    </xf>
    <xf numFmtId="0" fontId="23" fillId="2" borderId="0" xfId="2" applyFont="1" applyFill="1" applyBorder="1" applyAlignment="1">
      <alignment horizontal="left"/>
    </xf>
    <xf numFmtId="0" fontId="14" fillId="2" borderId="1" xfId="2" applyFont="1" applyFill="1" applyBorder="1" applyAlignment="1">
      <alignment horizontal="left"/>
    </xf>
    <xf numFmtId="0" fontId="28" fillId="2" borderId="0" xfId="2" applyFont="1" applyFill="1" applyAlignment="1">
      <alignment horizontal="center" vertical="center" wrapText="1"/>
    </xf>
    <xf numFmtId="0" fontId="17" fillId="5" borderId="2" xfId="2" applyFont="1" applyFill="1" applyBorder="1" applyAlignment="1">
      <alignment horizontal="left" vertical="center" wrapText="1"/>
    </xf>
    <xf numFmtId="0" fontId="17" fillId="5" borderId="2" xfId="2" applyFont="1" applyFill="1" applyBorder="1" applyAlignment="1">
      <alignment horizontal="center" vertical="center" wrapText="1"/>
    </xf>
    <xf numFmtId="3" fontId="2" fillId="6" borderId="0" xfId="2" applyNumberFormat="1" applyFill="1" applyBorder="1" applyAlignment="1">
      <alignment horizontal="center" vertical="center"/>
    </xf>
    <xf numFmtId="3" fontId="2" fillId="6" borderId="0" xfId="2" applyNumberFormat="1" applyFill="1" applyBorder="1" applyAlignment="1">
      <alignment horizontal="center"/>
    </xf>
    <xf numFmtId="0" fontId="17" fillId="5" borderId="4" xfId="2" applyFont="1" applyFill="1" applyBorder="1" applyAlignment="1">
      <alignment horizontal="justify" vertical="center"/>
    </xf>
    <xf numFmtId="3" fontId="18" fillId="5" borderId="0" xfId="2" applyNumberFormat="1" applyFont="1" applyFill="1" applyBorder="1" applyAlignment="1">
      <alignment horizontal="center" vertical="center"/>
    </xf>
    <xf numFmtId="0" fontId="2" fillId="2" borderId="0" xfId="2" applyFill="1" applyBorder="1"/>
    <xf numFmtId="0" fontId="14" fillId="2" borderId="1" xfId="2" applyFont="1" applyFill="1" applyBorder="1" applyAlignment="1">
      <alignment horizontal="left" vertical="center" wrapText="1"/>
    </xf>
    <xf numFmtId="0" fontId="19" fillId="2" borderId="0" xfId="2" applyFont="1" applyFill="1" applyBorder="1" applyAlignment="1">
      <alignment horizontal="center" vertical="center" wrapText="1"/>
    </xf>
    <xf numFmtId="0" fontId="29" fillId="5" borderId="2" xfId="2" applyFont="1" applyFill="1" applyBorder="1" applyAlignment="1">
      <alignment horizontal="left" vertical="center" wrapText="1"/>
    </xf>
    <xf numFmtId="3" fontId="2" fillId="2" borderId="0" xfId="2" applyNumberFormat="1" applyFill="1" applyBorder="1" applyAlignment="1">
      <alignment horizontal="center"/>
    </xf>
    <xf numFmtId="0" fontId="29" fillId="5" borderId="4" xfId="2" applyFont="1" applyFill="1" applyBorder="1" applyAlignment="1">
      <alignment horizontal="justify" vertical="center"/>
    </xf>
    <xf numFmtId="3" fontId="17" fillId="5" borderId="0" xfId="2" applyNumberFormat="1" applyFont="1" applyFill="1" applyBorder="1" applyAlignment="1">
      <alignment horizontal="center" vertical="center"/>
    </xf>
    <xf numFmtId="3" fontId="5" fillId="2" borderId="0" xfId="2" applyNumberFormat="1" applyFont="1" applyFill="1" applyBorder="1" applyAlignment="1">
      <alignment horizontal="center"/>
    </xf>
    <xf numFmtId="0" fontId="17" fillId="7" borderId="12" xfId="2" applyFont="1" applyFill="1" applyBorder="1" applyAlignment="1">
      <alignment horizontal="justify" vertical="center"/>
    </xf>
    <xf numFmtId="9" fontId="17" fillId="7" borderId="12" xfId="1" applyFont="1" applyFill="1" applyBorder="1" applyAlignment="1">
      <alignment horizontal="center" vertical="center"/>
    </xf>
    <xf numFmtId="3" fontId="5" fillId="6" borderId="0" xfId="2" applyNumberFormat="1" applyFont="1" applyFill="1" applyBorder="1" applyAlignment="1">
      <alignment horizontal="center"/>
    </xf>
    <xf numFmtId="0" fontId="30" fillId="2" borderId="0" xfId="2" applyFont="1" applyFill="1"/>
    <xf numFmtId="0" fontId="26" fillId="4" borderId="0" xfId="2" applyFont="1" applyFill="1" applyBorder="1" applyAlignment="1">
      <alignment horizontal="center" vertical="center" wrapText="1"/>
    </xf>
    <xf numFmtId="0" fontId="2" fillId="6" borderId="0" xfId="5" applyFill="1"/>
    <xf numFmtId="0" fontId="16" fillId="4" borderId="13" xfId="2" applyFont="1" applyFill="1" applyBorder="1" applyAlignment="1">
      <alignment horizontal="justify" vertical="center"/>
    </xf>
    <xf numFmtId="3" fontId="16" fillId="4" borderId="14" xfId="2" applyNumberFormat="1" applyFont="1" applyFill="1" applyBorder="1" applyAlignment="1">
      <alignment horizontal="center" vertical="center"/>
    </xf>
    <xf numFmtId="0" fontId="16" fillId="4" borderId="0" xfId="2" applyFont="1" applyFill="1" applyBorder="1" applyAlignment="1">
      <alignment horizontal="right" vertical="center" wrapText="1"/>
    </xf>
    <xf numFmtId="0" fontId="31" fillId="2" borderId="0" xfId="2" applyFont="1" applyFill="1"/>
    <xf numFmtId="164" fontId="18" fillId="5" borderId="2" xfId="4" applyNumberFormat="1" applyFont="1" applyFill="1" applyBorder="1" applyAlignment="1">
      <alignment horizontal="right" vertical="center"/>
    </xf>
    <xf numFmtId="164" fontId="6" fillId="2" borderId="0" xfId="4" applyNumberFormat="1" applyFont="1" applyFill="1"/>
    <xf numFmtId="164" fontId="18" fillId="5" borderId="4" xfId="4" applyNumberFormat="1" applyFont="1" applyFill="1" applyBorder="1" applyAlignment="1">
      <alignment horizontal="right" vertical="center"/>
    </xf>
    <xf numFmtId="164" fontId="16" fillId="4" borderId="0" xfId="4" applyNumberFormat="1" applyFont="1" applyFill="1" applyBorder="1" applyAlignment="1">
      <alignment horizontal="right" vertical="center"/>
    </xf>
    <xf numFmtId="0" fontId="6" fillId="2" borderId="0" xfId="2" applyFont="1" applyFill="1" applyAlignment="1">
      <alignment wrapText="1"/>
    </xf>
    <xf numFmtId="0" fontId="14" fillId="2" borderId="1" xfId="2" applyFont="1" applyFill="1" applyBorder="1" applyAlignment="1">
      <alignment horizontal="left"/>
    </xf>
    <xf numFmtId="0" fontId="16" fillId="4" borderId="15" xfId="2" applyFont="1" applyFill="1" applyBorder="1" applyAlignment="1">
      <alignment horizontal="center" vertical="center" wrapText="1"/>
    </xf>
    <xf numFmtId="0" fontId="16" fillId="6" borderId="0" xfId="2" applyFont="1" applyFill="1" applyBorder="1" applyAlignment="1">
      <alignment vertical="center" wrapText="1"/>
    </xf>
    <xf numFmtId="0" fontId="21" fillId="4" borderId="16" xfId="2" applyFont="1" applyFill="1" applyBorder="1" applyAlignment="1">
      <alignment horizontal="center" vertical="center" wrapText="1"/>
    </xf>
    <xf numFmtId="0" fontId="21" fillId="4" borderId="17" xfId="2" applyFont="1" applyFill="1" applyBorder="1" applyAlignment="1">
      <alignment horizontal="center" vertical="center" wrapText="1"/>
    </xf>
    <xf numFmtId="0" fontId="21" fillId="4" borderId="16" xfId="2" applyFont="1" applyFill="1" applyBorder="1" applyAlignment="1">
      <alignment vertical="center" wrapText="1"/>
    </xf>
    <xf numFmtId="0" fontId="21" fillId="6" borderId="0" xfId="2" applyFont="1" applyFill="1" applyBorder="1" applyAlignment="1">
      <alignment vertical="center" wrapText="1"/>
    </xf>
    <xf numFmtId="3" fontId="18" fillId="5" borderId="18" xfId="2" applyNumberFormat="1" applyFont="1" applyFill="1" applyBorder="1" applyAlignment="1">
      <alignment vertical="center"/>
    </xf>
    <xf numFmtId="3" fontId="17" fillId="5" borderId="18" xfId="2" applyNumberFormat="1" applyFont="1" applyFill="1" applyBorder="1" applyAlignment="1">
      <alignment horizontal="right" vertical="center"/>
    </xf>
    <xf numFmtId="3" fontId="18" fillId="5" borderId="18" xfId="2" applyNumberFormat="1" applyFont="1" applyFill="1" applyBorder="1" applyAlignment="1">
      <alignment horizontal="center" vertical="center"/>
    </xf>
    <xf numFmtId="3" fontId="18" fillId="7" borderId="2" xfId="2" applyNumberFormat="1" applyFont="1" applyFill="1" applyBorder="1" applyAlignment="1">
      <alignment horizontal="center" vertical="center"/>
    </xf>
    <xf numFmtId="3" fontId="18" fillId="7" borderId="18" xfId="2" applyNumberFormat="1" applyFont="1" applyFill="1" applyBorder="1" applyAlignment="1">
      <alignment horizontal="center" vertical="center"/>
    </xf>
    <xf numFmtId="3" fontId="17" fillId="6" borderId="0" xfId="2" applyNumberFormat="1" applyFont="1" applyFill="1" applyBorder="1" applyAlignment="1">
      <alignment vertical="center"/>
    </xf>
    <xf numFmtId="3" fontId="18" fillId="5" borderId="19" xfId="2" applyNumberFormat="1" applyFont="1" applyFill="1" applyBorder="1" applyAlignment="1">
      <alignment vertical="center"/>
    </xf>
    <xf numFmtId="3" fontId="17" fillId="5" borderId="19" xfId="2" applyNumberFormat="1" applyFont="1" applyFill="1" applyBorder="1" applyAlignment="1">
      <alignment horizontal="right" vertical="center"/>
    </xf>
    <xf numFmtId="3" fontId="18" fillId="5" borderId="20" xfId="2" applyNumberFormat="1" applyFont="1" applyFill="1" applyBorder="1" applyAlignment="1">
      <alignment horizontal="center" vertical="center"/>
    </xf>
    <xf numFmtId="3" fontId="18" fillId="7" borderId="0" xfId="2" applyNumberFormat="1" applyFont="1" applyFill="1" applyBorder="1" applyAlignment="1">
      <alignment horizontal="center" vertical="center"/>
    </xf>
    <xf numFmtId="3" fontId="18" fillId="7" borderId="20" xfId="2" applyNumberFormat="1" applyFont="1" applyFill="1" applyBorder="1" applyAlignment="1">
      <alignment horizontal="center" vertical="center"/>
    </xf>
    <xf numFmtId="3" fontId="16" fillId="4" borderId="0" xfId="2" applyNumberFormat="1" applyFont="1" applyFill="1" applyBorder="1" applyAlignment="1">
      <alignment horizontal="right" vertical="center"/>
    </xf>
    <xf numFmtId="164" fontId="17" fillId="5" borderId="2" xfId="1" applyNumberFormat="1" applyFont="1" applyFill="1" applyBorder="1" applyAlignment="1">
      <alignment horizontal="center" vertical="center"/>
    </xf>
    <xf numFmtId="164" fontId="17" fillId="6" borderId="0" xfId="2" applyNumberFormat="1" applyFont="1" applyFill="1" applyBorder="1" applyAlignment="1">
      <alignment horizontal="center" vertical="center"/>
    </xf>
    <xf numFmtId="3" fontId="17" fillId="6" borderId="0" xfId="2" applyNumberFormat="1" applyFont="1" applyFill="1" applyBorder="1" applyAlignment="1">
      <alignment horizontal="center" vertical="center"/>
    </xf>
    <xf numFmtId="0" fontId="2" fillId="2" borderId="0" xfId="2" applyFill="1" applyAlignment="1">
      <alignment horizontal="center"/>
    </xf>
    <xf numFmtId="0" fontId="27" fillId="2" borderId="0" xfId="2" applyFont="1" applyFill="1" applyAlignment="1">
      <alignment horizontal="left" vertical="center" wrapText="1"/>
    </xf>
    <xf numFmtId="0" fontId="2" fillId="2" borderId="0" xfId="2" applyFont="1" applyFill="1" applyAlignment="1">
      <alignment vertical="center" wrapText="1"/>
    </xf>
    <xf numFmtId="0" fontId="14" fillId="2" borderId="0" xfId="2" applyFont="1" applyFill="1" applyBorder="1" applyAlignment="1"/>
    <xf numFmtId="0" fontId="14" fillId="6" borderId="0" xfId="2" applyFont="1" applyFill="1" applyBorder="1" applyAlignment="1"/>
    <xf numFmtId="0" fontId="16" fillId="4" borderId="21" xfId="2" applyFont="1" applyFill="1" applyBorder="1" applyAlignment="1">
      <alignment horizontal="center" vertical="center" wrapText="1"/>
    </xf>
    <xf numFmtId="0" fontId="16" fillId="4" borderId="22" xfId="2" applyFont="1" applyFill="1" applyBorder="1" applyAlignment="1">
      <alignment horizontal="right" vertical="center" wrapText="1"/>
    </xf>
    <xf numFmtId="0" fontId="33" fillId="6" borderId="0" xfId="6" applyFont="1" applyFill="1" applyBorder="1" applyAlignment="1">
      <alignment horizontal="left" wrapText="1"/>
    </xf>
    <xf numFmtId="0" fontId="33" fillId="6" borderId="0" xfId="6" applyFont="1" applyFill="1" applyBorder="1" applyAlignment="1">
      <alignment horizontal="center" wrapText="1"/>
    </xf>
    <xf numFmtId="0" fontId="18" fillId="5" borderId="2" xfId="2" applyFont="1" applyFill="1" applyBorder="1" applyAlignment="1">
      <alignment vertical="center"/>
    </xf>
    <xf numFmtId="3" fontId="17" fillId="5" borderId="2" xfId="2" applyNumberFormat="1" applyFont="1" applyFill="1" applyBorder="1" applyAlignment="1">
      <alignment horizontal="right" vertical="center"/>
    </xf>
    <xf numFmtId="3" fontId="18" fillId="5" borderId="2" xfId="2" applyNumberFormat="1" applyFont="1" applyFill="1" applyBorder="1" applyAlignment="1">
      <alignment horizontal="right" vertical="center"/>
    </xf>
    <xf numFmtId="0" fontId="33" fillId="6" borderId="0" xfId="6" applyFont="1" applyFill="1" applyBorder="1" applyAlignment="1">
      <alignment horizontal="center" wrapText="1"/>
    </xf>
    <xf numFmtId="0" fontId="18" fillId="5" borderId="3" xfId="2" applyFont="1" applyFill="1" applyBorder="1" applyAlignment="1">
      <alignment vertical="center"/>
    </xf>
    <xf numFmtId="3" fontId="17" fillId="5" borderId="3" xfId="2" applyNumberFormat="1" applyFont="1" applyFill="1" applyBorder="1" applyAlignment="1">
      <alignment horizontal="right" vertical="center"/>
    </xf>
    <xf numFmtId="3" fontId="18" fillId="5" borderId="3" xfId="2" applyNumberFormat="1" applyFont="1" applyFill="1" applyBorder="1" applyAlignment="1">
      <alignment horizontal="right" vertical="center"/>
    </xf>
    <xf numFmtId="0" fontId="33" fillId="6" borderId="0" xfId="6" applyFont="1" applyFill="1" applyBorder="1" applyAlignment="1">
      <alignment horizontal="left" vertical="top" wrapText="1"/>
    </xf>
    <xf numFmtId="0" fontId="33" fillId="6" borderId="0" xfId="6" applyFont="1" applyFill="1" applyBorder="1" applyAlignment="1">
      <alignment horizontal="left" vertical="top" wrapText="1"/>
    </xf>
    <xf numFmtId="165" fontId="33" fillId="6" borderId="0" xfId="6" applyNumberFormat="1" applyFont="1" applyFill="1" applyBorder="1" applyAlignment="1">
      <alignment horizontal="right" vertical="center"/>
    </xf>
    <xf numFmtId="0" fontId="18" fillId="5" borderId="0" xfId="2" applyFont="1" applyFill="1" applyAlignment="1">
      <alignment vertical="center"/>
    </xf>
    <xf numFmtId="3" fontId="17" fillId="5" borderId="0" xfId="2" applyNumberFormat="1" applyFont="1" applyFill="1" applyAlignment="1">
      <alignment horizontal="right" vertical="center"/>
    </xf>
    <xf numFmtId="3" fontId="18" fillId="5" borderId="0" xfId="2" applyNumberFormat="1" applyFont="1" applyFill="1" applyAlignment="1">
      <alignment horizontal="right" vertical="center"/>
    </xf>
    <xf numFmtId="0" fontId="16" fillId="4" borderId="0" xfId="2" applyFont="1" applyFill="1" applyAlignment="1">
      <alignment horizontal="center" vertical="center"/>
    </xf>
    <xf numFmtId="3" fontId="16" fillId="4" borderId="0" xfId="2" applyNumberFormat="1" applyFont="1" applyFill="1" applyAlignment="1">
      <alignment horizontal="right" vertical="center"/>
    </xf>
    <xf numFmtId="0" fontId="17" fillId="5" borderId="0" xfId="2" applyFont="1" applyFill="1" applyAlignment="1">
      <alignment horizontal="center" vertical="center"/>
    </xf>
    <xf numFmtId="164" fontId="17" fillId="5" borderId="0" xfId="1" applyNumberFormat="1" applyFont="1" applyFill="1" applyAlignment="1">
      <alignment horizontal="right" vertical="center"/>
    </xf>
    <xf numFmtId="0" fontId="2" fillId="6" borderId="0" xfId="2" applyFont="1" applyFill="1" applyBorder="1"/>
    <xf numFmtId="0" fontId="27" fillId="2" borderId="0" xfId="2" applyFont="1" applyFill="1" applyAlignment="1">
      <alignment horizontal="left"/>
    </xf>
    <xf numFmtId="0" fontId="16" fillId="4" borderId="23"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6" fillId="4" borderId="24" xfId="2" applyFont="1" applyFill="1" applyBorder="1" applyAlignment="1">
      <alignment horizontal="center" vertical="center" wrapText="1"/>
    </xf>
    <xf numFmtId="0" fontId="16" fillId="4" borderId="22" xfId="2" applyFont="1" applyFill="1" applyBorder="1" applyAlignment="1">
      <alignment horizontal="center" vertical="center" wrapText="1"/>
    </xf>
    <xf numFmtId="0" fontId="18" fillId="5" borderId="25" xfId="2" applyFont="1" applyFill="1" applyBorder="1" applyAlignment="1">
      <alignment vertical="center"/>
    </xf>
    <xf numFmtId="3" fontId="17" fillId="5" borderId="4" xfId="2" applyNumberFormat="1" applyFont="1" applyFill="1" applyBorder="1" applyAlignment="1">
      <alignment horizontal="right" vertical="center"/>
    </xf>
    <xf numFmtId="0" fontId="16" fillId="4" borderId="26" xfId="2" applyFont="1" applyFill="1" applyBorder="1" applyAlignment="1">
      <alignment horizontal="center" vertical="center" wrapText="1"/>
    </xf>
    <xf numFmtId="0" fontId="13" fillId="6" borderId="0" xfId="2" applyFont="1" applyFill="1" applyBorder="1" applyAlignment="1">
      <alignment horizontal="center" vertical="center" wrapText="1"/>
    </xf>
    <xf numFmtId="0" fontId="13" fillId="6" borderId="0" xfId="2" applyFont="1" applyFill="1" applyAlignment="1">
      <alignment horizontal="center" vertical="center"/>
    </xf>
    <xf numFmtId="0" fontId="14" fillId="2" borderId="27" xfId="2" applyFont="1" applyFill="1" applyBorder="1" applyAlignment="1"/>
    <xf numFmtId="0" fontId="2" fillId="2" borderId="27" xfId="2" applyFill="1" applyBorder="1"/>
    <xf numFmtId="0" fontId="16" fillId="4" borderId="0" xfId="2" applyFont="1" applyFill="1" applyAlignment="1">
      <alignment horizontal="center" vertical="center"/>
    </xf>
    <xf numFmtId="0" fontId="16" fillId="4" borderId="0" xfId="2" applyFont="1" applyFill="1" applyAlignment="1">
      <alignment horizontal="right" vertical="center"/>
    </xf>
    <xf numFmtId="0" fontId="16" fillId="6" borderId="0" xfId="2" applyFont="1" applyFill="1" applyBorder="1" applyAlignment="1">
      <alignment horizontal="right" vertical="center"/>
    </xf>
    <xf numFmtId="0" fontId="18" fillId="5" borderId="2" xfId="2" applyFont="1" applyFill="1" applyBorder="1"/>
    <xf numFmtId="3" fontId="17" fillId="5" borderId="2" xfId="2" applyNumberFormat="1" applyFont="1" applyFill="1" applyBorder="1"/>
    <xf numFmtId="3" fontId="18" fillId="5" borderId="2" xfId="2" applyNumberFormat="1" applyFont="1" applyFill="1" applyBorder="1"/>
    <xf numFmtId="3" fontId="18" fillId="6" borderId="0" xfId="2" applyNumberFormat="1" applyFont="1" applyFill="1" applyBorder="1"/>
    <xf numFmtId="0" fontId="18" fillId="5" borderId="3" xfId="2" applyFont="1" applyFill="1" applyBorder="1"/>
    <xf numFmtId="0" fontId="18" fillId="5" borderId="0" xfId="2" applyFont="1" applyFill="1"/>
    <xf numFmtId="3" fontId="17" fillId="5" borderId="4" xfId="2" applyNumberFormat="1" applyFont="1" applyFill="1" applyBorder="1"/>
    <xf numFmtId="3" fontId="18" fillId="5" borderId="4" xfId="2" applyNumberFormat="1" applyFont="1" applyFill="1" applyBorder="1"/>
    <xf numFmtId="3" fontId="16" fillId="6" borderId="0" xfId="2" applyNumberFormat="1" applyFont="1" applyFill="1" applyBorder="1" applyAlignment="1">
      <alignment horizontal="right" vertical="center"/>
    </xf>
  </cellXfs>
  <cellStyles count="7">
    <cellStyle name="Normal" xfId="0" builtinId="0"/>
    <cellStyle name="Normal 2 3" xfId="2"/>
    <cellStyle name="Normal 3 2" xfId="5"/>
    <cellStyle name="Normal_Casos CEM" xfId="6"/>
    <cellStyle name="Normal_Directorio CEMs - agos - 2009 - UGTAI" xfId="3"/>
    <cellStyle name="Porcentaje" xfId="1" builtinId="5"/>
    <cellStyle name="Porcentaj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88479603153545"/>
          <c:y val="2.3282545210654537E-2"/>
          <c:w val="0.61988120929328283"/>
          <c:h val="0.94183377517696121"/>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9.9389420270121921E-3"/>
                  <c:y val="-6.8833160579479311E-17"/>
                </c:manualLayout>
              </c:layout>
              <c:spPr>
                <a:noFill/>
                <a:ln w="25400">
                  <a:noFill/>
                </a:ln>
              </c:spPr>
              <c:txPr>
                <a:bodyPr/>
                <a:lstStyle/>
                <a:p>
                  <a:pPr>
                    <a:defRPr sz="8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E01-4E26-95FB-81BCC4BB9822}"/>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'Casos CEM'!$M$78:$M$81</c:f>
              <c:strCache>
                <c:ptCount val="4"/>
                <c:pt idx="0">
                  <c:v>Niños y niñas</c:v>
                </c:pt>
                <c:pt idx="1">
                  <c:v>Adolescentes</c:v>
                </c:pt>
                <c:pt idx="2">
                  <c:v>Adultos/as</c:v>
                </c:pt>
                <c:pt idx="3">
                  <c:v>Adultos mayores</c:v>
                </c:pt>
              </c:strCache>
            </c:strRef>
          </c:cat>
          <c:val>
            <c:numRef>
              <c:f>'Casos CEM'!$N$78:$N$81</c:f>
              <c:numCache>
                <c:formatCode>#,##0</c:formatCode>
                <c:ptCount val="4"/>
                <c:pt idx="0">
                  <c:v>11117</c:v>
                </c:pt>
                <c:pt idx="1">
                  <c:v>8058</c:v>
                </c:pt>
                <c:pt idx="2">
                  <c:v>38478</c:v>
                </c:pt>
                <c:pt idx="3">
                  <c:v>3787</c:v>
                </c:pt>
              </c:numCache>
            </c:numRef>
          </c:val>
          <c:extLst xmlns:c16r2="http://schemas.microsoft.com/office/drawing/2015/06/chart">
            <c:ext xmlns:c16="http://schemas.microsoft.com/office/drawing/2014/chart" uri="{C3380CC4-5D6E-409C-BE32-E72D297353CC}">
              <c16:uniqueId val="{00000001-3E01-4E26-95FB-81BCC4BB9822}"/>
            </c:ext>
          </c:extLst>
        </c:ser>
        <c:dLbls>
          <c:showLegendKey val="0"/>
          <c:showVal val="0"/>
          <c:showCatName val="0"/>
          <c:showSerName val="0"/>
          <c:showPercent val="0"/>
          <c:showBubbleSize val="0"/>
        </c:dLbls>
        <c:gapWidth val="150"/>
        <c:axId val="215254544"/>
        <c:axId val="215254936"/>
      </c:barChart>
      <c:catAx>
        <c:axId val="215254544"/>
        <c:scaling>
          <c:orientation val="minMax"/>
        </c:scaling>
        <c:delete val="0"/>
        <c:axPos val="l"/>
        <c:numFmt formatCode="General" sourceLinked="0"/>
        <c:majorTickMark val="out"/>
        <c:minorTickMark val="none"/>
        <c:tickLblPos val="nextTo"/>
        <c:spPr>
          <a:ln/>
        </c:spPr>
        <c:txPr>
          <a:bodyPr rot="0" vert="horz"/>
          <a:lstStyle/>
          <a:p>
            <a:pPr>
              <a:defRPr sz="800" b="1" i="0" u="none" strike="noStrike" baseline="0">
                <a:solidFill>
                  <a:srgbClr val="000000"/>
                </a:solidFill>
                <a:latin typeface="Arial"/>
                <a:ea typeface="Arial"/>
                <a:cs typeface="Arial"/>
              </a:defRPr>
            </a:pPr>
            <a:endParaRPr lang="es-PE"/>
          </a:p>
        </c:txPr>
        <c:crossAx val="215254936"/>
        <c:crosses val="autoZero"/>
        <c:auto val="0"/>
        <c:lblAlgn val="ctr"/>
        <c:lblOffset val="100"/>
        <c:noMultiLvlLbl val="0"/>
      </c:catAx>
      <c:valAx>
        <c:axId val="215254936"/>
        <c:scaling>
          <c:orientation val="minMax"/>
        </c:scaling>
        <c:delete val="1"/>
        <c:axPos val="b"/>
        <c:numFmt formatCode="#,##0" sourceLinked="1"/>
        <c:majorTickMark val="out"/>
        <c:minorTickMark val="none"/>
        <c:tickLblPos val="nextTo"/>
        <c:crossAx val="215254544"/>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PE"/>
    </a:p>
  </c:txPr>
  <c:printSettings>
    <c:headerFooter alignWithMargins="0"/>
    <c:pageMargins b="1" l="0.75000000000000233" r="0.75000000000000233" t="1" header="0" footer="0"/>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45024502381574"/>
          <c:y val="2.082245159605408E-2"/>
          <c:w val="0.7845496881989128"/>
          <c:h val="0.96572846306342663"/>
        </c:manualLayout>
      </c:layout>
      <c:barChart>
        <c:barDir val="bar"/>
        <c:grouping val="stacked"/>
        <c:varyColors val="0"/>
        <c:ser>
          <c:idx val="0"/>
          <c:order val="0"/>
          <c:tx>
            <c:strRef>
              <c:f>'Casos CEM'!$L$137</c:f>
              <c:strCache>
                <c:ptCount val="1"/>
                <c:pt idx="0">
                  <c:v>Psicológica</c:v>
                </c:pt>
              </c:strCache>
            </c:strRef>
          </c:tx>
          <c:spPr>
            <a:pattFill prst="wdUpDiag">
              <a:fgClr>
                <a:srgbClr val="000000"/>
              </a:fgClr>
              <a:bgClr>
                <a:srgbClr val="FFFFFF"/>
              </a:bgClr>
            </a:pattFill>
            <a:ln w="12700">
              <a:solidFill>
                <a:schemeClr val="tx1"/>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CEM'!$M$137:$P$137</c:f>
              <c:numCache>
                <c:formatCode>#,##0</c:formatCode>
                <c:ptCount val="4"/>
                <c:pt idx="0">
                  <c:v>5774</c:v>
                </c:pt>
                <c:pt idx="1">
                  <c:v>3154</c:v>
                </c:pt>
                <c:pt idx="2">
                  <c:v>19557</c:v>
                </c:pt>
                <c:pt idx="3">
                  <c:v>2631</c:v>
                </c:pt>
              </c:numCache>
            </c:numRef>
          </c:val>
          <c:extLst xmlns:c16r2="http://schemas.microsoft.com/office/drawing/2015/06/chart">
            <c:ext xmlns:c16="http://schemas.microsoft.com/office/drawing/2014/chart" uri="{C3380CC4-5D6E-409C-BE32-E72D297353CC}">
              <c16:uniqueId val="{00000000-63F9-4ABC-B1E0-42C38F7659AE}"/>
            </c:ext>
          </c:extLst>
        </c:ser>
        <c:ser>
          <c:idx val="1"/>
          <c:order val="1"/>
          <c:tx>
            <c:strRef>
              <c:f>'Casos CEM'!$L$138</c:f>
              <c:strCache>
                <c:ptCount val="1"/>
                <c:pt idx="0">
                  <c:v>Física</c:v>
                </c:pt>
              </c:strCache>
            </c:strRef>
          </c:tx>
          <c:spPr>
            <a:pattFill prst="pct80">
              <a:fgClr>
                <a:srgbClr val="305496"/>
              </a:fgClr>
              <a:bgClr>
                <a:srgbClr val="FFFFFF"/>
              </a:bgClr>
            </a:pattFill>
            <a:ln w="12700">
              <a:solidFill>
                <a:sysClr val="windowText" lastClr="000000"/>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CEM'!$M$138:$P$138</c:f>
              <c:numCache>
                <c:formatCode>#,##0</c:formatCode>
                <c:ptCount val="4"/>
                <c:pt idx="0">
                  <c:v>3733</c:v>
                </c:pt>
                <c:pt idx="1">
                  <c:v>2425</c:v>
                </c:pt>
                <c:pt idx="2">
                  <c:v>17178</c:v>
                </c:pt>
                <c:pt idx="3">
                  <c:v>1059</c:v>
                </c:pt>
              </c:numCache>
            </c:numRef>
          </c:val>
          <c:extLst xmlns:c16r2="http://schemas.microsoft.com/office/drawing/2015/06/chart">
            <c:ext xmlns:c16="http://schemas.microsoft.com/office/drawing/2014/chart" uri="{C3380CC4-5D6E-409C-BE32-E72D297353CC}">
              <c16:uniqueId val="{00000001-63F9-4ABC-B1E0-42C38F7659AE}"/>
            </c:ext>
          </c:extLst>
        </c:ser>
        <c:ser>
          <c:idx val="2"/>
          <c:order val="2"/>
          <c:tx>
            <c:strRef>
              <c:f>'Casos CEM'!$L$139</c:f>
              <c:strCache>
                <c:ptCount val="1"/>
                <c:pt idx="0">
                  <c:v>Sexual</c:v>
                </c:pt>
              </c:strCache>
            </c:strRef>
          </c:tx>
          <c:spPr>
            <a:solidFill>
              <a:schemeClr val="bg1">
                <a:lumMod val="50000"/>
              </a:schemeClr>
            </a:solidFill>
            <a:ln w="12700">
              <a:solidFill>
                <a:schemeClr val="tx1"/>
              </a:solidFill>
            </a:ln>
            <a:effectLst/>
          </c:spPr>
          <c:invertIfNegative val="0"/>
          <c:cat>
            <c:strRef>
              <c:f>'Casos CEM'!$M$135:$P$135</c:f>
              <c:strCache>
                <c:ptCount val="4"/>
                <c:pt idx="0">
                  <c:v>Niños y niñas</c:v>
                </c:pt>
                <c:pt idx="1">
                  <c:v>Adolescentes</c:v>
                </c:pt>
                <c:pt idx="2">
                  <c:v>Personas adultas</c:v>
                </c:pt>
                <c:pt idx="3">
                  <c:v>Personas adultas mayores</c:v>
                </c:pt>
              </c:strCache>
            </c:strRef>
          </c:cat>
          <c:val>
            <c:numRef>
              <c:f>'Casos CEM'!$M$139:$P$139</c:f>
              <c:numCache>
                <c:formatCode>#,##0</c:formatCode>
                <c:ptCount val="4"/>
                <c:pt idx="0">
                  <c:v>1537</c:v>
                </c:pt>
                <c:pt idx="1">
                  <c:v>2435</c:v>
                </c:pt>
                <c:pt idx="2">
                  <c:v>1591</c:v>
                </c:pt>
                <c:pt idx="3">
                  <c:v>48</c:v>
                </c:pt>
              </c:numCache>
            </c:numRef>
          </c:val>
          <c:extLst xmlns:c16r2="http://schemas.microsoft.com/office/drawing/2015/06/chart">
            <c:ext xmlns:c16="http://schemas.microsoft.com/office/drawing/2014/chart" uri="{C3380CC4-5D6E-409C-BE32-E72D297353CC}">
              <c16:uniqueId val="{00000002-63F9-4ABC-B1E0-42C38F7659AE}"/>
            </c:ext>
          </c:extLst>
        </c:ser>
        <c:ser>
          <c:idx val="3"/>
          <c:order val="3"/>
          <c:tx>
            <c:strRef>
              <c:f>'Casos CEM'!$L$140</c:f>
              <c:strCache>
                <c:ptCount val="1"/>
                <c:pt idx="0">
                  <c:v>Económica o patrimonial</c:v>
                </c:pt>
              </c:strCache>
            </c:strRef>
          </c:tx>
          <c:spPr>
            <a:solidFill>
              <a:schemeClr val="accent4"/>
            </a:solidFill>
            <a:ln>
              <a:solidFill>
                <a:schemeClr val="tx1"/>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CEM'!$M$140:$P$140</c:f>
              <c:numCache>
                <c:formatCode>#,##0</c:formatCode>
                <c:ptCount val="4"/>
                <c:pt idx="0">
                  <c:v>73</c:v>
                </c:pt>
                <c:pt idx="1">
                  <c:v>44</c:v>
                </c:pt>
                <c:pt idx="2">
                  <c:v>152</c:v>
                </c:pt>
                <c:pt idx="3">
                  <c:v>49</c:v>
                </c:pt>
              </c:numCache>
            </c:numRef>
          </c:val>
          <c:extLst xmlns:c16r2="http://schemas.microsoft.com/office/drawing/2015/06/chart">
            <c:ext xmlns:c16="http://schemas.microsoft.com/office/drawing/2014/chart" uri="{C3380CC4-5D6E-409C-BE32-E72D297353CC}">
              <c16:uniqueId val="{00000003-63F9-4ABC-B1E0-42C38F7659AE}"/>
            </c:ext>
          </c:extLst>
        </c:ser>
        <c:dLbls>
          <c:showLegendKey val="0"/>
          <c:showVal val="0"/>
          <c:showCatName val="0"/>
          <c:showSerName val="0"/>
          <c:showPercent val="0"/>
          <c:showBubbleSize val="0"/>
        </c:dLbls>
        <c:gapWidth val="150"/>
        <c:overlap val="100"/>
        <c:axId val="215255720"/>
        <c:axId val="215256112"/>
      </c:barChart>
      <c:catAx>
        <c:axId val="215255720"/>
        <c:scaling>
          <c:orientation val="minMax"/>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000" b="1" i="0" u="none" strike="noStrike" baseline="0">
                <a:solidFill>
                  <a:srgbClr val="000000"/>
                </a:solidFill>
                <a:latin typeface="Calibri"/>
                <a:ea typeface="Calibri"/>
                <a:cs typeface="Calibri"/>
              </a:defRPr>
            </a:pPr>
            <a:endParaRPr lang="es-PE"/>
          </a:p>
        </c:txPr>
        <c:crossAx val="215256112"/>
        <c:crosses val="autoZero"/>
        <c:auto val="1"/>
        <c:lblAlgn val="ctr"/>
        <c:lblOffset val="100"/>
        <c:noMultiLvlLbl val="0"/>
      </c:catAx>
      <c:valAx>
        <c:axId val="215256112"/>
        <c:scaling>
          <c:orientation val="minMax"/>
        </c:scaling>
        <c:delete val="1"/>
        <c:axPos val="b"/>
        <c:numFmt formatCode="#,##0" sourceLinked="1"/>
        <c:majorTickMark val="out"/>
        <c:minorTickMark val="none"/>
        <c:tickLblPos val="nextTo"/>
        <c:crossAx val="215255720"/>
        <c:crosses val="autoZero"/>
        <c:crossBetween val="between"/>
      </c:valAx>
      <c:spPr>
        <a:noFill/>
        <a:ln w="25400">
          <a:noFill/>
        </a:ln>
      </c:spPr>
    </c:plotArea>
    <c:legend>
      <c:legendPos val="r"/>
      <c:layout>
        <c:manualLayout>
          <c:xMode val="edge"/>
          <c:yMode val="edge"/>
          <c:x val="0.55854127523677022"/>
          <c:y val="0.55735105692433606"/>
          <c:w val="0.38195774708489305"/>
          <c:h val="0.42652555527333269"/>
        </c:manualLayout>
      </c:layout>
      <c:overlay val="0"/>
      <c:spPr>
        <a:noFill/>
        <a:ln w="25400">
          <a:noFill/>
        </a:ln>
      </c:spPr>
      <c:txPr>
        <a:bodyPr/>
        <a:lstStyle/>
        <a:p>
          <a:pPr>
            <a:defRPr sz="1050" b="1"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víctima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508521864214826"/>
          <c:y val="9.3689375784548664E-3"/>
        </c:manualLayout>
      </c:layout>
      <c:overlay val="0"/>
      <c:spPr>
        <a:noFill/>
        <a:ln w="25400">
          <a:noFill/>
        </a:ln>
      </c:spPr>
    </c:title>
    <c:autoTitleDeleted val="0"/>
    <c:plotArea>
      <c:layout>
        <c:manualLayout>
          <c:layoutTarget val="inner"/>
          <c:xMode val="edge"/>
          <c:yMode val="edge"/>
          <c:x val="0.25178740717111847"/>
          <c:y val="0.31596740363786402"/>
          <c:w val="0.5625905228698167"/>
          <c:h val="0.61586566940063547"/>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extLst xmlns:c16r2="http://schemas.microsoft.com/office/drawing/2015/06/chart">
              <c:ext xmlns:c16="http://schemas.microsoft.com/office/drawing/2014/chart" uri="{C3380CC4-5D6E-409C-BE32-E72D297353CC}">
                <c16:uniqueId val="{00000001-A25D-47D5-AA8A-8E4C84475DF7}"/>
              </c:ext>
            </c:extLst>
          </c:dPt>
          <c:dPt>
            <c:idx val="1"/>
            <c:bubble3D val="0"/>
            <c:explosion val="9"/>
            <c:spPr>
              <a:solidFill>
                <a:srgbClr val="DDEBF7"/>
              </a:solidFill>
              <a:ln w="6350">
                <a:solidFill>
                  <a:schemeClr val="tx1"/>
                </a:solidFill>
              </a:ln>
              <a:effectLst/>
            </c:spPr>
            <c:extLst xmlns:c16r2="http://schemas.microsoft.com/office/drawing/2015/06/chart">
              <c:ext xmlns:c16="http://schemas.microsoft.com/office/drawing/2014/chart" uri="{C3380CC4-5D6E-409C-BE32-E72D297353CC}">
                <c16:uniqueId val="{00000003-A25D-47D5-AA8A-8E4C84475DF7}"/>
              </c:ext>
            </c:extLst>
          </c:dPt>
          <c:dLbls>
            <c:dLbl>
              <c:idx val="0"/>
              <c:layout>
                <c:manualLayout>
                  <c:x val="4.9026289230611565E-2"/>
                  <c:y val="2.66751125293958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25D-47D5-AA8A-8E4C84475DF7}"/>
                </c:ext>
                <c:ext xmlns:c15="http://schemas.microsoft.com/office/drawing/2012/chart" uri="{CE6537A1-D6FC-4f65-9D91-7224C49458BB}">
                  <c15:layout/>
                </c:ext>
              </c:extLst>
            </c:dLbl>
            <c:dLbl>
              <c:idx val="1"/>
              <c:layout>
                <c:manualLayout>
                  <c:x val="-4.6770120706570571E-2"/>
                  <c:y val="8.2883465835030638E-3"/>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25D-47D5-AA8A-8E4C84475DF7}"/>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xmlns:c16r2="http://schemas.microsoft.com/office/drawing/2015/06/chart">
              <c:ext xmlns:c15="http://schemas.microsoft.com/office/drawing/2012/chart" uri="{CE6537A1-D6FC-4f65-9D91-7224C49458BB}"/>
            </c:extLst>
          </c:dLbls>
          <c:cat>
            <c:strRef>
              <c:f>'Casos CEM'!$C$22:$D$22</c:f>
              <c:strCache>
                <c:ptCount val="2"/>
                <c:pt idx="0">
                  <c:v>Mujer</c:v>
                </c:pt>
                <c:pt idx="1">
                  <c:v>Hombre</c:v>
                </c:pt>
              </c:strCache>
            </c:strRef>
          </c:cat>
          <c:val>
            <c:numRef>
              <c:f>'Casos CEM'!$C$35:$D$35</c:f>
              <c:numCache>
                <c:formatCode>#,##0</c:formatCode>
                <c:ptCount val="2"/>
                <c:pt idx="0">
                  <c:v>52120</c:v>
                </c:pt>
                <c:pt idx="1">
                  <c:v>9320</c:v>
                </c:pt>
              </c:numCache>
            </c:numRef>
          </c:val>
          <c:extLst xmlns:c16r2="http://schemas.microsoft.com/office/drawing/2015/06/chart">
            <c:ext xmlns:c16="http://schemas.microsoft.com/office/drawing/2014/chart" uri="{C3380CC4-5D6E-409C-BE32-E72D297353CC}">
              <c16:uniqueId val="{00000004-A25D-47D5-AA8A-8E4C84475DF7}"/>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11884918119914"/>
          <c:y val="6.4205457463884424E-2"/>
          <c:w val="0.80342066470115248"/>
          <c:h val="0.79234842835656782"/>
        </c:manualLayout>
      </c:layout>
      <c:barChart>
        <c:barDir val="bar"/>
        <c:grouping val="clustered"/>
        <c:varyColors val="0"/>
        <c:ser>
          <c:idx val="0"/>
          <c:order val="0"/>
          <c:spPr>
            <a:pattFill prst="horzBrick">
              <a:fgClr>
                <a:schemeClr val="bg1">
                  <a:lumMod val="50000"/>
                </a:schemeClr>
              </a:fgClr>
              <a:bgClr>
                <a:schemeClr val="bg1"/>
              </a:bgClr>
            </a:pattFill>
            <a:ln>
              <a:solidFill>
                <a:schemeClr val="tx1"/>
              </a:solidFill>
            </a:ln>
            <a:effectLst/>
          </c:spPr>
          <c:invertIfNegative val="0"/>
          <c:dLbls>
            <c:dLbl>
              <c:idx val="0"/>
              <c:layout>
                <c:manualLayout>
                  <c:x val="-1.4284390906057191E-16"/>
                  <c:y val="0"/>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PE"/>
                </a:p>
              </c:txPr>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AC8-4940-9030-7429DFE26425}"/>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'Casos CEM'!$I$55:$I$56</c:f>
              <c:strCache>
                <c:ptCount val="2"/>
                <c:pt idx="0">
                  <c:v>Si</c:v>
                </c:pt>
                <c:pt idx="1">
                  <c:v>No</c:v>
                </c:pt>
              </c:strCache>
            </c:strRef>
          </c:cat>
          <c:val>
            <c:numRef>
              <c:f>'Casos CEM'!$K$55:$K$56</c:f>
              <c:numCache>
                <c:formatCode>#,##0</c:formatCode>
                <c:ptCount val="2"/>
                <c:pt idx="0">
                  <c:v>35654</c:v>
                </c:pt>
                <c:pt idx="1">
                  <c:v>25786</c:v>
                </c:pt>
              </c:numCache>
            </c:numRef>
          </c:val>
          <c:extLst xmlns:c16r2="http://schemas.microsoft.com/office/drawing/2015/06/chart">
            <c:ext xmlns:c16="http://schemas.microsoft.com/office/drawing/2014/chart" uri="{C3380CC4-5D6E-409C-BE32-E72D297353CC}">
              <c16:uniqueId val="{00000001-7AC8-4940-9030-7429DFE26425}"/>
            </c:ext>
          </c:extLst>
        </c:ser>
        <c:dLbls>
          <c:showLegendKey val="0"/>
          <c:showVal val="0"/>
          <c:showCatName val="0"/>
          <c:showSerName val="0"/>
          <c:showPercent val="0"/>
          <c:showBubbleSize val="0"/>
        </c:dLbls>
        <c:gapWidth val="150"/>
        <c:axId val="215257288"/>
        <c:axId val="215257680"/>
      </c:barChart>
      <c:catAx>
        <c:axId val="215257288"/>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050" b="1" i="0" u="none" strike="noStrike" baseline="0">
                <a:solidFill>
                  <a:srgbClr val="000000"/>
                </a:solidFill>
                <a:latin typeface="Arial Narrow"/>
                <a:ea typeface="Arial Narrow"/>
                <a:cs typeface="Arial Narrow"/>
              </a:defRPr>
            </a:pPr>
            <a:endParaRPr lang="es-PE"/>
          </a:p>
        </c:txPr>
        <c:crossAx val="215257680"/>
        <c:crosses val="autoZero"/>
        <c:auto val="1"/>
        <c:lblAlgn val="ctr"/>
        <c:lblOffset val="100"/>
        <c:noMultiLvlLbl val="0"/>
      </c:catAx>
      <c:valAx>
        <c:axId val="215257680"/>
        <c:scaling>
          <c:orientation val="minMax"/>
        </c:scaling>
        <c:delete val="0"/>
        <c:axPos val="b"/>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s-PE"/>
          </a:p>
        </c:txPr>
        <c:crossAx val="215257288"/>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e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46121</xdr:colOff>
      <xdr:row>75</xdr:row>
      <xdr:rowOff>59658</xdr:rowOff>
    </xdr:from>
    <xdr:to>
      <xdr:col>16</xdr:col>
      <xdr:colOff>751974</xdr:colOff>
      <xdr:row>102</xdr:row>
      <xdr:rowOff>70183</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168442</xdr:colOff>
      <xdr:row>133</xdr:row>
      <xdr:rowOff>20052</xdr:rowOff>
    </xdr:from>
    <xdr:to>
      <xdr:col>16</xdr:col>
      <xdr:colOff>606592</xdr:colOff>
      <xdr:row>141</xdr:row>
      <xdr:rowOff>20052</xdr:rowOff>
    </xdr:to>
    <xdr:graphicFrame macro="">
      <xdr:nvGraphicFramePr>
        <xdr:cNvPr id="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498810</xdr:colOff>
      <xdr:row>20</xdr:row>
      <xdr:rowOff>50133</xdr:rowOff>
    </xdr:from>
    <xdr:to>
      <xdr:col>16</xdr:col>
      <xdr:colOff>401052</xdr:colOff>
      <xdr:row>48</xdr:row>
      <xdr:rowOff>70184</xdr:rowOff>
    </xdr:to>
    <xdr:graphicFrame macro="">
      <xdr:nvGraphicFramePr>
        <xdr:cNvPr id="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542925</xdr:colOff>
      <xdr:row>52</xdr:row>
      <xdr:rowOff>38100</xdr:rowOff>
    </xdr:from>
    <xdr:to>
      <xdr:col>16</xdr:col>
      <xdr:colOff>762000</xdr:colOff>
      <xdr:row>73</xdr:row>
      <xdr:rowOff>10026</xdr:rowOff>
    </xdr:to>
    <xdr:graphicFrame macro="">
      <xdr:nvGraphicFramePr>
        <xdr:cNvPr id="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9525</xdr:colOff>
      <xdr:row>0</xdr:row>
      <xdr:rowOff>9525</xdr:rowOff>
    </xdr:from>
    <xdr:to>
      <xdr:col>3</xdr:col>
      <xdr:colOff>485775</xdr:colOff>
      <xdr:row>7</xdr:row>
      <xdr:rowOff>133350</xdr:rowOff>
    </xdr:to>
    <xdr:pic>
      <xdr:nvPicPr>
        <xdr:cNvPr id="6"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 y="9525"/>
          <a:ext cx="32289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44450</xdr:colOff>
      <xdr:row>69</xdr:row>
      <xdr:rowOff>60909</xdr:rowOff>
    </xdr:from>
    <xdr:to>
      <xdr:col>12</xdr:col>
      <xdr:colOff>511673</xdr:colOff>
      <xdr:row>72</xdr:row>
      <xdr:rowOff>8020</xdr:rowOff>
    </xdr:to>
    <xdr:sp macro="" textlink="">
      <xdr:nvSpPr>
        <xdr:cNvPr id="7" name="CuadroTexto 6"/>
        <xdr:cNvSpPr txBox="1"/>
      </xdr:nvSpPr>
      <xdr:spPr>
        <a:xfrm>
          <a:off x="44450" y="7890459"/>
          <a:ext cx="11030448" cy="518611"/>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"Nuevos" de personas que acuden por primera vez a un CEM, casos "Reingresos" de personas agredidas por otra persona por primera vez, casos "Reincidentes" de personas que reinciden en violencia con la misma persona agresora, casos "Derivados" que son tratados por más de un CEM, y casos "Continuadores" los que descontinuaron la atención más de un año.</a:t>
          </a:r>
          <a:endParaRPr lang="es-MX" sz="1100" i="0">
            <a:solidFill>
              <a:schemeClr val="tx1"/>
            </a:solidFill>
          </a:endParaRPr>
        </a:p>
      </xdr:txBody>
    </xdr:sp>
    <xdr:clientData/>
  </xdr:twoCellAnchor>
  <xdr:twoCellAnchor>
    <xdr:from>
      <xdr:col>3</xdr:col>
      <xdr:colOff>523875</xdr:colOff>
      <xdr:row>127</xdr:row>
      <xdr:rowOff>17145</xdr:rowOff>
    </xdr:from>
    <xdr:to>
      <xdr:col>16</xdr:col>
      <xdr:colOff>715836</xdr:colOff>
      <xdr:row>128</xdr:row>
      <xdr:rowOff>53569</xdr:rowOff>
    </xdr:to>
    <xdr:sp macro="" textlink="">
      <xdr:nvSpPr>
        <xdr:cNvPr id="8" name="Rectángulo 7"/>
        <xdr:cNvSpPr/>
      </xdr:nvSpPr>
      <xdr:spPr>
        <a:xfrm>
          <a:off x="3276600" y="14885670"/>
          <a:ext cx="10936161" cy="56982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600">
              <a:solidFill>
                <a:schemeClr val="bg1"/>
              </a:solidFill>
              <a:latin typeface="Arial" panose="020B0604020202020204" pitchFamily="34" charset="0"/>
              <a:cs typeface="Arial" panose="020B0604020202020204" pitchFamily="34" charset="0"/>
            </a:rPr>
            <a:t>Los casos de</a:t>
          </a:r>
          <a:r>
            <a:rPr lang="es-PE" sz="1600" baseline="0">
              <a:solidFill>
                <a:schemeClr val="bg1"/>
              </a:solidFill>
              <a:latin typeface="Arial" panose="020B0604020202020204" pitchFamily="34" charset="0"/>
              <a:cs typeface="Arial" panose="020B0604020202020204" pitchFamily="34" charset="0"/>
            </a:rPr>
            <a:t> </a:t>
          </a:r>
          <a:r>
            <a:rPr lang="es-PE" sz="1600" b="1" baseline="0">
              <a:solidFill>
                <a:schemeClr val="bg1"/>
              </a:solidFill>
              <a:latin typeface="Arial" panose="020B0604020202020204" pitchFamily="34" charset="0"/>
              <a:cs typeface="Arial" panose="020B0604020202020204" pitchFamily="34" charset="0"/>
            </a:rPr>
            <a:t>VIOLACIÓN SEXUAL </a:t>
          </a:r>
          <a:r>
            <a:rPr lang="es-PE" sz="1600" baseline="0">
              <a:solidFill>
                <a:schemeClr val="bg1"/>
              </a:solidFill>
              <a:latin typeface="Arial" panose="020B0604020202020204" pitchFamily="34" charset="0"/>
              <a:cs typeface="Arial" panose="020B0604020202020204" pitchFamily="34" charset="0"/>
            </a:rPr>
            <a:t>tienen mayor incidencia en las siguientes regiones: Lima 877 casos, Cusco 191 casos, Junín 182 casos, </a:t>
          </a:r>
          <a:r>
            <a:rPr lang="es-PE" sz="1600" baseline="0">
              <a:solidFill>
                <a:schemeClr val="lt1"/>
              </a:solidFill>
              <a:effectLst/>
              <a:latin typeface="Arial" panose="020B0604020202020204" pitchFamily="34" charset="0"/>
              <a:ea typeface="+mn-ea"/>
              <a:cs typeface="Arial" panose="020B0604020202020204" pitchFamily="34" charset="0"/>
            </a:rPr>
            <a:t>Arequipa 174 casos, Ica 134 casos</a:t>
          </a:r>
          <a:r>
            <a:rPr lang="es-PE" sz="1600" baseline="0">
              <a:solidFill>
                <a:schemeClr val="bg1"/>
              </a:solidFill>
              <a:latin typeface="Arial" panose="020B0604020202020204" pitchFamily="34" charset="0"/>
              <a:cs typeface="Arial" panose="020B0604020202020204" pitchFamily="34" charset="0"/>
            </a:rPr>
            <a:t>.</a:t>
          </a:r>
          <a:endParaRPr lang="es-PE" sz="16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0.38415</cdr:x>
      <cdr:y>0.07344</cdr:y>
    </cdr:from>
    <cdr:to>
      <cdr:x>0.4553</cdr:x>
      <cdr:y>0.16279</cdr:y>
    </cdr:to>
    <cdr:sp macro="" textlink="">
      <cdr:nvSpPr>
        <cdr:cNvPr id="2" name="1 CuadroTexto"/>
        <cdr:cNvSpPr txBox="1"/>
      </cdr:nvSpPr>
      <cdr:spPr>
        <a:xfrm xmlns:a="http://schemas.openxmlformats.org/drawingml/2006/main">
          <a:off x="2116078" y="192217"/>
          <a:ext cx="391927" cy="23386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PE" sz="1400" b="1">
              <a:solidFill>
                <a:srgbClr val="305496"/>
              </a:solidFill>
            </a:rPr>
            <a:t>6,2%</a:t>
          </a:r>
        </a:p>
      </cdr:txBody>
    </cdr:sp>
  </cdr:relSizeAnchor>
  <cdr:relSizeAnchor xmlns:cdr="http://schemas.openxmlformats.org/drawingml/2006/chartDrawing">
    <cdr:from>
      <cdr:x>0.89105</cdr:x>
      <cdr:y>0.31432</cdr:y>
    </cdr:from>
    <cdr:to>
      <cdr:x>0.97496</cdr:x>
      <cdr:y>0.40344</cdr:y>
    </cdr:to>
    <cdr:sp macro="" textlink="">
      <cdr:nvSpPr>
        <cdr:cNvPr id="3" name="1 CuadroTexto"/>
        <cdr:cNvSpPr txBox="1"/>
      </cdr:nvSpPr>
      <cdr:spPr>
        <a:xfrm xmlns:a="http://schemas.openxmlformats.org/drawingml/2006/main">
          <a:off x="4908329" y="822693"/>
          <a:ext cx="462215" cy="23326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400" b="1">
              <a:solidFill>
                <a:srgbClr val="305496"/>
              </a:solidFill>
            </a:rPr>
            <a:t>62,6%</a:t>
          </a:r>
        </a:p>
      </cdr:txBody>
    </cdr:sp>
  </cdr:relSizeAnchor>
  <cdr:relSizeAnchor xmlns:cdr="http://schemas.openxmlformats.org/drawingml/2006/chartDrawing">
    <cdr:from>
      <cdr:x>0.45088</cdr:x>
      <cdr:y>0.54446</cdr:y>
    </cdr:from>
    <cdr:to>
      <cdr:x>0.52301</cdr:x>
      <cdr:y>0.63455</cdr:y>
    </cdr:to>
    <cdr:sp macro="" textlink="">
      <cdr:nvSpPr>
        <cdr:cNvPr id="7" name="1 CuadroTexto"/>
        <cdr:cNvSpPr txBox="1"/>
      </cdr:nvSpPr>
      <cdr:spPr>
        <a:xfrm xmlns:a="http://schemas.openxmlformats.org/drawingml/2006/main">
          <a:off x="2483658" y="1425056"/>
          <a:ext cx="397326" cy="23579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13,1%</a:t>
          </a:r>
        </a:p>
      </cdr:txBody>
    </cdr:sp>
  </cdr:relSizeAnchor>
  <cdr:relSizeAnchor xmlns:cdr="http://schemas.openxmlformats.org/drawingml/2006/chartDrawing">
    <cdr:from>
      <cdr:x>0.50187</cdr:x>
      <cdr:y>0.78115</cdr:y>
    </cdr:from>
    <cdr:to>
      <cdr:x>0.57347</cdr:x>
      <cdr:y>0.87005</cdr:y>
    </cdr:to>
    <cdr:sp macro="" textlink="">
      <cdr:nvSpPr>
        <cdr:cNvPr id="8" name="1 CuadroTexto"/>
        <cdr:cNvSpPr txBox="1"/>
      </cdr:nvSpPr>
      <cdr:spPr>
        <a:xfrm xmlns:a="http://schemas.openxmlformats.org/drawingml/2006/main">
          <a:off x="2764542" y="2044558"/>
          <a:ext cx="394405" cy="2326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18,1%</a:t>
          </a:r>
        </a:p>
      </cdr:txBody>
    </cdr:sp>
  </cdr:relSizeAnchor>
</c:userShapes>
</file>

<file path=xl/drawings/drawing3.xml><?xml version="1.0" encoding="utf-8"?>
<c:userShapes xmlns:c="http://schemas.openxmlformats.org/drawingml/2006/chart">
  <cdr:relSizeAnchor xmlns:cdr="http://schemas.openxmlformats.org/drawingml/2006/chartDrawing">
    <cdr:from>
      <cdr:x>0.08308</cdr:x>
      <cdr:y>0.39791</cdr:y>
    </cdr:from>
    <cdr:to>
      <cdr:x>0.25392</cdr:x>
      <cdr:y>0.81463</cdr:y>
    </cdr:to>
    <cdr:pic>
      <cdr:nvPicPr>
        <cdr:cNvPr id="2"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01053" y="879293"/>
          <a:ext cx="824662" cy="920873"/>
        </a:xfrm>
        <a:prstGeom xmlns:a="http://schemas.openxmlformats.org/drawingml/2006/main" prst="rect">
          <a:avLst/>
        </a:prstGeom>
        <a:noFill xmlns:a="http://schemas.openxmlformats.org/drawingml/2006/main"/>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TRANSFER/BE%20Junio%202018/V.%20Resumenes%20Registros/5.1%20Res&#250;menes%20Estad&#237;stico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CAI\CAI%20-%20HUGO\2014\MARZO\ESTAD&#205;STICAS%202012\CAI%20-%20Casos%20y%20Atenciones%202011%20DICIEMBR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GENARO\Estrategia%20Rural\Plantillas%202016%20Estrategia%20Rural\BASE%20ACCIONES%20MAYO\Para%20consolidar_acciones_may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gigc-05\TRANSFER\CAI\CAI%20-%20HUGO\2014\MARZO\ESTAD&#205;STICAS%202012\CAI%20-%20Casos%20y%20Atenciones%202011%20DICIEMBRE.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1\admin\CONFIG~1\Temp\NUEVO%20CONSOLIDADO%20LINEA%20100%20EN%20ACCION%202012-tablamaestr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CARMEN%20DE%20LA%20LEGUA%20201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GIGC14\Carpeta%20Compartida%20ANTHONY\Users\MLLANO~1.PNC\AppData\Local\Temp\CAI%20CARMEN%20DE%20LA%20LEGUA%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gigc-05\TRANSFER\CAI\CAI\2014\MARZO\CONSOLIDADO%20CAI%20-%20MARZO%20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gigc-05\TRANSFER\Users\mllanos\AppData\Local\Temp\DOCUME~1\admin\CONFIG~1\Temp\NUEVO%20CONSOLIDADO%20LINEA%20100%20EN%20ACCION%202012-tablamaest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GIGC14\Carpeta%20Compartida%20ANTHONY\DOCUME~1\admin\CONFIG~1\Temp\NUEVO%20CONSOLIDADO%20LINEA%20100%20EN%20ACCION%202012-tablamaestr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BRE&#209;A%20Y%20OTR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CAI\CAI\2014\MARZO\CONSOLIDADO%20CAI%20-%20MARZO%20201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s\AppData\Local\Temp\NUEVO%20CONSOLIDADO%20LINEA%20100%20EN%20ACCION%202012-tablamaest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GIGC14\Carpeta%20Compartida%20ANTHONY\Users\mllanos\AppData\Local\Temp\NUEVO%20CONSOLIDADO%20LINEA%20100%20EN%20ACCION%202012-tablamaestr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gigc-05\TRANSFER\Users\mllanos\AppData\Local\Temp\Users\ddiaz.PNCVFS\Downloads\ESTAD&#205;STICAS%202012\CAI%20-%20Casos%20y%20Atenciones%202011%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CEM"/>
      <sheetName val="Feminicidio"/>
      <sheetName val="Tentativa"/>
      <sheetName val="APP"/>
      <sheetName val="Linea 100"/>
      <sheetName val="CAI"/>
      <sheetName val="Reviesfo"/>
      <sheetName val="SAU"/>
      <sheetName val="Chat 100"/>
      <sheetName val="RITA"/>
      <sheetName val="ER Casos"/>
      <sheetName val="ER AER"/>
      <sheetName val="Acoso Virtual"/>
      <sheetName val="TEST AV"/>
    </sheetNames>
    <sheetDataSet>
      <sheetData sheetId="0">
        <row r="22">
          <cell r="C22" t="str">
            <v>Mujer</v>
          </cell>
          <cell r="D22" t="str">
            <v>Hombre</v>
          </cell>
        </row>
        <row r="35">
          <cell r="C35">
            <v>52120</v>
          </cell>
          <cell r="D35">
            <v>9320</v>
          </cell>
        </row>
        <row r="55">
          <cell r="I55" t="str">
            <v>Si</v>
          </cell>
          <cell r="K55">
            <v>35654</v>
          </cell>
        </row>
        <row r="56">
          <cell r="I56" t="str">
            <v>No</v>
          </cell>
          <cell r="K56">
            <v>25786</v>
          </cell>
        </row>
        <row r="78">
          <cell r="M78" t="str">
            <v>Niños y niñas</v>
          </cell>
          <cell r="N78">
            <v>11117</v>
          </cell>
        </row>
        <row r="79">
          <cell r="M79" t="str">
            <v>Adolescentes</v>
          </cell>
          <cell r="N79">
            <v>8058</v>
          </cell>
        </row>
        <row r="80">
          <cell r="M80" t="str">
            <v>Adultos/as</v>
          </cell>
          <cell r="N80">
            <v>38478</v>
          </cell>
        </row>
        <row r="81">
          <cell r="M81" t="str">
            <v>Adultos mayores</v>
          </cell>
          <cell r="N81">
            <v>3787</v>
          </cell>
        </row>
        <row r="135">
          <cell r="M135" t="str">
            <v>Niños y niñas</v>
          </cell>
          <cell r="N135" t="str">
            <v>Adolescentes</v>
          </cell>
          <cell r="O135" t="str">
            <v>Personas adultas</v>
          </cell>
          <cell r="P135" t="str">
            <v>Personas adultas mayores</v>
          </cell>
        </row>
        <row r="137">
          <cell r="L137" t="str">
            <v>Psicológica</v>
          </cell>
          <cell r="M137">
            <v>5774</v>
          </cell>
          <cell r="N137">
            <v>3154</v>
          </cell>
          <cell r="O137">
            <v>19557</v>
          </cell>
          <cell r="P137">
            <v>2631</v>
          </cell>
        </row>
        <row r="138">
          <cell r="L138" t="str">
            <v>Física</v>
          </cell>
          <cell r="M138">
            <v>3733</v>
          </cell>
          <cell r="N138">
            <v>2425</v>
          </cell>
          <cell r="O138">
            <v>17178</v>
          </cell>
          <cell r="P138">
            <v>1059</v>
          </cell>
        </row>
        <row r="139">
          <cell r="L139" t="str">
            <v>Sexual</v>
          </cell>
          <cell r="M139">
            <v>1537</v>
          </cell>
          <cell r="N139">
            <v>2435</v>
          </cell>
          <cell r="O139">
            <v>1591</v>
          </cell>
          <cell r="P139">
            <v>48</v>
          </cell>
        </row>
        <row r="140">
          <cell r="L140" t="str">
            <v>Económica o patrimonial</v>
          </cell>
          <cell r="M140">
            <v>73</v>
          </cell>
          <cell r="N140">
            <v>44</v>
          </cell>
          <cell r="O140">
            <v>152</v>
          </cell>
          <cell r="P140">
            <v>49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es"/>
      <sheetName val="Participantes"/>
      <sheetName val="Estadísticas"/>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R320"/>
  <sheetViews>
    <sheetView tabSelected="1" view="pageBreakPreview" zoomScale="95" zoomScaleNormal="95" zoomScaleSheetLayoutView="95" workbookViewId="0"/>
  </sheetViews>
  <sheetFormatPr baseColWidth="10" defaultColWidth="11.42578125" defaultRowHeight="12.75" x14ac:dyDescent="0.2"/>
  <cols>
    <col min="1" max="1" width="15.7109375" style="1" customWidth="1"/>
    <col min="2" max="2" width="11.85546875" style="1" customWidth="1"/>
    <col min="3" max="3" width="13.7109375" style="1" customWidth="1"/>
    <col min="4" max="4" width="13.5703125" style="1" customWidth="1"/>
    <col min="5" max="5" width="12.42578125" style="1" customWidth="1"/>
    <col min="6" max="6" width="14.7109375" style="1" bestFit="1" customWidth="1"/>
    <col min="7" max="7" width="13.7109375" style="1" customWidth="1"/>
    <col min="8" max="8" width="12.85546875" style="1" customWidth="1"/>
    <col min="9" max="9" width="10.7109375" style="1" customWidth="1"/>
    <col min="10" max="10" width="11.28515625" style="1" customWidth="1"/>
    <col min="11" max="11" width="15.7109375" style="1" customWidth="1"/>
    <col min="12" max="12" width="12.140625" style="1" customWidth="1"/>
    <col min="13" max="13" width="13.42578125" style="1" customWidth="1"/>
    <col min="14" max="15" width="9.7109375" style="1" customWidth="1"/>
    <col min="16" max="16" width="11.140625" style="1" customWidth="1"/>
    <col min="17" max="17" width="13.42578125" style="1" customWidth="1"/>
    <col min="18" max="16384" width="11.42578125" style="1"/>
  </cols>
  <sheetData>
    <row r="1" spans="1:17" ht="9" customHeight="1" x14ac:dyDescent="0.2"/>
    <row r="2" spans="1:17" ht="9" customHeight="1" x14ac:dyDescent="0.2"/>
    <row r="3" spans="1:17" ht="9.75" customHeight="1" x14ac:dyDescent="0.2"/>
    <row r="4" spans="1:17" ht="4.5" customHeight="1" x14ac:dyDescent="0.2"/>
    <row r="5" spans="1:17" ht="4.5" customHeight="1" x14ac:dyDescent="0.2"/>
    <row r="6" spans="1:17" ht="4.5" customHeight="1" x14ac:dyDescent="0.2"/>
    <row r="7" spans="1:17" ht="4.5" customHeight="1" x14ac:dyDescent="0.2"/>
    <row r="8" spans="1:17" s="4" customFormat="1" ht="17.25" customHeight="1" x14ac:dyDescent="0.25">
      <c r="A8" s="2" t="s">
        <v>0</v>
      </c>
      <c r="B8" s="3"/>
      <c r="C8" s="3"/>
      <c r="D8" s="3"/>
      <c r="E8" s="3"/>
      <c r="F8" s="3"/>
      <c r="G8" s="3"/>
      <c r="H8" s="3"/>
      <c r="I8" s="3"/>
      <c r="J8" s="3"/>
      <c r="K8" s="3"/>
      <c r="L8" s="3"/>
      <c r="M8" s="3"/>
      <c r="N8" s="3"/>
      <c r="O8" s="3"/>
      <c r="P8" s="3"/>
    </row>
    <row r="9" spans="1:17" ht="3" customHeight="1" x14ac:dyDescent="0.2">
      <c r="A9" s="5"/>
      <c r="B9" s="6"/>
      <c r="C9" s="6"/>
      <c r="D9" s="6"/>
      <c r="E9" s="6"/>
      <c r="F9" s="6"/>
      <c r="G9" s="6"/>
      <c r="H9" s="6"/>
      <c r="I9" s="6"/>
      <c r="J9" s="6"/>
      <c r="K9" s="6"/>
      <c r="L9" s="6"/>
      <c r="M9" s="6"/>
      <c r="N9" s="6"/>
      <c r="O9" s="6"/>
      <c r="P9" s="6"/>
    </row>
    <row r="10" spans="1:17" ht="3.75" customHeight="1" x14ac:dyDescent="0.2">
      <c r="A10" s="7"/>
      <c r="B10" s="7"/>
      <c r="C10" s="7"/>
      <c r="D10" s="7"/>
      <c r="E10" s="7"/>
      <c r="F10" s="7"/>
      <c r="G10" s="7"/>
      <c r="H10" s="7"/>
      <c r="I10" s="7"/>
      <c r="J10" s="7"/>
      <c r="K10" s="7"/>
      <c r="L10" s="7"/>
      <c r="M10" s="7"/>
      <c r="N10" s="7"/>
      <c r="O10" s="7"/>
      <c r="P10" s="7"/>
      <c r="Q10" s="8"/>
    </row>
    <row r="11" spans="1:17" ht="24.95" customHeight="1" x14ac:dyDescent="0.2">
      <c r="A11" s="9" t="s">
        <v>1</v>
      </c>
      <c r="B11" s="9"/>
      <c r="C11" s="9"/>
      <c r="D11" s="9"/>
      <c r="E11" s="9"/>
      <c r="F11" s="9"/>
      <c r="G11" s="9"/>
      <c r="H11" s="9"/>
      <c r="I11" s="9"/>
      <c r="J11" s="9"/>
      <c r="K11" s="9"/>
      <c r="L11" s="9"/>
      <c r="M11" s="9"/>
      <c r="N11" s="9"/>
      <c r="O11" s="9"/>
      <c r="P11" s="9"/>
      <c r="Q11" s="9"/>
    </row>
    <row r="12" spans="1:17" ht="24.95" customHeight="1" x14ac:dyDescent="0.2">
      <c r="A12" s="9" t="s">
        <v>2</v>
      </c>
      <c r="B12" s="9"/>
      <c r="C12" s="9"/>
      <c r="D12" s="9"/>
      <c r="E12" s="9"/>
      <c r="F12" s="9"/>
      <c r="G12" s="9"/>
      <c r="H12" s="9"/>
      <c r="I12" s="9"/>
      <c r="J12" s="9"/>
      <c r="K12" s="9"/>
      <c r="L12" s="9"/>
      <c r="M12" s="9"/>
      <c r="N12" s="9"/>
      <c r="O12" s="9"/>
      <c r="P12" s="9"/>
      <c r="Q12" s="9"/>
    </row>
    <row r="13" spans="1:17" ht="24.95" customHeight="1" x14ac:dyDescent="0.2">
      <c r="A13" s="10" t="s">
        <v>3</v>
      </c>
      <c r="B13" s="10"/>
      <c r="C13" s="10"/>
      <c r="D13" s="10"/>
      <c r="E13" s="10"/>
      <c r="F13" s="10"/>
      <c r="G13" s="10"/>
      <c r="H13" s="10"/>
      <c r="I13" s="10"/>
      <c r="J13" s="10"/>
      <c r="K13" s="10"/>
      <c r="L13" s="10"/>
      <c r="M13" s="10"/>
      <c r="N13" s="10"/>
      <c r="O13" s="10"/>
      <c r="P13" s="10"/>
      <c r="Q13" s="10"/>
    </row>
    <row r="14" spans="1:17" ht="18" x14ac:dyDescent="0.2">
      <c r="A14" s="11" t="s">
        <v>4</v>
      </c>
      <c r="B14" s="11"/>
      <c r="C14" s="11"/>
      <c r="D14" s="11"/>
      <c r="E14" s="11"/>
      <c r="F14" s="11"/>
      <c r="G14" s="11"/>
      <c r="H14" s="11"/>
      <c r="I14" s="11"/>
      <c r="J14" s="11"/>
      <c r="K14" s="11"/>
      <c r="L14" s="11"/>
      <c r="M14" s="11"/>
      <c r="N14" s="11"/>
      <c r="O14" s="11"/>
      <c r="P14" s="11"/>
      <c r="Q14" s="11"/>
    </row>
    <row r="15" spans="1:17" ht="3.75" customHeight="1" x14ac:dyDescent="0.2">
      <c r="A15" s="12"/>
      <c r="B15" s="13"/>
      <c r="C15" s="13"/>
      <c r="D15" s="13"/>
      <c r="E15" s="13"/>
      <c r="F15" s="13"/>
      <c r="G15" s="13"/>
      <c r="H15" s="13"/>
      <c r="I15" s="7"/>
      <c r="J15" s="7"/>
      <c r="K15" s="13"/>
      <c r="L15" s="13"/>
      <c r="M15" s="13"/>
      <c r="N15" s="13"/>
      <c r="O15" s="13"/>
      <c r="P15" s="13"/>
      <c r="Q15" s="8"/>
    </row>
    <row r="16" spans="1:17" ht="4.9000000000000004" customHeight="1" x14ac:dyDescent="0.2"/>
    <row r="17" spans="1:17" ht="22.15" customHeight="1" thickBot="1" x14ac:dyDescent="0.25">
      <c r="A17" s="14" t="s">
        <v>5</v>
      </c>
      <c r="B17" s="14"/>
      <c r="C17" s="14"/>
      <c r="D17" s="14"/>
      <c r="E17" s="14"/>
      <c r="F17" s="14"/>
      <c r="G17" s="14"/>
      <c r="H17" s="14"/>
      <c r="I17" s="14"/>
      <c r="J17" s="14"/>
      <c r="K17" s="14"/>
      <c r="L17" s="14"/>
      <c r="M17" s="14"/>
      <c r="N17" s="14"/>
      <c r="O17" s="14"/>
      <c r="P17" s="14"/>
      <c r="Q17" s="14"/>
    </row>
    <row r="18" spans="1:17" ht="6.6" customHeight="1" x14ac:dyDescent="0.2"/>
    <row r="19" spans="1:17" ht="17.25" customHeight="1" thickBot="1" x14ac:dyDescent="0.3">
      <c r="A19" s="15" t="s">
        <v>6</v>
      </c>
      <c r="B19" s="15"/>
      <c r="C19" s="15"/>
      <c r="D19" s="15"/>
      <c r="E19" s="15"/>
      <c r="F19" s="15"/>
      <c r="G19" s="15"/>
      <c r="H19" s="15"/>
      <c r="I19" s="15"/>
      <c r="J19" s="15"/>
      <c r="K19" s="15"/>
      <c r="L19" s="15"/>
      <c r="M19" s="15"/>
      <c r="N19" s="15"/>
      <c r="O19" s="15"/>
      <c r="P19" s="15"/>
      <c r="Q19" s="16"/>
    </row>
    <row r="20" spans="1:17" ht="2.25" customHeight="1" x14ac:dyDescent="0.2">
      <c r="A20" s="17"/>
    </row>
    <row r="21" spans="1:17" ht="4.9000000000000004" customHeight="1" x14ac:dyDescent="0.2"/>
    <row r="22" spans="1:17" ht="31.9" customHeight="1" x14ac:dyDescent="0.2">
      <c r="A22" s="18" t="s">
        <v>7</v>
      </c>
      <c r="B22" s="19" t="s">
        <v>8</v>
      </c>
      <c r="C22" s="19" t="s">
        <v>9</v>
      </c>
      <c r="D22" s="19" t="s">
        <v>10</v>
      </c>
      <c r="F22" s="20" t="s">
        <v>11</v>
      </c>
      <c r="G22" s="21" t="s">
        <v>12</v>
      </c>
      <c r="H22" s="19" t="s">
        <v>9</v>
      </c>
      <c r="I22" s="19" t="s">
        <v>10</v>
      </c>
      <c r="J22" s="19" t="s">
        <v>8</v>
      </c>
    </row>
    <row r="23" spans="1:17" s="25" customFormat="1" ht="15" customHeight="1" x14ac:dyDescent="0.25">
      <c r="A23" s="22" t="s">
        <v>13</v>
      </c>
      <c r="B23" s="23">
        <f>C23+D23</f>
        <v>9907</v>
      </c>
      <c r="C23" s="24">
        <v>8429</v>
      </c>
      <c r="D23" s="24">
        <v>1478</v>
      </c>
      <c r="F23" s="26" t="s">
        <v>14</v>
      </c>
      <c r="G23" s="24">
        <v>240</v>
      </c>
      <c r="H23" s="24">
        <v>29506</v>
      </c>
      <c r="I23" s="24">
        <v>5137</v>
      </c>
      <c r="J23" s="23">
        <f>H23+I23</f>
        <v>34643</v>
      </c>
    </row>
    <row r="24" spans="1:17" s="25" customFormat="1" ht="15" customHeight="1" x14ac:dyDescent="0.25">
      <c r="A24" s="27" t="s">
        <v>15</v>
      </c>
      <c r="B24" s="28">
        <f t="shared" ref="B24:B34" si="0">+C24+D24</f>
        <v>9554</v>
      </c>
      <c r="C24" s="24">
        <v>8122</v>
      </c>
      <c r="D24" s="24">
        <v>1432</v>
      </c>
      <c r="F24" s="29" t="s">
        <v>16</v>
      </c>
      <c r="G24" s="30">
        <v>5</v>
      </c>
      <c r="H24" s="24">
        <v>3991</v>
      </c>
      <c r="I24" s="24">
        <v>920</v>
      </c>
      <c r="J24" s="23">
        <f>H24+I24</f>
        <v>4911</v>
      </c>
    </row>
    <row r="25" spans="1:17" s="25" customFormat="1" ht="15" customHeight="1" x14ac:dyDescent="0.25">
      <c r="A25" s="27" t="s">
        <v>17</v>
      </c>
      <c r="B25" s="28">
        <f t="shared" si="0"/>
        <v>9826</v>
      </c>
      <c r="C25" s="24">
        <v>8252</v>
      </c>
      <c r="D25" s="24">
        <v>1574</v>
      </c>
      <c r="F25" s="29" t="s">
        <v>18</v>
      </c>
      <c r="G25" s="30">
        <v>56</v>
      </c>
      <c r="H25" s="24">
        <v>18500</v>
      </c>
      <c r="I25" s="24">
        <v>3236</v>
      </c>
      <c r="J25" s="23">
        <f>H25+I25</f>
        <v>21736</v>
      </c>
    </row>
    <row r="26" spans="1:17" s="25" customFormat="1" ht="15" customHeight="1" x14ac:dyDescent="0.25">
      <c r="A26" s="27" t="s">
        <v>19</v>
      </c>
      <c r="B26" s="28">
        <f t="shared" si="0"/>
        <v>10925</v>
      </c>
      <c r="C26" s="24">
        <v>9267</v>
      </c>
      <c r="D26" s="24">
        <v>1658</v>
      </c>
      <c r="F26" s="31" t="s">
        <v>20</v>
      </c>
      <c r="G26" s="32">
        <v>1</v>
      </c>
      <c r="H26" s="32">
        <v>123</v>
      </c>
      <c r="I26" s="32">
        <v>27</v>
      </c>
      <c r="J26" s="33">
        <f>+H26+I26</f>
        <v>150</v>
      </c>
    </row>
    <row r="27" spans="1:17" s="25" customFormat="1" ht="15" customHeight="1" x14ac:dyDescent="0.25">
      <c r="A27" s="27" t="s">
        <v>21</v>
      </c>
      <c r="B27" s="28">
        <f t="shared" si="0"/>
        <v>10984</v>
      </c>
      <c r="C27" s="24">
        <v>9297</v>
      </c>
      <c r="D27" s="24">
        <v>1687</v>
      </c>
      <c r="F27" s="18" t="s">
        <v>8</v>
      </c>
      <c r="G27" s="34">
        <f>SUM(G23:G26)</f>
        <v>302</v>
      </c>
      <c r="H27" s="34">
        <f t="shared" ref="H27:J27" si="1">SUM(H23:H26)</f>
        <v>52120</v>
      </c>
      <c r="I27" s="34">
        <f t="shared" si="1"/>
        <v>9320</v>
      </c>
      <c r="J27" s="34">
        <f t="shared" si="1"/>
        <v>61440</v>
      </c>
    </row>
    <row r="28" spans="1:17" s="25" customFormat="1" ht="15" customHeight="1" x14ac:dyDescent="0.25">
      <c r="A28" s="27" t="s">
        <v>22</v>
      </c>
      <c r="B28" s="28">
        <f t="shared" si="0"/>
        <v>10244</v>
      </c>
      <c r="C28" s="24">
        <v>8753</v>
      </c>
      <c r="D28" s="24">
        <v>1491</v>
      </c>
    </row>
    <row r="29" spans="1:17" s="25" customFormat="1" ht="15" hidden="1" customHeight="1" x14ac:dyDescent="0.25">
      <c r="A29" s="27" t="s">
        <v>23</v>
      </c>
      <c r="B29" s="28">
        <f t="shared" si="0"/>
        <v>0</v>
      </c>
      <c r="C29" s="24"/>
      <c r="D29" s="24"/>
    </row>
    <row r="30" spans="1:17" s="25" customFormat="1" ht="15" hidden="1" customHeight="1" x14ac:dyDescent="0.25">
      <c r="A30" s="27" t="s">
        <v>24</v>
      </c>
      <c r="B30" s="28">
        <f t="shared" si="0"/>
        <v>0</v>
      </c>
      <c r="C30" s="24"/>
      <c r="D30" s="24"/>
    </row>
    <row r="31" spans="1:17" s="25" customFormat="1" ht="15" hidden="1" customHeight="1" x14ac:dyDescent="0.25">
      <c r="A31" s="27" t="s">
        <v>25</v>
      </c>
      <c r="B31" s="28">
        <f t="shared" si="0"/>
        <v>0</v>
      </c>
      <c r="C31" s="24"/>
      <c r="D31" s="24"/>
    </row>
    <row r="32" spans="1:17" s="25" customFormat="1" ht="15" hidden="1" customHeight="1" x14ac:dyDescent="0.25">
      <c r="A32" s="27" t="s">
        <v>26</v>
      </c>
      <c r="B32" s="28">
        <f t="shared" si="0"/>
        <v>0</v>
      </c>
      <c r="C32" s="24"/>
      <c r="D32" s="24"/>
    </row>
    <row r="33" spans="1:11" s="25" customFormat="1" ht="15" hidden="1" customHeight="1" x14ac:dyDescent="0.25">
      <c r="A33" s="27" t="s">
        <v>27</v>
      </c>
      <c r="B33" s="28">
        <f t="shared" si="0"/>
        <v>0</v>
      </c>
      <c r="C33" s="24"/>
      <c r="D33" s="24"/>
    </row>
    <row r="34" spans="1:11" s="25" customFormat="1" ht="15" hidden="1" customHeight="1" x14ac:dyDescent="0.25">
      <c r="A34" s="35" t="s">
        <v>28</v>
      </c>
      <c r="B34" s="33">
        <f t="shared" si="0"/>
        <v>0</v>
      </c>
      <c r="C34" s="32"/>
      <c r="D34" s="32"/>
    </row>
    <row r="35" spans="1:11" s="25" customFormat="1" ht="15" x14ac:dyDescent="0.25">
      <c r="A35" s="18" t="s">
        <v>8</v>
      </c>
      <c r="B35" s="34">
        <f>SUM(B23:B34)</f>
        <v>61440</v>
      </c>
      <c r="C35" s="34">
        <f>SUM(C23:C34)</f>
        <v>52120</v>
      </c>
      <c r="D35" s="34">
        <f>SUM(D23:D34)</f>
        <v>9320</v>
      </c>
    </row>
    <row r="36" spans="1:11" ht="15.75" thickBot="1" x14ac:dyDescent="0.25">
      <c r="A36" s="36" t="s">
        <v>29</v>
      </c>
      <c r="B36" s="37">
        <f>B35/$B35</f>
        <v>1</v>
      </c>
      <c r="C36" s="37">
        <f>C35/$B35</f>
        <v>0.84830729166666663</v>
      </c>
      <c r="D36" s="37">
        <f>D35/$B35</f>
        <v>0.15169270833333334</v>
      </c>
    </row>
    <row r="37" spans="1:11" ht="6" customHeight="1" x14ac:dyDescent="0.2">
      <c r="A37" s="38"/>
      <c r="B37" s="39"/>
      <c r="C37" s="39"/>
      <c r="D37" s="39"/>
      <c r="E37" s="40"/>
      <c r="F37" s="41"/>
      <c r="G37" s="42"/>
      <c r="H37" s="42"/>
      <c r="I37" s="42"/>
      <c r="J37" s="42"/>
      <c r="K37" s="40"/>
    </row>
    <row r="38" spans="1:11" ht="6" customHeight="1" x14ac:dyDescent="0.2">
      <c r="A38" s="38"/>
      <c r="B38" s="39"/>
      <c r="C38" s="39"/>
      <c r="D38" s="39"/>
      <c r="E38" s="40"/>
      <c r="F38" s="41"/>
      <c r="G38" s="42"/>
      <c r="H38" s="42"/>
      <c r="I38" s="42"/>
      <c r="J38" s="42"/>
      <c r="K38" s="40"/>
    </row>
    <row r="39" spans="1:11" ht="6" customHeight="1" x14ac:dyDescent="0.2">
      <c r="A39" s="38"/>
      <c r="B39" s="39"/>
      <c r="C39" s="39"/>
      <c r="D39" s="39"/>
      <c r="E39" s="40"/>
      <c r="F39" s="41"/>
      <c r="G39" s="42"/>
      <c r="H39" s="42"/>
      <c r="I39" s="42"/>
      <c r="J39" s="42"/>
      <c r="K39" s="40"/>
    </row>
    <row r="40" spans="1:11" ht="6" customHeight="1" x14ac:dyDescent="0.2">
      <c r="A40" s="38"/>
      <c r="B40" s="39"/>
      <c r="C40" s="39"/>
      <c r="D40" s="39"/>
      <c r="E40" s="40"/>
      <c r="F40" s="41"/>
      <c r="G40" s="42"/>
      <c r="H40" s="42"/>
      <c r="I40" s="42"/>
      <c r="J40" s="42"/>
      <c r="K40" s="40"/>
    </row>
    <row r="41" spans="1:11" ht="6" customHeight="1" x14ac:dyDescent="0.2">
      <c r="A41" s="38"/>
      <c r="B41" s="39"/>
      <c r="C41" s="39"/>
      <c r="D41" s="39"/>
      <c r="E41" s="40"/>
      <c r="F41" s="41"/>
      <c r="G41" s="42"/>
      <c r="H41" s="42"/>
      <c r="I41" s="42"/>
      <c r="J41" s="42"/>
      <c r="K41" s="40"/>
    </row>
    <row r="42" spans="1:11" ht="6" hidden="1" customHeight="1" x14ac:dyDescent="0.2">
      <c r="A42" s="38"/>
      <c r="B42" s="39"/>
      <c r="C42" s="39"/>
      <c r="D42" s="39"/>
      <c r="E42" s="40"/>
      <c r="F42" s="41"/>
      <c r="G42" s="42"/>
      <c r="H42" s="42"/>
      <c r="I42" s="42"/>
      <c r="J42" s="42"/>
      <c r="K42" s="40"/>
    </row>
    <row r="43" spans="1:11" ht="6" hidden="1" customHeight="1" x14ac:dyDescent="0.2">
      <c r="A43" s="38"/>
      <c r="B43" s="39"/>
      <c r="C43" s="39"/>
      <c r="D43" s="39"/>
      <c r="E43" s="40"/>
      <c r="F43" s="41"/>
      <c r="G43" s="42"/>
      <c r="H43" s="42"/>
      <c r="I43" s="42"/>
      <c r="J43" s="42"/>
      <c r="K43" s="40"/>
    </row>
    <row r="44" spans="1:11" ht="6" hidden="1" customHeight="1" x14ac:dyDescent="0.2">
      <c r="A44" s="38"/>
      <c r="B44" s="39"/>
      <c r="C44" s="39"/>
      <c r="D44" s="39"/>
      <c r="E44" s="40"/>
      <c r="F44" s="41"/>
      <c r="G44" s="42"/>
      <c r="H44" s="42"/>
      <c r="I44" s="42"/>
      <c r="J44" s="42"/>
      <c r="K44" s="40"/>
    </row>
    <row r="45" spans="1:11" ht="6" hidden="1" customHeight="1" x14ac:dyDescent="0.2">
      <c r="A45" s="38"/>
      <c r="B45" s="39"/>
      <c r="C45" s="39"/>
      <c r="D45" s="39"/>
      <c r="E45" s="40"/>
      <c r="F45" s="41"/>
      <c r="G45" s="42"/>
      <c r="H45" s="42"/>
      <c r="I45" s="42"/>
      <c r="J45" s="42"/>
      <c r="K45" s="40"/>
    </row>
    <row r="46" spans="1:11" ht="6" hidden="1" customHeight="1" x14ac:dyDescent="0.2">
      <c r="A46" s="38"/>
      <c r="B46" s="39"/>
      <c r="C46" s="39"/>
      <c r="D46" s="39"/>
      <c r="E46" s="40"/>
      <c r="F46" s="41"/>
      <c r="G46" s="42"/>
      <c r="H46" s="42"/>
      <c r="I46" s="42"/>
      <c r="J46" s="42"/>
      <c r="K46" s="40"/>
    </row>
    <row r="47" spans="1:11" ht="6" hidden="1" customHeight="1" x14ac:dyDescent="0.2">
      <c r="A47" s="38"/>
      <c r="B47" s="39"/>
      <c r="C47" s="39"/>
      <c r="D47" s="39"/>
      <c r="E47" s="40"/>
      <c r="F47" s="41"/>
      <c r="G47" s="42"/>
      <c r="H47" s="42"/>
      <c r="I47" s="42"/>
      <c r="J47" s="42"/>
      <c r="K47" s="40"/>
    </row>
    <row r="48" spans="1:11" ht="6" hidden="1" customHeight="1" x14ac:dyDescent="0.2">
      <c r="A48" s="38"/>
      <c r="B48" s="39"/>
      <c r="C48" s="39"/>
      <c r="D48" s="39"/>
      <c r="E48" s="40"/>
      <c r="F48" s="41"/>
      <c r="G48" s="42"/>
      <c r="H48" s="42"/>
      <c r="I48" s="42"/>
      <c r="J48" s="42"/>
      <c r="K48" s="40"/>
    </row>
    <row r="49" spans="1:17" ht="6" customHeight="1" x14ac:dyDescent="0.2">
      <c r="A49" s="38"/>
      <c r="B49" s="39"/>
      <c r="C49" s="39"/>
      <c r="D49" s="39"/>
      <c r="E49" s="40"/>
      <c r="F49" s="41"/>
      <c r="G49" s="42"/>
      <c r="H49" s="42"/>
      <c r="I49" s="42"/>
      <c r="J49" s="42"/>
      <c r="K49" s="40"/>
    </row>
    <row r="50" spans="1:17" ht="6" customHeight="1" x14ac:dyDescent="0.2">
      <c r="A50" s="38"/>
      <c r="B50" s="39"/>
      <c r="C50" s="39"/>
      <c r="D50" s="39"/>
      <c r="E50" s="40"/>
      <c r="F50" s="41"/>
      <c r="G50" s="42"/>
      <c r="H50" s="42"/>
      <c r="I50" s="42"/>
      <c r="J50" s="42"/>
      <c r="K50" s="40"/>
    </row>
    <row r="51" spans="1:17" s="40" customFormat="1" ht="6" customHeight="1" x14ac:dyDescent="0.2">
      <c r="A51" s="43"/>
    </row>
    <row r="52" spans="1:17" s="44" customFormat="1" ht="17.25" customHeight="1" thickBot="1" x14ac:dyDescent="0.3">
      <c r="A52" s="15" t="s">
        <v>30</v>
      </c>
      <c r="B52" s="16"/>
      <c r="C52" s="16"/>
      <c r="D52" s="16"/>
      <c r="E52" s="16"/>
      <c r="F52" s="16"/>
      <c r="G52" s="15"/>
      <c r="H52" s="16"/>
      <c r="I52" s="15" t="s">
        <v>31</v>
      </c>
      <c r="J52" s="16"/>
      <c r="K52" s="16"/>
      <c r="L52" s="16"/>
      <c r="M52" s="16"/>
      <c r="N52" s="16"/>
      <c r="O52" s="16"/>
      <c r="P52" s="16"/>
      <c r="Q52" s="16"/>
    </row>
    <row r="53" spans="1:17" ht="6.75" customHeight="1" x14ac:dyDescent="0.25">
      <c r="A53" s="45"/>
      <c r="B53" s="45"/>
      <c r="C53" s="45"/>
      <c r="D53" s="45"/>
      <c r="E53" s="45"/>
      <c r="F53" s="45"/>
      <c r="G53" s="45"/>
      <c r="H53" s="45"/>
      <c r="I53" s="45"/>
      <c r="J53" s="45"/>
      <c r="K53" s="45"/>
      <c r="L53" s="45"/>
      <c r="M53" s="45"/>
      <c r="N53" s="45"/>
      <c r="O53" s="45"/>
      <c r="P53" s="45"/>
    </row>
    <row r="54" spans="1:17" ht="37.5" customHeight="1" x14ac:dyDescent="0.2">
      <c r="A54" s="18" t="s">
        <v>7</v>
      </c>
      <c r="B54" s="19" t="s">
        <v>8</v>
      </c>
      <c r="C54" s="46" t="s">
        <v>32</v>
      </c>
      <c r="D54" s="46" t="s">
        <v>33</v>
      </c>
      <c r="E54" s="46" t="s">
        <v>34</v>
      </c>
      <c r="F54" s="46" t="s">
        <v>35</v>
      </c>
      <c r="G54" s="46" t="s">
        <v>36</v>
      </c>
      <c r="H54" s="47"/>
      <c r="I54" s="48" t="s">
        <v>37</v>
      </c>
      <c r="J54" s="48"/>
      <c r="K54" s="19" t="s">
        <v>38</v>
      </c>
      <c r="L54" s="19" t="s">
        <v>29</v>
      </c>
      <c r="M54" s="49"/>
      <c r="N54" s="50"/>
      <c r="O54" s="50"/>
      <c r="P54" s="50"/>
    </row>
    <row r="55" spans="1:17" s="25" customFormat="1" ht="16.899999999999999" customHeight="1" x14ac:dyDescent="0.25">
      <c r="A55" s="22" t="s">
        <v>13</v>
      </c>
      <c r="B55" s="23">
        <f>C55+D55+E55+F55+G55</f>
        <v>9907</v>
      </c>
      <c r="C55" s="24">
        <v>7618</v>
      </c>
      <c r="D55" s="24">
        <v>886</v>
      </c>
      <c r="E55" s="24">
        <v>1114</v>
      </c>
      <c r="F55" s="24">
        <v>257</v>
      </c>
      <c r="G55" s="24">
        <v>32</v>
      </c>
      <c r="H55" s="51"/>
      <c r="I55" s="22" t="s">
        <v>39</v>
      </c>
      <c r="J55" s="22"/>
      <c r="K55" s="24">
        <v>35654</v>
      </c>
      <c r="L55" s="52">
        <f>K55/K57</f>
        <v>0.58030598958333335</v>
      </c>
      <c r="M55" s="49"/>
      <c r="N55" s="53"/>
      <c r="O55" s="53"/>
      <c r="P55" s="53"/>
    </row>
    <row r="56" spans="1:17" s="25" customFormat="1" ht="16.899999999999999" customHeight="1" x14ac:dyDescent="0.25">
      <c r="A56" s="27" t="s">
        <v>15</v>
      </c>
      <c r="B56" s="23">
        <f t="shared" ref="B56:B66" si="2">C56+D56+E56+F56+G56</f>
        <v>9554</v>
      </c>
      <c r="C56" s="24">
        <v>7672</v>
      </c>
      <c r="D56" s="24">
        <v>753</v>
      </c>
      <c r="E56" s="24">
        <v>862</v>
      </c>
      <c r="F56" s="24">
        <v>236</v>
      </c>
      <c r="G56" s="24">
        <v>31</v>
      </c>
      <c r="H56" s="54"/>
      <c r="I56" s="35" t="s">
        <v>40</v>
      </c>
      <c r="J56" s="35"/>
      <c r="K56" s="32">
        <v>25786</v>
      </c>
      <c r="L56" s="55">
        <f>K56/K57</f>
        <v>0.41969401041666665</v>
      </c>
      <c r="M56" s="49"/>
      <c r="N56" s="53"/>
      <c r="O56" s="53"/>
      <c r="P56" s="53"/>
    </row>
    <row r="57" spans="1:17" s="25" customFormat="1" ht="16.899999999999999" customHeight="1" x14ac:dyDescent="0.25">
      <c r="A57" s="27" t="s">
        <v>17</v>
      </c>
      <c r="B57" s="23">
        <f t="shared" si="2"/>
        <v>9826</v>
      </c>
      <c r="C57" s="24">
        <v>7971</v>
      </c>
      <c r="D57" s="24">
        <v>741</v>
      </c>
      <c r="E57" s="24">
        <v>866</v>
      </c>
      <c r="F57" s="24">
        <v>225</v>
      </c>
      <c r="G57" s="24">
        <v>23</v>
      </c>
      <c r="H57" s="54"/>
      <c r="I57" s="18" t="s">
        <v>8</v>
      </c>
      <c r="J57" s="18"/>
      <c r="K57" s="34">
        <f>K55+K56</f>
        <v>61440</v>
      </c>
      <c r="L57" s="56">
        <f>L55+L56</f>
        <v>1</v>
      </c>
      <c r="M57" s="49"/>
      <c r="N57" s="53"/>
      <c r="O57" s="53"/>
      <c r="P57" s="53"/>
    </row>
    <row r="58" spans="1:17" s="25" customFormat="1" ht="16.899999999999999" customHeight="1" x14ac:dyDescent="0.25">
      <c r="A58" s="27" t="s">
        <v>19</v>
      </c>
      <c r="B58" s="23">
        <f t="shared" si="2"/>
        <v>10925</v>
      </c>
      <c r="C58" s="24">
        <v>8769</v>
      </c>
      <c r="D58" s="24">
        <v>863</v>
      </c>
      <c r="E58" s="24">
        <v>986</v>
      </c>
      <c r="F58" s="24">
        <v>270</v>
      </c>
      <c r="G58" s="24">
        <v>37</v>
      </c>
      <c r="H58" s="54"/>
      <c r="M58" s="49"/>
      <c r="N58" s="53"/>
      <c r="O58" s="53"/>
      <c r="P58" s="53"/>
    </row>
    <row r="59" spans="1:17" s="25" customFormat="1" ht="16.899999999999999" customHeight="1" x14ac:dyDescent="0.25">
      <c r="A59" s="27" t="s">
        <v>21</v>
      </c>
      <c r="B59" s="23">
        <f t="shared" si="2"/>
        <v>10984</v>
      </c>
      <c r="C59" s="24">
        <v>8825</v>
      </c>
      <c r="D59" s="24">
        <v>868</v>
      </c>
      <c r="E59" s="24">
        <v>955</v>
      </c>
      <c r="F59" s="24">
        <v>307</v>
      </c>
      <c r="G59" s="24">
        <v>29</v>
      </c>
      <c r="H59" s="54"/>
      <c r="M59" s="49"/>
      <c r="N59" s="57"/>
      <c r="O59" s="58"/>
      <c r="P59" s="53"/>
    </row>
    <row r="60" spans="1:17" s="25" customFormat="1" ht="16.899999999999999" customHeight="1" x14ac:dyDescent="0.25">
      <c r="A60" s="27" t="s">
        <v>22</v>
      </c>
      <c r="B60" s="23">
        <f t="shared" si="2"/>
        <v>10244</v>
      </c>
      <c r="C60" s="24">
        <v>8237</v>
      </c>
      <c r="D60" s="24">
        <v>793</v>
      </c>
      <c r="E60" s="24">
        <v>891</v>
      </c>
      <c r="F60" s="24">
        <v>281</v>
      </c>
      <c r="G60" s="24">
        <v>42</v>
      </c>
      <c r="H60" s="54"/>
      <c r="M60" s="49"/>
      <c r="N60" s="57"/>
      <c r="O60" s="58"/>
      <c r="P60" s="53"/>
    </row>
    <row r="61" spans="1:17" s="25" customFormat="1" ht="16.899999999999999" hidden="1" customHeight="1" x14ac:dyDescent="0.25">
      <c r="A61" s="27" t="s">
        <v>23</v>
      </c>
      <c r="B61" s="23">
        <f t="shared" si="2"/>
        <v>0</v>
      </c>
      <c r="C61" s="24"/>
      <c r="D61" s="24"/>
      <c r="E61" s="24"/>
      <c r="F61" s="24"/>
      <c r="G61" s="24"/>
      <c r="H61" s="54"/>
      <c r="M61" s="49"/>
      <c r="N61" s="57"/>
      <c r="O61" s="58"/>
      <c r="P61" s="53"/>
    </row>
    <row r="62" spans="1:17" s="25" customFormat="1" ht="16.899999999999999" hidden="1" customHeight="1" x14ac:dyDescent="0.25">
      <c r="A62" s="27" t="s">
        <v>24</v>
      </c>
      <c r="B62" s="23">
        <f t="shared" si="2"/>
        <v>0</v>
      </c>
      <c r="C62" s="24"/>
      <c r="D62" s="24"/>
      <c r="E62" s="24"/>
      <c r="F62" s="24"/>
      <c r="G62" s="24"/>
      <c r="H62" s="54"/>
      <c r="M62" s="49"/>
      <c r="N62" s="57"/>
      <c r="O62" s="58"/>
      <c r="P62" s="53"/>
    </row>
    <row r="63" spans="1:17" s="25" customFormat="1" ht="16.899999999999999" hidden="1" customHeight="1" x14ac:dyDescent="0.25">
      <c r="A63" s="27" t="s">
        <v>25</v>
      </c>
      <c r="B63" s="23">
        <f t="shared" si="2"/>
        <v>0</v>
      </c>
      <c r="C63" s="24"/>
      <c r="D63" s="24"/>
      <c r="E63" s="24"/>
      <c r="F63" s="24"/>
      <c r="G63" s="24"/>
      <c r="H63" s="54"/>
      <c r="M63" s="49"/>
      <c r="N63" s="57"/>
      <c r="O63" s="58"/>
      <c r="P63" s="53"/>
    </row>
    <row r="64" spans="1:17" s="25" customFormat="1" ht="16.899999999999999" hidden="1" customHeight="1" x14ac:dyDescent="0.25">
      <c r="A64" s="27" t="s">
        <v>26</v>
      </c>
      <c r="B64" s="23">
        <f t="shared" si="2"/>
        <v>0</v>
      </c>
      <c r="C64" s="24"/>
      <c r="D64" s="24"/>
      <c r="E64" s="24"/>
      <c r="F64" s="24"/>
      <c r="G64" s="24"/>
      <c r="H64" s="54"/>
      <c r="M64" s="49"/>
      <c r="N64" s="57"/>
      <c r="O64" s="58"/>
      <c r="P64" s="53"/>
    </row>
    <row r="65" spans="1:17" s="25" customFormat="1" ht="16.899999999999999" hidden="1" customHeight="1" x14ac:dyDescent="0.25">
      <c r="A65" s="27" t="s">
        <v>27</v>
      </c>
      <c r="B65" s="23">
        <f t="shared" si="2"/>
        <v>0</v>
      </c>
      <c r="C65" s="24"/>
      <c r="D65" s="24"/>
      <c r="E65" s="24"/>
      <c r="F65" s="24"/>
      <c r="G65" s="24"/>
      <c r="H65" s="54"/>
      <c r="M65" s="49"/>
      <c r="N65" s="57"/>
      <c r="O65" s="58"/>
      <c r="P65" s="53"/>
    </row>
    <row r="66" spans="1:17" s="25" customFormat="1" ht="17.25" hidden="1" customHeight="1" x14ac:dyDescent="0.25">
      <c r="A66" s="35" t="s">
        <v>28</v>
      </c>
      <c r="B66" s="33">
        <f t="shared" si="2"/>
        <v>0</v>
      </c>
      <c r="C66" s="32"/>
      <c r="D66" s="32"/>
      <c r="E66" s="32"/>
      <c r="F66" s="32"/>
      <c r="G66" s="32"/>
      <c r="H66" s="54"/>
      <c r="M66" s="49"/>
      <c r="N66" s="57"/>
      <c r="O66" s="58"/>
      <c r="P66" s="53"/>
    </row>
    <row r="67" spans="1:17" s="25" customFormat="1" ht="20.25" customHeight="1" x14ac:dyDescent="0.25">
      <c r="A67" s="18" t="s">
        <v>8</v>
      </c>
      <c r="B67" s="34">
        <f t="shared" ref="B67:G67" si="3">SUM(B55:B66)</f>
        <v>61440</v>
      </c>
      <c r="C67" s="34">
        <f t="shared" si="3"/>
        <v>49092</v>
      </c>
      <c r="D67" s="34">
        <f t="shared" si="3"/>
        <v>4904</v>
      </c>
      <c r="E67" s="34">
        <f t="shared" si="3"/>
        <v>5674</v>
      </c>
      <c r="F67" s="34">
        <f t="shared" si="3"/>
        <v>1576</v>
      </c>
      <c r="G67" s="34">
        <f t="shared" si="3"/>
        <v>194</v>
      </c>
      <c r="H67" s="51"/>
      <c r="M67" s="59"/>
      <c r="N67" s="60"/>
      <c r="O67" s="60"/>
      <c r="P67" s="53"/>
    </row>
    <row r="68" spans="1:17" ht="1.5" customHeight="1" x14ac:dyDescent="0.2">
      <c r="H68" s="61"/>
      <c r="M68" s="50"/>
      <c r="N68" s="50"/>
      <c r="O68" s="50"/>
      <c r="P68" s="50"/>
    </row>
    <row r="69" spans="1:17" ht="16.149999999999999" customHeight="1" thickBot="1" x14ac:dyDescent="0.25">
      <c r="A69" s="62" t="s">
        <v>29</v>
      </c>
      <c r="B69" s="63">
        <f t="shared" ref="B69:G69" si="4">B67/$B67</f>
        <v>1</v>
      </c>
      <c r="C69" s="63">
        <f t="shared" si="4"/>
        <v>0.79902343750000004</v>
      </c>
      <c r="D69" s="63">
        <f t="shared" si="4"/>
        <v>7.9817708333333334E-2</v>
      </c>
      <c r="E69" s="63">
        <f t="shared" si="4"/>
        <v>9.2350260416666663E-2</v>
      </c>
      <c r="F69" s="63">
        <f t="shared" si="4"/>
        <v>2.5651041666666666E-2</v>
      </c>
      <c r="G69" s="63">
        <f t="shared" si="4"/>
        <v>3.1575520833333334E-3</v>
      </c>
      <c r="H69" s="51"/>
      <c r="M69" s="50"/>
      <c r="N69" s="50"/>
      <c r="O69" s="50"/>
      <c r="P69" s="60"/>
    </row>
    <row r="70" spans="1:17" ht="15" x14ac:dyDescent="0.2">
      <c r="A70" s="59"/>
      <c r="B70" s="64"/>
      <c r="C70" s="64"/>
      <c r="D70" s="64"/>
      <c r="E70" s="64"/>
      <c r="G70" s="41"/>
      <c r="H70" s="41"/>
      <c r="M70" s="50"/>
      <c r="N70" s="50"/>
      <c r="O70" s="50"/>
      <c r="P70" s="60"/>
    </row>
    <row r="71" spans="1:17" ht="15" x14ac:dyDescent="0.2">
      <c r="A71" s="59"/>
      <c r="B71" s="64"/>
      <c r="C71" s="64"/>
      <c r="D71" s="64"/>
      <c r="E71" s="64"/>
      <c r="G71" s="41"/>
      <c r="H71" s="41"/>
      <c r="M71" s="50"/>
      <c r="N71" s="50"/>
      <c r="O71" s="50"/>
      <c r="P71" s="60"/>
    </row>
    <row r="72" spans="1:17" ht="15" x14ac:dyDescent="0.2">
      <c r="A72" s="59"/>
      <c r="B72" s="64"/>
      <c r="C72" s="64"/>
      <c r="D72" s="64"/>
      <c r="E72" s="64"/>
      <c r="G72" s="41"/>
      <c r="H72" s="41"/>
      <c r="M72" s="50"/>
      <c r="N72" s="50"/>
      <c r="O72" s="50"/>
      <c r="P72" s="60"/>
    </row>
    <row r="73" spans="1:17" s="40" customFormat="1" x14ac:dyDescent="0.2">
      <c r="A73" s="65" t="s">
        <v>41</v>
      </c>
      <c r="B73" s="66"/>
    </row>
    <row r="74" spans="1:17" s="40" customFormat="1" x14ac:dyDescent="0.2">
      <c r="A74" s="65"/>
      <c r="B74" s="66"/>
    </row>
    <row r="75" spans="1:17" ht="16.5" thickBot="1" x14ac:dyDescent="0.3">
      <c r="A75" s="67" t="s">
        <v>42</v>
      </c>
      <c r="B75" s="67"/>
      <c r="C75" s="67"/>
      <c r="D75" s="67"/>
      <c r="E75" s="67"/>
      <c r="F75" s="67"/>
      <c r="G75" s="67"/>
      <c r="H75" s="67"/>
      <c r="I75" s="67"/>
      <c r="J75" s="67"/>
      <c r="K75" s="67"/>
      <c r="L75" s="67"/>
      <c r="M75" s="67"/>
      <c r="N75" s="67"/>
      <c r="O75" s="67"/>
      <c r="P75" s="67"/>
      <c r="Q75" s="16"/>
    </row>
    <row r="76" spans="1:17" ht="4.5" customHeight="1" x14ac:dyDescent="0.2">
      <c r="M76" s="50"/>
      <c r="N76" s="50"/>
      <c r="O76" s="50"/>
      <c r="P76" s="50"/>
      <c r="Q76" s="50"/>
    </row>
    <row r="77" spans="1:17" ht="3" customHeight="1" x14ac:dyDescent="0.2">
      <c r="L77" s="68"/>
      <c r="P77" s="50"/>
      <c r="Q77" s="50"/>
    </row>
    <row r="78" spans="1:17" ht="32.450000000000003" customHeight="1" x14ac:dyDescent="0.2">
      <c r="A78" s="69" t="s">
        <v>43</v>
      </c>
      <c r="B78" s="19" t="s">
        <v>8</v>
      </c>
      <c r="C78" s="21" t="s">
        <v>44</v>
      </c>
      <c r="D78" s="21" t="s">
        <v>45</v>
      </c>
      <c r="E78" s="21" t="s">
        <v>46</v>
      </c>
      <c r="F78" s="21" t="s">
        <v>47</v>
      </c>
      <c r="G78" s="21" t="s">
        <v>48</v>
      </c>
      <c r="H78" s="21" t="s">
        <v>49</v>
      </c>
      <c r="I78" s="21" t="s">
        <v>50</v>
      </c>
      <c r="J78" s="21" t="s">
        <v>51</v>
      </c>
      <c r="L78" s="50"/>
      <c r="M78" s="70" t="s">
        <v>52</v>
      </c>
      <c r="N78" s="71">
        <f>C91+D91</f>
        <v>11117</v>
      </c>
      <c r="O78" s="72">
        <f>N78/N$93</f>
        <v>0.18094075520833333</v>
      </c>
      <c r="P78" s="50"/>
      <c r="Q78" s="50"/>
    </row>
    <row r="79" spans="1:17" s="25" customFormat="1" ht="13.5" customHeight="1" x14ac:dyDescent="0.25">
      <c r="A79" s="22" t="s">
        <v>13</v>
      </c>
      <c r="B79" s="23">
        <f t="shared" ref="B79:B90" si="5">SUM(C79:J79)</f>
        <v>9907</v>
      </c>
      <c r="C79" s="24">
        <v>553</v>
      </c>
      <c r="D79" s="24">
        <v>1149</v>
      </c>
      <c r="E79" s="24">
        <v>1225</v>
      </c>
      <c r="F79" s="24">
        <v>1367</v>
      </c>
      <c r="G79" s="24">
        <v>2203</v>
      </c>
      <c r="H79" s="24">
        <v>1730</v>
      </c>
      <c r="I79" s="24">
        <v>1066</v>
      </c>
      <c r="J79" s="24">
        <v>614</v>
      </c>
      <c r="L79" s="53"/>
      <c r="M79" s="70" t="s">
        <v>53</v>
      </c>
      <c r="N79" s="71">
        <f>E91</f>
        <v>8058</v>
      </c>
      <c r="O79" s="72">
        <f>N79/N$93</f>
        <v>0.13115234375000001</v>
      </c>
      <c r="P79" s="53"/>
      <c r="Q79" s="53"/>
    </row>
    <row r="80" spans="1:17" s="25" customFormat="1" ht="12" customHeight="1" x14ac:dyDescent="0.25">
      <c r="A80" s="27" t="s">
        <v>15</v>
      </c>
      <c r="B80" s="28">
        <f t="shared" si="5"/>
        <v>9554</v>
      </c>
      <c r="C80" s="24">
        <v>527</v>
      </c>
      <c r="D80" s="24">
        <v>1165</v>
      </c>
      <c r="E80" s="24">
        <v>1255</v>
      </c>
      <c r="F80" s="24">
        <v>1411</v>
      </c>
      <c r="G80" s="24">
        <v>1941</v>
      </c>
      <c r="H80" s="24">
        <v>1648</v>
      </c>
      <c r="I80" s="24">
        <v>997</v>
      </c>
      <c r="J80" s="24">
        <v>610</v>
      </c>
      <c r="L80" s="53"/>
      <c r="M80" s="70" t="s">
        <v>54</v>
      </c>
      <c r="N80" s="71">
        <f>F91+G91+H91+I91</f>
        <v>38478</v>
      </c>
      <c r="O80" s="72">
        <f>N80/N$93</f>
        <v>0.62626953124999996</v>
      </c>
      <c r="P80" s="53"/>
      <c r="Q80" s="53"/>
    </row>
    <row r="81" spans="1:17" s="25" customFormat="1" ht="12" customHeight="1" x14ac:dyDescent="0.25">
      <c r="A81" s="27" t="s">
        <v>17</v>
      </c>
      <c r="B81" s="28">
        <f t="shared" si="5"/>
        <v>9826</v>
      </c>
      <c r="C81" s="24">
        <v>503</v>
      </c>
      <c r="D81" s="24">
        <v>1181</v>
      </c>
      <c r="E81" s="24">
        <v>1250</v>
      </c>
      <c r="F81" s="24">
        <v>1417</v>
      </c>
      <c r="G81" s="24">
        <v>2171</v>
      </c>
      <c r="H81" s="24">
        <v>1665</v>
      </c>
      <c r="I81" s="24">
        <v>1027</v>
      </c>
      <c r="J81" s="24">
        <v>612</v>
      </c>
      <c r="L81" s="53"/>
      <c r="M81" s="70" t="s">
        <v>55</v>
      </c>
      <c r="N81" s="71">
        <f>J91</f>
        <v>3787</v>
      </c>
      <c r="O81" s="72">
        <f>N81/N$93</f>
        <v>6.1637369791666667E-2</v>
      </c>
      <c r="P81" s="53"/>
      <c r="Q81" s="53"/>
    </row>
    <row r="82" spans="1:17" s="25" customFormat="1" ht="12" customHeight="1" x14ac:dyDescent="0.25">
      <c r="A82" s="27" t="s">
        <v>19</v>
      </c>
      <c r="B82" s="28">
        <f t="shared" si="5"/>
        <v>10925</v>
      </c>
      <c r="C82" s="24">
        <v>697</v>
      </c>
      <c r="D82" s="24">
        <v>1417</v>
      </c>
      <c r="E82" s="24">
        <v>1482</v>
      </c>
      <c r="F82" s="24">
        <v>1473</v>
      </c>
      <c r="G82" s="24">
        <v>2347</v>
      </c>
      <c r="H82" s="24">
        <v>1771</v>
      </c>
      <c r="I82" s="24">
        <v>1078</v>
      </c>
      <c r="J82" s="24">
        <v>660</v>
      </c>
      <c r="L82" s="53"/>
      <c r="M82" s="53"/>
      <c r="N82" s="53"/>
      <c r="O82" s="53"/>
      <c r="P82" s="53"/>
      <c r="Q82" s="53"/>
    </row>
    <row r="83" spans="1:17" s="25" customFormat="1" ht="12" customHeight="1" x14ac:dyDescent="0.25">
      <c r="A83" s="27" t="s">
        <v>21</v>
      </c>
      <c r="B83" s="28">
        <f t="shared" si="5"/>
        <v>10984</v>
      </c>
      <c r="C83" s="24">
        <v>665</v>
      </c>
      <c r="D83" s="24">
        <v>1406</v>
      </c>
      <c r="E83" s="24">
        <v>1473</v>
      </c>
      <c r="F83" s="24">
        <v>1567</v>
      </c>
      <c r="G83" s="24">
        <v>2323</v>
      </c>
      <c r="H83" s="24">
        <v>1819</v>
      </c>
      <c r="I83" s="24">
        <v>1070</v>
      </c>
      <c r="J83" s="24">
        <v>661</v>
      </c>
      <c r="K83" s="73"/>
      <c r="L83" s="74"/>
      <c r="M83" s="53"/>
      <c r="N83" s="53"/>
      <c r="O83" s="53"/>
      <c r="P83" s="53"/>
      <c r="Q83" s="53"/>
    </row>
    <row r="84" spans="1:17" s="25" customFormat="1" ht="12" customHeight="1" x14ac:dyDescent="0.25">
      <c r="A84" s="27" t="s">
        <v>22</v>
      </c>
      <c r="B84" s="28">
        <f t="shared" si="5"/>
        <v>10244</v>
      </c>
      <c r="C84" s="24">
        <v>574</v>
      </c>
      <c r="D84" s="24">
        <v>1280</v>
      </c>
      <c r="E84" s="24">
        <v>1373</v>
      </c>
      <c r="F84" s="24">
        <v>1526</v>
      </c>
      <c r="G84" s="24">
        <v>2095</v>
      </c>
      <c r="H84" s="24">
        <v>1730</v>
      </c>
      <c r="I84" s="24">
        <v>1036</v>
      </c>
      <c r="J84" s="24">
        <v>630</v>
      </c>
      <c r="K84" s="73"/>
      <c r="L84" s="74"/>
      <c r="M84" s="70"/>
      <c r="N84" s="75"/>
      <c r="O84" s="71"/>
      <c r="P84" s="60"/>
      <c r="Q84" s="53"/>
    </row>
    <row r="85" spans="1:17" s="25" customFormat="1" ht="12" hidden="1" customHeight="1" x14ac:dyDescent="0.25">
      <c r="A85" s="27" t="s">
        <v>23</v>
      </c>
      <c r="B85" s="28">
        <f t="shared" si="5"/>
        <v>0</v>
      </c>
      <c r="C85" s="24"/>
      <c r="D85" s="24"/>
      <c r="E85" s="24"/>
      <c r="F85" s="24"/>
      <c r="G85" s="24"/>
      <c r="H85" s="24"/>
      <c r="I85" s="24"/>
      <c r="J85" s="24"/>
      <c r="K85" s="73"/>
      <c r="L85" s="74"/>
      <c r="M85" s="70"/>
      <c r="N85" s="75"/>
      <c r="O85" s="71"/>
      <c r="P85" s="60"/>
      <c r="Q85" s="53"/>
    </row>
    <row r="86" spans="1:17" s="25" customFormat="1" ht="12" hidden="1" customHeight="1" x14ac:dyDescent="0.25">
      <c r="A86" s="27" t="s">
        <v>24</v>
      </c>
      <c r="B86" s="28">
        <f t="shared" si="5"/>
        <v>0</v>
      </c>
      <c r="C86" s="24"/>
      <c r="D86" s="24"/>
      <c r="E86" s="24"/>
      <c r="F86" s="24"/>
      <c r="G86" s="24"/>
      <c r="H86" s="24"/>
      <c r="I86" s="24"/>
      <c r="J86" s="24"/>
      <c r="K86" s="73"/>
      <c r="L86" s="74"/>
      <c r="M86" s="70"/>
      <c r="N86" s="75"/>
      <c r="O86" s="71"/>
      <c r="P86" s="60"/>
      <c r="Q86" s="53"/>
    </row>
    <row r="87" spans="1:17" s="25" customFormat="1" ht="12" hidden="1" customHeight="1" x14ac:dyDescent="0.25">
      <c r="A87" s="27" t="s">
        <v>25</v>
      </c>
      <c r="B87" s="28">
        <f t="shared" si="5"/>
        <v>0</v>
      </c>
      <c r="C87" s="24"/>
      <c r="D87" s="24"/>
      <c r="E87" s="24"/>
      <c r="F87" s="24"/>
      <c r="G87" s="24"/>
      <c r="H87" s="24"/>
      <c r="I87" s="24"/>
      <c r="J87" s="24"/>
      <c r="L87" s="53"/>
      <c r="M87" s="70"/>
      <c r="N87" s="75"/>
      <c r="O87" s="71"/>
      <c r="P87" s="60"/>
      <c r="Q87" s="53"/>
    </row>
    <row r="88" spans="1:17" s="25" customFormat="1" ht="12" hidden="1" customHeight="1" x14ac:dyDescent="0.25">
      <c r="A88" s="27" t="s">
        <v>26</v>
      </c>
      <c r="B88" s="28">
        <f t="shared" si="5"/>
        <v>0</v>
      </c>
      <c r="C88" s="24"/>
      <c r="D88" s="24"/>
      <c r="E88" s="24"/>
      <c r="F88" s="24"/>
      <c r="G88" s="24"/>
      <c r="H88" s="24"/>
      <c r="I88" s="24"/>
      <c r="J88" s="24"/>
      <c r="L88" s="53"/>
      <c r="M88" s="70"/>
      <c r="N88" s="75"/>
      <c r="O88" s="71"/>
      <c r="P88" s="60"/>
      <c r="Q88" s="53"/>
    </row>
    <row r="89" spans="1:17" s="25" customFormat="1" ht="12" hidden="1" customHeight="1" x14ac:dyDescent="0.25">
      <c r="A89" s="27" t="s">
        <v>27</v>
      </c>
      <c r="B89" s="28">
        <f t="shared" si="5"/>
        <v>0</v>
      </c>
      <c r="C89" s="24"/>
      <c r="D89" s="24"/>
      <c r="E89" s="24"/>
      <c r="F89" s="24"/>
      <c r="G89" s="24"/>
      <c r="H89" s="24"/>
      <c r="I89" s="24"/>
      <c r="J89" s="24"/>
      <c r="L89" s="53"/>
      <c r="M89" s="70"/>
      <c r="N89" s="75"/>
      <c r="O89" s="71"/>
      <c r="P89" s="60"/>
      <c r="Q89" s="53"/>
    </row>
    <row r="90" spans="1:17" s="25" customFormat="1" ht="12" hidden="1" customHeight="1" x14ac:dyDescent="0.25">
      <c r="A90" s="35" t="s">
        <v>28</v>
      </c>
      <c r="B90" s="33">
        <f t="shared" si="5"/>
        <v>0</v>
      </c>
      <c r="C90" s="32"/>
      <c r="D90" s="32"/>
      <c r="E90" s="32"/>
      <c r="F90" s="32"/>
      <c r="G90" s="32"/>
      <c r="H90" s="32"/>
      <c r="I90" s="32"/>
      <c r="J90" s="32"/>
      <c r="L90" s="53"/>
      <c r="M90" s="70"/>
      <c r="N90" s="75"/>
      <c r="O90" s="71"/>
      <c r="P90" s="60"/>
      <c r="Q90" s="53"/>
    </row>
    <row r="91" spans="1:17" s="25" customFormat="1" ht="16.899999999999999" customHeight="1" x14ac:dyDescent="0.25">
      <c r="A91" s="18" t="s">
        <v>8</v>
      </c>
      <c r="B91" s="34">
        <f t="shared" ref="B91:J91" si="6">SUM(B79:B90)</f>
        <v>61440</v>
      </c>
      <c r="C91" s="34">
        <f t="shared" si="6"/>
        <v>3519</v>
      </c>
      <c r="D91" s="34">
        <f t="shared" si="6"/>
        <v>7598</v>
      </c>
      <c r="E91" s="34">
        <f t="shared" si="6"/>
        <v>8058</v>
      </c>
      <c r="F91" s="34">
        <f t="shared" si="6"/>
        <v>8761</v>
      </c>
      <c r="G91" s="34">
        <f t="shared" si="6"/>
        <v>13080</v>
      </c>
      <c r="H91" s="34">
        <f t="shared" si="6"/>
        <v>10363</v>
      </c>
      <c r="I91" s="34">
        <f t="shared" si="6"/>
        <v>6274</v>
      </c>
      <c r="J91" s="34">
        <f t="shared" si="6"/>
        <v>3787</v>
      </c>
      <c r="L91" s="53"/>
      <c r="M91" s="53"/>
      <c r="N91" s="53"/>
      <c r="O91" s="53"/>
      <c r="P91" s="53"/>
      <c r="Q91" s="53"/>
    </row>
    <row r="92" spans="1:17" s="25" customFormat="1" ht="16.899999999999999" customHeight="1" thickBot="1" x14ac:dyDescent="0.3">
      <c r="A92" s="36" t="s">
        <v>29</v>
      </c>
      <c r="B92" s="37">
        <f t="shared" ref="B92:J92" si="7">B91/$B91</f>
        <v>1</v>
      </c>
      <c r="C92" s="37">
        <f>C91/$B91</f>
        <v>5.7275390624999999E-2</v>
      </c>
      <c r="D92" s="37">
        <f t="shared" si="7"/>
        <v>0.12366536458333334</v>
      </c>
      <c r="E92" s="37">
        <f t="shared" si="7"/>
        <v>0.13115234375000001</v>
      </c>
      <c r="F92" s="37">
        <f t="shared" si="7"/>
        <v>0.14259440104166668</v>
      </c>
      <c r="G92" s="37">
        <f t="shared" si="7"/>
        <v>0.212890625</v>
      </c>
      <c r="H92" s="37">
        <f t="shared" si="7"/>
        <v>0.16866861979166667</v>
      </c>
      <c r="I92" s="37">
        <f t="shared" si="7"/>
        <v>0.10211588541666666</v>
      </c>
      <c r="J92" s="37">
        <f t="shared" si="7"/>
        <v>6.1637369791666667E-2</v>
      </c>
      <c r="L92" s="53"/>
      <c r="M92" s="53"/>
      <c r="N92" s="53"/>
      <c r="O92" s="53"/>
      <c r="P92" s="53"/>
      <c r="Q92" s="53"/>
    </row>
    <row r="93" spans="1:17" ht="6.75" customHeight="1" x14ac:dyDescent="0.2">
      <c r="A93" s="65"/>
      <c r="B93" s="76"/>
      <c r="F93" s="76"/>
      <c r="G93" s="76"/>
      <c r="H93" s="76"/>
      <c r="I93" s="76"/>
      <c r="L93" s="68"/>
      <c r="M93" s="77" t="s">
        <v>8</v>
      </c>
      <c r="N93" s="78">
        <f>SUM(N77:N90)</f>
        <v>61440</v>
      </c>
      <c r="O93" s="79">
        <f>N93/N$93</f>
        <v>1</v>
      </c>
      <c r="P93" s="68"/>
      <c r="Q93" s="80"/>
    </row>
    <row r="94" spans="1:17" ht="6.75" customHeight="1" x14ac:dyDescent="0.2">
      <c r="A94" s="65"/>
      <c r="B94" s="76"/>
      <c r="F94" s="76"/>
      <c r="G94" s="76"/>
      <c r="H94" s="76"/>
      <c r="I94" s="76"/>
      <c r="L94" s="68"/>
      <c r="M94" s="77"/>
      <c r="N94" s="78"/>
      <c r="O94" s="79"/>
      <c r="P94" s="68"/>
      <c r="Q94" s="80"/>
    </row>
    <row r="95" spans="1:17" ht="6.75" customHeight="1" x14ac:dyDescent="0.2">
      <c r="A95" s="65"/>
      <c r="B95" s="76"/>
      <c r="F95" s="76"/>
      <c r="G95" s="76"/>
      <c r="H95" s="76"/>
      <c r="I95" s="76"/>
      <c r="L95" s="68"/>
      <c r="M95" s="77"/>
      <c r="N95" s="78"/>
      <c r="O95" s="79"/>
      <c r="P95" s="68"/>
      <c r="Q95" s="80"/>
    </row>
    <row r="96" spans="1:17" ht="6.75" customHeight="1" x14ac:dyDescent="0.2">
      <c r="A96" s="65"/>
      <c r="B96" s="76"/>
      <c r="F96" s="76"/>
      <c r="G96" s="76"/>
      <c r="H96" s="76"/>
      <c r="I96" s="76"/>
      <c r="L96" s="68"/>
      <c r="M96" s="77"/>
      <c r="N96" s="78"/>
      <c r="O96" s="79"/>
      <c r="P96" s="68"/>
      <c r="Q96" s="80"/>
    </row>
    <row r="97" spans="1:17" ht="6.75" customHeight="1" x14ac:dyDescent="0.2">
      <c r="A97" s="65"/>
      <c r="B97" s="76"/>
      <c r="F97" s="76"/>
      <c r="G97" s="76"/>
      <c r="H97" s="76"/>
      <c r="I97" s="76"/>
      <c r="L97" s="68"/>
      <c r="M97" s="77"/>
      <c r="N97" s="78"/>
      <c r="O97" s="79"/>
      <c r="P97" s="68"/>
      <c r="Q97" s="80"/>
    </row>
    <row r="98" spans="1:17" ht="6.75" customHeight="1" x14ac:dyDescent="0.2">
      <c r="A98" s="65"/>
      <c r="B98" s="76"/>
      <c r="F98" s="76"/>
      <c r="G98" s="76"/>
      <c r="H98" s="76"/>
      <c r="I98" s="76"/>
      <c r="L98" s="68"/>
      <c r="M98" s="77"/>
      <c r="N98" s="78"/>
      <c r="O98" s="79"/>
      <c r="P98" s="68"/>
      <c r="Q98" s="80"/>
    </row>
    <row r="99" spans="1:17" ht="6.75" customHeight="1" x14ac:dyDescent="0.2">
      <c r="A99" s="65"/>
      <c r="B99" s="76"/>
      <c r="F99" s="76"/>
      <c r="G99" s="76"/>
      <c r="H99" s="76"/>
      <c r="I99" s="76"/>
      <c r="L99" s="68"/>
      <c r="M99" s="77"/>
      <c r="N99" s="78"/>
      <c r="O99" s="79"/>
      <c r="P99" s="68"/>
      <c r="Q99" s="80"/>
    </row>
    <row r="100" spans="1:17" ht="6.75" customHeight="1" x14ac:dyDescent="0.2">
      <c r="A100" s="65"/>
      <c r="B100" s="76"/>
      <c r="F100" s="76"/>
      <c r="G100" s="76"/>
      <c r="H100" s="76"/>
      <c r="I100" s="76"/>
      <c r="L100" s="68"/>
      <c r="M100" s="77"/>
      <c r="N100" s="78"/>
      <c r="O100" s="79"/>
      <c r="P100" s="68"/>
      <c r="Q100" s="80"/>
    </row>
    <row r="101" spans="1:17" ht="6.75" customHeight="1" x14ac:dyDescent="0.2">
      <c r="A101" s="65"/>
      <c r="B101" s="76"/>
      <c r="F101" s="76"/>
      <c r="G101" s="76"/>
      <c r="H101" s="76"/>
      <c r="I101" s="76"/>
      <c r="L101" s="68"/>
      <c r="M101" s="77"/>
      <c r="N101" s="78"/>
      <c r="O101" s="79"/>
      <c r="P101" s="68"/>
      <c r="Q101" s="80"/>
    </row>
    <row r="102" spans="1:17" ht="6.75" customHeight="1" x14ac:dyDescent="0.2">
      <c r="A102" s="65"/>
      <c r="B102" s="76"/>
      <c r="F102" s="76"/>
      <c r="G102" s="76"/>
      <c r="H102" s="76"/>
      <c r="I102" s="76"/>
      <c r="L102" s="68"/>
      <c r="M102" s="77"/>
      <c r="N102" s="78"/>
      <c r="O102" s="79"/>
      <c r="P102" s="68"/>
      <c r="Q102" s="80"/>
    </row>
    <row r="103" spans="1:17" ht="6.75" customHeight="1" x14ac:dyDescent="0.2">
      <c r="A103" s="65"/>
      <c r="B103" s="76"/>
      <c r="F103" s="76"/>
      <c r="G103" s="76"/>
      <c r="H103" s="76"/>
      <c r="I103" s="76"/>
      <c r="L103" s="68"/>
      <c r="M103" s="77"/>
      <c r="N103" s="78"/>
      <c r="O103" s="79"/>
      <c r="P103" s="68"/>
      <c r="Q103" s="80"/>
    </row>
    <row r="104" spans="1:17" ht="6.75" customHeight="1" x14ac:dyDescent="0.2">
      <c r="A104" s="65"/>
      <c r="B104" s="76"/>
      <c r="F104" s="76"/>
      <c r="G104" s="76"/>
      <c r="H104" s="76"/>
      <c r="I104" s="76"/>
      <c r="L104" s="68"/>
      <c r="M104" s="77"/>
      <c r="N104" s="78"/>
      <c r="O104" s="79"/>
      <c r="P104" s="68"/>
      <c r="Q104" s="80"/>
    </row>
    <row r="105" spans="1:17" x14ac:dyDescent="0.2">
      <c r="A105" s="65"/>
      <c r="B105" s="76"/>
      <c r="F105" s="76"/>
      <c r="G105" s="76"/>
      <c r="H105" s="76"/>
      <c r="I105" s="76"/>
      <c r="L105" s="68"/>
      <c r="M105" s="77"/>
      <c r="N105" s="78"/>
      <c r="O105" s="79"/>
      <c r="P105" s="68"/>
      <c r="Q105" s="80"/>
    </row>
    <row r="106" spans="1:17" ht="16.5" thickBot="1" x14ac:dyDescent="0.3">
      <c r="A106" s="81" t="s">
        <v>56</v>
      </c>
      <c r="B106" s="16"/>
      <c r="C106" s="16"/>
      <c r="D106" s="16"/>
      <c r="E106" s="16"/>
      <c r="F106" s="16"/>
      <c r="H106" s="15" t="s">
        <v>57</v>
      </c>
      <c r="I106" s="16"/>
      <c r="J106" s="16"/>
      <c r="K106" s="16"/>
      <c r="L106" s="82"/>
      <c r="M106" s="82"/>
      <c r="N106" s="82"/>
      <c r="O106" s="82"/>
      <c r="P106" s="82"/>
      <c r="Q106" s="15"/>
    </row>
    <row r="107" spans="1:17" ht="3.75" customHeight="1" x14ac:dyDescent="0.25">
      <c r="A107" s="83"/>
      <c r="B107" s="83"/>
      <c r="C107" s="83"/>
      <c r="D107" s="83"/>
      <c r="E107" s="83"/>
      <c r="F107" s="83"/>
      <c r="G107" s="83"/>
      <c r="H107" s="83"/>
      <c r="I107" s="83"/>
      <c r="J107" s="83"/>
      <c r="K107" s="83"/>
      <c r="L107" s="83"/>
      <c r="M107" s="83"/>
      <c r="N107" s="83"/>
      <c r="O107" s="83"/>
      <c r="P107" s="83"/>
    </row>
    <row r="108" spans="1:17" ht="2.25" customHeight="1" x14ac:dyDescent="0.2"/>
    <row r="109" spans="1:17" ht="6" hidden="1" customHeight="1" x14ac:dyDescent="0.2"/>
    <row r="110" spans="1:17" ht="28.15" customHeight="1" x14ac:dyDescent="0.2">
      <c r="A110" s="84" t="s">
        <v>7</v>
      </c>
      <c r="B110" s="85" t="s">
        <v>8</v>
      </c>
      <c r="C110" s="86" t="s">
        <v>58</v>
      </c>
      <c r="D110" s="85" t="s">
        <v>59</v>
      </c>
      <c r="E110" s="85" t="s">
        <v>60</v>
      </c>
      <c r="F110" s="85" t="s">
        <v>61</v>
      </c>
      <c r="G110" s="87"/>
      <c r="H110" s="84" t="s">
        <v>7</v>
      </c>
      <c r="I110" s="86" t="s">
        <v>62</v>
      </c>
      <c r="J110" s="86" t="s">
        <v>8</v>
      </c>
      <c r="K110" s="86" t="s">
        <v>63</v>
      </c>
      <c r="L110" s="86"/>
      <c r="M110" s="86"/>
      <c r="N110" s="86" t="s">
        <v>8</v>
      </c>
      <c r="O110" s="86" t="s">
        <v>64</v>
      </c>
      <c r="P110" s="86"/>
      <c r="Q110" s="86"/>
    </row>
    <row r="111" spans="1:17" ht="16.5" x14ac:dyDescent="0.2">
      <c r="A111" s="84"/>
      <c r="B111" s="85"/>
      <c r="C111" s="86"/>
      <c r="D111" s="85"/>
      <c r="E111" s="85"/>
      <c r="F111" s="85"/>
      <c r="G111" s="87"/>
      <c r="H111" s="84"/>
      <c r="I111" s="86"/>
      <c r="J111" s="86"/>
      <c r="K111" s="88" t="s">
        <v>65</v>
      </c>
      <c r="L111" s="88" t="s">
        <v>66</v>
      </c>
      <c r="M111" s="88" t="s">
        <v>67</v>
      </c>
      <c r="N111" s="86"/>
      <c r="O111" s="89" t="s">
        <v>65</v>
      </c>
      <c r="P111" s="89" t="s">
        <v>66</v>
      </c>
      <c r="Q111" s="89" t="s">
        <v>67</v>
      </c>
    </row>
    <row r="112" spans="1:17" ht="16.899999999999999" customHeight="1" x14ac:dyDescent="0.2">
      <c r="A112" s="90" t="s">
        <v>13</v>
      </c>
      <c r="B112" s="23">
        <f>SUM(C112:F112)</f>
        <v>9907</v>
      </c>
      <c r="C112" s="24">
        <v>51</v>
      </c>
      <c r="D112" s="24">
        <v>4994</v>
      </c>
      <c r="E112" s="24">
        <v>4063</v>
      </c>
      <c r="F112" s="24">
        <v>799</v>
      </c>
      <c r="G112" s="91"/>
      <c r="H112" s="90" t="s">
        <v>13</v>
      </c>
      <c r="I112" s="92">
        <v>218</v>
      </c>
      <c r="J112" s="23">
        <f t="shared" ref="J112:J123" si="8">K112+L112+M112</f>
        <v>416</v>
      </c>
      <c r="K112" s="93">
        <v>264</v>
      </c>
      <c r="L112" s="93">
        <v>145</v>
      </c>
      <c r="M112" s="93">
        <v>7</v>
      </c>
      <c r="N112" s="23">
        <f t="shared" ref="N112:N123" si="9">O112+P112+Q112</f>
        <v>3</v>
      </c>
      <c r="O112" s="93">
        <v>2</v>
      </c>
      <c r="P112" s="93">
        <v>1</v>
      </c>
      <c r="Q112" s="93">
        <v>0</v>
      </c>
    </row>
    <row r="113" spans="1:17" ht="16.899999999999999" customHeight="1" x14ac:dyDescent="0.2">
      <c r="A113" s="27" t="s">
        <v>15</v>
      </c>
      <c r="B113" s="28">
        <f>SUM(C113:F113)</f>
        <v>9554</v>
      </c>
      <c r="C113" s="24">
        <v>51</v>
      </c>
      <c r="D113" s="24">
        <v>4875</v>
      </c>
      <c r="E113" s="24">
        <v>3705</v>
      </c>
      <c r="F113" s="24">
        <v>923</v>
      </c>
      <c r="G113" s="91"/>
      <c r="H113" s="27" t="s">
        <v>15</v>
      </c>
      <c r="I113" s="92">
        <v>179</v>
      </c>
      <c r="J113" s="28">
        <f t="shared" si="8"/>
        <v>473</v>
      </c>
      <c r="K113" s="93">
        <v>336</v>
      </c>
      <c r="L113" s="93">
        <v>131</v>
      </c>
      <c r="M113" s="93">
        <v>6</v>
      </c>
      <c r="N113" s="28">
        <f t="shared" si="9"/>
        <v>1</v>
      </c>
      <c r="O113" s="93">
        <v>0</v>
      </c>
      <c r="P113" s="93">
        <v>1</v>
      </c>
      <c r="Q113" s="93">
        <v>0</v>
      </c>
    </row>
    <row r="114" spans="1:17" ht="16.899999999999999" customHeight="1" x14ac:dyDescent="0.2">
      <c r="A114" s="94" t="s">
        <v>17</v>
      </c>
      <c r="B114" s="28">
        <f>SUM(C114:F114)</f>
        <v>9826</v>
      </c>
      <c r="C114" s="24">
        <v>53</v>
      </c>
      <c r="D114" s="24">
        <v>5060</v>
      </c>
      <c r="E114" s="24">
        <v>3898</v>
      </c>
      <c r="F114" s="24">
        <v>815</v>
      </c>
      <c r="G114" s="91"/>
      <c r="H114" s="94" t="s">
        <v>17</v>
      </c>
      <c r="I114" s="92">
        <v>223</v>
      </c>
      <c r="J114" s="28">
        <f>K114+L114+M114</f>
        <v>417</v>
      </c>
      <c r="K114" s="93">
        <v>286</v>
      </c>
      <c r="L114" s="93">
        <v>130</v>
      </c>
      <c r="M114" s="93">
        <v>1</v>
      </c>
      <c r="N114" s="28">
        <f>O114+P114+Q114</f>
        <v>4</v>
      </c>
      <c r="O114" s="93">
        <v>4</v>
      </c>
      <c r="P114" s="93">
        <v>0</v>
      </c>
      <c r="Q114" s="93">
        <v>0</v>
      </c>
    </row>
    <row r="115" spans="1:17" ht="16.899999999999999" customHeight="1" x14ac:dyDescent="0.2">
      <c r="A115" s="27" t="s">
        <v>19</v>
      </c>
      <c r="B115" s="28">
        <f>SUM(C115:F115)</f>
        <v>10925</v>
      </c>
      <c r="C115" s="24">
        <v>66</v>
      </c>
      <c r="D115" s="24">
        <v>5556</v>
      </c>
      <c r="E115" s="24">
        <v>4308</v>
      </c>
      <c r="F115" s="24">
        <v>995</v>
      </c>
      <c r="G115" s="91"/>
      <c r="H115" s="27" t="s">
        <v>19</v>
      </c>
      <c r="I115" s="92">
        <v>235</v>
      </c>
      <c r="J115" s="28">
        <f t="shared" si="8"/>
        <v>495</v>
      </c>
      <c r="K115" s="93">
        <v>368</v>
      </c>
      <c r="L115" s="93">
        <v>122</v>
      </c>
      <c r="M115" s="93">
        <v>5</v>
      </c>
      <c r="N115" s="28">
        <f t="shared" si="9"/>
        <v>4</v>
      </c>
      <c r="O115" s="93">
        <v>4</v>
      </c>
      <c r="P115" s="93">
        <v>0</v>
      </c>
      <c r="Q115" s="93">
        <v>0</v>
      </c>
    </row>
    <row r="116" spans="1:17" ht="16.899999999999999" customHeight="1" x14ac:dyDescent="0.2">
      <c r="A116" s="94" t="s">
        <v>21</v>
      </c>
      <c r="B116" s="28">
        <f>SUM(C116:F116)</f>
        <v>10984</v>
      </c>
      <c r="C116" s="24">
        <v>47</v>
      </c>
      <c r="D116" s="24">
        <v>5480</v>
      </c>
      <c r="E116" s="24">
        <v>4378</v>
      </c>
      <c r="F116" s="24">
        <v>1079</v>
      </c>
      <c r="G116" s="91"/>
      <c r="H116" s="94" t="s">
        <v>21</v>
      </c>
      <c r="I116" s="92">
        <v>265</v>
      </c>
      <c r="J116" s="28">
        <f t="shared" si="8"/>
        <v>522</v>
      </c>
      <c r="K116" s="93">
        <v>364</v>
      </c>
      <c r="L116" s="93">
        <v>155</v>
      </c>
      <c r="M116" s="93">
        <v>3</v>
      </c>
      <c r="N116" s="95">
        <f t="shared" si="9"/>
        <v>1</v>
      </c>
      <c r="O116" s="93">
        <v>1</v>
      </c>
      <c r="P116" s="93">
        <v>0</v>
      </c>
      <c r="Q116" s="93">
        <v>0</v>
      </c>
    </row>
    <row r="117" spans="1:17" ht="16.899999999999999" customHeight="1" x14ac:dyDescent="0.2">
      <c r="A117" s="27" t="s">
        <v>22</v>
      </c>
      <c r="B117" s="28">
        <f t="shared" ref="B117:B122" si="10">SUM(C117:F117)</f>
        <v>10244</v>
      </c>
      <c r="C117" s="24">
        <v>50</v>
      </c>
      <c r="D117" s="24">
        <v>5151</v>
      </c>
      <c r="E117" s="24">
        <v>4043</v>
      </c>
      <c r="F117" s="24">
        <v>1000</v>
      </c>
      <c r="G117" s="91"/>
      <c r="H117" s="27" t="s">
        <v>22</v>
      </c>
      <c r="I117" s="92">
        <v>186</v>
      </c>
      <c r="J117" s="28">
        <f t="shared" si="8"/>
        <v>472</v>
      </c>
      <c r="K117" s="93">
        <v>316</v>
      </c>
      <c r="L117" s="93">
        <v>152</v>
      </c>
      <c r="M117" s="93">
        <v>4</v>
      </c>
      <c r="N117" s="28">
        <f t="shared" si="9"/>
        <v>7</v>
      </c>
      <c r="O117" s="93">
        <v>4</v>
      </c>
      <c r="P117" s="93">
        <v>3</v>
      </c>
      <c r="Q117" s="93">
        <v>0</v>
      </c>
    </row>
    <row r="118" spans="1:17" ht="16.899999999999999" hidden="1" customHeight="1" x14ac:dyDescent="0.2">
      <c r="A118" s="94" t="s">
        <v>23</v>
      </c>
      <c r="B118" s="28">
        <f t="shared" si="10"/>
        <v>0</v>
      </c>
      <c r="C118" s="24"/>
      <c r="D118" s="24"/>
      <c r="E118" s="24"/>
      <c r="F118" s="24"/>
      <c r="G118" s="91"/>
      <c r="H118" s="27" t="s">
        <v>23</v>
      </c>
      <c r="I118" s="92"/>
      <c r="J118" s="28">
        <f t="shared" si="8"/>
        <v>0</v>
      </c>
      <c r="K118" s="93"/>
      <c r="L118" s="93"/>
      <c r="M118" s="93"/>
      <c r="N118" s="28">
        <f t="shared" si="9"/>
        <v>0</v>
      </c>
      <c r="O118" s="93"/>
      <c r="P118" s="93"/>
      <c r="Q118" s="93"/>
    </row>
    <row r="119" spans="1:17" ht="16.899999999999999" hidden="1" customHeight="1" x14ac:dyDescent="0.2">
      <c r="A119" s="27" t="s">
        <v>24</v>
      </c>
      <c r="B119" s="28">
        <f t="shared" si="10"/>
        <v>0</v>
      </c>
      <c r="C119" s="24"/>
      <c r="D119" s="24"/>
      <c r="E119" s="24"/>
      <c r="F119" s="24"/>
      <c r="G119" s="91"/>
      <c r="H119" s="27" t="s">
        <v>24</v>
      </c>
      <c r="I119" s="92"/>
      <c r="J119" s="28">
        <f t="shared" si="8"/>
        <v>0</v>
      </c>
      <c r="K119" s="93"/>
      <c r="L119" s="93"/>
      <c r="M119" s="93"/>
      <c r="N119" s="28">
        <f t="shared" si="9"/>
        <v>0</v>
      </c>
      <c r="O119" s="93"/>
      <c r="P119" s="93"/>
      <c r="Q119" s="93"/>
    </row>
    <row r="120" spans="1:17" ht="16.899999999999999" hidden="1" customHeight="1" x14ac:dyDescent="0.2">
      <c r="A120" s="94" t="s">
        <v>25</v>
      </c>
      <c r="B120" s="28">
        <f t="shared" si="10"/>
        <v>0</v>
      </c>
      <c r="C120" s="24"/>
      <c r="D120" s="24"/>
      <c r="E120" s="24"/>
      <c r="F120" s="24"/>
      <c r="G120" s="91"/>
      <c r="H120" s="94" t="s">
        <v>25</v>
      </c>
      <c r="I120" s="92"/>
      <c r="J120" s="28">
        <f t="shared" si="8"/>
        <v>0</v>
      </c>
      <c r="K120" s="93"/>
      <c r="L120" s="93"/>
      <c r="M120" s="93"/>
      <c r="N120" s="28">
        <f t="shared" si="9"/>
        <v>0</v>
      </c>
      <c r="O120" s="93"/>
      <c r="P120" s="93"/>
      <c r="Q120" s="93"/>
    </row>
    <row r="121" spans="1:17" ht="16.899999999999999" hidden="1" customHeight="1" x14ac:dyDescent="0.2">
      <c r="A121" s="27" t="s">
        <v>26</v>
      </c>
      <c r="B121" s="28">
        <f t="shared" si="10"/>
        <v>0</v>
      </c>
      <c r="C121" s="24"/>
      <c r="D121" s="24"/>
      <c r="E121" s="24"/>
      <c r="F121" s="24"/>
      <c r="G121" s="87"/>
      <c r="H121" s="27" t="s">
        <v>26</v>
      </c>
      <c r="I121" s="92"/>
      <c r="J121" s="28">
        <f t="shared" si="8"/>
        <v>0</v>
      </c>
      <c r="K121" s="93"/>
      <c r="L121" s="93"/>
      <c r="M121" s="93"/>
      <c r="N121" s="28">
        <f t="shared" si="9"/>
        <v>0</v>
      </c>
      <c r="O121" s="93"/>
      <c r="P121" s="93"/>
      <c r="Q121" s="93"/>
    </row>
    <row r="122" spans="1:17" ht="17.25" hidden="1" customHeight="1" x14ac:dyDescent="0.2">
      <c r="A122" s="94" t="s">
        <v>27</v>
      </c>
      <c r="B122" s="28">
        <f t="shared" si="10"/>
        <v>0</v>
      </c>
      <c r="C122" s="24"/>
      <c r="D122" s="24"/>
      <c r="E122" s="24"/>
      <c r="F122" s="24"/>
      <c r="G122" s="87"/>
      <c r="H122" s="94" t="s">
        <v>27</v>
      </c>
      <c r="I122" s="92"/>
      <c r="J122" s="28">
        <f t="shared" si="8"/>
        <v>0</v>
      </c>
      <c r="K122" s="93"/>
      <c r="L122" s="93"/>
      <c r="M122" s="93"/>
      <c r="N122" s="28">
        <f t="shared" si="9"/>
        <v>0</v>
      </c>
      <c r="O122" s="93"/>
      <c r="P122" s="93"/>
      <c r="Q122" s="93"/>
    </row>
    <row r="123" spans="1:17" ht="19.899999999999999" hidden="1" customHeight="1" x14ac:dyDescent="0.2">
      <c r="A123" s="96" t="s">
        <v>28</v>
      </c>
      <c r="B123" s="97">
        <f>SUM(C123:F123)</f>
        <v>0</v>
      </c>
      <c r="C123" s="32"/>
      <c r="D123" s="32"/>
      <c r="E123" s="32"/>
      <c r="F123" s="32"/>
      <c r="G123" s="87"/>
      <c r="H123" s="35" t="s">
        <v>28</v>
      </c>
      <c r="I123" s="98"/>
      <c r="J123" s="33">
        <f t="shared" si="8"/>
        <v>0</v>
      </c>
      <c r="K123" s="99"/>
      <c r="L123" s="99"/>
      <c r="M123" s="99"/>
      <c r="N123" s="33">
        <f t="shared" si="9"/>
        <v>0</v>
      </c>
      <c r="O123" s="99"/>
      <c r="P123" s="99"/>
      <c r="Q123" s="99"/>
    </row>
    <row r="124" spans="1:17" ht="16.899999999999999" customHeight="1" x14ac:dyDescent="0.2">
      <c r="A124" s="100" t="s">
        <v>8</v>
      </c>
      <c r="B124" s="101">
        <f>SUM(B112:B123)</f>
        <v>61440</v>
      </c>
      <c r="C124" s="101">
        <f>SUM(C112:C123)</f>
        <v>318</v>
      </c>
      <c r="D124" s="101">
        <f>SUM(D112:D123)</f>
        <v>31116</v>
      </c>
      <c r="E124" s="101">
        <f>SUM(E112:E123)</f>
        <v>24395</v>
      </c>
      <c r="F124" s="101">
        <f>SUM(F112:F123)</f>
        <v>5611</v>
      </c>
      <c r="G124" s="87"/>
      <c r="H124" s="102" t="s">
        <v>8</v>
      </c>
      <c r="I124" s="34">
        <f t="shared" ref="I124:Q124" si="11">SUM(I112:I123)</f>
        <v>1306</v>
      </c>
      <c r="J124" s="34">
        <f>SUM(J112:J123)</f>
        <v>2795</v>
      </c>
      <c r="K124" s="34">
        <f>SUM(K112:K123)</f>
        <v>1934</v>
      </c>
      <c r="L124" s="34">
        <f t="shared" si="11"/>
        <v>835</v>
      </c>
      <c r="M124" s="34">
        <f t="shared" si="11"/>
        <v>26</v>
      </c>
      <c r="N124" s="34">
        <f>SUM(N112:N123)</f>
        <v>20</v>
      </c>
      <c r="O124" s="34">
        <f t="shared" si="11"/>
        <v>15</v>
      </c>
      <c r="P124" s="34">
        <f t="shared" si="11"/>
        <v>5</v>
      </c>
      <c r="Q124" s="34">
        <f t="shared" si="11"/>
        <v>0</v>
      </c>
    </row>
    <row r="125" spans="1:17" ht="16.899999999999999" customHeight="1" thickBot="1" x14ac:dyDescent="0.25">
      <c r="A125" s="103" t="s">
        <v>29</v>
      </c>
      <c r="B125" s="104">
        <f>B124/$B124</f>
        <v>1</v>
      </c>
      <c r="C125" s="104">
        <f>C124/$B124</f>
        <v>5.1757812499999998E-3</v>
      </c>
      <c r="D125" s="104">
        <f>D124/$B124</f>
        <v>0.50644531250000002</v>
      </c>
      <c r="E125" s="104">
        <f>E124/$B124</f>
        <v>0.39705403645833331</v>
      </c>
      <c r="F125" s="104">
        <f>F124/$B124</f>
        <v>9.1324869791666666E-2</v>
      </c>
      <c r="G125" s="87"/>
      <c r="H125" s="105" t="s">
        <v>29</v>
      </c>
      <c r="I125" s="37">
        <f>I124/I124</f>
        <v>1</v>
      </c>
      <c r="J125" s="37">
        <f>J124/$J$124</f>
        <v>1</v>
      </c>
      <c r="K125" s="37">
        <f>K124/$J$124</f>
        <v>0.69194991055456168</v>
      </c>
      <c r="L125" s="37">
        <f>L124/$J$124</f>
        <v>0.29874776386404295</v>
      </c>
      <c r="M125" s="37">
        <f>M124/$J$124</f>
        <v>9.3023255813953487E-3</v>
      </c>
      <c r="N125" s="37">
        <f>N124/$N$124</f>
        <v>1</v>
      </c>
      <c r="O125" s="37">
        <f>O124/$N$124</f>
        <v>0.75</v>
      </c>
      <c r="P125" s="37">
        <f>P124/$N$124</f>
        <v>0.25</v>
      </c>
      <c r="Q125" s="37">
        <f>Q124/$N$124</f>
        <v>0</v>
      </c>
    </row>
    <row r="126" spans="1:17" ht="5.25" customHeight="1" x14ac:dyDescent="0.2">
      <c r="C126" s="76"/>
      <c r="D126" s="76"/>
      <c r="E126" s="76"/>
    </row>
    <row r="127" spans="1:17" ht="23.25" customHeight="1" x14ac:dyDescent="0.2">
      <c r="C127" s="76"/>
      <c r="D127" s="76"/>
      <c r="E127" s="76"/>
      <c r="H127" s="106" t="s">
        <v>68</v>
      </c>
      <c r="I127" s="106"/>
      <c r="J127" s="106"/>
      <c r="K127" s="106"/>
      <c r="L127" s="106"/>
      <c r="M127" s="106"/>
      <c r="N127" s="106"/>
      <c r="O127" s="106"/>
      <c r="P127" s="106"/>
      <c r="Q127" s="106"/>
    </row>
    <row r="128" spans="1:17" ht="42" customHeight="1" x14ac:dyDescent="0.2">
      <c r="C128" s="76"/>
      <c r="D128" s="76"/>
      <c r="E128" s="76"/>
    </row>
    <row r="129" spans="1:17" ht="6.6" customHeight="1" x14ac:dyDescent="0.2">
      <c r="C129" s="76"/>
      <c r="D129" s="76"/>
      <c r="E129" s="76"/>
    </row>
    <row r="130" spans="1:17" ht="1.9" customHeight="1" x14ac:dyDescent="0.2">
      <c r="C130" s="76"/>
      <c r="D130" s="76"/>
      <c r="E130" s="76"/>
    </row>
    <row r="131" spans="1:17" ht="15.75" x14ac:dyDescent="0.25">
      <c r="A131" s="107" t="s">
        <v>69</v>
      </c>
      <c r="B131" s="107"/>
      <c r="C131" s="107"/>
      <c r="D131" s="107"/>
      <c r="E131" s="107"/>
      <c r="F131" s="107"/>
      <c r="G131" s="107"/>
      <c r="H131" s="107"/>
      <c r="I131" s="107"/>
      <c r="J131" s="107"/>
      <c r="K131" s="107"/>
      <c r="L131" s="107"/>
      <c r="M131" s="107"/>
      <c r="N131" s="107"/>
      <c r="O131" s="107"/>
      <c r="P131" s="107"/>
    </row>
    <row r="132" spans="1:17" ht="3" customHeight="1" thickBot="1" x14ac:dyDescent="0.3">
      <c r="A132" s="108"/>
      <c r="B132" s="108"/>
      <c r="C132" s="108"/>
      <c r="D132" s="108"/>
      <c r="E132" s="108"/>
      <c r="F132" s="108"/>
      <c r="G132" s="108"/>
      <c r="H132" s="108"/>
      <c r="I132" s="108"/>
      <c r="J132" s="108"/>
      <c r="K132" s="108"/>
      <c r="L132" s="108"/>
      <c r="M132" s="108"/>
      <c r="N132" s="108"/>
      <c r="O132" s="108"/>
      <c r="P132" s="108"/>
      <c r="Q132" s="15"/>
    </row>
    <row r="133" spans="1:17" ht="3.75" customHeight="1" x14ac:dyDescent="0.2"/>
    <row r="134" spans="1:17" ht="3.75" customHeight="1" x14ac:dyDescent="0.2"/>
    <row r="135" spans="1:17" ht="36.75" customHeight="1" x14ac:dyDescent="0.2">
      <c r="A135" s="69" t="s">
        <v>70</v>
      </c>
      <c r="B135" s="19" t="s">
        <v>8</v>
      </c>
      <c r="C135" s="21" t="s">
        <v>44</v>
      </c>
      <c r="D135" s="21" t="s">
        <v>45</v>
      </c>
      <c r="E135" s="21" t="s">
        <v>46</v>
      </c>
      <c r="F135" s="21" t="s">
        <v>47</v>
      </c>
      <c r="G135" s="21" t="s">
        <v>48</v>
      </c>
      <c r="H135" s="21" t="s">
        <v>49</v>
      </c>
      <c r="I135" s="21" t="s">
        <v>50</v>
      </c>
      <c r="J135" s="21" t="s">
        <v>51</v>
      </c>
      <c r="M135" s="109" t="s">
        <v>52</v>
      </c>
      <c r="N135" s="109" t="s">
        <v>53</v>
      </c>
      <c r="O135" s="109" t="s">
        <v>71</v>
      </c>
      <c r="P135" s="109" t="s">
        <v>72</v>
      </c>
    </row>
    <row r="136" spans="1:17" ht="16.899999999999999" customHeight="1" x14ac:dyDescent="0.2">
      <c r="A136" s="110" t="s">
        <v>73</v>
      </c>
      <c r="B136" s="111">
        <f>SUM(C136:J136)</f>
        <v>318</v>
      </c>
      <c r="C136" s="24">
        <v>31</v>
      </c>
      <c r="D136" s="24">
        <v>42</v>
      </c>
      <c r="E136" s="24">
        <v>44</v>
      </c>
      <c r="F136" s="24">
        <v>35</v>
      </c>
      <c r="G136" s="24">
        <v>50</v>
      </c>
      <c r="H136" s="24">
        <v>38</v>
      </c>
      <c r="I136" s="24">
        <v>29</v>
      </c>
      <c r="J136" s="24">
        <v>49</v>
      </c>
      <c r="M136" s="109"/>
      <c r="N136" s="109"/>
      <c r="O136" s="109"/>
      <c r="P136" s="109"/>
    </row>
    <row r="137" spans="1:17" ht="16.899999999999999" customHeight="1" x14ac:dyDescent="0.2">
      <c r="A137" s="90" t="s">
        <v>59</v>
      </c>
      <c r="B137" s="28">
        <f>SUM(C137:J137)</f>
        <v>31116</v>
      </c>
      <c r="C137" s="24">
        <v>1890</v>
      </c>
      <c r="D137" s="24">
        <v>3884</v>
      </c>
      <c r="E137" s="24">
        <v>3154</v>
      </c>
      <c r="F137" s="24">
        <v>3438</v>
      </c>
      <c r="G137" s="24">
        <v>6437</v>
      </c>
      <c r="H137" s="24">
        <v>5809</v>
      </c>
      <c r="I137" s="24">
        <v>3873</v>
      </c>
      <c r="J137" s="24">
        <v>2631</v>
      </c>
      <c r="L137" s="1" t="s">
        <v>59</v>
      </c>
      <c r="M137" s="112">
        <f>C137+D137</f>
        <v>5774</v>
      </c>
      <c r="N137" s="112">
        <f>E137</f>
        <v>3154</v>
      </c>
      <c r="O137" s="112">
        <f>F137+G137+H137+I137</f>
        <v>19557</v>
      </c>
      <c r="P137" s="113">
        <f>J137</f>
        <v>2631</v>
      </c>
    </row>
    <row r="138" spans="1:17" ht="16.899999999999999" customHeight="1" x14ac:dyDescent="0.2">
      <c r="A138" s="94" t="s">
        <v>60</v>
      </c>
      <c r="B138" s="28">
        <f>SUM(C138:J138)</f>
        <v>24395</v>
      </c>
      <c r="C138" s="24">
        <v>1273</v>
      </c>
      <c r="D138" s="24">
        <v>2460</v>
      </c>
      <c r="E138" s="24">
        <v>2425</v>
      </c>
      <c r="F138" s="24">
        <v>4548</v>
      </c>
      <c r="G138" s="24">
        <v>6142</v>
      </c>
      <c r="H138" s="24">
        <v>4247</v>
      </c>
      <c r="I138" s="24">
        <v>2241</v>
      </c>
      <c r="J138" s="24">
        <v>1059</v>
      </c>
      <c r="L138" s="1" t="s">
        <v>60</v>
      </c>
      <c r="M138" s="112">
        <f>C138+D138</f>
        <v>3733</v>
      </c>
      <c r="N138" s="112">
        <f>E138</f>
        <v>2425</v>
      </c>
      <c r="O138" s="112">
        <f>F138+G138+H138+I138</f>
        <v>17178</v>
      </c>
      <c r="P138" s="113">
        <f>J138</f>
        <v>1059</v>
      </c>
    </row>
    <row r="139" spans="1:17" s="116" customFormat="1" ht="16.899999999999999" customHeight="1" x14ac:dyDescent="0.2">
      <c r="A139" s="114" t="s">
        <v>61</v>
      </c>
      <c r="B139" s="33">
        <f>SUM(C139:J139)</f>
        <v>5611</v>
      </c>
      <c r="C139" s="115">
        <v>325</v>
      </c>
      <c r="D139" s="115">
        <v>1212</v>
      </c>
      <c r="E139" s="115">
        <v>2435</v>
      </c>
      <c r="F139" s="115">
        <v>740</v>
      </c>
      <c r="G139" s="115">
        <v>451</v>
      </c>
      <c r="H139" s="115">
        <v>269</v>
      </c>
      <c r="I139" s="115">
        <v>131</v>
      </c>
      <c r="J139" s="115">
        <v>48</v>
      </c>
      <c r="L139" s="116" t="s">
        <v>61</v>
      </c>
      <c r="M139" s="112">
        <f>C139+D139</f>
        <v>1537</v>
      </c>
      <c r="N139" s="112">
        <f>E139</f>
        <v>2435</v>
      </c>
      <c r="O139" s="112">
        <f>F139+G139+H139+I139</f>
        <v>1591</v>
      </c>
      <c r="P139" s="113">
        <f>J139</f>
        <v>48</v>
      </c>
    </row>
    <row r="140" spans="1:17" ht="16.899999999999999" customHeight="1" x14ac:dyDescent="0.2">
      <c r="A140" s="18" t="s">
        <v>8</v>
      </c>
      <c r="B140" s="34">
        <f>SUM(B136:B139)</f>
        <v>61440</v>
      </c>
      <c r="C140" s="34">
        <f>SUM(C136:C139)</f>
        <v>3519</v>
      </c>
      <c r="D140" s="34">
        <f>SUM(D136:D139)</f>
        <v>7598</v>
      </c>
      <c r="E140" s="34">
        <f t="shared" ref="E140:J140" si="12">SUM(E136:E139)</f>
        <v>8058</v>
      </c>
      <c r="F140" s="34">
        <f t="shared" si="12"/>
        <v>8761</v>
      </c>
      <c r="G140" s="34">
        <f t="shared" si="12"/>
        <v>13080</v>
      </c>
      <c r="H140" s="34">
        <f t="shared" si="12"/>
        <v>10363</v>
      </c>
      <c r="I140" s="34">
        <f t="shared" si="12"/>
        <v>6274</v>
      </c>
      <c r="J140" s="34">
        <f t="shared" si="12"/>
        <v>3787</v>
      </c>
      <c r="L140" s="1" t="s">
        <v>74</v>
      </c>
      <c r="M140" s="112">
        <f>C136+D136</f>
        <v>73</v>
      </c>
      <c r="N140" s="112">
        <f>E136</f>
        <v>44</v>
      </c>
      <c r="O140" s="112">
        <f>F136+G136+H136+I136</f>
        <v>152</v>
      </c>
      <c r="P140" s="113">
        <f>J136</f>
        <v>49</v>
      </c>
    </row>
    <row r="141" spans="1:17" s="40" customFormat="1" ht="16.899999999999999" customHeight="1" thickBot="1" x14ac:dyDescent="0.25">
      <c r="A141" s="36" t="s">
        <v>29</v>
      </c>
      <c r="B141" s="37">
        <f t="shared" ref="B141:J141" si="13">B140/$B140</f>
        <v>1</v>
      </c>
      <c r="C141" s="37">
        <f t="shared" si="13"/>
        <v>5.7275390624999999E-2</v>
      </c>
      <c r="D141" s="37">
        <f>D140/$B140</f>
        <v>0.12366536458333334</v>
      </c>
      <c r="E141" s="37">
        <f t="shared" si="13"/>
        <v>0.13115234375000001</v>
      </c>
      <c r="F141" s="37">
        <f t="shared" si="13"/>
        <v>0.14259440104166668</v>
      </c>
      <c r="G141" s="37">
        <f t="shared" si="13"/>
        <v>0.212890625</v>
      </c>
      <c r="H141" s="37">
        <f t="shared" si="13"/>
        <v>0.16866861979166667</v>
      </c>
      <c r="I141" s="37">
        <f t="shared" si="13"/>
        <v>0.10211588541666666</v>
      </c>
      <c r="J141" s="37">
        <f t="shared" si="13"/>
        <v>6.1637369791666667E-2</v>
      </c>
      <c r="M141" s="58">
        <f>SUM(M137:M139)</f>
        <v>11044</v>
      </c>
      <c r="N141" s="58">
        <f>SUM(N137:N139)</f>
        <v>8014</v>
      </c>
      <c r="O141" s="58">
        <f>SUM(O137:O139)</f>
        <v>38326</v>
      </c>
      <c r="P141" s="58">
        <f>SUM(P137:P139)</f>
        <v>3738</v>
      </c>
    </row>
    <row r="142" spans="1:17" ht="4.5" customHeight="1" x14ac:dyDescent="0.2"/>
    <row r="143" spans="1:17" ht="4.5" customHeight="1" x14ac:dyDescent="0.2"/>
    <row r="144" spans="1:17" ht="39.75" customHeight="1" thickBot="1" x14ac:dyDescent="0.3">
      <c r="A144" s="117" t="s">
        <v>75</v>
      </c>
      <c r="B144" s="117"/>
      <c r="C144" s="117"/>
      <c r="D144" s="117"/>
      <c r="E144" s="117"/>
      <c r="F144" s="15"/>
      <c r="G144" s="15"/>
      <c r="H144" s="15"/>
      <c r="I144" s="15"/>
      <c r="J144" s="15"/>
      <c r="K144" s="117" t="s">
        <v>76</v>
      </c>
      <c r="L144" s="117"/>
      <c r="M144" s="117"/>
      <c r="N144" s="117"/>
      <c r="O144" s="117"/>
      <c r="P144" s="15"/>
      <c r="Q144" s="15"/>
    </row>
    <row r="145" spans="1:17" ht="4.5" customHeight="1" x14ac:dyDescent="0.2"/>
    <row r="146" spans="1:17" ht="4.5" customHeight="1" x14ac:dyDescent="0.2"/>
    <row r="147" spans="1:17" ht="45.75" customHeight="1" x14ac:dyDescent="0.2">
      <c r="A147" s="21" t="s">
        <v>77</v>
      </c>
      <c r="B147" s="21" t="s">
        <v>78</v>
      </c>
      <c r="C147" s="21" t="s">
        <v>9</v>
      </c>
      <c r="D147" s="21" t="s">
        <v>10</v>
      </c>
      <c r="E147" s="118"/>
      <c r="K147" s="21" t="s">
        <v>77</v>
      </c>
      <c r="L147" s="21" t="s">
        <v>78</v>
      </c>
      <c r="M147" s="21" t="s">
        <v>9</v>
      </c>
      <c r="N147" s="21" t="s">
        <v>10</v>
      </c>
    </row>
    <row r="148" spans="1:17" ht="17.45" customHeight="1" x14ac:dyDescent="0.2">
      <c r="A148" s="119" t="s">
        <v>79</v>
      </c>
      <c r="B148" s="23">
        <f>SUM(C148:D148)</f>
        <v>45365</v>
      </c>
      <c r="C148" s="24">
        <v>7587</v>
      </c>
      <c r="D148" s="24">
        <v>37778</v>
      </c>
      <c r="E148" s="118"/>
      <c r="K148" s="119" t="s">
        <v>79</v>
      </c>
      <c r="L148" s="23">
        <f>SUM(M148:N148)</f>
        <v>59952</v>
      </c>
      <c r="M148" s="24">
        <v>50745</v>
      </c>
      <c r="N148" s="24">
        <v>9207</v>
      </c>
    </row>
    <row r="149" spans="1:17" ht="17.45" customHeight="1" x14ac:dyDescent="0.2">
      <c r="A149" s="119" t="s">
        <v>80</v>
      </c>
      <c r="B149" s="23">
        <f>SUM(C149:D149)</f>
        <v>15171</v>
      </c>
      <c r="C149" s="24">
        <v>561</v>
      </c>
      <c r="D149" s="24">
        <v>14610</v>
      </c>
      <c r="E149" s="120"/>
      <c r="K149" s="119" t="s">
        <v>80</v>
      </c>
      <c r="L149" s="23">
        <f>SUM(M149:N149)</f>
        <v>1399</v>
      </c>
      <c r="M149" s="24">
        <v>1289</v>
      </c>
      <c r="N149" s="24">
        <v>110</v>
      </c>
    </row>
    <row r="150" spans="1:17" ht="17.45" customHeight="1" x14ac:dyDescent="0.2">
      <c r="A150" s="119" t="s">
        <v>81</v>
      </c>
      <c r="B150" s="23">
        <f>SUM(C150:D150)</f>
        <v>446</v>
      </c>
      <c r="C150" s="24">
        <v>8</v>
      </c>
      <c r="D150" s="24">
        <v>438</v>
      </c>
      <c r="E150" s="120"/>
      <c r="K150" s="119" t="s">
        <v>81</v>
      </c>
      <c r="L150" s="23">
        <f>SUM(M150:N150)</f>
        <v>46</v>
      </c>
      <c r="M150" s="24">
        <v>44</v>
      </c>
      <c r="N150" s="24">
        <v>2</v>
      </c>
    </row>
    <row r="151" spans="1:17" s="116" customFormat="1" ht="17.45" customHeight="1" x14ac:dyDescent="0.2">
      <c r="A151" s="121" t="s">
        <v>82</v>
      </c>
      <c r="B151" s="122">
        <f>SUM(C151:D151)</f>
        <v>458</v>
      </c>
      <c r="C151" s="115">
        <v>13</v>
      </c>
      <c r="D151" s="115">
        <v>445</v>
      </c>
      <c r="E151" s="120"/>
      <c r="K151" s="121" t="s">
        <v>82</v>
      </c>
      <c r="L151" s="122">
        <f>SUM(M151:N151)</f>
        <v>43</v>
      </c>
      <c r="M151" s="115">
        <v>42</v>
      </c>
      <c r="N151" s="115">
        <v>1</v>
      </c>
    </row>
    <row r="152" spans="1:17" ht="18.600000000000001" customHeight="1" x14ac:dyDescent="0.2">
      <c r="A152" s="102" t="s">
        <v>8</v>
      </c>
      <c r="B152" s="34">
        <f>SUM(B148:B151)</f>
        <v>61440</v>
      </c>
      <c r="C152" s="34">
        <f>SUM(C148:C151)</f>
        <v>8169</v>
      </c>
      <c r="D152" s="34">
        <f>SUM(D148:D151)</f>
        <v>53271</v>
      </c>
      <c r="E152" s="123"/>
      <c r="K152" s="102" t="s">
        <v>8</v>
      </c>
      <c r="L152" s="34">
        <f>SUM(L148:L151)</f>
        <v>61440</v>
      </c>
      <c r="M152" s="34">
        <f>SUM(M148:M151)</f>
        <v>52120</v>
      </c>
      <c r="N152" s="34">
        <f>SUM(N148:N151)</f>
        <v>9320</v>
      </c>
    </row>
    <row r="153" spans="1:17" s="40" customFormat="1" ht="18.600000000000001" customHeight="1" x14ac:dyDescent="0.2">
      <c r="A153" s="124" t="s">
        <v>29</v>
      </c>
      <c r="B153" s="125">
        <f>SUM(C153:D153)</f>
        <v>1</v>
      </c>
      <c r="C153" s="125">
        <f>+C152/$B$152</f>
        <v>0.13295898437500001</v>
      </c>
      <c r="D153" s="125">
        <f>+D152/$B$152</f>
        <v>0.86704101562500002</v>
      </c>
      <c r="E153" s="126"/>
      <c r="K153" s="124" t="s">
        <v>29</v>
      </c>
      <c r="L153" s="125">
        <f>SUM(M153:N153)</f>
        <v>1</v>
      </c>
      <c r="M153" s="125">
        <f>+M152/$L$152</f>
        <v>0.84830729166666663</v>
      </c>
      <c r="N153" s="125">
        <f>+N152/$L$152</f>
        <v>0.15169270833333334</v>
      </c>
    </row>
    <row r="154" spans="1:17" ht="15" customHeight="1" x14ac:dyDescent="0.2">
      <c r="A154" s="127" t="s">
        <v>83</v>
      </c>
      <c r="K154" s="127" t="s">
        <v>83</v>
      </c>
    </row>
    <row r="155" spans="1:17" ht="15" customHeight="1" x14ac:dyDescent="0.2">
      <c r="A155" s="127"/>
      <c r="K155" s="127"/>
    </row>
    <row r="156" spans="1:17" ht="15" customHeight="1" thickBot="1" x14ac:dyDescent="0.3">
      <c r="A156" s="67" t="s">
        <v>84</v>
      </c>
      <c r="B156" s="67"/>
      <c r="C156" s="67"/>
      <c r="D156" s="67"/>
      <c r="E156" s="67"/>
      <c r="F156" s="67"/>
      <c r="G156" s="67"/>
      <c r="H156" s="67"/>
      <c r="I156" s="67"/>
      <c r="J156" s="67"/>
      <c r="K156" s="67"/>
      <c r="L156" s="67"/>
      <c r="M156" s="67"/>
      <c r="N156" s="67"/>
      <c r="O156" s="67"/>
      <c r="P156" s="67"/>
      <c r="Q156" s="15"/>
    </row>
    <row r="157" spans="1:17" ht="7.15" customHeight="1" x14ac:dyDescent="0.2"/>
    <row r="158" spans="1:17" ht="7.15" customHeight="1" x14ac:dyDescent="0.2"/>
    <row r="159" spans="1:17" ht="46.15" customHeight="1" x14ac:dyDescent="0.2">
      <c r="A159" s="21" t="s">
        <v>70</v>
      </c>
      <c r="B159" s="19" t="s">
        <v>8</v>
      </c>
      <c r="C159" s="21" t="s">
        <v>85</v>
      </c>
      <c r="D159" s="21" t="s">
        <v>86</v>
      </c>
      <c r="E159" s="128" t="s">
        <v>87</v>
      </c>
      <c r="F159" s="128" t="s">
        <v>88</v>
      </c>
      <c r="G159" s="21" t="s">
        <v>89</v>
      </c>
      <c r="H159" s="21" t="s">
        <v>90</v>
      </c>
      <c r="I159" s="21" t="s">
        <v>91</v>
      </c>
      <c r="J159" s="21" t="s">
        <v>92</v>
      </c>
      <c r="Q159" s="129"/>
    </row>
    <row r="160" spans="1:17" ht="18.600000000000001" customHeight="1" x14ac:dyDescent="0.2">
      <c r="A160" s="110" t="s">
        <v>73</v>
      </c>
      <c r="B160" s="23">
        <f>SUM(C160:J160)</f>
        <v>318</v>
      </c>
      <c r="C160" s="24">
        <v>52</v>
      </c>
      <c r="D160" s="24">
        <v>4</v>
      </c>
      <c r="E160" s="24">
        <v>16</v>
      </c>
      <c r="F160" s="24">
        <v>0</v>
      </c>
      <c r="G160" s="24">
        <v>0</v>
      </c>
      <c r="H160" s="24">
        <v>238</v>
      </c>
      <c r="I160" s="24">
        <v>0</v>
      </c>
      <c r="J160" s="24">
        <v>8</v>
      </c>
      <c r="Q160" s="129"/>
    </row>
    <row r="161" spans="1:17" ht="18.600000000000001" customHeight="1" x14ac:dyDescent="0.2">
      <c r="A161" s="90" t="s">
        <v>59</v>
      </c>
      <c r="B161" s="23">
        <f>SUM(C161:J161)</f>
        <v>31116</v>
      </c>
      <c r="C161" s="24">
        <v>3037</v>
      </c>
      <c r="D161" s="24">
        <v>426</v>
      </c>
      <c r="E161" s="24">
        <v>257</v>
      </c>
      <c r="F161" s="24">
        <v>55</v>
      </c>
      <c r="G161" s="24">
        <v>562</v>
      </c>
      <c r="H161" s="24">
        <v>24726</v>
      </c>
      <c r="I161" s="24">
        <v>10</v>
      </c>
      <c r="J161" s="24">
        <v>2043</v>
      </c>
      <c r="Q161" s="129"/>
    </row>
    <row r="162" spans="1:17" ht="18.600000000000001" customHeight="1" x14ac:dyDescent="0.2">
      <c r="A162" s="94" t="s">
        <v>60</v>
      </c>
      <c r="B162" s="23">
        <f>SUM(C162:J162)</f>
        <v>24395</v>
      </c>
      <c r="C162" s="24">
        <v>2611</v>
      </c>
      <c r="D162" s="24">
        <v>425</v>
      </c>
      <c r="E162" s="24">
        <v>250</v>
      </c>
      <c r="F162" s="24">
        <v>36</v>
      </c>
      <c r="G162" s="24">
        <v>397</v>
      </c>
      <c r="H162" s="24">
        <v>19238</v>
      </c>
      <c r="I162" s="24">
        <v>6</v>
      </c>
      <c r="J162" s="24">
        <v>1432</v>
      </c>
      <c r="Q162" s="129"/>
    </row>
    <row r="163" spans="1:17" ht="18.600000000000001" customHeight="1" x14ac:dyDescent="0.2">
      <c r="A163" s="114" t="s">
        <v>61</v>
      </c>
      <c r="B163" s="122">
        <f>SUM(C163:J163)</f>
        <v>5611</v>
      </c>
      <c r="C163" s="115">
        <v>483</v>
      </c>
      <c r="D163" s="115">
        <v>46</v>
      </c>
      <c r="E163" s="115">
        <v>95</v>
      </c>
      <c r="F163" s="115">
        <v>9</v>
      </c>
      <c r="G163" s="115">
        <v>89</v>
      </c>
      <c r="H163" s="115">
        <v>4568</v>
      </c>
      <c r="I163" s="115">
        <v>6</v>
      </c>
      <c r="J163" s="115">
        <v>315</v>
      </c>
      <c r="Q163" s="129"/>
    </row>
    <row r="164" spans="1:17" ht="18.600000000000001" customHeight="1" x14ac:dyDescent="0.2">
      <c r="A164" s="130" t="s">
        <v>8</v>
      </c>
      <c r="B164" s="131">
        <f t="shared" ref="B164:J164" si="14">SUM(B160:B163)</f>
        <v>61440</v>
      </c>
      <c r="C164" s="131">
        <f t="shared" si="14"/>
        <v>6183</v>
      </c>
      <c r="D164" s="131">
        <f t="shared" si="14"/>
        <v>901</v>
      </c>
      <c r="E164" s="131">
        <f t="shared" si="14"/>
        <v>618</v>
      </c>
      <c r="F164" s="131">
        <f t="shared" si="14"/>
        <v>100</v>
      </c>
      <c r="G164" s="131">
        <f t="shared" si="14"/>
        <v>1048</v>
      </c>
      <c r="H164" s="131">
        <f t="shared" si="14"/>
        <v>48770</v>
      </c>
      <c r="I164" s="131">
        <f t="shared" si="14"/>
        <v>22</v>
      </c>
      <c r="J164" s="131">
        <f t="shared" si="14"/>
        <v>3798</v>
      </c>
      <c r="Q164" s="129"/>
    </row>
    <row r="165" spans="1:17" ht="18.600000000000001" customHeight="1" thickBot="1" x14ac:dyDescent="0.25">
      <c r="A165" s="36" t="s">
        <v>29</v>
      </c>
      <c r="B165" s="37">
        <f>B164/$B164</f>
        <v>1</v>
      </c>
      <c r="C165" s="37">
        <f t="shared" ref="C165:J165" si="15">C164/$B$164</f>
        <v>0.100634765625</v>
      </c>
      <c r="D165" s="37">
        <f t="shared" si="15"/>
        <v>1.4664713541666667E-2</v>
      </c>
      <c r="E165" s="37">
        <f t="shared" si="15"/>
        <v>1.0058593750000001E-2</v>
      </c>
      <c r="F165" s="37">
        <f t="shared" si="15"/>
        <v>1.6276041666666667E-3</v>
      </c>
      <c r="G165" s="37">
        <f t="shared" si="15"/>
        <v>1.7057291666666665E-2</v>
      </c>
      <c r="H165" s="37">
        <f t="shared" si="15"/>
        <v>0.79378255208333337</v>
      </c>
      <c r="I165" s="37">
        <f t="shared" si="15"/>
        <v>3.5807291666666664E-4</v>
      </c>
      <c r="J165" s="37">
        <f t="shared" si="15"/>
        <v>6.1816406249999997E-2</v>
      </c>
      <c r="Q165" s="129"/>
    </row>
    <row r="166" spans="1:17" x14ac:dyDescent="0.2">
      <c r="A166" s="127"/>
    </row>
    <row r="168" spans="1:17" ht="16.5" thickBot="1" x14ac:dyDescent="0.3">
      <c r="A168" s="108" t="s">
        <v>93</v>
      </c>
      <c r="B168" s="108"/>
      <c r="C168" s="108"/>
      <c r="D168" s="108"/>
      <c r="E168" s="108"/>
      <c r="F168" s="108"/>
      <c r="G168" s="108"/>
      <c r="H168" s="108"/>
      <c r="I168" s="108"/>
      <c r="J168" s="108"/>
      <c r="K168" s="108"/>
      <c r="L168" s="108"/>
      <c r="M168" s="108"/>
      <c r="N168" s="108"/>
      <c r="O168" s="108"/>
      <c r="P168" s="108"/>
      <c r="Q168" s="15"/>
    </row>
    <row r="170" spans="1:17" ht="22.5" customHeight="1" x14ac:dyDescent="0.2">
      <c r="A170" s="21" t="s">
        <v>7</v>
      </c>
      <c r="B170" s="21">
        <v>2017</v>
      </c>
      <c r="C170" s="21">
        <v>2018</v>
      </c>
      <c r="D170" s="132" t="s">
        <v>94</v>
      </c>
      <c r="G170" s="68"/>
      <c r="H170" s="50"/>
      <c r="I170" s="50"/>
      <c r="J170" s="50"/>
      <c r="K170" s="133"/>
    </row>
    <row r="171" spans="1:17" ht="15" customHeight="1" x14ac:dyDescent="0.2">
      <c r="A171" s="22" t="s">
        <v>13</v>
      </c>
      <c r="B171" s="24">
        <v>6663</v>
      </c>
      <c r="C171" s="24">
        <v>9907</v>
      </c>
      <c r="D171" s="134">
        <f>C171/B171-1</f>
        <v>0.48686777727750252</v>
      </c>
      <c r="G171" s="68"/>
      <c r="H171" s="68" t="s">
        <v>95</v>
      </c>
      <c r="I171" s="135">
        <f>D171</f>
        <v>0.48686777727750252</v>
      </c>
      <c r="J171" s="50"/>
      <c r="K171" s="133"/>
    </row>
    <row r="172" spans="1:17" ht="15" customHeight="1" x14ac:dyDescent="0.2">
      <c r="A172" s="27" t="s">
        <v>15</v>
      </c>
      <c r="B172" s="30">
        <v>6316</v>
      </c>
      <c r="C172" s="30">
        <v>9554</v>
      </c>
      <c r="D172" s="134">
        <f t="shared" ref="D172:D182" si="16">C172/B172-1</f>
        <v>0.51266624445851794</v>
      </c>
      <c r="G172" s="68"/>
      <c r="H172" s="68" t="s">
        <v>96</v>
      </c>
      <c r="I172" s="135"/>
      <c r="J172" s="50"/>
      <c r="K172" s="133"/>
    </row>
    <row r="173" spans="1:17" ht="15" customHeight="1" x14ac:dyDescent="0.2">
      <c r="A173" s="27" t="s">
        <v>17</v>
      </c>
      <c r="B173" s="30">
        <v>7041</v>
      </c>
      <c r="C173" s="30">
        <v>9826</v>
      </c>
      <c r="D173" s="134">
        <f t="shared" si="16"/>
        <v>0.39554040619230224</v>
      </c>
      <c r="G173" s="68"/>
      <c r="H173" s="68" t="s">
        <v>97</v>
      </c>
      <c r="I173" s="135"/>
      <c r="J173" s="50"/>
      <c r="K173" s="133"/>
    </row>
    <row r="174" spans="1:17" ht="15" customHeight="1" x14ac:dyDescent="0.2">
      <c r="A174" s="27" t="s">
        <v>19</v>
      </c>
      <c r="B174" s="30">
        <v>6368</v>
      </c>
      <c r="C174" s="30">
        <v>10925</v>
      </c>
      <c r="D174" s="134">
        <f>C174/B174-1</f>
        <v>0.71560929648241212</v>
      </c>
      <c r="G174" s="68"/>
      <c r="H174" s="68" t="s">
        <v>98</v>
      </c>
      <c r="I174" s="135"/>
      <c r="J174" s="50"/>
      <c r="K174" s="133"/>
      <c r="L174" s="133"/>
      <c r="M174" s="133"/>
    </row>
    <row r="175" spans="1:17" ht="15" customHeight="1" x14ac:dyDescent="0.2">
      <c r="A175" s="27" t="s">
        <v>21</v>
      </c>
      <c r="B175" s="30">
        <v>7290</v>
      </c>
      <c r="C175" s="30">
        <v>10984</v>
      </c>
      <c r="D175" s="134">
        <f>C175/B175-1</f>
        <v>0.5067215363511659</v>
      </c>
      <c r="G175" s="68"/>
      <c r="H175" s="68" t="s">
        <v>99</v>
      </c>
      <c r="I175" s="135"/>
      <c r="J175" s="50"/>
      <c r="K175" s="133"/>
      <c r="L175" s="133"/>
      <c r="M175" s="133"/>
    </row>
    <row r="176" spans="1:17" ht="15" customHeight="1" x14ac:dyDescent="0.2">
      <c r="A176" s="27" t="s">
        <v>22</v>
      </c>
      <c r="B176" s="30">
        <v>7196</v>
      </c>
      <c r="C176" s="30">
        <v>10244</v>
      </c>
      <c r="D176" s="134">
        <f t="shared" si="16"/>
        <v>0.42356864924958315</v>
      </c>
      <c r="G176" s="68"/>
      <c r="H176" s="68" t="s">
        <v>100</v>
      </c>
      <c r="I176" s="135"/>
      <c r="J176" s="50"/>
      <c r="K176" s="133"/>
      <c r="L176" s="133"/>
      <c r="M176" s="133"/>
    </row>
    <row r="177" spans="1:17" ht="15" hidden="1" x14ac:dyDescent="0.2">
      <c r="A177" s="27" t="s">
        <v>23</v>
      </c>
      <c r="B177" s="30"/>
      <c r="C177" s="30"/>
      <c r="D177" s="134" t="e">
        <f t="shared" si="16"/>
        <v>#DIV/0!</v>
      </c>
      <c r="G177" s="68"/>
      <c r="H177" s="68" t="s">
        <v>101</v>
      </c>
      <c r="I177" s="135"/>
      <c r="J177" s="50"/>
      <c r="K177" s="133"/>
      <c r="L177" s="133"/>
      <c r="M177" s="133"/>
    </row>
    <row r="178" spans="1:17" ht="15" hidden="1" x14ac:dyDescent="0.2">
      <c r="A178" s="27" t="s">
        <v>24</v>
      </c>
      <c r="B178" s="30"/>
      <c r="C178" s="30"/>
      <c r="D178" s="134" t="e">
        <f t="shared" si="16"/>
        <v>#DIV/0!</v>
      </c>
      <c r="G178" s="68"/>
      <c r="H178" s="68" t="s">
        <v>102</v>
      </c>
      <c r="I178" s="135"/>
      <c r="J178" s="50"/>
      <c r="K178" s="133"/>
      <c r="L178" s="133"/>
      <c r="M178" s="133"/>
    </row>
    <row r="179" spans="1:17" ht="15" hidden="1" x14ac:dyDescent="0.2">
      <c r="A179" s="27" t="s">
        <v>25</v>
      </c>
      <c r="B179" s="30"/>
      <c r="C179" s="30"/>
      <c r="D179" s="134" t="e">
        <f t="shared" si="16"/>
        <v>#DIV/0!</v>
      </c>
      <c r="G179" s="68"/>
      <c r="H179" s="68" t="s">
        <v>103</v>
      </c>
      <c r="I179" s="135"/>
      <c r="J179" s="50"/>
      <c r="K179" s="133"/>
      <c r="L179" s="133"/>
      <c r="M179" s="133"/>
    </row>
    <row r="180" spans="1:17" ht="15" hidden="1" x14ac:dyDescent="0.2">
      <c r="A180" s="27" t="s">
        <v>26</v>
      </c>
      <c r="B180" s="30"/>
      <c r="C180" s="30"/>
      <c r="D180" s="134" t="e">
        <f t="shared" si="16"/>
        <v>#DIV/0!</v>
      </c>
      <c r="G180" s="68"/>
      <c r="H180" s="68" t="s">
        <v>104</v>
      </c>
      <c r="I180" s="135"/>
      <c r="J180" s="50"/>
      <c r="K180" s="133"/>
      <c r="L180" s="133"/>
      <c r="M180" s="133"/>
    </row>
    <row r="181" spans="1:17" ht="15" hidden="1" x14ac:dyDescent="0.2">
      <c r="A181" s="27" t="s">
        <v>27</v>
      </c>
      <c r="B181" s="30"/>
      <c r="C181" s="30"/>
      <c r="D181" s="134" t="e">
        <f t="shared" si="16"/>
        <v>#DIV/0!</v>
      </c>
      <c r="G181" s="68"/>
      <c r="H181" s="68" t="s">
        <v>105</v>
      </c>
      <c r="I181" s="135"/>
      <c r="J181" s="50"/>
      <c r="K181" s="133"/>
    </row>
    <row r="182" spans="1:17" ht="15" hidden="1" x14ac:dyDescent="0.2">
      <c r="A182" s="35" t="s">
        <v>28</v>
      </c>
      <c r="B182" s="32"/>
      <c r="C182" s="32"/>
      <c r="D182" s="136" t="e">
        <f t="shared" si="16"/>
        <v>#DIV/0!</v>
      </c>
      <c r="G182" s="68"/>
      <c r="H182" s="68" t="s">
        <v>106</v>
      </c>
      <c r="I182" s="135"/>
      <c r="J182" s="50"/>
      <c r="K182" s="133"/>
    </row>
    <row r="183" spans="1:17" ht="20.25" customHeight="1" x14ac:dyDescent="0.2">
      <c r="A183" s="18" t="s">
        <v>8</v>
      </c>
      <c r="B183" s="34">
        <f>SUM(B171:B182)</f>
        <v>40874</v>
      </c>
      <c r="C183" s="34">
        <f>SUM(C171:C182)</f>
        <v>61440</v>
      </c>
      <c r="D183" s="137">
        <f>C183/B183-1</f>
        <v>0.5031560405147526</v>
      </c>
      <c r="G183" s="68"/>
      <c r="H183" s="138" t="s">
        <v>107</v>
      </c>
      <c r="I183" s="135">
        <f>D183</f>
        <v>0.5031560405147526</v>
      </c>
      <c r="J183" s="50"/>
      <c r="K183" s="133"/>
    </row>
    <row r="184" spans="1:17" x14ac:dyDescent="0.2">
      <c r="G184" s="68"/>
      <c r="H184" s="68"/>
      <c r="I184" s="68"/>
      <c r="J184" s="50"/>
    </row>
    <row r="186" spans="1:17" ht="16.5" thickBot="1" x14ac:dyDescent="0.3">
      <c r="A186" s="108" t="s">
        <v>108</v>
      </c>
      <c r="B186" s="108"/>
      <c r="C186" s="108"/>
      <c r="D186" s="108"/>
      <c r="E186" s="108"/>
      <c r="F186" s="108"/>
      <c r="G186" s="108"/>
      <c r="H186" s="108"/>
      <c r="I186" s="108"/>
      <c r="J186" s="108"/>
      <c r="K186" s="108"/>
      <c r="L186" s="108"/>
      <c r="M186" s="108"/>
      <c r="N186" s="108"/>
      <c r="O186" s="108"/>
      <c r="P186" s="108"/>
      <c r="Q186" s="139"/>
    </row>
    <row r="188" spans="1:17" ht="71.25" customHeight="1" thickBot="1" x14ac:dyDescent="0.25">
      <c r="A188" s="86" t="s">
        <v>109</v>
      </c>
      <c r="B188" s="86" t="s">
        <v>110</v>
      </c>
      <c r="C188" s="86" t="s">
        <v>111</v>
      </c>
      <c r="D188" s="86"/>
      <c r="E188" s="140"/>
      <c r="F188" s="86" t="s">
        <v>112</v>
      </c>
      <c r="G188" s="140"/>
      <c r="H188" s="86" t="s">
        <v>113</v>
      </c>
      <c r="I188" s="140"/>
      <c r="J188" s="86" t="s">
        <v>114</v>
      </c>
      <c r="K188" s="86"/>
      <c r="L188" s="86"/>
      <c r="M188" s="86"/>
      <c r="N188" s="86"/>
      <c r="O188" s="141"/>
      <c r="P188" s="141"/>
      <c r="Q188" s="61"/>
    </row>
    <row r="189" spans="1:17" ht="44.25" customHeight="1" thickTop="1" x14ac:dyDescent="0.2">
      <c r="A189" s="86"/>
      <c r="B189" s="86"/>
      <c r="C189" s="142" t="s">
        <v>115</v>
      </c>
      <c r="D189" s="142" t="s">
        <v>116</v>
      </c>
      <c r="E189" s="143" t="s">
        <v>117</v>
      </c>
      <c r="F189" s="142" t="s">
        <v>40</v>
      </c>
      <c r="G189" s="143" t="s">
        <v>39</v>
      </c>
      <c r="H189" s="142" t="s">
        <v>40</v>
      </c>
      <c r="I189" s="143" t="s">
        <v>39</v>
      </c>
      <c r="J189" s="142" t="s">
        <v>118</v>
      </c>
      <c r="K189" s="142" t="s">
        <v>119</v>
      </c>
      <c r="L189" s="142" t="s">
        <v>120</v>
      </c>
      <c r="M189" s="144" t="s">
        <v>121</v>
      </c>
      <c r="N189" s="144" t="s">
        <v>122</v>
      </c>
      <c r="O189" s="61"/>
      <c r="P189" s="145"/>
      <c r="Q189" s="61"/>
    </row>
    <row r="190" spans="1:17" ht="13.9" customHeight="1" x14ac:dyDescent="0.2">
      <c r="A190" s="146" t="s">
        <v>123</v>
      </c>
      <c r="B190" s="147">
        <f>C190+D190+E190</f>
        <v>707</v>
      </c>
      <c r="C190" s="24">
        <v>109</v>
      </c>
      <c r="D190" s="24">
        <v>393</v>
      </c>
      <c r="E190" s="148">
        <v>205</v>
      </c>
      <c r="F190" s="149">
        <v>281</v>
      </c>
      <c r="G190" s="150">
        <v>426</v>
      </c>
      <c r="H190" s="149">
        <v>45</v>
      </c>
      <c r="I190" s="150">
        <v>662</v>
      </c>
      <c r="J190" s="24">
        <v>635</v>
      </c>
      <c r="K190" s="24">
        <v>389</v>
      </c>
      <c r="L190" s="24">
        <v>178</v>
      </c>
      <c r="M190" s="24">
        <v>29</v>
      </c>
      <c r="N190" s="24">
        <v>0</v>
      </c>
      <c r="O190" s="151"/>
      <c r="P190" s="151"/>
      <c r="Q190" s="61"/>
    </row>
    <row r="191" spans="1:17" ht="13.9" customHeight="1" x14ac:dyDescent="0.2">
      <c r="A191" s="146" t="s">
        <v>124</v>
      </c>
      <c r="B191" s="147">
        <f t="shared" ref="B191:B214" si="17">C191+D191+E191</f>
        <v>2378</v>
      </c>
      <c r="C191" s="24">
        <v>859</v>
      </c>
      <c r="D191" s="24">
        <v>1130</v>
      </c>
      <c r="E191" s="148">
        <v>389</v>
      </c>
      <c r="F191" s="149">
        <v>651</v>
      </c>
      <c r="G191" s="150">
        <v>1727</v>
      </c>
      <c r="H191" s="149">
        <v>225</v>
      </c>
      <c r="I191" s="150">
        <v>2153</v>
      </c>
      <c r="J191" s="24">
        <v>1918</v>
      </c>
      <c r="K191" s="24">
        <v>1257</v>
      </c>
      <c r="L191" s="24">
        <v>345</v>
      </c>
      <c r="M191" s="24">
        <v>7</v>
      </c>
      <c r="N191" s="24">
        <v>4</v>
      </c>
      <c r="O191" s="151"/>
      <c r="P191" s="151"/>
      <c r="Q191" s="61"/>
    </row>
    <row r="192" spans="1:17" ht="13.9" customHeight="1" x14ac:dyDescent="0.2">
      <c r="A192" s="146" t="s">
        <v>125</v>
      </c>
      <c r="B192" s="147">
        <f t="shared" si="17"/>
        <v>986</v>
      </c>
      <c r="C192" s="24">
        <v>368</v>
      </c>
      <c r="D192" s="24">
        <v>468</v>
      </c>
      <c r="E192" s="148">
        <v>150</v>
      </c>
      <c r="F192" s="149">
        <v>554</v>
      </c>
      <c r="G192" s="150">
        <v>432</v>
      </c>
      <c r="H192" s="149">
        <v>40</v>
      </c>
      <c r="I192" s="150">
        <v>946</v>
      </c>
      <c r="J192" s="24">
        <v>885</v>
      </c>
      <c r="K192" s="24">
        <v>587</v>
      </c>
      <c r="L192" s="24">
        <v>408</v>
      </c>
      <c r="M192" s="24">
        <v>34</v>
      </c>
      <c r="N192" s="24">
        <v>2</v>
      </c>
      <c r="O192" s="151"/>
      <c r="P192" s="151"/>
      <c r="Q192" s="61"/>
    </row>
    <row r="193" spans="1:17" ht="13.9" customHeight="1" x14ac:dyDescent="0.2">
      <c r="A193" s="146" t="s">
        <v>126</v>
      </c>
      <c r="B193" s="147">
        <f t="shared" si="17"/>
        <v>6365</v>
      </c>
      <c r="C193" s="24">
        <v>2822</v>
      </c>
      <c r="D193" s="24">
        <v>2837</v>
      </c>
      <c r="E193" s="148">
        <v>706</v>
      </c>
      <c r="F193" s="149">
        <v>1110</v>
      </c>
      <c r="G193" s="150">
        <v>5255</v>
      </c>
      <c r="H193" s="149">
        <v>256</v>
      </c>
      <c r="I193" s="150">
        <v>6109</v>
      </c>
      <c r="J193" s="24">
        <v>5020</v>
      </c>
      <c r="K193" s="24">
        <v>2592</v>
      </c>
      <c r="L193" s="24">
        <v>736</v>
      </c>
      <c r="M193" s="24">
        <v>117</v>
      </c>
      <c r="N193" s="24">
        <v>4</v>
      </c>
      <c r="O193" s="151"/>
      <c r="P193" s="151"/>
      <c r="Q193" s="61"/>
    </row>
    <row r="194" spans="1:17" ht="13.9" customHeight="1" x14ac:dyDescent="0.2">
      <c r="A194" s="146" t="s">
        <v>127</v>
      </c>
      <c r="B194" s="147">
        <f t="shared" si="17"/>
        <v>1663</v>
      </c>
      <c r="C194" s="24">
        <v>380</v>
      </c>
      <c r="D194" s="24">
        <v>970</v>
      </c>
      <c r="E194" s="148">
        <v>313</v>
      </c>
      <c r="F194" s="149">
        <v>1073</v>
      </c>
      <c r="G194" s="150">
        <v>590</v>
      </c>
      <c r="H194" s="149">
        <v>83</v>
      </c>
      <c r="I194" s="150">
        <v>1580</v>
      </c>
      <c r="J194" s="24">
        <v>1478</v>
      </c>
      <c r="K194" s="24">
        <v>1099</v>
      </c>
      <c r="L194" s="24">
        <v>939</v>
      </c>
      <c r="M194" s="24">
        <v>18</v>
      </c>
      <c r="N194" s="24">
        <v>6</v>
      </c>
      <c r="O194" s="151"/>
      <c r="P194" s="151"/>
      <c r="Q194" s="61"/>
    </row>
    <row r="195" spans="1:17" ht="13.9" customHeight="1" x14ac:dyDescent="0.2">
      <c r="A195" s="146" t="s">
        <v>128</v>
      </c>
      <c r="B195" s="147">
        <f t="shared" si="17"/>
        <v>1802</v>
      </c>
      <c r="C195" s="24">
        <v>822</v>
      </c>
      <c r="D195" s="24">
        <v>753</v>
      </c>
      <c r="E195" s="148">
        <v>227</v>
      </c>
      <c r="F195" s="149">
        <v>799</v>
      </c>
      <c r="G195" s="150">
        <v>1003</v>
      </c>
      <c r="H195" s="149">
        <v>113</v>
      </c>
      <c r="I195" s="150">
        <v>1689</v>
      </c>
      <c r="J195" s="24">
        <v>1603</v>
      </c>
      <c r="K195" s="24">
        <v>1027</v>
      </c>
      <c r="L195" s="24">
        <v>628</v>
      </c>
      <c r="M195" s="24">
        <v>14</v>
      </c>
      <c r="N195" s="24">
        <v>1</v>
      </c>
      <c r="O195" s="151"/>
      <c r="P195" s="151"/>
      <c r="Q195" s="61"/>
    </row>
    <row r="196" spans="1:17" ht="13.9" customHeight="1" x14ac:dyDescent="0.2">
      <c r="A196" s="146" t="s">
        <v>129</v>
      </c>
      <c r="B196" s="147">
        <f t="shared" si="17"/>
        <v>1442</v>
      </c>
      <c r="C196" s="24">
        <v>444</v>
      </c>
      <c r="D196" s="24">
        <v>832</v>
      </c>
      <c r="E196" s="148">
        <v>166</v>
      </c>
      <c r="F196" s="149">
        <v>445</v>
      </c>
      <c r="G196" s="150">
        <v>997</v>
      </c>
      <c r="H196" s="149">
        <v>41</v>
      </c>
      <c r="I196" s="150">
        <v>1401</v>
      </c>
      <c r="J196" s="24">
        <v>1201</v>
      </c>
      <c r="K196" s="24">
        <v>668</v>
      </c>
      <c r="L196" s="24">
        <v>281</v>
      </c>
      <c r="M196" s="24">
        <v>11</v>
      </c>
      <c r="N196" s="24">
        <v>0</v>
      </c>
      <c r="O196" s="151"/>
      <c r="P196" s="151"/>
      <c r="Q196" s="61"/>
    </row>
    <row r="197" spans="1:17" ht="13.9" customHeight="1" x14ac:dyDescent="0.2">
      <c r="A197" s="146" t="s">
        <v>130</v>
      </c>
      <c r="B197" s="147">
        <f t="shared" si="17"/>
        <v>3751</v>
      </c>
      <c r="C197" s="24">
        <v>1188</v>
      </c>
      <c r="D197" s="24">
        <v>2072</v>
      </c>
      <c r="E197" s="148">
        <v>491</v>
      </c>
      <c r="F197" s="149">
        <v>1316</v>
      </c>
      <c r="G197" s="150">
        <v>2435</v>
      </c>
      <c r="H197" s="149">
        <v>339</v>
      </c>
      <c r="I197" s="150">
        <v>3412</v>
      </c>
      <c r="J197" s="24">
        <v>3277</v>
      </c>
      <c r="K197" s="24">
        <v>2543</v>
      </c>
      <c r="L197" s="24">
        <v>855</v>
      </c>
      <c r="M197" s="24">
        <v>35</v>
      </c>
      <c r="N197" s="24">
        <v>14</v>
      </c>
      <c r="O197" s="151"/>
      <c r="P197" s="151"/>
      <c r="Q197" s="61"/>
    </row>
    <row r="198" spans="1:17" ht="13.9" customHeight="1" x14ac:dyDescent="0.2">
      <c r="A198" s="146" t="s">
        <v>131</v>
      </c>
      <c r="B198" s="147">
        <f t="shared" si="17"/>
        <v>807</v>
      </c>
      <c r="C198" s="24">
        <v>133</v>
      </c>
      <c r="D198" s="24">
        <v>488</v>
      </c>
      <c r="E198" s="148">
        <v>186</v>
      </c>
      <c r="F198" s="149">
        <v>475</v>
      </c>
      <c r="G198" s="150">
        <v>332</v>
      </c>
      <c r="H198" s="149">
        <v>66</v>
      </c>
      <c r="I198" s="150">
        <v>741</v>
      </c>
      <c r="J198" s="24">
        <v>689</v>
      </c>
      <c r="K198" s="24">
        <v>560</v>
      </c>
      <c r="L198" s="24">
        <v>332</v>
      </c>
      <c r="M198" s="24">
        <v>23</v>
      </c>
      <c r="N198" s="24">
        <v>2</v>
      </c>
      <c r="O198" s="151"/>
      <c r="P198" s="151"/>
      <c r="Q198" s="61"/>
    </row>
    <row r="199" spans="1:17" ht="13.9" customHeight="1" x14ac:dyDescent="0.2">
      <c r="A199" s="146" t="s">
        <v>132</v>
      </c>
      <c r="B199" s="147">
        <f t="shared" si="17"/>
        <v>1579</v>
      </c>
      <c r="C199" s="24">
        <v>587</v>
      </c>
      <c r="D199" s="24">
        <v>739</v>
      </c>
      <c r="E199" s="148">
        <v>253</v>
      </c>
      <c r="F199" s="149">
        <v>1040</v>
      </c>
      <c r="G199" s="150">
        <v>539</v>
      </c>
      <c r="H199" s="149">
        <v>82</v>
      </c>
      <c r="I199" s="150">
        <v>1497</v>
      </c>
      <c r="J199" s="24">
        <v>1362</v>
      </c>
      <c r="K199" s="24">
        <v>633</v>
      </c>
      <c r="L199" s="24">
        <v>877</v>
      </c>
      <c r="M199" s="24">
        <v>21</v>
      </c>
      <c r="N199" s="24">
        <v>3</v>
      </c>
      <c r="O199" s="151"/>
      <c r="P199" s="151"/>
      <c r="Q199" s="61"/>
    </row>
    <row r="200" spans="1:17" ht="13.9" customHeight="1" x14ac:dyDescent="0.2">
      <c r="A200" s="146" t="s">
        <v>133</v>
      </c>
      <c r="B200" s="147">
        <f t="shared" si="17"/>
        <v>2076</v>
      </c>
      <c r="C200" s="24">
        <v>791</v>
      </c>
      <c r="D200" s="24">
        <v>876</v>
      </c>
      <c r="E200" s="148">
        <v>409</v>
      </c>
      <c r="F200" s="149">
        <v>998</v>
      </c>
      <c r="G200" s="150">
        <v>1078</v>
      </c>
      <c r="H200" s="149">
        <v>94</v>
      </c>
      <c r="I200" s="150">
        <v>1982</v>
      </c>
      <c r="J200" s="24">
        <v>1799</v>
      </c>
      <c r="K200" s="24">
        <v>1584</v>
      </c>
      <c r="L200" s="24">
        <v>792</v>
      </c>
      <c r="M200" s="24">
        <v>15</v>
      </c>
      <c r="N200" s="24">
        <v>3</v>
      </c>
      <c r="O200" s="151"/>
      <c r="P200" s="151"/>
      <c r="Q200" s="61"/>
    </row>
    <row r="201" spans="1:17" ht="13.9" customHeight="1" x14ac:dyDescent="0.2">
      <c r="A201" s="146" t="s">
        <v>134</v>
      </c>
      <c r="B201" s="147">
        <f t="shared" si="17"/>
        <v>2943</v>
      </c>
      <c r="C201" s="24">
        <v>1206</v>
      </c>
      <c r="D201" s="24">
        <v>1411</v>
      </c>
      <c r="E201" s="148">
        <v>326</v>
      </c>
      <c r="F201" s="149">
        <v>1840</v>
      </c>
      <c r="G201" s="150">
        <v>1103</v>
      </c>
      <c r="H201" s="149">
        <v>203</v>
      </c>
      <c r="I201" s="150">
        <v>2740</v>
      </c>
      <c r="J201" s="24">
        <v>2159</v>
      </c>
      <c r="K201" s="24">
        <v>1230</v>
      </c>
      <c r="L201" s="24">
        <v>1227</v>
      </c>
      <c r="M201" s="24">
        <v>55</v>
      </c>
      <c r="N201" s="24">
        <v>2</v>
      </c>
      <c r="O201" s="151"/>
      <c r="P201" s="151"/>
      <c r="Q201" s="61"/>
    </row>
    <row r="202" spans="1:17" ht="13.9" customHeight="1" x14ac:dyDescent="0.2">
      <c r="A202" s="146" t="s">
        <v>135</v>
      </c>
      <c r="B202" s="147">
        <f t="shared" si="17"/>
        <v>2515</v>
      </c>
      <c r="C202" s="24">
        <v>821</v>
      </c>
      <c r="D202" s="24">
        <v>1162</v>
      </c>
      <c r="E202" s="148">
        <v>532</v>
      </c>
      <c r="F202" s="149">
        <v>1682</v>
      </c>
      <c r="G202" s="150">
        <v>833</v>
      </c>
      <c r="H202" s="149">
        <v>189</v>
      </c>
      <c r="I202" s="150">
        <v>2326</v>
      </c>
      <c r="J202" s="24">
        <v>2139</v>
      </c>
      <c r="K202" s="24">
        <v>1862</v>
      </c>
      <c r="L202" s="24">
        <v>1296</v>
      </c>
      <c r="M202" s="24">
        <v>37</v>
      </c>
      <c r="N202" s="24">
        <v>2</v>
      </c>
      <c r="O202" s="151"/>
      <c r="P202" s="151"/>
      <c r="Q202" s="61"/>
    </row>
    <row r="203" spans="1:17" ht="13.9" customHeight="1" x14ac:dyDescent="0.2">
      <c r="A203" s="146" t="s">
        <v>136</v>
      </c>
      <c r="B203" s="147">
        <f t="shared" si="17"/>
        <v>997</v>
      </c>
      <c r="C203" s="24">
        <v>531</v>
      </c>
      <c r="D203" s="24">
        <v>334</v>
      </c>
      <c r="E203" s="148">
        <v>132</v>
      </c>
      <c r="F203" s="149">
        <v>94</v>
      </c>
      <c r="G203" s="150">
        <v>903</v>
      </c>
      <c r="H203" s="149">
        <v>27</v>
      </c>
      <c r="I203" s="150">
        <v>970</v>
      </c>
      <c r="J203" s="24">
        <v>658</v>
      </c>
      <c r="K203" s="24">
        <v>177</v>
      </c>
      <c r="L203" s="24">
        <v>54</v>
      </c>
      <c r="M203" s="24">
        <v>15</v>
      </c>
      <c r="N203" s="24">
        <v>2</v>
      </c>
      <c r="O203" s="151"/>
      <c r="P203" s="151"/>
      <c r="Q203" s="61"/>
    </row>
    <row r="204" spans="1:17" ht="13.9" customHeight="1" x14ac:dyDescent="0.2">
      <c r="A204" s="146" t="s">
        <v>137</v>
      </c>
      <c r="B204" s="147">
        <f t="shared" si="17"/>
        <v>19997</v>
      </c>
      <c r="C204" s="24">
        <v>6350</v>
      </c>
      <c r="D204" s="24">
        <v>10288</v>
      </c>
      <c r="E204" s="148">
        <v>3359</v>
      </c>
      <c r="F204" s="149">
        <v>7648</v>
      </c>
      <c r="G204" s="150">
        <v>12349</v>
      </c>
      <c r="H204" s="149">
        <v>843</v>
      </c>
      <c r="I204" s="150">
        <v>19154</v>
      </c>
      <c r="J204" s="24">
        <v>14264</v>
      </c>
      <c r="K204" s="24">
        <v>9438</v>
      </c>
      <c r="L204" s="24">
        <v>4373</v>
      </c>
      <c r="M204" s="24">
        <v>202</v>
      </c>
      <c r="N204" s="24">
        <v>23</v>
      </c>
      <c r="O204" s="151"/>
      <c r="P204" s="151"/>
      <c r="Q204" s="61"/>
    </row>
    <row r="205" spans="1:17" ht="13.9" customHeight="1" x14ac:dyDescent="0.2">
      <c r="A205" s="146" t="s">
        <v>138</v>
      </c>
      <c r="B205" s="147">
        <f t="shared" si="17"/>
        <v>1335</v>
      </c>
      <c r="C205" s="24">
        <v>424</v>
      </c>
      <c r="D205" s="24">
        <v>593</v>
      </c>
      <c r="E205" s="148">
        <v>318</v>
      </c>
      <c r="F205" s="149">
        <v>750</v>
      </c>
      <c r="G205" s="150">
        <v>585</v>
      </c>
      <c r="H205" s="149">
        <v>135</v>
      </c>
      <c r="I205" s="150">
        <v>1200</v>
      </c>
      <c r="J205" s="24">
        <v>924</v>
      </c>
      <c r="K205" s="24">
        <v>448</v>
      </c>
      <c r="L205" s="24">
        <v>484</v>
      </c>
      <c r="M205" s="24">
        <v>22</v>
      </c>
      <c r="N205" s="24">
        <v>3</v>
      </c>
      <c r="O205" s="151"/>
      <c r="P205" s="151"/>
      <c r="Q205" s="61"/>
    </row>
    <row r="206" spans="1:17" ht="13.9" customHeight="1" x14ac:dyDescent="0.2">
      <c r="A206" s="146" t="s">
        <v>139</v>
      </c>
      <c r="B206" s="147">
        <f t="shared" si="17"/>
        <v>377</v>
      </c>
      <c r="C206" s="24">
        <v>64</v>
      </c>
      <c r="D206" s="24">
        <v>252</v>
      </c>
      <c r="E206" s="148">
        <v>61</v>
      </c>
      <c r="F206" s="149">
        <v>209</v>
      </c>
      <c r="G206" s="150">
        <v>168</v>
      </c>
      <c r="H206" s="149">
        <v>9</v>
      </c>
      <c r="I206" s="150">
        <v>368</v>
      </c>
      <c r="J206" s="24">
        <v>313</v>
      </c>
      <c r="K206" s="24">
        <v>206</v>
      </c>
      <c r="L206" s="24">
        <v>193</v>
      </c>
      <c r="M206" s="24">
        <v>6</v>
      </c>
      <c r="N206" s="24">
        <v>0</v>
      </c>
      <c r="O206" s="151"/>
      <c r="P206" s="151"/>
      <c r="Q206" s="61"/>
    </row>
    <row r="207" spans="1:17" ht="13.9" customHeight="1" x14ac:dyDescent="0.2">
      <c r="A207" s="146" t="s">
        <v>140</v>
      </c>
      <c r="B207" s="147">
        <f t="shared" si="17"/>
        <v>397</v>
      </c>
      <c r="C207" s="24">
        <v>189</v>
      </c>
      <c r="D207" s="24">
        <v>126</v>
      </c>
      <c r="E207" s="148">
        <v>82</v>
      </c>
      <c r="F207" s="149">
        <v>129</v>
      </c>
      <c r="G207" s="150">
        <v>268</v>
      </c>
      <c r="H207" s="149">
        <v>50</v>
      </c>
      <c r="I207" s="150">
        <v>347</v>
      </c>
      <c r="J207" s="24">
        <v>340</v>
      </c>
      <c r="K207" s="24">
        <v>145</v>
      </c>
      <c r="L207" s="24">
        <v>49</v>
      </c>
      <c r="M207" s="24">
        <v>4</v>
      </c>
      <c r="N207" s="24">
        <v>1</v>
      </c>
      <c r="O207" s="151"/>
      <c r="P207" s="151"/>
      <c r="Q207" s="61"/>
    </row>
    <row r="208" spans="1:17" ht="13.9" customHeight="1" x14ac:dyDescent="0.2">
      <c r="A208" s="146" t="s">
        <v>141</v>
      </c>
      <c r="B208" s="147">
        <f t="shared" si="17"/>
        <v>523</v>
      </c>
      <c r="C208" s="24">
        <v>137</v>
      </c>
      <c r="D208" s="24">
        <v>266</v>
      </c>
      <c r="E208" s="148">
        <v>120</v>
      </c>
      <c r="F208" s="149">
        <v>345</v>
      </c>
      <c r="G208" s="150">
        <v>178</v>
      </c>
      <c r="H208" s="149">
        <v>62</v>
      </c>
      <c r="I208" s="150">
        <v>461</v>
      </c>
      <c r="J208" s="24">
        <v>353</v>
      </c>
      <c r="K208" s="24">
        <v>346</v>
      </c>
      <c r="L208" s="24">
        <v>277</v>
      </c>
      <c r="M208" s="24">
        <v>12</v>
      </c>
      <c r="N208" s="24">
        <v>0</v>
      </c>
      <c r="O208" s="151"/>
      <c r="P208" s="151"/>
      <c r="Q208" s="61"/>
    </row>
    <row r="209" spans="1:18" ht="13.9" customHeight="1" x14ac:dyDescent="0.2">
      <c r="A209" s="146" t="s">
        <v>142</v>
      </c>
      <c r="B209" s="147">
        <f t="shared" si="17"/>
        <v>1885</v>
      </c>
      <c r="C209" s="24">
        <v>578</v>
      </c>
      <c r="D209" s="24">
        <v>931</v>
      </c>
      <c r="E209" s="148">
        <v>376</v>
      </c>
      <c r="F209" s="149">
        <v>908</v>
      </c>
      <c r="G209" s="150">
        <v>977</v>
      </c>
      <c r="H209" s="149">
        <v>71</v>
      </c>
      <c r="I209" s="150">
        <v>1814</v>
      </c>
      <c r="J209" s="24">
        <v>1499</v>
      </c>
      <c r="K209" s="24">
        <v>1071</v>
      </c>
      <c r="L209" s="24">
        <v>679</v>
      </c>
      <c r="M209" s="24">
        <v>28</v>
      </c>
      <c r="N209" s="24">
        <v>1</v>
      </c>
      <c r="O209" s="151"/>
      <c r="P209" s="151"/>
      <c r="Q209" s="61"/>
    </row>
    <row r="210" spans="1:18" ht="13.9" customHeight="1" x14ac:dyDescent="0.2">
      <c r="A210" s="146" t="s">
        <v>143</v>
      </c>
      <c r="B210" s="147">
        <f t="shared" si="17"/>
        <v>2417</v>
      </c>
      <c r="C210" s="24">
        <v>940</v>
      </c>
      <c r="D210" s="24">
        <v>1192</v>
      </c>
      <c r="E210" s="148">
        <v>285</v>
      </c>
      <c r="F210" s="149">
        <v>1281</v>
      </c>
      <c r="G210" s="150">
        <v>1136</v>
      </c>
      <c r="H210" s="149">
        <v>442</v>
      </c>
      <c r="I210" s="150">
        <v>1975</v>
      </c>
      <c r="J210" s="24">
        <v>1799</v>
      </c>
      <c r="K210" s="24">
        <v>1113</v>
      </c>
      <c r="L210" s="24">
        <v>635</v>
      </c>
      <c r="M210" s="24">
        <v>26</v>
      </c>
      <c r="N210" s="24">
        <v>1</v>
      </c>
      <c r="O210" s="151"/>
      <c r="P210" s="151"/>
      <c r="Q210" s="61"/>
    </row>
    <row r="211" spans="1:18" ht="13.9" customHeight="1" x14ac:dyDescent="0.2">
      <c r="A211" s="146" t="s">
        <v>144</v>
      </c>
      <c r="B211" s="147">
        <f t="shared" si="17"/>
        <v>1601</v>
      </c>
      <c r="C211" s="24">
        <v>581</v>
      </c>
      <c r="D211" s="24">
        <v>670</v>
      </c>
      <c r="E211" s="148">
        <v>350</v>
      </c>
      <c r="F211" s="149">
        <v>671</v>
      </c>
      <c r="G211" s="150">
        <v>930</v>
      </c>
      <c r="H211" s="149">
        <v>82</v>
      </c>
      <c r="I211" s="150">
        <v>1519</v>
      </c>
      <c r="J211" s="24">
        <v>1212</v>
      </c>
      <c r="K211" s="24">
        <v>1006</v>
      </c>
      <c r="L211" s="24">
        <v>461</v>
      </c>
      <c r="M211" s="24">
        <v>21</v>
      </c>
      <c r="N211" s="24">
        <v>0</v>
      </c>
      <c r="O211" s="151"/>
      <c r="P211" s="151"/>
      <c r="Q211" s="61"/>
    </row>
    <row r="212" spans="1:18" ht="13.9" customHeight="1" x14ac:dyDescent="0.2">
      <c r="A212" s="146" t="s">
        <v>145</v>
      </c>
      <c r="B212" s="147">
        <f t="shared" si="17"/>
        <v>1265</v>
      </c>
      <c r="C212" s="24">
        <v>616</v>
      </c>
      <c r="D212" s="24">
        <v>549</v>
      </c>
      <c r="E212" s="148">
        <v>100</v>
      </c>
      <c r="F212" s="149">
        <v>876</v>
      </c>
      <c r="G212" s="150">
        <v>389</v>
      </c>
      <c r="H212" s="149">
        <v>114</v>
      </c>
      <c r="I212" s="150">
        <v>1151</v>
      </c>
      <c r="J212" s="24">
        <v>904</v>
      </c>
      <c r="K212" s="24">
        <v>390</v>
      </c>
      <c r="L212" s="24">
        <v>519</v>
      </c>
      <c r="M212" s="24">
        <v>40</v>
      </c>
      <c r="N212" s="24">
        <v>0</v>
      </c>
      <c r="O212" s="151"/>
      <c r="P212" s="151"/>
      <c r="Q212" s="61"/>
    </row>
    <row r="213" spans="1:18" ht="13.9" customHeight="1" x14ac:dyDescent="0.2">
      <c r="A213" s="146" t="s">
        <v>146</v>
      </c>
      <c r="B213" s="147">
        <f t="shared" si="17"/>
        <v>1148</v>
      </c>
      <c r="C213" s="24">
        <v>277</v>
      </c>
      <c r="D213" s="24">
        <v>545</v>
      </c>
      <c r="E213" s="148">
        <v>326</v>
      </c>
      <c r="F213" s="149">
        <v>360</v>
      </c>
      <c r="G213" s="150">
        <v>788</v>
      </c>
      <c r="H213" s="149">
        <v>39</v>
      </c>
      <c r="I213" s="150">
        <v>1109</v>
      </c>
      <c r="J213" s="24">
        <v>942</v>
      </c>
      <c r="K213" s="24">
        <v>828</v>
      </c>
      <c r="L213" s="24">
        <v>324</v>
      </c>
      <c r="M213" s="24">
        <v>15</v>
      </c>
      <c r="N213" s="24">
        <v>0</v>
      </c>
      <c r="O213" s="151"/>
      <c r="P213" s="151"/>
      <c r="Q213" s="61"/>
    </row>
    <row r="214" spans="1:18" s="116" customFormat="1" ht="13.9" customHeight="1" x14ac:dyDescent="0.2">
      <c r="A214" s="152" t="s">
        <v>147</v>
      </c>
      <c r="B214" s="153">
        <f t="shared" si="17"/>
        <v>484</v>
      </c>
      <c r="C214" s="115">
        <v>231</v>
      </c>
      <c r="D214" s="115">
        <v>226</v>
      </c>
      <c r="E214" s="154">
        <v>27</v>
      </c>
      <c r="F214" s="155">
        <v>251</v>
      </c>
      <c r="G214" s="156">
        <v>233</v>
      </c>
      <c r="H214" s="155">
        <v>31</v>
      </c>
      <c r="I214" s="156">
        <v>453</v>
      </c>
      <c r="J214" s="115">
        <v>322</v>
      </c>
      <c r="K214" s="115">
        <v>124</v>
      </c>
      <c r="L214" s="115">
        <v>165</v>
      </c>
      <c r="M214" s="115">
        <v>17</v>
      </c>
      <c r="N214" s="115">
        <v>0</v>
      </c>
      <c r="O214" s="151"/>
      <c r="P214" s="151"/>
      <c r="Q214" s="61"/>
    </row>
    <row r="215" spans="1:18" ht="13.9" customHeight="1" x14ac:dyDescent="0.2">
      <c r="A215" s="18" t="s">
        <v>8</v>
      </c>
      <c r="B215" s="157">
        <f>SUM(B190:B214)</f>
        <v>61440</v>
      </c>
      <c r="C215" s="34">
        <f t="shared" ref="C215:N215" si="18">SUM(C190:C214)</f>
        <v>21448</v>
      </c>
      <c r="D215" s="34">
        <f t="shared" si="18"/>
        <v>30103</v>
      </c>
      <c r="E215" s="34">
        <f t="shared" si="18"/>
        <v>9889</v>
      </c>
      <c r="F215" s="34">
        <f t="shared" si="18"/>
        <v>25786</v>
      </c>
      <c r="G215" s="34">
        <f t="shared" si="18"/>
        <v>35654</v>
      </c>
      <c r="H215" s="34">
        <f t="shared" si="18"/>
        <v>3681</v>
      </c>
      <c r="I215" s="34">
        <f t="shared" si="18"/>
        <v>57759</v>
      </c>
      <c r="J215" s="34">
        <f t="shared" si="18"/>
        <v>47695</v>
      </c>
      <c r="K215" s="34">
        <f t="shared" si="18"/>
        <v>31323</v>
      </c>
      <c r="L215" s="34">
        <f t="shared" si="18"/>
        <v>17107</v>
      </c>
      <c r="M215" s="34">
        <f t="shared" si="18"/>
        <v>824</v>
      </c>
      <c r="N215" s="34">
        <f t="shared" si="18"/>
        <v>74</v>
      </c>
      <c r="O215" s="151"/>
      <c r="P215" s="151"/>
      <c r="Q215" s="151"/>
    </row>
    <row r="216" spans="1:18" s="161" customFormat="1" ht="13.9" customHeight="1" x14ac:dyDescent="0.2">
      <c r="A216" s="23" t="s">
        <v>29</v>
      </c>
      <c r="B216" s="158">
        <f>B215/$B$215</f>
        <v>1</v>
      </c>
      <c r="C216" s="158">
        <f t="shared" ref="C216:N216" si="19">C215/$B$215</f>
        <v>0.34908854166666664</v>
      </c>
      <c r="D216" s="158">
        <f t="shared" si="19"/>
        <v>0.48995768229166664</v>
      </c>
      <c r="E216" s="158">
        <f t="shared" si="19"/>
        <v>0.16095377604166666</v>
      </c>
      <c r="F216" s="158">
        <f t="shared" si="19"/>
        <v>0.41969401041666665</v>
      </c>
      <c r="G216" s="158">
        <f t="shared" si="19"/>
        <v>0.58030598958333335</v>
      </c>
      <c r="H216" s="158">
        <f t="shared" si="19"/>
        <v>5.9912109375000001E-2</v>
      </c>
      <c r="I216" s="158">
        <f>I215/$B$215</f>
        <v>0.94008789062499998</v>
      </c>
      <c r="J216" s="158">
        <f t="shared" si="19"/>
        <v>0.77628580729166663</v>
      </c>
      <c r="K216" s="158">
        <f t="shared" si="19"/>
        <v>0.50981445312499996</v>
      </c>
      <c r="L216" s="158">
        <f t="shared" si="19"/>
        <v>0.27843424479166667</v>
      </c>
      <c r="M216" s="158">
        <f t="shared" si="19"/>
        <v>1.3411458333333333E-2</v>
      </c>
      <c r="N216" s="158">
        <f t="shared" si="19"/>
        <v>1.2044270833333334E-3</v>
      </c>
      <c r="O216" s="159"/>
      <c r="P216" s="160"/>
      <c r="Q216" s="160"/>
    </row>
    <row r="217" spans="1:18" ht="4.5" customHeight="1" x14ac:dyDescent="0.2"/>
    <row r="218" spans="1:18" ht="12.75" customHeight="1" x14ac:dyDescent="0.2">
      <c r="A218" s="162" t="s">
        <v>148</v>
      </c>
      <c r="B218" s="162"/>
      <c r="C218" s="162"/>
      <c r="D218" s="162"/>
      <c r="E218" s="162"/>
      <c r="F218" s="162"/>
      <c r="G218" s="162"/>
      <c r="H218" s="162"/>
      <c r="I218" s="162"/>
      <c r="J218" s="162"/>
      <c r="K218" s="162"/>
      <c r="L218" s="162"/>
      <c r="M218" s="162"/>
      <c r="N218" s="162"/>
      <c r="O218" s="163"/>
    </row>
    <row r="219" spans="1:18" ht="6.75" customHeight="1" x14ac:dyDescent="0.2"/>
    <row r="220" spans="1:18" ht="18.75" thickBot="1" x14ac:dyDescent="0.25">
      <c r="A220" s="14" t="s">
        <v>149</v>
      </c>
      <c r="B220" s="14"/>
      <c r="C220" s="14"/>
      <c r="D220" s="14"/>
      <c r="E220" s="14"/>
      <c r="F220" s="14"/>
      <c r="G220" s="14"/>
      <c r="H220" s="14"/>
      <c r="I220" s="14"/>
      <c r="J220" s="14"/>
      <c r="K220" s="14"/>
      <c r="L220" s="14"/>
      <c r="M220" s="14"/>
      <c r="N220" s="14"/>
      <c r="O220" s="14"/>
      <c r="P220" s="14"/>
      <c r="Q220" s="14"/>
    </row>
    <row r="222" spans="1:18" ht="17.25" customHeight="1" thickBot="1" x14ac:dyDescent="0.3">
      <c r="A222" s="15" t="s">
        <v>150</v>
      </c>
      <c r="B222" s="15"/>
      <c r="C222" s="15"/>
      <c r="D222" s="15"/>
      <c r="E222" s="15"/>
      <c r="F222" s="15"/>
      <c r="G222" s="15"/>
      <c r="H222" s="15"/>
      <c r="I222" s="15"/>
      <c r="J222" s="15"/>
      <c r="K222" s="164"/>
      <c r="L222" s="61"/>
      <c r="M222" s="61"/>
      <c r="N222" s="61"/>
      <c r="O222" s="165"/>
      <c r="P222" s="165"/>
      <c r="Q222" s="61"/>
      <c r="R222" s="61"/>
    </row>
    <row r="223" spans="1:18" x14ac:dyDescent="0.2">
      <c r="L223" s="61"/>
      <c r="M223" s="61"/>
      <c r="N223" s="61"/>
      <c r="O223" s="61"/>
      <c r="P223" s="61"/>
      <c r="Q223" s="61"/>
      <c r="R223" s="61"/>
    </row>
    <row r="224" spans="1:18" ht="22.5" customHeight="1" x14ac:dyDescent="0.2">
      <c r="A224" s="86" t="s">
        <v>151</v>
      </c>
      <c r="B224" s="86"/>
      <c r="C224" s="86"/>
      <c r="D224" s="86"/>
      <c r="E224" s="166"/>
      <c r="F224" s="167" t="s">
        <v>8</v>
      </c>
      <c r="G224" s="167" t="s">
        <v>152</v>
      </c>
      <c r="H224" s="167" t="s">
        <v>153</v>
      </c>
      <c r="I224" s="167" t="s">
        <v>154</v>
      </c>
      <c r="J224" s="167" t="s">
        <v>155</v>
      </c>
      <c r="L224" s="61"/>
      <c r="M224" s="168"/>
      <c r="N224" s="168"/>
      <c r="O224" s="169"/>
      <c r="P224" s="169"/>
      <c r="Q224" s="169"/>
      <c r="R224" s="169"/>
    </row>
    <row r="225" spans="1:18" ht="13.5" customHeight="1" x14ac:dyDescent="0.2">
      <c r="A225" s="170" t="s">
        <v>156</v>
      </c>
      <c r="B225" s="170"/>
      <c r="C225" s="170"/>
      <c r="D225" s="170"/>
      <c r="E225" s="170"/>
      <c r="F225" s="171">
        <f t="shared" ref="F225:F254" si="20">+SUM(G225:J225)</f>
        <v>61440</v>
      </c>
      <c r="G225" s="172">
        <v>44219</v>
      </c>
      <c r="H225" s="172">
        <v>10952</v>
      </c>
      <c r="I225" s="172">
        <v>3566</v>
      </c>
      <c r="J225" s="172">
        <v>2703</v>
      </c>
      <c r="L225" s="61"/>
      <c r="M225" s="168"/>
      <c r="N225" s="168"/>
      <c r="O225" s="173"/>
      <c r="P225" s="173"/>
      <c r="Q225" s="173"/>
      <c r="R225" s="173"/>
    </row>
    <row r="226" spans="1:18" ht="13.5" customHeight="1" x14ac:dyDescent="0.2">
      <c r="A226" s="174" t="s">
        <v>157</v>
      </c>
      <c r="B226" s="174"/>
      <c r="C226" s="174"/>
      <c r="D226" s="174"/>
      <c r="E226" s="174"/>
      <c r="F226" s="175">
        <f t="shared" si="20"/>
        <v>59880</v>
      </c>
      <c r="G226" s="176">
        <v>0</v>
      </c>
      <c r="H226" s="176">
        <v>50292</v>
      </c>
      <c r="I226" s="176">
        <v>6877</v>
      </c>
      <c r="J226" s="176">
        <v>2711</v>
      </c>
      <c r="L226" s="61"/>
      <c r="M226" s="168"/>
      <c r="N226" s="168"/>
      <c r="O226" s="173"/>
      <c r="P226" s="173"/>
      <c r="Q226" s="173"/>
      <c r="R226" s="173"/>
    </row>
    <row r="227" spans="1:18" ht="13.5" customHeight="1" x14ac:dyDescent="0.2">
      <c r="A227" s="174" t="s">
        <v>158</v>
      </c>
      <c r="B227" s="174"/>
      <c r="C227" s="174"/>
      <c r="D227" s="174"/>
      <c r="E227" s="174"/>
      <c r="F227" s="175">
        <f t="shared" si="20"/>
        <v>201941</v>
      </c>
      <c r="G227" s="176">
        <v>0</v>
      </c>
      <c r="H227" s="176">
        <v>40384</v>
      </c>
      <c r="I227" s="176">
        <v>67737</v>
      </c>
      <c r="J227" s="176">
        <v>93820</v>
      </c>
      <c r="L227" s="61"/>
      <c r="M227" s="177"/>
      <c r="N227" s="178"/>
      <c r="O227" s="179"/>
      <c r="P227" s="179"/>
      <c r="Q227" s="179"/>
      <c r="R227" s="179"/>
    </row>
    <row r="228" spans="1:18" ht="13.5" customHeight="1" x14ac:dyDescent="0.2">
      <c r="A228" s="174" t="s">
        <v>159</v>
      </c>
      <c r="B228" s="174"/>
      <c r="C228" s="174"/>
      <c r="D228" s="174"/>
      <c r="E228" s="174"/>
      <c r="F228" s="175">
        <f t="shared" si="20"/>
        <v>10648</v>
      </c>
      <c r="G228" s="176">
        <v>0</v>
      </c>
      <c r="H228" s="176">
        <v>9947</v>
      </c>
      <c r="I228" s="176">
        <v>364</v>
      </c>
      <c r="J228" s="176">
        <v>337</v>
      </c>
      <c r="L228" s="61"/>
      <c r="M228" s="177"/>
      <c r="N228" s="178"/>
      <c r="O228" s="179"/>
      <c r="P228" s="179"/>
      <c r="Q228" s="179"/>
      <c r="R228" s="179"/>
    </row>
    <row r="229" spans="1:18" ht="13.5" customHeight="1" x14ac:dyDescent="0.2">
      <c r="A229" s="174" t="s">
        <v>160</v>
      </c>
      <c r="B229" s="174"/>
      <c r="C229" s="174"/>
      <c r="D229" s="174"/>
      <c r="E229" s="174"/>
      <c r="F229" s="175">
        <f t="shared" si="20"/>
        <v>61027</v>
      </c>
      <c r="G229" s="176">
        <v>0</v>
      </c>
      <c r="H229" s="176">
        <v>13634</v>
      </c>
      <c r="I229" s="176">
        <v>45468</v>
      </c>
      <c r="J229" s="176">
        <v>1925</v>
      </c>
      <c r="L229" s="61"/>
      <c r="M229" s="177"/>
      <c r="N229" s="178"/>
      <c r="O229" s="179"/>
      <c r="P229" s="179"/>
      <c r="Q229" s="179"/>
      <c r="R229" s="179"/>
    </row>
    <row r="230" spans="1:18" ht="13.5" customHeight="1" x14ac:dyDescent="0.2">
      <c r="A230" s="174" t="s">
        <v>161</v>
      </c>
      <c r="B230" s="174"/>
      <c r="C230" s="174"/>
      <c r="D230" s="174"/>
      <c r="E230" s="174"/>
      <c r="F230" s="175">
        <f t="shared" si="20"/>
        <v>37363</v>
      </c>
      <c r="G230" s="176">
        <v>0</v>
      </c>
      <c r="H230" s="176">
        <v>5433</v>
      </c>
      <c r="I230" s="176">
        <v>27966</v>
      </c>
      <c r="J230" s="176">
        <v>3964</v>
      </c>
      <c r="L230" s="61"/>
      <c r="M230" s="177"/>
      <c r="N230" s="178"/>
      <c r="O230" s="179"/>
      <c r="P230" s="179"/>
      <c r="Q230" s="179"/>
      <c r="R230" s="179"/>
    </row>
    <row r="231" spans="1:18" ht="13.5" customHeight="1" x14ac:dyDescent="0.2">
      <c r="A231" s="174" t="s">
        <v>162</v>
      </c>
      <c r="B231" s="174"/>
      <c r="C231" s="174"/>
      <c r="D231" s="174"/>
      <c r="E231" s="174"/>
      <c r="F231" s="175">
        <f t="shared" si="20"/>
        <v>4185</v>
      </c>
      <c r="G231" s="176">
        <v>0</v>
      </c>
      <c r="H231" s="176">
        <v>281</v>
      </c>
      <c r="I231" s="176">
        <v>3822</v>
      </c>
      <c r="J231" s="176">
        <v>82</v>
      </c>
      <c r="L231" s="61"/>
      <c r="M231" s="177"/>
      <c r="N231" s="178"/>
      <c r="O231" s="179"/>
      <c r="P231" s="179"/>
      <c r="Q231" s="179"/>
      <c r="R231" s="179"/>
    </row>
    <row r="232" spans="1:18" ht="13.5" customHeight="1" x14ac:dyDescent="0.2">
      <c r="A232" s="174" t="s">
        <v>163</v>
      </c>
      <c r="B232" s="174"/>
      <c r="C232" s="174"/>
      <c r="D232" s="174"/>
      <c r="E232" s="174"/>
      <c r="F232" s="175">
        <f t="shared" si="20"/>
        <v>902</v>
      </c>
      <c r="G232" s="176">
        <v>0</v>
      </c>
      <c r="H232" s="176">
        <v>125</v>
      </c>
      <c r="I232" s="176">
        <v>669</v>
      </c>
      <c r="J232" s="176">
        <v>108</v>
      </c>
      <c r="L232" s="61"/>
      <c r="M232" s="177"/>
      <c r="N232" s="178"/>
      <c r="O232" s="179"/>
      <c r="P232" s="179"/>
      <c r="Q232" s="179"/>
      <c r="R232" s="179"/>
    </row>
    <row r="233" spans="1:18" ht="13.5" customHeight="1" x14ac:dyDescent="0.2">
      <c r="A233" s="174" t="s">
        <v>164</v>
      </c>
      <c r="B233" s="174"/>
      <c r="C233" s="174"/>
      <c r="D233" s="174"/>
      <c r="E233" s="174"/>
      <c r="F233" s="175">
        <f t="shared" si="20"/>
        <v>50253</v>
      </c>
      <c r="G233" s="176">
        <v>0</v>
      </c>
      <c r="H233" s="176">
        <v>17147</v>
      </c>
      <c r="I233" s="176">
        <v>25830</v>
      </c>
      <c r="J233" s="176">
        <v>7276</v>
      </c>
      <c r="L233" s="61"/>
      <c r="M233" s="177"/>
      <c r="N233" s="178"/>
      <c r="O233" s="179"/>
      <c r="P233" s="179"/>
      <c r="Q233" s="179"/>
      <c r="R233" s="179"/>
    </row>
    <row r="234" spans="1:18" ht="13.5" customHeight="1" x14ac:dyDescent="0.2">
      <c r="A234" s="174" t="s">
        <v>165</v>
      </c>
      <c r="B234" s="174"/>
      <c r="C234" s="174"/>
      <c r="D234" s="174"/>
      <c r="E234" s="174"/>
      <c r="F234" s="175">
        <f t="shared" si="20"/>
        <v>11987</v>
      </c>
      <c r="G234" s="176">
        <v>0</v>
      </c>
      <c r="H234" s="176">
        <v>1332</v>
      </c>
      <c r="I234" s="176">
        <v>10220</v>
      </c>
      <c r="J234" s="176">
        <v>435</v>
      </c>
      <c r="L234" s="61"/>
      <c r="M234" s="177"/>
      <c r="N234" s="178"/>
      <c r="O234" s="179"/>
      <c r="P234" s="179"/>
      <c r="Q234" s="179"/>
      <c r="R234" s="179"/>
    </row>
    <row r="235" spans="1:18" ht="13.5" customHeight="1" x14ac:dyDescent="0.2">
      <c r="A235" s="174" t="s">
        <v>166</v>
      </c>
      <c r="B235" s="174"/>
      <c r="C235" s="174"/>
      <c r="D235" s="174"/>
      <c r="E235" s="174"/>
      <c r="F235" s="175">
        <f t="shared" si="20"/>
        <v>425</v>
      </c>
      <c r="G235" s="176">
        <v>0</v>
      </c>
      <c r="H235" s="176">
        <v>50</v>
      </c>
      <c r="I235" s="176">
        <v>325</v>
      </c>
      <c r="J235" s="176">
        <v>50</v>
      </c>
      <c r="L235" s="61"/>
      <c r="M235" s="177"/>
      <c r="N235" s="178"/>
      <c r="O235" s="179"/>
      <c r="P235" s="179"/>
      <c r="Q235" s="179"/>
      <c r="R235" s="179"/>
    </row>
    <row r="236" spans="1:18" ht="13.5" customHeight="1" x14ac:dyDescent="0.2">
      <c r="A236" s="174" t="s">
        <v>167</v>
      </c>
      <c r="B236" s="174"/>
      <c r="C236" s="174"/>
      <c r="D236" s="174"/>
      <c r="E236" s="174"/>
      <c r="F236" s="175">
        <f t="shared" si="20"/>
        <v>22806</v>
      </c>
      <c r="G236" s="176">
        <v>0</v>
      </c>
      <c r="H236" s="176">
        <v>20281</v>
      </c>
      <c r="I236" s="176">
        <v>2294</v>
      </c>
      <c r="J236" s="176">
        <v>231</v>
      </c>
      <c r="L236" s="61"/>
      <c r="M236" s="177"/>
      <c r="N236" s="178"/>
      <c r="O236" s="179"/>
      <c r="P236" s="179"/>
      <c r="Q236" s="179"/>
      <c r="R236" s="179"/>
    </row>
    <row r="237" spans="1:18" ht="13.5" customHeight="1" x14ac:dyDescent="0.2">
      <c r="A237" s="174" t="s">
        <v>168</v>
      </c>
      <c r="B237" s="174"/>
      <c r="C237" s="174"/>
      <c r="D237" s="174"/>
      <c r="E237" s="174"/>
      <c r="F237" s="175">
        <f t="shared" si="20"/>
        <v>17401</v>
      </c>
      <c r="G237" s="176">
        <v>0</v>
      </c>
      <c r="H237" s="176">
        <v>6245</v>
      </c>
      <c r="I237" s="176">
        <v>4741</v>
      </c>
      <c r="J237" s="176">
        <v>6415</v>
      </c>
      <c r="L237" s="61"/>
      <c r="M237" s="177"/>
      <c r="N237" s="178"/>
      <c r="O237" s="179"/>
      <c r="P237" s="179"/>
      <c r="Q237" s="179"/>
      <c r="R237" s="179"/>
    </row>
    <row r="238" spans="1:18" ht="13.5" customHeight="1" x14ac:dyDescent="0.2">
      <c r="A238" s="174" t="s">
        <v>169</v>
      </c>
      <c r="B238" s="174"/>
      <c r="C238" s="174"/>
      <c r="D238" s="174"/>
      <c r="E238" s="174"/>
      <c r="F238" s="175">
        <f t="shared" si="20"/>
        <v>436</v>
      </c>
      <c r="G238" s="176">
        <v>0</v>
      </c>
      <c r="H238" s="176">
        <v>180</v>
      </c>
      <c r="I238" s="176">
        <v>256</v>
      </c>
      <c r="J238" s="176">
        <v>0</v>
      </c>
      <c r="L238" s="61"/>
      <c r="M238" s="177"/>
      <c r="N238" s="178"/>
      <c r="O238" s="179"/>
      <c r="P238" s="179"/>
      <c r="Q238" s="179"/>
      <c r="R238" s="179"/>
    </row>
    <row r="239" spans="1:18" ht="13.5" customHeight="1" x14ac:dyDescent="0.2">
      <c r="A239" s="174" t="s">
        <v>170</v>
      </c>
      <c r="B239" s="174"/>
      <c r="C239" s="174"/>
      <c r="D239" s="174"/>
      <c r="E239" s="174"/>
      <c r="F239" s="175">
        <f t="shared" si="20"/>
        <v>32109</v>
      </c>
      <c r="G239" s="176">
        <v>0</v>
      </c>
      <c r="H239" s="176">
        <v>486</v>
      </c>
      <c r="I239" s="176">
        <v>406</v>
      </c>
      <c r="J239" s="176">
        <v>31217</v>
      </c>
      <c r="L239" s="61"/>
      <c r="M239" s="177"/>
      <c r="N239" s="178"/>
      <c r="O239" s="179"/>
      <c r="P239" s="179"/>
      <c r="Q239" s="179"/>
      <c r="R239" s="179"/>
    </row>
    <row r="240" spans="1:18" ht="13.5" customHeight="1" x14ac:dyDescent="0.2">
      <c r="A240" s="174" t="s">
        <v>171</v>
      </c>
      <c r="B240" s="174"/>
      <c r="C240" s="174"/>
      <c r="D240" s="174"/>
      <c r="E240" s="174"/>
      <c r="F240" s="175">
        <f t="shared" si="20"/>
        <v>5741</v>
      </c>
      <c r="G240" s="176">
        <v>0</v>
      </c>
      <c r="H240" s="176">
        <v>29</v>
      </c>
      <c r="I240" s="176">
        <v>43</v>
      </c>
      <c r="J240" s="176">
        <v>5669</v>
      </c>
      <c r="L240" s="61"/>
      <c r="M240" s="177"/>
      <c r="N240" s="178"/>
      <c r="O240" s="179"/>
      <c r="P240" s="179"/>
      <c r="Q240" s="179"/>
      <c r="R240" s="179"/>
    </row>
    <row r="241" spans="1:18" ht="13.5" customHeight="1" x14ac:dyDescent="0.2">
      <c r="A241" s="174" t="s">
        <v>172</v>
      </c>
      <c r="B241" s="174"/>
      <c r="C241" s="174"/>
      <c r="D241" s="174"/>
      <c r="E241" s="174"/>
      <c r="F241" s="175">
        <f t="shared" si="20"/>
        <v>672</v>
      </c>
      <c r="G241" s="176">
        <v>0</v>
      </c>
      <c r="H241" s="176">
        <v>9</v>
      </c>
      <c r="I241" s="176">
        <v>8</v>
      </c>
      <c r="J241" s="176">
        <v>655</v>
      </c>
      <c r="L241" s="61"/>
      <c r="M241" s="177"/>
      <c r="N241" s="178"/>
      <c r="O241" s="179"/>
      <c r="P241" s="179"/>
      <c r="Q241" s="179"/>
      <c r="R241" s="179"/>
    </row>
    <row r="242" spans="1:18" ht="13.5" customHeight="1" x14ac:dyDescent="0.2">
      <c r="A242" s="174" t="s">
        <v>173</v>
      </c>
      <c r="B242" s="174"/>
      <c r="C242" s="174"/>
      <c r="D242" s="174"/>
      <c r="E242" s="174"/>
      <c r="F242" s="175">
        <f t="shared" si="20"/>
        <v>799</v>
      </c>
      <c r="G242" s="176">
        <v>0</v>
      </c>
      <c r="H242" s="176">
        <v>118</v>
      </c>
      <c r="I242" s="176">
        <v>8</v>
      </c>
      <c r="J242" s="176">
        <v>673</v>
      </c>
      <c r="L242" s="61"/>
      <c r="M242" s="177"/>
      <c r="N242" s="178"/>
      <c r="O242" s="179"/>
      <c r="P242" s="179"/>
      <c r="Q242" s="179"/>
      <c r="R242" s="179"/>
    </row>
    <row r="243" spans="1:18" ht="13.5" customHeight="1" x14ac:dyDescent="0.2">
      <c r="A243" s="174" t="s">
        <v>174</v>
      </c>
      <c r="B243" s="174"/>
      <c r="C243" s="174"/>
      <c r="D243" s="174"/>
      <c r="E243" s="174"/>
      <c r="F243" s="175">
        <f t="shared" si="20"/>
        <v>1193</v>
      </c>
      <c r="G243" s="176">
        <v>0</v>
      </c>
      <c r="H243" s="176">
        <v>152</v>
      </c>
      <c r="I243" s="176">
        <v>70</v>
      </c>
      <c r="J243" s="176">
        <v>971</v>
      </c>
      <c r="L243" s="61"/>
      <c r="M243" s="177"/>
      <c r="N243" s="178"/>
      <c r="O243" s="179"/>
      <c r="P243" s="179"/>
      <c r="Q243" s="179"/>
      <c r="R243" s="179"/>
    </row>
    <row r="244" spans="1:18" ht="13.5" customHeight="1" x14ac:dyDescent="0.2">
      <c r="A244" s="174" t="s">
        <v>175</v>
      </c>
      <c r="B244" s="174"/>
      <c r="C244" s="174"/>
      <c r="D244" s="174"/>
      <c r="E244" s="174"/>
      <c r="F244" s="175">
        <f t="shared" si="20"/>
        <v>30743</v>
      </c>
      <c r="G244" s="176">
        <v>0</v>
      </c>
      <c r="H244" s="176">
        <v>30743</v>
      </c>
      <c r="I244" s="176">
        <v>0</v>
      </c>
      <c r="J244" s="176">
        <v>0</v>
      </c>
      <c r="L244" s="61"/>
      <c r="M244" s="177"/>
      <c r="N244" s="178"/>
      <c r="O244" s="179"/>
      <c r="P244" s="179"/>
      <c r="Q244" s="179"/>
      <c r="R244" s="179"/>
    </row>
    <row r="245" spans="1:18" ht="13.5" customHeight="1" x14ac:dyDescent="0.2">
      <c r="A245" s="174" t="s">
        <v>176</v>
      </c>
      <c r="B245" s="174"/>
      <c r="C245" s="174"/>
      <c r="D245" s="174"/>
      <c r="E245" s="174"/>
      <c r="F245" s="175">
        <f t="shared" si="20"/>
        <v>49572</v>
      </c>
      <c r="G245" s="176">
        <v>0</v>
      </c>
      <c r="H245" s="176">
        <v>49572</v>
      </c>
      <c r="I245" s="176">
        <v>0</v>
      </c>
      <c r="J245" s="176">
        <v>0</v>
      </c>
      <c r="L245" s="61"/>
      <c r="M245" s="177"/>
      <c r="N245" s="178"/>
      <c r="O245" s="179"/>
      <c r="P245" s="179"/>
      <c r="Q245" s="179"/>
      <c r="R245" s="179"/>
    </row>
    <row r="246" spans="1:18" ht="13.5" customHeight="1" x14ac:dyDescent="0.2">
      <c r="A246" s="174" t="s">
        <v>177</v>
      </c>
      <c r="B246" s="174"/>
      <c r="C246" s="174"/>
      <c r="D246" s="174"/>
      <c r="E246" s="174"/>
      <c r="F246" s="175">
        <f>+SUM(G246:J246)</f>
        <v>46539</v>
      </c>
      <c r="G246" s="176">
        <v>0</v>
      </c>
      <c r="H246" s="176">
        <v>46539</v>
      </c>
      <c r="I246" s="176">
        <v>0</v>
      </c>
      <c r="J246" s="176">
        <v>0</v>
      </c>
      <c r="L246" s="61"/>
      <c r="M246" s="177"/>
      <c r="N246" s="178"/>
      <c r="O246" s="179"/>
      <c r="P246" s="179"/>
      <c r="Q246" s="179"/>
      <c r="R246" s="179"/>
    </row>
    <row r="247" spans="1:18" ht="13.5" customHeight="1" x14ac:dyDescent="0.2">
      <c r="A247" s="174" t="s">
        <v>178</v>
      </c>
      <c r="B247" s="174"/>
      <c r="C247" s="174"/>
      <c r="D247" s="174"/>
      <c r="E247" s="174"/>
      <c r="F247" s="175">
        <f t="shared" si="20"/>
        <v>112015</v>
      </c>
      <c r="G247" s="176">
        <v>0</v>
      </c>
      <c r="H247" s="176">
        <v>34197</v>
      </c>
      <c r="I247" s="176">
        <v>49461</v>
      </c>
      <c r="J247" s="176">
        <v>28357</v>
      </c>
      <c r="L247" s="61"/>
      <c r="M247" s="177"/>
      <c r="N247" s="178"/>
      <c r="O247" s="179"/>
      <c r="P247" s="179"/>
      <c r="Q247" s="179"/>
      <c r="R247" s="179"/>
    </row>
    <row r="248" spans="1:18" ht="13.5" customHeight="1" x14ac:dyDescent="0.2">
      <c r="A248" s="174" t="s">
        <v>179</v>
      </c>
      <c r="B248" s="174"/>
      <c r="C248" s="174"/>
      <c r="D248" s="174"/>
      <c r="E248" s="174"/>
      <c r="F248" s="175">
        <f t="shared" si="20"/>
        <v>42262</v>
      </c>
      <c r="G248" s="176">
        <v>0</v>
      </c>
      <c r="H248" s="176">
        <v>9833</v>
      </c>
      <c r="I248" s="176">
        <v>27404</v>
      </c>
      <c r="J248" s="176">
        <v>5025</v>
      </c>
      <c r="L248" s="61"/>
      <c r="M248" s="177"/>
      <c r="N248" s="178"/>
      <c r="O248" s="179"/>
      <c r="P248" s="179"/>
      <c r="Q248" s="179"/>
      <c r="R248" s="179"/>
    </row>
    <row r="249" spans="1:18" ht="13.5" customHeight="1" x14ac:dyDescent="0.2">
      <c r="A249" s="174" t="s">
        <v>180</v>
      </c>
      <c r="B249" s="174"/>
      <c r="C249" s="174"/>
      <c r="D249" s="174"/>
      <c r="E249" s="174"/>
      <c r="F249" s="175">
        <f t="shared" si="20"/>
        <v>7601</v>
      </c>
      <c r="G249" s="176">
        <v>0</v>
      </c>
      <c r="H249" s="176">
        <v>462</v>
      </c>
      <c r="I249" s="176">
        <v>6964</v>
      </c>
      <c r="J249" s="176">
        <v>175</v>
      </c>
      <c r="L249" s="61"/>
      <c r="M249" s="177"/>
      <c r="N249" s="178"/>
      <c r="O249" s="179"/>
      <c r="P249" s="179"/>
      <c r="Q249" s="179"/>
      <c r="R249" s="179"/>
    </row>
    <row r="250" spans="1:18" ht="13.5" customHeight="1" x14ac:dyDescent="0.2">
      <c r="A250" s="174" t="s">
        <v>181</v>
      </c>
      <c r="B250" s="174"/>
      <c r="C250" s="174"/>
      <c r="D250" s="174"/>
      <c r="E250" s="174"/>
      <c r="F250" s="175">
        <f t="shared" si="20"/>
        <v>38895</v>
      </c>
      <c r="G250" s="176">
        <v>0</v>
      </c>
      <c r="H250" s="176">
        <v>0</v>
      </c>
      <c r="I250" s="176">
        <v>38895</v>
      </c>
      <c r="J250" s="176">
        <v>0</v>
      </c>
      <c r="L250" s="61"/>
      <c r="M250" s="177"/>
      <c r="N250" s="178"/>
      <c r="O250" s="179"/>
      <c r="P250" s="179"/>
      <c r="Q250" s="179"/>
      <c r="R250" s="179"/>
    </row>
    <row r="251" spans="1:18" ht="13.5" customHeight="1" x14ac:dyDescent="0.2">
      <c r="A251" s="174" t="s">
        <v>182</v>
      </c>
      <c r="B251" s="174"/>
      <c r="C251" s="174"/>
      <c r="D251" s="174"/>
      <c r="E251" s="174"/>
      <c r="F251" s="175">
        <f t="shared" si="20"/>
        <v>4712</v>
      </c>
      <c r="G251" s="176">
        <v>0</v>
      </c>
      <c r="H251" s="176">
        <v>0</v>
      </c>
      <c r="I251" s="176">
        <v>4712</v>
      </c>
      <c r="J251" s="176">
        <v>0</v>
      </c>
      <c r="L251" s="61"/>
      <c r="M251" s="177"/>
      <c r="N251" s="178"/>
      <c r="O251" s="179"/>
      <c r="P251" s="179"/>
      <c r="Q251" s="179"/>
      <c r="R251" s="179"/>
    </row>
    <row r="252" spans="1:18" ht="13.5" customHeight="1" x14ac:dyDescent="0.2">
      <c r="A252" s="174" t="s">
        <v>183</v>
      </c>
      <c r="B252" s="174"/>
      <c r="C252" s="174"/>
      <c r="D252" s="174"/>
      <c r="E252" s="174"/>
      <c r="F252" s="175">
        <f t="shared" si="20"/>
        <v>35767</v>
      </c>
      <c r="G252" s="176">
        <v>0</v>
      </c>
      <c r="H252" s="176">
        <v>0</v>
      </c>
      <c r="I252" s="176">
        <v>35767</v>
      </c>
      <c r="J252" s="176">
        <v>0</v>
      </c>
      <c r="L252" s="61"/>
      <c r="M252" s="177"/>
      <c r="N252" s="178"/>
      <c r="O252" s="179"/>
      <c r="P252" s="179"/>
      <c r="Q252" s="179"/>
      <c r="R252" s="179"/>
    </row>
    <row r="253" spans="1:18" ht="13.5" customHeight="1" x14ac:dyDescent="0.2">
      <c r="A253" s="174" t="s">
        <v>184</v>
      </c>
      <c r="B253" s="174"/>
      <c r="C253" s="174"/>
      <c r="D253" s="174"/>
      <c r="E253" s="174"/>
      <c r="F253" s="175">
        <f t="shared" si="20"/>
        <v>91744</v>
      </c>
      <c r="G253" s="176">
        <v>0</v>
      </c>
      <c r="H253" s="176">
        <v>32870</v>
      </c>
      <c r="I253" s="176">
        <v>29636</v>
      </c>
      <c r="J253" s="176">
        <v>29238</v>
      </c>
      <c r="L253" s="61"/>
      <c r="M253" s="177"/>
      <c r="N253" s="178"/>
      <c r="O253" s="179"/>
      <c r="P253" s="179"/>
      <c r="Q253" s="179"/>
      <c r="R253" s="179"/>
    </row>
    <row r="254" spans="1:18" ht="13.5" customHeight="1" x14ac:dyDescent="0.2">
      <c r="A254" s="180" t="s">
        <v>185</v>
      </c>
      <c r="B254" s="180"/>
      <c r="C254" s="180"/>
      <c r="D254" s="180"/>
      <c r="E254" s="180"/>
      <c r="F254" s="181">
        <f t="shared" si="20"/>
        <v>220491</v>
      </c>
      <c r="G254" s="182">
        <v>0</v>
      </c>
      <c r="H254" s="182">
        <v>57847</v>
      </c>
      <c r="I254" s="182">
        <v>48758</v>
      </c>
      <c r="J254" s="182">
        <v>113886</v>
      </c>
      <c r="L254" s="61"/>
      <c r="M254" s="177"/>
      <c r="N254" s="178"/>
      <c r="O254" s="179"/>
      <c r="P254" s="179"/>
      <c r="Q254" s="179"/>
      <c r="R254" s="179"/>
    </row>
    <row r="255" spans="1:18" ht="15" x14ac:dyDescent="0.2">
      <c r="A255" s="183" t="s">
        <v>8</v>
      </c>
      <c r="B255" s="183"/>
      <c r="C255" s="183"/>
      <c r="D255" s="183"/>
      <c r="E255" s="183"/>
      <c r="F255" s="184">
        <f>SUM(F225:F254)</f>
        <v>1261549</v>
      </c>
      <c r="G255" s="184">
        <f>SUM(G225:G254)</f>
        <v>44219</v>
      </c>
      <c r="H255" s="184">
        <f>SUM(H225:H254)</f>
        <v>439140</v>
      </c>
      <c r="I255" s="184">
        <f>SUM(I225:I254)</f>
        <v>442267</v>
      </c>
      <c r="J255" s="184">
        <f>SUM(J225:J254)</f>
        <v>335923</v>
      </c>
      <c r="L255" s="61"/>
      <c r="M255" s="177"/>
      <c r="N255" s="178"/>
      <c r="O255" s="179"/>
      <c r="P255" s="179"/>
      <c r="Q255" s="179"/>
      <c r="R255" s="179"/>
    </row>
    <row r="256" spans="1:18" s="50" customFormat="1" ht="15" x14ac:dyDescent="0.2">
      <c r="A256" s="185" t="s">
        <v>29</v>
      </c>
      <c r="B256" s="185"/>
      <c r="C256" s="185"/>
      <c r="D256" s="185"/>
      <c r="E256" s="185"/>
      <c r="F256" s="186">
        <f>SUM(G256:J256)</f>
        <v>1</v>
      </c>
      <c r="G256" s="186">
        <f>+G255/$F$255</f>
        <v>3.5051353534424741E-2</v>
      </c>
      <c r="H256" s="186">
        <f>+H255/$F$255</f>
        <v>0.34809587261374708</v>
      </c>
      <c r="I256" s="186">
        <f>+I255/$F$255</f>
        <v>0.35057457141973875</v>
      </c>
      <c r="J256" s="186">
        <f>+J255/$F$255</f>
        <v>0.26627820243208944</v>
      </c>
      <c r="L256" s="187"/>
      <c r="M256" s="177"/>
      <c r="N256" s="178"/>
      <c r="O256" s="179"/>
      <c r="P256" s="179"/>
      <c r="Q256" s="179"/>
      <c r="R256" s="179"/>
    </row>
    <row r="257" spans="1:18" x14ac:dyDescent="0.2">
      <c r="A257" s="188" t="s">
        <v>186</v>
      </c>
      <c r="L257" s="61"/>
      <c r="M257" s="61"/>
      <c r="N257" s="61"/>
      <c r="O257" s="61"/>
      <c r="P257" s="61"/>
      <c r="Q257" s="61"/>
      <c r="R257" s="61"/>
    </row>
    <row r="258" spans="1:18" ht="16.5" thickBot="1" x14ac:dyDescent="0.3">
      <c r="A258" s="15" t="s">
        <v>187</v>
      </c>
      <c r="B258" s="15"/>
      <c r="C258" s="15"/>
      <c r="D258" s="15"/>
      <c r="E258" s="15"/>
      <c r="F258" s="15"/>
    </row>
    <row r="259" spans="1:18" ht="4.9000000000000004" customHeight="1" x14ac:dyDescent="0.2"/>
    <row r="260" spans="1:18" ht="21" customHeight="1" x14ac:dyDescent="0.2">
      <c r="A260" s="189" t="s">
        <v>151</v>
      </c>
      <c r="B260" s="190"/>
      <c r="C260" s="190"/>
      <c r="D260" s="190"/>
      <c r="E260" s="191"/>
      <c r="F260" s="192" t="s">
        <v>8</v>
      </c>
    </row>
    <row r="261" spans="1:18" ht="13.5" customHeight="1" x14ac:dyDescent="0.2">
      <c r="A261" s="170" t="s">
        <v>188</v>
      </c>
      <c r="B261" s="170"/>
      <c r="C261" s="170"/>
      <c r="D261" s="170"/>
      <c r="E261" s="170"/>
      <c r="F261" s="171">
        <v>5263</v>
      </c>
    </row>
    <row r="262" spans="1:18" ht="13.5" customHeight="1" x14ac:dyDescent="0.2">
      <c r="A262" s="170" t="s">
        <v>189</v>
      </c>
      <c r="B262" s="170"/>
      <c r="C262" s="170"/>
      <c r="D262" s="170"/>
      <c r="E262" s="170"/>
      <c r="F262" s="171">
        <v>11595</v>
      </c>
    </row>
    <row r="263" spans="1:18" ht="13.5" customHeight="1" x14ac:dyDescent="0.2">
      <c r="A263" s="170" t="s">
        <v>190</v>
      </c>
      <c r="B263" s="170"/>
      <c r="C263" s="170"/>
      <c r="D263" s="170"/>
      <c r="E263" s="170"/>
      <c r="F263" s="171">
        <v>30564</v>
      </c>
    </row>
    <row r="264" spans="1:18" ht="13.5" customHeight="1" x14ac:dyDescent="0.2">
      <c r="A264" s="170" t="s">
        <v>191</v>
      </c>
      <c r="B264" s="170"/>
      <c r="C264" s="170"/>
      <c r="D264" s="170"/>
      <c r="E264" s="170"/>
      <c r="F264" s="171">
        <v>685</v>
      </c>
    </row>
    <row r="265" spans="1:18" ht="13.5" customHeight="1" x14ac:dyDescent="0.2">
      <c r="A265" s="170" t="s">
        <v>192</v>
      </c>
      <c r="B265" s="170"/>
      <c r="C265" s="170"/>
      <c r="D265" s="170"/>
      <c r="E265" s="170"/>
      <c r="F265" s="171">
        <v>18273</v>
      </c>
    </row>
    <row r="266" spans="1:18" ht="13.5" customHeight="1" x14ac:dyDescent="0.2">
      <c r="A266" s="170" t="s">
        <v>193</v>
      </c>
      <c r="B266" s="170"/>
      <c r="C266" s="170"/>
      <c r="D266" s="170"/>
      <c r="E266" s="170"/>
      <c r="F266" s="171">
        <v>463</v>
      </c>
    </row>
    <row r="267" spans="1:18" ht="13.5" customHeight="1" x14ac:dyDescent="0.2">
      <c r="A267" s="170" t="s">
        <v>194</v>
      </c>
      <c r="B267" s="170"/>
      <c r="C267" s="170"/>
      <c r="D267" s="170"/>
      <c r="E267" s="170"/>
      <c r="F267" s="171">
        <v>12028</v>
      </c>
    </row>
    <row r="268" spans="1:18" ht="13.5" customHeight="1" x14ac:dyDescent="0.2">
      <c r="A268" s="170" t="s">
        <v>195</v>
      </c>
      <c r="B268" s="170"/>
      <c r="C268" s="170"/>
      <c r="D268" s="170"/>
      <c r="E268" s="170"/>
      <c r="F268" s="171">
        <v>14954</v>
      </c>
    </row>
    <row r="269" spans="1:18" ht="13.5" customHeight="1" x14ac:dyDescent="0.2">
      <c r="A269" s="170" t="s">
        <v>196</v>
      </c>
      <c r="B269" s="170"/>
      <c r="C269" s="170"/>
      <c r="D269" s="170"/>
      <c r="E269" s="170"/>
      <c r="F269" s="171">
        <v>219</v>
      </c>
    </row>
    <row r="270" spans="1:18" ht="13.5" customHeight="1" x14ac:dyDescent="0.2">
      <c r="A270" s="170" t="s">
        <v>197</v>
      </c>
      <c r="B270" s="170"/>
      <c r="C270" s="170"/>
      <c r="D270" s="170"/>
      <c r="E270" s="170"/>
      <c r="F270" s="171">
        <v>383</v>
      </c>
    </row>
    <row r="271" spans="1:18" ht="13.5" customHeight="1" x14ac:dyDescent="0.2">
      <c r="A271" s="170" t="s">
        <v>198</v>
      </c>
      <c r="B271" s="170"/>
      <c r="C271" s="170"/>
      <c r="D271" s="170"/>
      <c r="E271" s="170"/>
      <c r="F271" s="171">
        <v>26857</v>
      </c>
    </row>
    <row r="272" spans="1:18" ht="13.5" customHeight="1" x14ac:dyDescent="0.2">
      <c r="A272" s="170" t="s">
        <v>199</v>
      </c>
      <c r="B272" s="170"/>
      <c r="C272" s="170"/>
      <c r="D272" s="170"/>
      <c r="E272" s="170"/>
      <c r="F272" s="171">
        <v>909</v>
      </c>
    </row>
    <row r="273" spans="1:6" ht="13.5" customHeight="1" x14ac:dyDescent="0.2">
      <c r="A273" s="170" t="s">
        <v>200</v>
      </c>
      <c r="B273" s="170"/>
      <c r="C273" s="170"/>
      <c r="D273" s="170"/>
      <c r="E273" s="170"/>
      <c r="F273" s="171">
        <v>3796</v>
      </c>
    </row>
    <row r="274" spans="1:6" ht="13.5" customHeight="1" x14ac:dyDescent="0.2">
      <c r="A274" s="170" t="s">
        <v>201</v>
      </c>
      <c r="B274" s="170"/>
      <c r="C274" s="170"/>
      <c r="D274" s="170"/>
      <c r="E274" s="170"/>
      <c r="F274" s="171">
        <v>10435</v>
      </c>
    </row>
    <row r="275" spans="1:6" ht="13.5" customHeight="1" x14ac:dyDescent="0.2">
      <c r="A275" s="170" t="s">
        <v>202</v>
      </c>
      <c r="B275" s="170"/>
      <c r="C275" s="170"/>
      <c r="D275" s="170"/>
      <c r="E275" s="170"/>
      <c r="F275" s="171">
        <v>1189</v>
      </c>
    </row>
    <row r="276" spans="1:6" ht="13.5" customHeight="1" x14ac:dyDescent="0.2">
      <c r="A276" s="170" t="s">
        <v>203</v>
      </c>
      <c r="B276" s="170"/>
      <c r="C276" s="170"/>
      <c r="D276" s="170"/>
      <c r="E276" s="170"/>
      <c r="F276" s="171">
        <v>553</v>
      </c>
    </row>
    <row r="277" spans="1:6" ht="13.5" customHeight="1" x14ac:dyDescent="0.2">
      <c r="A277" s="170" t="s">
        <v>204</v>
      </c>
      <c r="B277" s="170"/>
      <c r="C277" s="170"/>
      <c r="D277" s="170"/>
      <c r="E277" s="170"/>
      <c r="F277" s="171">
        <v>345</v>
      </c>
    </row>
    <row r="278" spans="1:6" ht="13.5" customHeight="1" x14ac:dyDescent="0.2">
      <c r="A278" s="170" t="s">
        <v>205</v>
      </c>
      <c r="B278" s="170"/>
      <c r="C278" s="170"/>
      <c r="D278" s="170"/>
      <c r="E278" s="170"/>
      <c r="F278" s="171">
        <v>853</v>
      </c>
    </row>
    <row r="279" spans="1:6" ht="13.5" customHeight="1" x14ac:dyDescent="0.2">
      <c r="A279" s="170" t="s">
        <v>206</v>
      </c>
      <c r="B279" s="170"/>
      <c r="C279" s="170"/>
      <c r="D279" s="170"/>
      <c r="E279" s="170"/>
      <c r="F279" s="171">
        <v>1946</v>
      </c>
    </row>
    <row r="280" spans="1:6" ht="13.5" customHeight="1" x14ac:dyDescent="0.2">
      <c r="A280" s="170" t="s">
        <v>207</v>
      </c>
      <c r="B280" s="170"/>
      <c r="C280" s="170"/>
      <c r="D280" s="170"/>
      <c r="E280" s="170"/>
      <c r="F280" s="171">
        <v>570</v>
      </c>
    </row>
    <row r="281" spans="1:6" ht="13.5" customHeight="1" x14ac:dyDescent="0.2">
      <c r="A281" s="170" t="s">
        <v>208</v>
      </c>
      <c r="B281" s="170"/>
      <c r="C281" s="170"/>
      <c r="D281" s="170"/>
      <c r="E281" s="170"/>
      <c r="F281" s="171">
        <v>398</v>
      </c>
    </row>
    <row r="282" spans="1:6" ht="13.5" customHeight="1" x14ac:dyDescent="0.2">
      <c r="A282" s="170" t="s">
        <v>209</v>
      </c>
      <c r="B282" s="170"/>
      <c r="C282" s="170"/>
      <c r="D282" s="170"/>
      <c r="E282" s="170"/>
      <c r="F282" s="171">
        <v>94</v>
      </c>
    </row>
    <row r="283" spans="1:6" ht="13.5" customHeight="1" x14ac:dyDescent="0.2">
      <c r="A283" s="170" t="s">
        <v>210</v>
      </c>
      <c r="B283" s="170"/>
      <c r="C283" s="170"/>
      <c r="D283" s="170"/>
      <c r="E283" s="170"/>
      <c r="F283" s="171">
        <v>29</v>
      </c>
    </row>
    <row r="284" spans="1:6" ht="13.5" customHeight="1" x14ac:dyDescent="0.2">
      <c r="A284" s="170" t="s">
        <v>211</v>
      </c>
      <c r="B284" s="170"/>
      <c r="C284" s="170"/>
      <c r="D284" s="170"/>
      <c r="E284" s="170"/>
      <c r="F284" s="171">
        <v>81</v>
      </c>
    </row>
    <row r="285" spans="1:6" ht="13.5" customHeight="1" x14ac:dyDescent="0.2">
      <c r="A285" s="170" t="s">
        <v>212</v>
      </c>
      <c r="B285" s="170"/>
      <c r="C285" s="170"/>
      <c r="D285" s="170"/>
      <c r="E285" s="170"/>
      <c r="F285" s="171">
        <v>15971</v>
      </c>
    </row>
    <row r="286" spans="1:6" ht="13.5" customHeight="1" x14ac:dyDescent="0.2">
      <c r="A286" s="170" t="s">
        <v>213</v>
      </c>
      <c r="B286" s="170"/>
      <c r="C286" s="170"/>
      <c r="D286" s="170"/>
      <c r="E286" s="170"/>
      <c r="F286" s="171">
        <v>365</v>
      </c>
    </row>
    <row r="287" spans="1:6" ht="13.5" customHeight="1" x14ac:dyDescent="0.2">
      <c r="A287" s="170" t="s">
        <v>214</v>
      </c>
      <c r="B287" s="170"/>
      <c r="C287" s="170"/>
      <c r="D287" s="170"/>
      <c r="E287" s="170"/>
      <c r="F287" s="171">
        <v>43040</v>
      </c>
    </row>
    <row r="288" spans="1:6" ht="13.5" customHeight="1" x14ac:dyDescent="0.2">
      <c r="A288" s="170" t="s">
        <v>215</v>
      </c>
      <c r="B288" s="170"/>
      <c r="C288" s="170"/>
      <c r="D288" s="170"/>
      <c r="E288" s="170"/>
      <c r="F288" s="171">
        <v>20536</v>
      </c>
    </row>
    <row r="289" spans="1:6" ht="13.5" customHeight="1" x14ac:dyDescent="0.2">
      <c r="A289" s="170" t="s">
        <v>216</v>
      </c>
      <c r="B289" s="170"/>
      <c r="C289" s="170"/>
      <c r="D289" s="170"/>
      <c r="E289" s="170"/>
      <c r="F289" s="171">
        <v>30563</v>
      </c>
    </row>
    <row r="290" spans="1:6" ht="13.5" customHeight="1" x14ac:dyDescent="0.2">
      <c r="A290" s="170" t="s">
        <v>217</v>
      </c>
      <c r="B290" s="170"/>
      <c r="C290" s="170"/>
      <c r="D290" s="170"/>
      <c r="E290" s="170"/>
      <c r="F290" s="171">
        <v>6780</v>
      </c>
    </row>
    <row r="291" spans="1:6" ht="13.5" customHeight="1" x14ac:dyDescent="0.2">
      <c r="A291" s="170" t="s">
        <v>218</v>
      </c>
      <c r="B291" s="170"/>
      <c r="C291" s="170"/>
      <c r="D291" s="170"/>
      <c r="E291" s="170"/>
      <c r="F291" s="171">
        <v>561</v>
      </c>
    </row>
    <row r="292" spans="1:6" ht="13.5" customHeight="1" x14ac:dyDescent="0.2">
      <c r="A292" s="170" t="s">
        <v>219</v>
      </c>
      <c r="B292" s="170"/>
      <c r="C292" s="170"/>
      <c r="D292" s="170"/>
      <c r="E292" s="170"/>
      <c r="F292" s="171">
        <v>61</v>
      </c>
    </row>
    <row r="293" spans="1:6" ht="13.5" customHeight="1" x14ac:dyDescent="0.2">
      <c r="A293" s="170" t="s">
        <v>220</v>
      </c>
      <c r="B293" s="170"/>
      <c r="C293" s="170"/>
      <c r="D293" s="170"/>
      <c r="E293" s="170"/>
      <c r="F293" s="171">
        <v>182</v>
      </c>
    </row>
    <row r="294" spans="1:6" ht="13.5" customHeight="1" x14ac:dyDescent="0.2">
      <c r="A294" s="170" t="s">
        <v>221</v>
      </c>
      <c r="B294" s="170"/>
      <c r="C294" s="170"/>
      <c r="D294" s="170"/>
      <c r="E294" s="170"/>
      <c r="F294" s="171">
        <v>47</v>
      </c>
    </row>
    <row r="295" spans="1:6" ht="13.5" customHeight="1" x14ac:dyDescent="0.2">
      <c r="A295" s="170" t="s">
        <v>222</v>
      </c>
      <c r="B295" s="170"/>
      <c r="C295" s="170"/>
      <c r="D295" s="170"/>
      <c r="E295" s="170"/>
      <c r="F295" s="171">
        <v>38</v>
      </c>
    </row>
    <row r="296" spans="1:6" ht="13.5" customHeight="1" x14ac:dyDescent="0.2">
      <c r="A296" s="170" t="s">
        <v>223</v>
      </c>
      <c r="B296" s="170"/>
      <c r="C296" s="170"/>
      <c r="D296" s="170"/>
      <c r="E296" s="170"/>
      <c r="F296" s="171">
        <v>145</v>
      </c>
    </row>
    <row r="297" spans="1:6" ht="13.5" customHeight="1" x14ac:dyDescent="0.2">
      <c r="A297" s="170" t="s">
        <v>224</v>
      </c>
      <c r="B297" s="170"/>
      <c r="C297" s="170"/>
      <c r="D297" s="170"/>
      <c r="E297" s="170"/>
      <c r="F297" s="171">
        <v>616</v>
      </c>
    </row>
    <row r="298" spans="1:6" ht="13.5" customHeight="1" x14ac:dyDescent="0.2">
      <c r="A298" s="170" t="s">
        <v>225</v>
      </c>
      <c r="B298" s="170"/>
      <c r="C298" s="170"/>
      <c r="D298" s="170"/>
      <c r="E298" s="170"/>
      <c r="F298" s="171">
        <v>59</v>
      </c>
    </row>
    <row r="299" spans="1:6" ht="13.5" customHeight="1" x14ac:dyDescent="0.2">
      <c r="A299" s="170" t="s">
        <v>226</v>
      </c>
      <c r="B299" s="170"/>
      <c r="C299" s="170"/>
      <c r="D299" s="170"/>
      <c r="E299" s="170"/>
      <c r="F299" s="171">
        <v>19</v>
      </c>
    </row>
    <row r="300" spans="1:6" ht="13.5" customHeight="1" x14ac:dyDescent="0.2">
      <c r="A300" s="170" t="s">
        <v>227</v>
      </c>
      <c r="B300" s="170"/>
      <c r="C300" s="170"/>
      <c r="D300" s="170"/>
      <c r="E300" s="170"/>
      <c r="F300" s="171">
        <v>5</v>
      </c>
    </row>
    <row r="301" spans="1:6" ht="13.5" customHeight="1" x14ac:dyDescent="0.2">
      <c r="A301" s="170" t="s">
        <v>228</v>
      </c>
      <c r="B301" s="170"/>
      <c r="C301" s="170"/>
      <c r="D301" s="170"/>
      <c r="E301" s="170"/>
      <c r="F301" s="171">
        <v>3</v>
      </c>
    </row>
    <row r="302" spans="1:6" ht="13.5" customHeight="1" x14ac:dyDescent="0.2">
      <c r="A302" s="170" t="s">
        <v>229</v>
      </c>
      <c r="B302" s="170"/>
      <c r="C302" s="170"/>
      <c r="D302" s="170"/>
      <c r="E302" s="170"/>
      <c r="F302" s="171">
        <v>2</v>
      </c>
    </row>
    <row r="303" spans="1:6" ht="13.5" customHeight="1" x14ac:dyDescent="0.2">
      <c r="A303" s="170" t="s">
        <v>230</v>
      </c>
      <c r="B303" s="170"/>
      <c r="C303" s="170"/>
      <c r="D303" s="170"/>
      <c r="E303" s="170"/>
      <c r="F303" s="171">
        <v>21</v>
      </c>
    </row>
    <row r="304" spans="1:6" ht="13.5" customHeight="1" x14ac:dyDescent="0.2">
      <c r="A304" s="170" t="s">
        <v>231</v>
      </c>
      <c r="B304" s="170"/>
      <c r="C304" s="170"/>
      <c r="D304" s="170"/>
      <c r="E304" s="170"/>
      <c r="F304" s="171">
        <v>2</v>
      </c>
    </row>
    <row r="305" spans="1:17" ht="13.5" customHeight="1" x14ac:dyDescent="0.2">
      <c r="A305" s="170" t="s">
        <v>232</v>
      </c>
      <c r="B305" s="170"/>
      <c r="C305" s="170"/>
      <c r="D305" s="170"/>
      <c r="E305" s="170"/>
      <c r="F305" s="171">
        <v>8</v>
      </c>
    </row>
    <row r="306" spans="1:17" ht="13.5" customHeight="1" x14ac:dyDescent="0.2">
      <c r="A306" s="170" t="s">
        <v>233</v>
      </c>
      <c r="B306" s="170"/>
      <c r="C306" s="170"/>
      <c r="D306" s="170"/>
      <c r="E306" s="170"/>
      <c r="F306" s="171">
        <v>1</v>
      </c>
    </row>
    <row r="307" spans="1:17" ht="13.5" customHeight="1" x14ac:dyDescent="0.2">
      <c r="A307" s="170" t="s">
        <v>234</v>
      </c>
      <c r="B307" s="170"/>
      <c r="C307" s="170"/>
      <c r="D307" s="170"/>
      <c r="E307" s="170"/>
      <c r="F307" s="171">
        <v>9</v>
      </c>
    </row>
    <row r="308" spans="1:17" ht="13.5" customHeight="1" x14ac:dyDescent="0.2">
      <c r="A308" s="170" t="s">
        <v>235</v>
      </c>
      <c r="B308" s="170"/>
      <c r="C308" s="170"/>
      <c r="D308" s="170"/>
      <c r="E308" s="170"/>
      <c r="F308" s="171">
        <v>1</v>
      </c>
    </row>
    <row r="309" spans="1:17" ht="13.5" customHeight="1" x14ac:dyDescent="0.2">
      <c r="A309" s="193" t="s">
        <v>236</v>
      </c>
      <c r="B309" s="193"/>
      <c r="C309" s="193"/>
      <c r="D309" s="193"/>
      <c r="E309" s="193"/>
      <c r="F309" s="194">
        <v>59</v>
      </c>
    </row>
    <row r="310" spans="1:17" ht="17.25" customHeight="1" x14ac:dyDescent="0.2">
      <c r="A310" s="195" t="s">
        <v>8</v>
      </c>
      <c r="B310" s="86"/>
      <c r="C310" s="86"/>
      <c r="D310" s="86"/>
      <c r="E310" s="166"/>
      <c r="F310" s="184">
        <f>SUM(F261:F309)</f>
        <v>261576</v>
      </c>
    </row>
    <row r="311" spans="1:17" s="40" customFormat="1" ht="10.9" customHeight="1" x14ac:dyDescent="0.2">
      <c r="A311" s="196"/>
      <c r="B311" s="196"/>
      <c r="C311" s="196"/>
      <c r="D311" s="196"/>
      <c r="E311" s="196"/>
      <c r="F311" s="197"/>
    </row>
    <row r="312" spans="1:17" ht="16.5" thickBot="1" x14ac:dyDescent="0.3">
      <c r="A312" s="198" t="s">
        <v>237</v>
      </c>
      <c r="B312" s="198"/>
      <c r="C312" s="198"/>
      <c r="D312" s="198"/>
      <c r="E312" s="199"/>
      <c r="F312" s="199"/>
      <c r="G312" s="199"/>
      <c r="H312" s="199"/>
      <c r="I312" s="199"/>
      <c r="J312" s="199"/>
      <c r="K312" s="199"/>
      <c r="L312" s="199"/>
      <c r="M312" s="199"/>
      <c r="N312" s="199"/>
      <c r="O312" s="199"/>
      <c r="P312" s="199"/>
      <c r="Q312" s="199"/>
    </row>
    <row r="313" spans="1:17" ht="4.1500000000000004" customHeight="1" x14ac:dyDescent="0.2">
      <c r="M313" s="116"/>
      <c r="N313" s="116"/>
    </row>
    <row r="314" spans="1:17" ht="15" x14ac:dyDescent="0.2">
      <c r="A314" s="200" t="s">
        <v>238</v>
      </c>
      <c r="B314" s="201" t="s">
        <v>8</v>
      </c>
      <c r="C314" s="201" t="s">
        <v>95</v>
      </c>
      <c r="D314" s="201" t="s">
        <v>96</v>
      </c>
      <c r="E314" s="201" t="s">
        <v>97</v>
      </c>
      <c r="F314" s="201" t="s">
        <v>98</v>
      </c>
      <c r="G314" s="201" t="s">
        <v>99</v>
      </c>
      <c r="H314" s="201" t="s">
        <v>100</v>
      </c>
      <c r="I314" s="202"/>
      <c r="J314" s="202"/>
      <c r="K314" s="202"/>
      <c r="L314" s="202"/>
      <c r="M314" s="202"/>
    </row>
    <row r="315" spans="1:17" ht="15" x14ac:dyDescent="0.25">
      <c r="A315" s="203" t="s">
        <v>152</v>
      </c>
      <c r="B315" s="204">
        <f>SUM(C315:M315)</f>
        <v>44219</v>
      </c>
      <c r="C315" s="205">
        <v>7262</v>
      </c>
      <c r="D315" s="205">
        <v>6776</v>
      </c>
      <c r="E315" s="205">
        <v>6833</v>
      </c>
      <c r="F315" s="205">
        <v>8007</v>
      </c>
      <c r="G315" s="205">
        <v>7925</v>
      </c>
      <c r="H315" s="205">
        <v>7416</v>
      </c>
      <c r="I315" s="206"/>
      <c r="J315" s="206"/>
      <c r="K315" s="206"/>
      <c r="L315" s="206"/>
      <c r="M315" s="206"/>
    </row>
    <row r="316" spans="1:17" ht="15" x14ac:dyDescent="0.25">
      <c r="A316" s="207" t="s">
        <v>239</v>
      </c>
      <c r="B316" s="204">
        <f t="shared" ref="B316:B317" si="21">SUM(C316:M316)</f>
        <v>439140</v>
      </c>
      <c r="C316" s="205">
        <v>67454</v>
      </c>
      <c r="D316" s="205">
        <v>65826</v>
      </c>
      <c r="E316" s="205">
        <v>71026</v>
      </c>
      <c r="F316" s="205">
        <v>78126</v>
      </c>
      <c r="G316" s="205">
        <v>81474</v>
      </c>
      <c r="H316" s="205">
        <v>75234</v>
      </c>
      <c r="I316" s="206"/>
      <c r="J316" s="206"/>
      <c r="K316" s="206"/>
      <c r="L316" s="206"/>
      <c r="M316" s="206"/>
    </row>
    <row r="317" spans="1:17" ht="15" x14ac:dyDescent="0.25">
      <c r="A317" s="207" t="s">
        <v>154</v>
      </c>
      <c r="B317" s="204">
        <f t="shared" si="21"/>
        <v>442267</v>
      </c>
      <c r="C317" s="205">
        <v>65232</v>
      </c>
      <c r="D317" s="205">
        <v>65702</v>
      </c>
      <c r="E317" s="205">
        <v>69168</v>
      </c>
      <c r="F317" s="205">
        <v>79385</v>
      </c>
      <c r="G317" s="205">
        <v>83705</v>
      </c>
      <c r="H317" s="205">
        <v>79075</v>
      </c>
      <c r="I317" s="206"/>
      <c r="J317" s="206"/>
      <c r="K317" s="206"/>
      <c r="L317" s="206"/>
      <c r="M317" s="206"/>
    </row>
    <row r="318" spans="1:17" ht="15" x14ac:dyDescent="0.25">
      <c r="A318" s="208" t="s">
        <v>155</v>
      </c>
      <c r="B318" s="209">
        <f>SUM(C318:M318)</f>
        <v>597499</v>
      </c>
      <c r="C318" s="210">
        <v>91853</v>
      </c>
      <c r="D318" s="210">
        <v>79964</v>
      </c>
      <c r="E318" s="210">
        <v>96087</v>
      </c>
      <c r="F318" s="210">
        <v>107958</v>
      </c>
      <c r="G318" s="210">
        <v>117141</v>
      </c>
      <c r="H318" s="210">
        <v>104496</v>
      </c>
      <c r="I318" s="206"/>
      <c r="J318" s="206"/>
      <c r="K318" s="206"/>
      <c r="L318" s="206"/>
      <c r="M318" s="206"/>
    </row>
    <row r="319" spans="1:17" ht="15" x14ac:dyDescent="0.2">
      <c r="A319" s="200" t="s">
        <v>8</v>
      </c>
      <c r="B319" s="184">
        <f t="shared" ref="B319:H319" si="22">SUM(B315:B318)</f>
        <v>1523125</v>
      </c>
      <c r="C319" s="184">
        <f t="shared" si="22"/>
        <v>231801</v>
      </c>
      <c r="D319" s="184">
        <f t="shared" si="22"/>
        <v>218268</v>
      </c>
      <c r="E319" s="184">
        <f t="shared" si="22"/>
        <v>243114</v>
      </c>
      <c r="F319" s="184">
        <f t="shared" si="22"/>
        <v>273476</v>
      </c>
      <c r="G319" s="184">
        <f t="shared" si="22"/>
        <v>290245</v>
      </c>
      <c r="H319" s="184">
        <f t="shared" si="22"/>
        <v>266221</v>
      </c>
      <c r="I319" s="211"/>
      <c r="J319" s="211"/>
      <c r="K319" s="211"/>
      <c r="L319" s="211"/>
      <c r="M319" s="211"/>
    </row>
    <row r="320" spans="1:17" x14ac:dyDescent="0.2">
      <c r="E320" s="76"/>
    </row>
  </sheetData>
  <mergeCells count="41">
    <mergeCell ref="A260:E260"/>
    <mergeCell ref="A310:E310"/>
    <mergeCell ref="A218:N218"/>
    <mergeCell ref="A224:E224"/>
    <mergeCell ref="M224:N226"/>
    <mergeCell ref="O224:R224"/>
    <mergeCell ref="M227:M256"/>
    <mergeCell ref="A255:E255"/>
    <mergeCell ref="A256:E256"/>
    <mergeCell ref="A168:P168"/>
    <mergeCell ref="A186:P186"/>
    <mergeCell ref="A188:A189"/>
    <mergeCell ref="B188:B189"/>
    <mergeCell ref="C188:E188"/>
    <mergeCell ref="F188:G188"/>
    <mergeCell ref="H188:I188"/>
    <mergeCell ref="J188:N188"/>
    <mergeCell ref="H127:Q127"/>
    <mergeCell ref="A131:P131"/>
    <mergeCell ref="A132:P132"/>
    <mergeCell ref="A144:E144"/>
    <mergeCell ref="K144:O144"/>
    <mergeCell ref="A156:P156"/>
    <mergeCell ref="H110:H111"/>
    <mergeCell ref="I110:I111"/>
    <mergeCell ref="J110:J111"/>
    <mergeCell ref="K110:M110"/>
    <mergeCell ref="N110:N111"/>
    <mergeCell ref="O110:Q110"/>
    <mergeCell ref="A110:A111"/>
    <mergeCell ref="B110:B111"/>
    <mergeCell ref="C110:C111"/>
    <mergeCell ref="D110:D111"/>
    <mergeCell ref="E110:E111"/>
    <mergeCell ref="F110:F111"/>
    <mergeCell ref="A11:Q11"/>
    <mergeCell ref="A12:Q12"/>
    <mergeCell ref="A13:Q13"/>
    <mergeCell ref="A14:Q14"/>
    <mergeCell ref="I54:J54"/>
    <mergeCell ref="A75:P75"/>
  </mergeCells>
  <printOptions horizontalCentered="1"/>
  <pageMargins left="0.31496062992125984" right="0.31496062992125984" top="0.51181102362204722" bottom="0.31496062992125984" header="0.31496062992125984" footer="0.31496062992125984"/>
  <pageSetup paperSize="9" scale="56" fitToHeight="0" orientation="landscape" r:id="rId1"/>
  <headerFooter alignWithMargins="0">
    <oddFooter>&amp;L&amp;8Fuente: UGIGC - PNCVFS - MIMP&amp;RPág. &amp;P</oddFooter>
  </headerFooter>
  <rowBreaks count="4" manualBreakCount="4">
    <brk id="104" max="16" man="1"/>
    <brk id="166" max="16" man="1"/>
    <brk id="218" max="16" man="1"/>
    <brk id="257"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Casos CEM</vt:lpstr>
      <vt:lpstr>'Casos CEM'!Área_de_impresión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garaujo</dc:creator>
  <cp:lastModifiedBy>garaujo</cp:lastModifiedBy>
  <dcterms:created xsi:type="dcterms:W3CDTF">2018-07-17T15:10:06Z</dcterms:created>
  <dcterms:modified xsi:type="dcterms:W3CDTF">2018-07-17T15:10:24Z</dcterms:modified>
</cp:coreProperties>
</file>