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Casos CEM" sheetId="31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2" i="31" l="1"/>
  <c r="B280" i="31"/>
  <c r="B281" i="31"/>
  <c r="B279" i="31"/>
  <c r="E283" i="31"/>
  <c r="F283" i="31"/>
  <c r="G283" i="31"/>
  <c r="H283" i="31"/>
  <c r="I283" i="31"/>
  <c r="J283" i="31"/>
  <c r="K283" i="31"/>
  <c r="L283" i="31"/>
  <c r="D283" i="31"/>
  <c r="C283" i="31"/>
  <c r="I170" i="31"/>
  <c r="C170" i="31"/>
  <c r="C139" i="31"/>
  <c r="D139" i="31" s="1"/>
  <c r="B139" i="31"/>
  <c r="C120" i="31"/>
  <c r="D136" i="31"/>
  <c r="D137" i="31"/>
  <c r="D138" i="31"/>
  <c r="M108" i="31"/>
  <c r="B95" i="31"/>
  <c r="B98" i="31"/>
  <c r="Q85" i="31"/>
  <c r="P85" i="31"/>
  <c r="O85" i="31"/>
  <c r="M85" i="31"/>
  <c r="L85" i="31"/>
  <c r="K85" i="31"/>
  <c r="I85" i="31"/>
  <c r="I86" i="31" s="1"/>
  <c r="J82" i="31"/>
  <c r="J83" i="31"/>
  <c r="J84" i="31"/>
  <c r="N83" i="31"/>
  <c r="N84" i="31"/>
  <c r="N82" i="31"/>
  <c r="F85" i="31"/>
  <c r="C85" i="31"/>
  <c r="B82" i="31"/>
  <c r="B83" i="31"/>
  <c r="B84" i="31"/>
  <c r="E85" i="31"/>
  <c r="D85" i="31"/>
  <c r="B62" i="31"/>
  <c r="B63" i="31"/>
  <c r="B64" i="31"/>
  <c r="C65" i="31"/>
  <c r="J65" i="31"/>
  <c r="I65" i="31"/>
  <c r="H65" i="31"/>
  <c r="G65" i="31"/>
  <c r="F65" i="31"/>
  <c r="E65" i="31"/>
  <c r="D65" i="31"/>
  <c r="C46" i="31"/>
  <c r="D46" i="31"/>
  <c r="E46" i="31"/>
  <c r="F46" i="31"/>
  <c r="G46" i="31"/>
  <c r="B43" i="31"/>
  <c r="B44" i="31"/>
  <c r="B45" i="31"/>
  <c r="I20" i="31"/>
  <c r="H20" i="31"/>
  <c r="G20" i="31"/>
  <c r="D28" i="31"/>
  <c r="C28" i="31"/>
  <c r="B283" i="31" l="1"/>
  <c r="B16" i="31"/>
  <c r="J16" i="31"/>
  <c r="B17" i="31"/>
  <c r="J17" i="31"/>
  <c r="B18" i="31"/>
  <c r="J18" i="31"/>
  <c r="B19" i="31"/>
  <c r="J19" i="31"/>
  <c r="B20" i="31"/>
  <c r="B21" i="31"/>
  <c r="B22" i="31"/>
  <c r="B23" i="31"/>
  <c r="B24" i="31"/>
  <c r="B34" i="31"/>
  <c r="B35" i="31"/>
  <c r="B36" i="31"/>
  <c r="K36" i="31"/>
  <c r="L35" i="31" s="1"/>
  <c r="B37" i="31"/>
  <c r="B38" i="31"/>
  <c r="B39" i="31"/>
  <c r="B40" i="31"/>
  <c r="B41" i="31"/>
  <c r="B42" i="31"/>
  <c r="B53" i="31"/>
  <c r="B54" i="31"/>
  <c r="B55" i="31"/>
  <c r="N55" i="31"/>
  <c r="B56" i="31"/>
  <c r="B57" i="31"/>
  <c r="B58" i="31"/>
  <c r="B59" i="31"/>
  <c r="B60" i="31"/>
  <c r="B61" i="31"/>
  <c r="B73" i="31"/>
  <c r="J73" i="31"/>
  <c r="N73" i="31"/>
  <c r="B74" i="31"/>
  <c r="J74" i="31"/>
  <c r="N74" i="31"/>
  <c r="B75" i="31"/>
  <c r="J75" i="31"/>
  <c r="N75" i="31"/>
  <c r="B76" i="31"/>
  <c r="J76" i="31"/>
  <c r="N76" i="31"/>
  <c r="B77" i="31"/>
  <c r="J77" i="31"/>
  <c r="N77" i="31"/>
  <c r="B78" i="31"/>
  <c r="J78" i="31"/>
  <c r="N78" i="31"/>
  <c r="B79" i="31"/>
  <c r="J79" i="31"/>
  <c r="N79" i="31"/>
  <c r="B80" i="31"/>
  <c r="J80" i="31"/>
  <c r="N80" i="31"/>
  <c r="B81" i="31"/>
  <c r="J81" i="31"/>
  <c r="N81" i="31"/>
  <c r="B96" i="31"/>
  <c r="M96" i="31"/>
  <c r="N96" i="31"/>
  <c r="O96" i="31"/>
  <c r="P96" i="31"/>
  <c r="B97" i="31"/>
  <c r="M97" i="31"/>
  <c r="N97" i="31"/>
  <c r="O97" i="31"/>
  <c r="P97" i="31"/>
  <c r="M98" i="31"/>
  <c r="N98" i="31"/>
  <c r="O98" i="31"/>
  <c r="P98" i="31"/>
  <c r="C99" i="31"/>
  <c r="D99" i="31"/>
  <c r="E99" i="31"/>
  <c r="F99" i="31"/>
  <c r="G99" i="31"/>
  <c r="H99" i="31"/>
  <c r="I99" i="31"/>
  <c r="J99" i="31"/>
  <c r="M99" i="31"/>
  <c r="N99" i="31"/>
  <c r="O99" i="31"/>
  <c r="P99" i="31"/>
  <c r="C105" i="31"/>
  <c r="M105" i="31"/>
  <c r="C106" i="31"/>
  <c r="M106" i="31"/>
  <c r="C107" i="31"/>
  <c r="M107" i="31"/>
  <c r="C108" i="31"/>
  <c r="D109" i="31"/>
  <c r="E109" i="31"/>
  <c r="N109" i="31"/>
  <c r="O109" i="31"/>
  <c r="B116" i="31"/>
  <c r="B117" i="31"/>
  <c r="B118" i="31"/>
  <c r="B119" i="31"/>
  <c r="D120" i="31"/>
  <c r="E120" i="31"/>
  <c r="F120" i="31"/>
  <c r="G120" i="31"/>
  <c r="H120" i="31"/>
  <c r="I120" i="31"/>
  <c r="J120" i="31"/>
  <c r="D127" i="31"/>
  <c r="I127" i="31" s="1"/>
  <c r="D128" i="31"/>
  <c r="D129" i="31"/>
  <c r="D130" i="31"/>
  <c r="D131" i="31"/>
  <c r="D132" i="31"/>
  <c r="D133" i="31"/>
  <c r="D134" i="31"/>
  <c r="D135" i="31"/>
  <c r="I139" i="31"/>
  <c r="B145" i="31"/>
  <c r="B146" i="31"/>
  <c r="B147" i="31"/>
  <c r="B148" i="31"/>
  <c r="B149" i="31"/>
  <c r="B150" i="31"/>
  <c r="B151" i="31"/>
  <c r="B152" i="31"/>
  <c r="B153" i="31"/>
  <c r="B154" i="31"/>
  <c r="B155" i="31"/>
  <c r="B156" i="31"/>
  <c r="B157" i="31"/>
  <c r="B158" i="31"/>
  <c r="B159" i="31"/>
  <c r="B160" i="31"/>
  <c r="B161" i="31"/>
  <c r="B162" i="31"/>
  <c r="B163" i="31"/>
  <c r="B164" i="31"/>
  <c r="B165" i="31"/>
  <c r="B166" i="31"/>
  <c r="B167" i="31"/>
  <c r="B168" i="31"/>
  <c r="B169" i="31"/>
  <c r="D170" i="31"/>
  <c r="E170" i="31"/>
  <c r="F170" i="31"/>
  <c r="G170" i="31"/>
  <c r="H170" i="31"/>
  <c r="J170" i="31"/>
  <c r="K170" i="31"/>
  <c r="L170" i="31"/>
  <c r="M170" i="31"/>
  <c r="N170" i="31"/>
  <c r="F180" i="31"/>
  <c r="F181" i="31"/>
  <c r="F182" i="31"/>
  <c r="F183" i="31"/>
  <c r="F184" i="31"/>
  <c r="F185" i="31"/>
  <c r="F186" i="31"/>
  <c r="F187" i="31"/>
  <c r="F188" i="31"/>
  <c r="F189" i="31"/>
  <c r="F190" i="31"/>
  <c r="F191" i="31"/>
  <c r="F192" i="31"/>
  <c r="F193" i="31"/>
  <c r="F194" i="31"/>
  <c r="F195" i="31"/>
  <c r="F196" i="31"/>
  <c r="F197" i="31"/>
  <c r="F198" i="31"/>
  <c r="F199" i="31"/>
  <c r="F200" i="31"/>
  <c r="F201" i="31"/>
  <c r="F202" i="31"/>
  <c r="F203" i="31"/>
  <c r="F204" i="31"/>
  <c r="F205" i="31"/>
  <c r="F206" i="31"/>
  <c r="F207" i="31"/>
  <c r="F208" i="31"/>
  <c r="F209" i="31"/>
  <c r="F210" i="31"/>
  <c r="F211" i="31"/>
  <c r="F212" i="31"/>
  <c r="F213" i="31"/>
  <c r="F214" i="31"/>
  <c r="F215" i="31"/>
  <c r="G216" i="31"/>
  <c r="H216" i="31"/>
  <c r="I216" i="31"/>
  <c r="J216" i="31"/>
  <c r="F274" i="31"/>
  <c r="N100" i="31" l="1"/>
  <c r="B65" i="31"/>
  <c r="E66" i="31" s="1"/>
  <c r="P100" i="31"/>
  <c r="J20" i="31"/>
  <c r="B170" i="31"/>
  <c r="E171" i="31" s="1"/>
  <c r="D171" i="31"/>
  <c r="F216" i="31"/>
  <c r="H217" i="31" s="1"/>
  <c r="J85" i="31"/>
  <c r="B85" i="31"/>
  <c r="F86" i="31" s="1"/>
  <c r="N85" i="31"/>
  <c r="N86" i="31" s="1"/>
  <c r="B120" i="31"/>
  <c r="F121" i="31" s="1"/>
  <c r="M109" i="31"/>
  <c r="O110" i="31" s="1"/>
  <c r="C109" i="31"/>
  <c r="D110" i="31" s="1"/>
  <c r="O100" i="31"/>
  <c r="B99" i="31"/>
  <c r="C100" i="31" s="1"/>
  <c r="M100" i="31"/>
  <c r="N52" i="31"/>
  <c r="B46" i="31"/>
  <c r="F47" i="31" s="1"/>
  <c r="B28" i="31"/>
  <c r="I171" i="31"/>
  <c r="H171" i="31"/>
  <c r="G171" i="31"/>
  <c r="C171" i="31"/>
  <c r="N54" i="31"/>
  <c r="L34" i="31"/>
  <c r="L36" i="31" s="1"/>
  <c r="N53" i="31"/>
  <c r="E100" i="31" l="1"/>
  <c r="H100" i="31"/>
  <c r="K171" i="31"/>
  <c r="E86" i="31"/>
  <c r="G217" i="31"/>
  <c r="L171" i="31"/>
  <c r="N171" i="31"/>
  <c r="F171" i="31"/>
  <c r="M171" i="31"/>
  <c r="D86" i="31"/>
  <c r="J171" i="31"/>
  <c r="B171" i="31"/>
  <c r="J217" i="31"/>
  <c r="C121" i="31"/>
  <c r="E121" i="31"/>
  <c r="I217" i="31"/>
  <c r="J100" i="31"/>
  <c r="B100" i="31"/>
  <c r="O86" i="31"/>
  <c r="F100" i="31"/>
  <c r="J66" i="31"/>
  <c r="D121" i="31"/>
  <c r="N110" i="31"/>
  <c r="B66" i="31"/>
  <c r="I100" i="31"/>
  <c r="D66" i="31"/>
  <c r="J121" i="31"/>
  <c r="B86" i="31"/>
  <c r="I121" i="31"/>
  <c r="D100" i="31"/>
  <c r="B121" i="31"/>
  <c r="G121" i="31"/>
  <c r="K86" i="31"/>
  <c r="J86" i="31"/>
  <c r="H121" i="31"/>
  <c r="M86" i="31"/>
  <c r="H66" i="31"/>
  <c r="G66" i="31"/>
  <c r="M110" i="31"/>
  <c r="E110" i="31"/>
  <c r="C110" i="31" s="1"/>
  <c r="G100" i="31"/>
  <c r="P86" i="31"/>
  <c r="Q86" i="31"/>
  <c r="L86" i="31"/>
  <c r="C86" i="31"/>
  <c r="G47" i="31"/>
  <c r="C66" i="31"/>
  <c r="N56" i="31"/>
  <c r="O56" i="31" s="1"/>
  <c r="I66" i="31"/>
  <c r="F66" i="31"/>
  <c r="D47" i="31"/>
  <c r="C47" i="31"/>
  <c r="B47" i="31"/>
  <c r="E47" i="31"/>
  <c r="B29" i="31"/>
  <c r="C29" i="31"/>
  <c r="D29" i="31"/>
  <c r="F217" i="31" l="1"/>
  <c r="O54" i="31"/>
  <c r="O52" i="31"/>
  <c r="O53" i="31"/>
  <c r="O55" i="31"/>
</calcChain>
</file>

<file path=xl/sharedStrings.xml><?xml version="1.0" encoding="utf-8"?>
<sst xmlns="http://schemas.openxmlformats.org/spreadsheetml/2006/main" count="404" uniqueCount="260">
  <si>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</si>
  <si>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</si>
  <si>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</si>
  <si>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</si>
  <si>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</si>
  <si>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</si>
  <si>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</si>
  <si>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</si>
  <si>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</si>
  <si>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</si>
  <si>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</si>
  <si>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</si>
  <si>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</si>
  <si>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</si>
  <si>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</si>
  <si>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</si>
  <si>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</si>
  <si>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</si>
  <si>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</si>
  <si>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</si>
  <si>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</si>
  <si>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</si>
  <si>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</si>
  <si>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</si>
  <si>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</si>
  <si>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</si>
  <si>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</si>
  <si>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</si>
  <si>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</si>
  <si>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</si>
  <si>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</si>
  <si>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</si>
  <si>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</si>
  <si>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</si>
  <si>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</si>
  <si>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</si>
  <si>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</si>
  <si>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</si>
  <si>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</si>
  <si>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</si>
  <si>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</si>
  <si>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</si>
  <si>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</si>
  <si>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</si>
  <si>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</si>
  <si>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</si>
  <si>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</si>
  <si>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</si>
  <si>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</si>
  <si>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</si>
  <si>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</si>
  <si>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</si>
  <si>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</si>
  <si>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</si>
  <si>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</si>
  <si>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</si>
  <si>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</si>
  <si>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</si>
  <si>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</si>
  <si>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</si>
  <si>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</si>
  <si>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</si>
  <si>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</si>
  <si>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</si>
  <si>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</si>
  <si>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</si>
  <si>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</si>
  <si>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</si>
  <si>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</si>
  <si>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</si>
  <si>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</si>
  <si>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</si>
  <si>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</si>
  <si>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</si>
  <si>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</si>
  <si>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</si>
  <si>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</si>
  <si>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</si>
  <si>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</si>
  <si>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</si>
  <si>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</si>
  <si>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</si>
  <si>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</si>
  <si>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</si>
  <si>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</si>
  <si>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</si>
  <si>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</si>
  <si>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</si>
  <si>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</si>
  <si>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</si>
  <si>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</si>
  <si>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</si>
  <si>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</si>
  <si>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</si>
  <si>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</si>
  <si>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</si>
  <si>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</si>
  <si>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</si>
  <si>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</si>
  <si>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</si>
  <si>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</si>
  <si>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</si>
  <si>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</si>
  <si>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</si>
  <si>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</si>
  <si>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</si>
  <si>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</si>
  <si>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</si>
  <si>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</si>
  <si>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</si>
  <si>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</si>
  <si>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</si>
  <si>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</si>
  <si>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</si>
  <si>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</si>
  <si>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</si>
  <si>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</si>
  <si>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</si>
  <si>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</si>
  <si>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</si>
  <si>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</si>
  <si>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</si>
  <si>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</si>
  <si>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</si>
  <si>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</si>
  <si>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</si>
  <si>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</si>
  <si>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</si>
  <si>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</si>
  <si>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</si>
  <si>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</si>
  <si>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</si>
  <si>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</si>
  <si>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</si>
  <si>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</si>
  <si>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</si>
  <si>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</si>
  <si>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</si>
  <si>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</si>
  <si>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</si>
  <si>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</si>
  <si>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</si>
  <si>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</si>
  <si>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</si>
  <si>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</si>
  <si>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</si>
  <si>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</si>
  <si>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</si>
  <si>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</si>
  <si>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</si>
  <si>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</si>
  <si>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</si>
  <si>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</si>
  <si>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</si>
  <si>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</si>
  <si>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</si>
  <si>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</si>
  <si>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</si>
  <si>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</si>
  <si>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</si>
  <si>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</si>
  <si>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</si>
  <si>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</si>
  <si>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</si>
  <si>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</si>
  <si>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</si>
  <si>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</si>
  <si>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</si>
  <si>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</si>
  <si>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</si>
  <si>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</si>
  <si>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</si>
  <si>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</si>
  <si>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</si>
  <si>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</si>
  <si>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</si>
  <si>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</si>
  <si>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</si>
  <si>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</si>
  <si>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</si>
  <si>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</si>
  <si>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</si>
  <si>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</si>
  <si>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</si>
  <si>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</si>
  <si>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</si>
  <si>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</si>
  <si>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</si>
  <si>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</si>
  <si>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</si>
  <si>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</si>
  <si>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</si>
  <si>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</si>
  <si>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</si>
  <si>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</si>
  <si>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</si>
  <si>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</si>
  <si>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</si>
  <si>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</si>
  <si>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</si>
  <si>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</si>
  <si>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</si>
  <si>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</si>
  <si>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</si>
  <si>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</si>
  <si>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</si>
  <si>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</si>
  <si>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</si>
  <si>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</si>
  <si>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</si>
  <si>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</si>
  <si>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</si>
  <si>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</si>
  <si>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</si>
  <si>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</si>
  <si>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</si>
  <si>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</si>
  <si>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</si>
  <si>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</si>
  <si>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</si>
  <si>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</si>
  <si>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</si>
  <si>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</si>
  <si>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</si>
  <si>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</si>
  <si>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</si>
  <si>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</si>
  <si>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</si>
  <si>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</si>
  <si>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</si>
  <si>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</si>
  <si>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</si>
  <si>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</si>
  <si>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</si>
  <si>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</si>
  <si>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</si>
  <si>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</si>
  <si>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</si>
  <si>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</si>
  <si>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</si>
  <si>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</si>
  <si>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</si>
  <si>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</si>
  <si>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</si>
  <si>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</si>
  <si>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</si>
  <si>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</si>
  <si>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</si>
  <si>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</si>
  <si>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</si>
  <si>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</si>
  <si>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</si>
  <si>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</si>
  <si>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</si>
  <si>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</si>
  <si>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2019.</t>
    </r>
  </si>
  <si>
    <t>(*) Alcohol / Drogas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</si>
  <si>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</si>
  <si>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</si>
  <si>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t xml:space="preserve">Periodo : Enero - Octubre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</si>
</sst>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##0"/>
    <numFmt numFmtId="166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969696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vertical="center" wrapText="1"/>
    </xf>
    <xf numFmtId="0" fontId="27" fillId="2" borderId="0" xfId="2" applyFont="1" applyFill="1" applyAlignment="1">
      <alignment horizontal="left" vertical="center"/>
    </xf>
    <xf numFmtId="0" fontId="2" fillId="2" borderId="1" xfId="2" applyFill="1" applyBorder="1" applyAlignment="1">
      <alignment vertical="center"/>
    </xf>
    <xf numFmtId="9" fontId="17" fillId="5" borderId="1" xfId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164" fontId="4" fillId="5" borderId="1" xfId="4" applyNumberFormat="1" applyFont="1" applyFill="1" applyBorder="1" applyAlignment="1">
      <alignment horizontal="center" vertical="center"/>
    </xf>
    <xf numFmtId="166" fontId="17" fillId="5" borderId="1" xfId="4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3" fontId="17" fillId="5" borderId="18" xfId="2" applyNumberFormat="1" applyFont="1" applyFill="1" applyBorder="1" applyAlignment="1">
      <alignment horizontal="center" vertical="center"/>
    </xf>
    <xf numFmtId="0" fontId="17" fillId="5" borderId="0" xfId="2" applyFont="1" applyFill="1" applyAlignment="1">
      <alignment vertical="center"/>
    </xf>
    <xf numFmtId="0" fontId="14" fillId="2" borderId="0" xfId="2" applyFont="1" applyFill="1" applyAlignment="1">
      <alignment vertical="center" wrapText="1"/>
    </xf>
    <xf numFmtId="0" fontId="14" fillId="2" borderId="0" xfId="2" applyFont="1" applyFill="1" applyAlignment="1">
      <alignment vertical="center"/>
    </xf>
    <xf numFmtId="9" fontId="17" fillId="5" borderId="1" xfId="4" applyFont="1" applyFill="1" applyBorder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9" fontId="17" fillId="5" borderId="0" xfId="1" applyFont="1" applyFill="1" applyAlignment="1">
      <alignment horizontal="right" vertical="center"/>
    </xf>
    <xf numFmtId="9" fontId="17" fillId="5" borderId="2" xfId="1" applyFont="1" applyFill="1" applyBorder="1" applyAlignment="1">
      <alignment horizontal="center" vertical="center"/>
    </xf>
    <xf numFmtId="9" fontId="17" fillId="5" borderId="11" xfId="4" applyFont="1" applyFill="1" applyBorder="1" applyAlignment="1">
      <alignment horizontal="center" vertical="center"/>
    </xf>
    <xf numFmtId="9" fontId="16" fillId="4" borderId="0" xfId="1" applyFont="1" applyFill="1" applyAlignment="1">
      <alignment horizontal="center" vertical="center"/>
    </xf>
    <xf numFmtId="9" fontId="17" fillId="5" borderId="4" xfId="1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left" vertical="center"/>
    </xf>
    <xf numFmtId="3" fontId="17" fillId="5" borderId="0" xfId="2" applyNumberFormat="1" applyFont="1" applyFill="1" applyBorder="1" applyAlignment="1">
      <alignment horizontal="center" vertical="center"/>
    </xf>
    <xf numFmtId="3" fontId="18" fillId="5" borderId="0" xfId="2" applyNumberFormat="1" applyFont="1" applyFill="1" applyBorder="1" applyAlignment="1">
      <alignment horizontal="center" vertical="center"/>
    </xf>
    <xf numFmtId="0" fontId="17" fillId="5" borderId="26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 wrapText="1"/>
    </xf>
    <xf numFmtId="0" fontId="17" fillId="5" borderId="27" xfId="2" applyFont="1" applyFill="1" applyBorder="1" applyAlignment="1">
      <alignment horizontal="left" vertical="center"/>
    </xf>
    <xf numFmtId="3" fontId="17" fillId="5" borderId="27" xfId="2" applyNumberFormat="1" applyFont="1" applyFill="1" applyBorder="1" applyAlignment="1">
      <alignment horizontal="center" vertical="center"/>
    </xf>
    <xf numFmtId="3" fontId="18" fillId="5" borderId="27" xfId="2" applyNumberFormat="1" applyFont="1" applyFill="1" applyBorder="1" applyAlignment="1">
      <alignment horizontal="center" vertical="center"/>
    </xf>
    <xf numFmtId="0" fontId="17" fillId="5" borderId="28" xfId="2" applyFont="1" applyFill="1" applyBorder="1" applyAlignment="1">
      <alignment horizontal="left" vertical="center"/>
    </xf>
    <xf numFmtId="3" fontId="17" fillId="5" borderId="28" xfId="2" applyNumberFormat="1" applyFont="1" applyFill="1" applyBorder="1" applyAlignment="1">
      <alignment horizontal="center" vertical="center"/>
    </xf>
    <xf numFmtId="3" fontId="18" fillId="5" borderId="28" xfId="2" applyNumberFormat="1" applyFont="1" applyFill="1" applyBorder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left" vertical="center"/>
    </xf>
    <xf numFmtId="0" fontId="32" fillId="6" borderId="0" xfId="6" applyFont="1" applyFill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32" fillId="6" borderId="0" xfId="6" applyFont="1" applyFill="1" applyAlignment="1">
      <alignment horizontal="left" vertical="center" wrapText="1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</cellXfs>
  <cellStyles count="16">
    <cellStyle name="Millares 2" xfId="15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37030611693485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26-42E6-84AB-F51CFB5EFF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CEM'!$M$52:$M$55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CEM'!$N$52:$N$55</c:f>
              <c:numCache>
                <c:formatCode>#,##0</c:formatCode>
                <c:ptCount val="4"/>
                <c:pt idx="0">
                  <c:v>25978</c:v>
                </c:pt>
                <c:pt idx="1">
                  <c:v>19440</c:v>
                </c:pt>
                <c:pt idx="2">
                  <c:v>94813</c:v>
                </c:pt>
                <c:pt idx="3">
                  <c:v>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6-42E6-84AB-F51CFB5EF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CEM'!$L$96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CEM'!$M$96:$P$96</c:f>
              <c:numCache>
                <c:formatCode>#,##0</c:formatCode>
                <c:ptCount val="4"/>
                <c:pt idx="0">
                  <c:v>13616</c:v>
                </c:pt>
                <c:pt idx="1">
                  <c:v>7132</c:v>
                </c:pt>
                <c:pt idx="2">
                  <c:v>47705</c:v>
                </c:pt>
                <c:pt idx="3">
                  <c:v>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5-4DBD-B58E-C4931ACD0700}"/>
            </c:ext>
          </c:extLst>
        </c:ser>
        <c:ser>
          <c:idx val="1"/>
          <c:order val="1"/>
          <c:tx>
            <c:strRef>
              <c:f>'Casos CEM'!$L$97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8484</c:v>
                </c:pt>
                <c:pt idx="1">
                  <c:v>5948</c:v>
                </c:pt>
                <c:pt idx="2">
                  <c:v>42258</c:v>
                </c:pt>
                <c:pt idx="3">
                  <c:v>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5-4DBD-B58E-C4931ACD0700}"/>
            </c:ext>
          </c:extLst>
        </c:ser>
        <c:ser>
          <c:idx val="2"/>
          <c:order val="2"/>
          <c:tx>
            <c:strRef>
              <c:f>'Casos CEM'!$L$98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3656</c:v>
                </c:pt>
                <c:pt idx="1">
                  <c:v>6282</c:v>
                </c:pt>
                <c:pt idx="2">
                  <c:v>4440</c:v>
                </c:pt>
                <c:pt idx="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5-4DBD-B58E-C4931ACD0700}"/>
            </c:ext>
          </c:extLst>
        </c:ser>
        <c:ser>
          <c:idx val="3"/>
          <c:order val="3"/>
          <c:tx>
            <c:strRef>
              <c:f>'Casos CEM'!$L$99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CEM'!$M$94:$P$94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222</c:v>
                </c:pt>
                <c:pt idx="1">
                  <c:v>78</c:v>
                </c:pt>
                <c:pt idx="2">
                  <c:v>410</c:v>
                </c:pt>
                <c:pt idx="3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05-4DBD-B58E-C4931ACD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5408462775448282"/>
          <c:w val="0.40583739989561601"/>
          <c:h val="0.6713281454756429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2C-4FAF-804E-FFF4D831003F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2C-4FAF-804E-FFF4D831003F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02C-4FAF-804E-FFF4D831003F}"/>
                </c:ext>
              </c:extLst>
            </c:dLbl>
            <c:dLbl>
              <c:idx val="1"/>
              <c:layout>
                <c:manualLayout>
                  <c:x val="-9.5332640229827334E-2"/>
                  <c:y val="6.866208206287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02C-4FAF-804E-FFF4D83100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127417</c:v>
                </c:pt>
                <c:pt idx="1">
                  <c:v>21995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2C-4FAF-804E-FFF4D8310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510735186702352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8-4E4A-AAEF-DA932F07D52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CEM'!$I$34:$I$35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CEM'!$K$34:$K$35</c:f>
              <c:numCache>
                <c:formatCode>#,##0</c:formatCode>
                <c:ptCount val="2"/>
                <c:pt idx="0">
                  <c:v>46189</c:v>
                </c:pt>
                <c:pt idx="1">
                  <c:v>103223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8-4E4A-AAEF-DA932F07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40748</xdr:colOff>
      <xdr:row>50</xdr:row>
      <xdr:rowOff>3944</xdr:rowOff>
    </xdr:from>
    <xdr:to>
      <xdr:col>16</xdr:col>
      <xdr:colOff>684212</xdr:colOff>
      <xdr:row>66</xdr:row>
      <xdr:rowOff>139700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7939</xdr:colOff>
      <xdr:row>92</xdr:row>
      <xdr:rowOff>27421</xdr:rowOff>
    </xdr:from>
    <xdr:to>
      <xdr:col>16</xdr:col>
      <xdr:colOff>690563</xdr:colOff>
      <xdr:row>100</xdr:row>
      <xdr:rowOff>825501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47</xdr:row>
      <xdr:rowOff>214313</xdr:rowOff>
    </xdr:from>
    <xdr:to>
      <xdr:col>16</xdr:col>
      <xdr:colOff>498694</xdr:colOff>
      <xdr:row>47</xdr:row>
      <xdr:rowOff>647699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D2AF6-6032-4C34-B059-EAB4D6B6272F}"/>
            </a:ext>
          </a:extLst>
        </xdr:cNvPr>
        <xdr:cNvSpPr txBox="1"/>
      </xdr:nvSpPr>
      <xdr:spPr>
        <a:xfrm>
          <a:off x="25536" y="9139238"/>
          <a:ext cx="12665158" cy="4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89</xdr:row>
      <xdr:rowOff>9931</xdr:rowOff>
    </xdr:from>
    <xdr:to>
      <xdr:col>16</xdr:col>
      <xdr:colOff>666750</xdr:colOff>
      <xdr:row>89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3EC4BAF-8B26-4662-A3D3-CE041E7F147B}"/>
            </a:ext>
          </a:extLst>
        </xdr:cNvPr>
        <xdr:cNvSpPr/>
      </xdr:nvSpPr>
      <xdr:spPr>
        <a:xfrm>
          <a:off x="74083" y="16964431"/>
          <a:ext cx="12784667" cy="18489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1 790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495 casos, Junín 409 casos, La Libertad 399 casos, Cusco 318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269 casos, San Martín 262 casos, Ancash 262 casos, Loreto 238 casos, Puno 213 casos, Ica 210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479064</xdr:colOff>
      <xdr:row>18</xdr:row>
      <xdr:rowOff>13469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099064" y="3442469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403407</xdr:colOff>
      <xdr:row>19</xdr:row>
      <xdr:rowOff>110062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071407" y="372956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32</xdr:row>
      <xdr:rowOff>66387</xdr:rowOff>
    </xdr:from>
    <xdr:to>
      <xdr:col>16</xdr:col>
      <xdr:colOff>611190</xdr:colOff>
      <xdr:row>47</xdr:row>
      <xdr:rowOff>55563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E722EEA-A3BE-4319-ACF2-20B6D9699027}"/>
            </a:ext>
          </a:extLst>
        </xdr:cNvPr>
        <xdr:cNvGrpSpPr/>
      </xdr:nvGrpSpPr>
      <xdr:grpSpPr>
        <a:xfrm>
          <a:off x="10620950" y="6162387"/>
          <a:ext cx="3801490" cy="2760951"/>
          <a:chOff x="12259549" y="4610533"/>
          <a:chExt cx="4024713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965863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6D1E7C16-41A5-4779-93DA-ACB5E899893B}"/>
              </a:ext>
            </a:extLst>
          </xdr:cNvPr>
          <xdr:cNvSpPr txBox="1"/>
        </xdr:nvSpPr>
        <xdr:spPr>
          <a:xfrm>
            <a:off x="14398726" y="6766476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31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75FB6B00-7CA0-43FC-808F-0AA00B24B2C1}"/>
              </a:ext>
            </a:extLst>
          </xdr:cNvPr>
          <xdr:cNvSpPr txBox="1"/>
        </xdr:nvSpPr>
        <xdr:spPr>
          <a:xfrm>
            <a:off x="15647399" y="5168567"/>
            <a:ext cx="636863" cy="45760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0.32235</cdr:x>
      <cdr:y>0.06977</cdr:y>
    </cdr:from>
    <cdr:to>
      <cdr:x>0.43977</cdr:x>
      <cdr:y>0.17829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7268" y="186687"/>
          <a:ext cx="669253" cy="29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28152" y="852335"/>
          <a:ext cx="571499" cy="330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0.39674</cdr:x>
      <cdr:y>0.56538</cdr:y>
    </cdr:from>
    <cdr:to>
      <cdr:x>0.53894</cdr:x>
      <cdr:y>0.67666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261300" y="1512819"/>
          <a:ext cx="810491" cy="29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0.44437</cdr:x>
      <cdr:y>0.80743</cdr:y>
    </cdr:from>
    <cdr:to>
      <cdr:x>0.5659</cdr:x>
      <cdr:y>0.91587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532778" y="2160478"/>
          <a:ext cx="692678" cy="290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284"/>
  <sheetViews>
    <sheetView tabSelected="1" view="pageBreakPreview" zoomScaleNormal="100" zoomScaleSheetLayoutView="100" workbookViewId="0">
      <selection activeCell="Q1" sqref="Q1"/>
    </sheetView>
  </sheetViews>
  <sheetFormatPr baseColWidth="10" defaultRowHeight="15" x14ac:dyDescent="0.25"/>
  <cols>
    <col min="1" max="1" width="15.7109375" style="107" customWidth="1"/>
    <col min="2" max="2" width="11.85546875" style="107" customWidth="1"/>
    <col min="3" max="3" width="13.7109375" style="107" customWidth="1"/>
    <col min="4" max="4" width="13.5703125" style="107" customWidth="1"/>
    <col min="5" max="5" width="12.42578125" style="107" customWidth="1"/>
    <col min="6" max="7" width="14.5703125" style="107" customWidth="1"/>
    <col min="8" max="8" width="12.85546875" style="107" customWidth="1"/>
    <col min="9" max="9" width="10.7109375" style="107" customWidth="1"/>
    <col min="10" max="10" width="11.28515625" style="107" customWidth="1"/>
    <col min="11" max="11" width="15.7109375" style="107" customWidth="1"/>
    <col min="12" max="12" width="12.140625" style="107" customWidth="1"/>
    <col min="13" max="13" width="13.42578125" style="107" customWidth="1"/>
    <col min="14" max="14" width="13.140625" style="107" customWidth="1"/>
    <col min="15" max="17" width="10.7109375" style="107" customWidth="1"/>
    <col min="18" max="16384" width="11.42578125" style="107"/>
  </cols>
  <sheetData>
    <row r="1" spans="1:17" ht="45.7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9.5" x14ac:dyDescent="0.25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1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08"/>
    </row>
    <row r="5" spans="1:17" ht="24.75" customHeight="1" x14ac:dyDescent="0.25">
      <c r="A5" s="167" t="s">
        <v>1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</row>
    <row r="6" spans="1:17" ht="24.75" customHeight="1" x14ac:dyDescent="0.25">
      <c r="A6" s="167" t="s">
        <v>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</row>
    <row r="7" spans="1:17" ht="24.75" customHeight="1" x14ac:dyDescent="0.25">
      <c r="A7" s="168" t="s">
        <v>3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</row>
    <row r="8" spans="1:17" ht="18.75" x14ac:dyDescent="0.25">
      <c r="A8" s="169" t="s">
        <v>259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08"/>
    </row>
    <row r="10" spans="1:17" ht="3.7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7" ht="17.25" customHeight="1" thickBot="1" x14ac:dyDescent="0.3">
      <c r="A13" s="109" t="s">
        <v>238</v>
      </c>
      <c r="B13" s="109"/>
      <c r="C13" s="109"/>
      <c r="D13" s="109"/>
      <c r="E13" s="139"/>
      <c r="F13" s="109" t="s">
        <v>239</v>
      </c>
      <c r="G13" s="109"/>
      <c r="H13" s="109"/>
      <c r="I13" s="109"/>
      <c r="J13" s="109"/>
      <c r="K13" s="139"/>
      <c r="L13" s="139"/>
      <c r="M13" s="139"/>
      <c r="N13" s="139"/>
      <c r="O13" s="139"/>
      <c r="P13" s="139"/>
      <c r="Q13" s="141"/>
    </row>
    <row r="14" spans="1:17" ht="3.75" customHeight="1" x14ac:dyDescent="0.25">
      <c r="A14" s="3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31.5" customHeight="1" x14ac:dyDescent="0.25">
      <c r="A15" s="143" t="s">
        <v>5</v>
      </c>
      <c r="B15" s="144" t="s">
        <v>6</v>
      </c>
      <c r="C15" s="144" t="s">
        <v>7</v>
      </c>
      <c r="D15" s="144" t="s">
        <v>8</v>
      </c>
      <c r="E15" s="61"/>
      <c r="F15" s="145" t="s">
        <v>237</v>
      </c>
      <c r="G15" s="142" t="s">
        <v>9</v>
      </c>
      <c r="H15" s="144" t="s">
        <v>7</v>
      </c>
      <c r="I15" s="144" t="s">
        <v>8</v>
      </c>
      <c r="J15" s="144" t="s">
        <v>6</v>
      </c>
      <c r="K15" s="61"/>
      <c r="L15" s="61"/>
      <c r="M15" s="61"/>
      <c r="N15" s="61"/>
      <c r="O15" s="61"/>
      <c r="P15" s="61"/>
      <c r="Q15" s="61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55561</v>
      </c>
      <c r="I16" s="9">
        <v>10173</v>
      </c>
      <c r="J16" s="8">
        <f>I16+H16</f>
        <v>65734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4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6310</v>
      </c>
      <c r="I17" s="9">
        <v>1402</v>
      </c>
      <c r="J17" s="8">
        <f>I17+H17</f>
        <v>7712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143</v>
      </c>
      <c r="H18" s="9">
        <v>65075</v>
      </c>
      <c r="I18" s="9">
        <v>10352</v>
      </c>
      <c r="J18" s="8">
        <f>I18+H18</f>
        <v>75427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471</v>
      </c>
      <c r="I19" s="17">
        <v>68</v>
      </c>
      <c r="J19" s="16">
        <f>I19+H19</f>
        <v>539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143" t="s">
        <v>6</v>
      </c>
      <c r="G20" s="19">
        <f>SUM(G16:G19)</f>
        <v>389</v>
      </c>
      <c r="H20" s="19">
        <f>SUM(H16:H19)</f>
        <v>127417</v>
      </c>
      <c r="I20" s="19">
        <f>SUM(I16:I19)</f>
        <v>21995</v>
      </c>
      <c r="J20" s="19">
        <f>SUM(J16:J19)</f>
        <v>149412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f t="shared" si="0"/>
        <v>15334</v>
      </c>
      <c r="C22" s="9">
        <v>12808</v>
      </c>
      <c r="D22" s="9">
        <v>2526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2" t="s">
        <v>21</v>
      </c>
      <c r="B23" s="13">
        <f t="shared" si="0"/>
        <v>15245</v>
      </c>
      <c r="C23" s="9">
        <v>12954</v>
      </c>
      <c r="D23" s="9">
        <v>2291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2" t="s">
        <v>22</v>
      </c>
      <c r="B24" s="13">
        <f t="shared" si="0"/>
        <v>16210</v>
      </c>
      <c r="C24" s="9">
        <v>13881</v>
      </c>
      <c r="D24" s="9">
        <v>2329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7.25" customHeight="1" x14ac:dyDescent="0.25">
      <c r="A25" s="12" t="s">
        <v>23</v>
      </c>
      <c r="B25" s="13">
        <v>16289</v>
      </c>
      <c r="C25" s="9">
        <v>13836</v>
      </c>
      <c r="D25" s="9">
        <v>2453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8.75" hidden="1" customHeight="1" x14ac:dyDescent="0.25">
      <c r="A26" s="12"/>
      <c r="B26" s="13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5" hidden="1" customHeight="1" x14ac:dyDescent="0.25"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43" t="s">
        <v>6</v>
      </c>
      <c r="B28" s="19">
        <f>SUM(B16:B26)</f>
        <v>149412</v>
      </c>
      <c r="C28" s="19">
        <f>SUM(C16:C26)</f>
        <v>127417</v>
      </c>
      <c r="D28" s="19">
        <f>SUM(D16:D26)</f>
        <v>21995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140">
        <f>B28/$B28</f>
        <v>1</v>
      </c>
      <c r="C29" s="140">
        <f>C28/$B28</f>
        <v>0.85278960190613873</v>
      </c>
      <c r="D29" s="140">
        <f>D28/$B28</f>
        <v>0.14721039809386127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27.75" customHeight="1" x14ac:dyDescent="0.25">
      <c r="A30" s="21"/>
      <c r="B30" s="22"/>
      <c r="C30" s="22"/>
      <c r="D30" s="22"/>
      <c r="E30" s="65"/>
      <c r="F30" s="61"/>
      <c r="G30" s="61"/>
      <c r="H30" s="61"/>
      <c r="I30" s="61"/>
      <c r="J30" s="61"/>
      <c r="K30" s="65"/>
      <c r="L30" s="61"/>
      <c r="M30" s="61"/>
      <c r="N30" s="61"/>
      <c r="O30" s="61"/>
      <c r="P30" s="61"/>
      <c r="Q30" s="61"/>
    </row>
    <row r="31" spans="1:17" ht="16.5" thickBot="1" x14ac:dyDescent="0.3">
      <c r="A31" s="109" t="s">
        <v>240</v>
      </c>
      <c r="B31" s="110"/>
      <c r="C31" s="110"/>
      <c r="D31" s="110"/>
      <c r="E31" s="110"/>
      <c r="F31" s="110"/>
      <c r="G31" s="109"/>
      <c r="H31" s="141"/>
      <c r="I31" s="109" t="s">
        <v>27</v>
      </c>
      <c r="J31" s="110"/>
      <c r="K31" s="110"/>
      <c r="L31" s="110"/>
      <c r="M31" s="110"/>
      <c r="N31" s="110"/>
      <c r="O31" s="110"/>
      <c r="P31" s="110"/>
      <c r="Q31" s="110"/>
    </row>
    <row r="32" spans="1:17" ht="3.75" customHeight="1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61"/>
    </row>
    <row r="33" spans="1:17" ht="31.5" customHeight="1" x14ac:dyDescent="0.25">
      <c r="A33" s="143" t="s">
        <v>5</v>
      </c>
      <c r="B33" s="144" t="s">
        <v>6</v>
      </c>
      <c r="C33" s="23" t="s">
        <v>28</v>
      </c>
      <c r="D33" s="23" t="s">
        <v>29</v>
      </c>
      <c r="E33" s="23" t="s">
        <v>30</v>
      </c>
      <c r="F33" s="23" t="s">
        <v>31</v>
      </c>
      <c r="G33" s="23" t="s">
        <v>32</v>
      </c>
      <c r="H33" s="24"/>
      <c r="I33" s="165" t="s">
        <v>33</v>
      </c>
      <c r="J33" s="165"/>
      <c r="K33" s="144" t="s">
        <v>34</v>
      </c>
      <c r="L33" s="144" t="s">
        <v>26</v>
      </c>
      <c r="M33" s="25"/>
      <c r="N33" s="61"/>
      <c r="O33" s="61"/>
      <c r="P33" s="61"/>
      <c r="Q33" s="61"/>
    </row>
    <row r="34" spans="1:17" ht="15.75" customHeight="1" x14ac:dyDescent="0.25">
      <c r="A34" s="7" t="s">
        <v>10</v>
      </c>
      <c r="B34" s="8">
        <f t="shared" ref="B34:B45" si="1">C34+D34+E34+F34+G34</f>
        <v>14491</v>
      </c>
      <c r="C34" s="9">
        <v>11448</v>
      </c>
      <c r="D34" s="9">
        <v>1173</v>
      </c>
      <c r="E34" s="9">
        <v>1422</v>
      </c>
      <c r="F34" s="9">
        <v>419</v>
      </c>
      <c r="G34" s="9">
        <v>29</v>
      </c>
      <c r="H34" s="26"/>
      <c r="I34" s="7" t="s">
        <v>35</v>
      </c>
      <c r="J34" s="7"/>
      <c r="K34" s="8">
        <v>46189</v>
      </c>
      <c r="L34" s="150">
        <f>K34/K36</f>
        <v>0.30913848954568574</v>
      </c>
      <c r="M34" s="25"/>
      <c r="N34" s="10"/>
      <c r="O34" s="10"/>
      <c r="P34" s="10"/>
      <c r="Q34" s="10"/>
    </row>
    <row r="35" spans="1:17" ht="15.75" customHeight="1" x14ac:dyDescent="0.25">
      <c r="A35" s="12" t="s">
        <v>12</v>
      </c>
      <c r="B35" s="8">
        <f t="shared" si="1"/>
        <v>12941</v>
      </c>
      <c r="C35" s="9">
        <v>10115</v>
      </c>
      <c r="D35" s="9">
        <v>1178</v>
      </c>
      <c r="E35" s="9">
        <v>1248</v>
      </c>
      <c r="F35" s="9">
        <v>373</v>
      </c>
      <c r="G35" s="9">
        <v>27</v>
      </c>
      <c r="H35" s="27"/>
      <c r="I35" s="18" t="s">
        <v>36</v>
      </c>
      <c r="J35" s="18"/>
      <c r="K35" s="16">
        <v>103223</v>
      </c>
      <c r="L35" s="153">
        <f>K35/K36</f>
        <v>0.69086151045431421</v>
      </c>
      <c r="M35" s="25"/>
      <c r="N35" s="10"/>
      <c r="O35" s="10"/>
      <c r="P35" s="10"/>
      <c r="Q35" s="10"/>
    </row>
    <row r="36" spans="1:17" ht="15.75" customHeight="1" x14ac:dyDescent="0.25">
      <c r="A36" s="12" t="s">
        <v>14</v>
      </c>
      <c r="B36" s="8">
        <f t="shared" si="1"/>
        <v>14420</v>
      </c>
      <c r="C36" s="9">
        <v>11121</v>
      </c>
      <c r="D36" s="9">
        <v>1281</v>
      </c>
      <c r="E36" s="9">
        <v>1548</v>
      </c>
      <c r="F36" s="9">
        <v>433</v>
      </c>
      <c r="G36" s="9">
        <v>37</v>
      </c>
      <c r="H36" s="27"/>
      <c r="I36" s="143" t="s">
        <v>6</v>
      </c>
      <c r="J36" s="143"/>
      <c r="K36" s="19">
        <f>K34+K35</f>
        <v>149412</v>
      </c>
      <c r="L36" s="152">
        <f>L34+L35</f>
        <v>1</v>
      </c>
      <c r="M36" s="25"/>
      <c r="N36" s="10"/>
      <c r="O36" s="10"/>
      <c r="P36" s="10"/>
      <c r="Q36" s="10"/>
    </row>
    <row r="37" spans="1:17" x14ac:dyDescent="0.25">
      <c r="A37" s="12" t="s">
        <v>16</v>
      </c>
      <c r="B37" s="8">
        <f t="shared" si="1"/>
        <v>14419</v>
      </c>
      <c r="C37" s="9">
        <v>11167</v>
      </c>
      <c r="D37" s="9">
        <v>1385</v>
      </c>
      <c r="E37" s="9">
        <v>1447</v>
      </c>
      <c r="F37" s="9">
        <v>373</v>
      </c>
      <c r="G37" s="9">
        <v>47</v>
      </c>
      <c r="H37" s="27"/>
      <c r="I37" s="10"/>
      <c r="J37" s="10"/>
      <c r="K37" s="10"/>
      <c r="L37" s="10"/>
      <c r="M37" s="25"/>
      <c r="N37" s="10"/>
      <c r="O37" s="10"/>
      <c r="P37" s="10"/>
      <c r="Q37" s="10"/>
    </row>
    <row r="38" spans="1:17" x14ac:dyDescent="0.25">
      <c r="A38" s="12" t="s">
        <v>18</v>
      </c>
      <c r="B38" s="8">
        <f t="shared" si="1"/>
        <v>15259</v>
      </c>
      <c r="C38" s="9">
        <v>11673</v>
      </c>
      <c r="D38" s="9">
        <v>1577</v>
      </c>
      <c r="E38" s="9">
        <v>1493</v>
      </c>
      <c r="F38" s="9">
        <v>476</v>
      </c>
      <c r="G38" s="9">
        <v>40</v>
      </c>
      <c r="H38" s="27"/>
      <c r="I38" s="10"/>
      <c r="J38" s="10"/>
      <c r="K38" s="10"/>
      <c r="L38" s="10"/>
      <c r="M38" s="25"/>
      <c r="N38" s="28"/>
      <c r="O38" s="29"/>
      <c r="P38" s="10"/>
      <c r="Q38" s="10"/>
    </row>
    <row r="39" spans="1:17" x14ac:dyDescent="0.25">
      <c r="A39" s="12" t="s">
        <v>19</v>
      </c>
      <c r="B39" s="8">
        <f t="shared" si="1"/>
        <v>14804</v>
      </c>
      <c r="C39" s="9">
        <v>11371</v>
      </c>
      <c r="D39" s="9">
        <v>1473</v>
      </c>
      <c r="E39" s="9">
        <v>1522</v>
      </c>
      <c r="F39" s="9">
        <v>412</v>
      </c>
      <c r="G39" s="9">
        <v>26</v>
      </c>
      <c r="H39" s="27"/>
      <c r="I39" s="10"/>
      <c r="J39" s="10"/>
      <c r="K39" s="10"/>
      <c r="L39" s="10"/>
      <c r="M39" s="25"/>
      <c r="N39" s="28"/>
      <c r="O39" s="29"/>
      <c r="P39" s="10"/>
      <c r="Q39" s="10"/>
    </row>
    <row r="40" spans="1:17" ht="15" customHeight="1" x14ac:dyDescent="0.25">
      <c r="A40" s="12" t="s">
        <v>20</v>
      </c>
      <c r="B40" s="8">
        <f t="shared" si="1"/>
        <v>15334</v>
      </c>
      <c r="C40" s="9">
        <v>11799</v>
      </c>
      <c r="D40" s="9">
        <v>1504</v>
      </c>
      <c r="E40" s="9">
        <v>1530</v>
      </c>
      <c r="F40" s="9">
        <v>461</v>
      </c>
      <c r="G40" s="9">
        <v>40</v>
      </c>
      <c r="H40" s="27"/>
      <c r="I40" s="10"/>
      <c r="J40" s="10"/>
      <c r="K40" s="10"/>
      <c r="L40" s="10"/>
      <c r="M40" s="25"/>
      <c r="N40" s="28"/>
      <c r="O40" s="29"/>
      <c r="P40" s="10"/>
      <c r="Q40" s="10"/>
    </row>
    <row r="41" spans="1:17" ht="15" customHeight="1" x14ac:dyDescent="0.25">
      <c r="A41" s="12" t="s">
        <v>21</v>
      </c>
      <c r="B41" s="8">
        <f t="shared" si="1"/>
        <v>15245</v>
      </c>
      <c r="C41" s="9">
        <v>11591</v>
      </c>
      <c r="D41" s="9">
        <v>1482</v>
      </c>
      <c r="E41" s="9">
        <v>1560</v>
      </c>
      <c r="F41" s="9">
        <v>563</v>
      </c>
      <c r="G41" s="9">
        <v>49</v>
      </c>
      <c r="H41" s="27"/>
      <c r="I41" s="10"/>
      <c r="J41" s="10"/>
      <c r="K41" s="10"/>
      <c r="L41" s="10"/>
      <c r="M41" s="25"/>
      <c r="N41" s="28"/>
      <c r="O41" s="29"/>
      <c r="P41" s="10"/>
      <c r="Q41" s="10"/>
    </row>
    <row r="42" spans="1:17" ht="16.5" customHeight="1" x14ac:dyDescent="0.25">
      <c r="A42" s="12" t="s">
        <v>22</v>
      </c>
      <c r="B42" s="8">
        <f t="shared" si="1"/>
        <v>16210</v>
      </c>
      <c r="C42" s="9">
        <v>12337</v>
      </c>
      <c r="D42" s="9">
        <v>1648</v>
      </c>
      <c r="E42" s="9">
        <v>1660</v>
      </c>
      <c r="F42" s="9">
        <v>545</v>
      </c>
      <c r="G42" s="9">
        <v>20</v>
      </c>
      <c r="H42" s="27"/>
      <c r="I42" s="10"/>
      <c r="J42" s="10"/>
      <c r="K42" s="10"/>
      <c r="L42" s="10"/>
      <c r="M42" s="25"/>
      <c r="N42" s="28"/>
      <c r="O42" s="29"/>
      <c r="P42" s="10"/>
      <c r="Q42" s="10"/>
    </row>
    <row r="43" spans="1:17" ht="17.25" customHeight="1" x14ac:dyDescent="0.25">
      <c r="A43" s="12" t="s">
        <v>23</v>
      </c>
      <c r="B43" s="8">
        <f t="shared" si="1"/>
        <v>16289</v>
      </c>
      <c r="C43" s="9">
        <v>12383</v>
      </c>
      <c r="D43" s="9">
        <v>1504</v>
      </c>
      <c r="E43" s="9">
        <v>1708</v>
      </c>
      <c r="F43" s="9">
        <v>637</v>
      </c>
      <c r="G43" s="9">
        <v>57</v>
      </c>
      <c r="H43" s="27"/>
      <c r="I43" s="10"/>
      <c r="J43" s="10"/>
      <c r="K43" s="10"/>
      <c r="L43" s="10"/>
      <c r="M43" s="25"/>
      <c r="N43" s="28"/>
      <c r="O43" s="29"/>
      <c r="P43" s="10"/>
      <c r="Q43" s="10"/>
    </row>
    <row r="44" spans="1:17" ht="1.5" hidden="1" customHeight="1" x14ac:dyDescent="0.25">
      <c r="A44" s="12" t="s">
        <v>24</v>
      </c>
      <c r="B44" s="8">
        <f t="shared" si="1"/>
        <v>0</v>
      </c>
      <c r="C44" s="9"/>
      <c r="D44" s="9"/>
      <c r="E44" s="9"/>
      <c r="F44" s="9"/>
      <c r="G44" s="9"/>
      <c r="H44" s="27"/>
      <c r="I44" s="10"/>
      <c r="J44" s="10"/>
      <c r="K44" s="10"/>
      <c r="L44" s="10"/>
      <c r="M44" s="25"/>
      <c r="N44" s="28"/>
      <c r="O44" s="29"/>
      <c r="P44" s="10"/>
      <c r="Q44" s="10"/>
    </row>
    <row r="45" spans="1:17" ht="25.5" hidden="1" customHeight="1" x14ac:dyDescent="0.25">
      <c r="A45" s="18" t="s">
        <v>25</v>
      </c>
      <c r="B45" s="8">
        <f t="shared" si="1"/>
        <v>0</v>
      </c>
      <c r="C45" s="17"/>
      <c r="D45" s="17"/>
      <c r="E45" s="17"/>
      <c r="F45" s="17"/>
      <c r="G45" s="17"/>
      <c r="H45" s="27"/>
      <c r="I45" s="10"/>
      <c r="J45" s="10"/>
      <c r="K45" s="10"/>
      <c r="L45" s="10"/>
      <c r="M45" s="25"/>
      <c r="N45" s="28"/>
      <c r="O45" s="29"/>
      <c r="P45" s="10"/>
      <c r="Q45" s="10"/>
    </row>
    <row r="46" spans="1:17" x14ac:dyDescent="0.25">
      <c r="A46" s="143" t="s">
        <v>6</v>
      </c>
      <c r="B46" s="19">
        <f t="shared" ref="B46:G46" si="2">SUM(B34:B45)</f>
        <v>149412</v>
      </c>
      <c r="C46" s="19">
        <f t="shared" si="2"/>
        <v>115005</v>
      </c>
      <c r="D46" s="19">
        <f t="shared" si="2"/>
        <v>14205</v>
      </c>
      <c r="E46" s="19">
        <f t="shared" si="2"/>
        <v>15138</v>
      </c>
      <c r="F46" s="19">
        <f t="shared" si="2"/>
        <v>4692</v>
      </c>
      <c r="G46" s="19">
        <f t="shared" si="2"/>
        <v>372</v>
      </c>
      <c r="H46" s="26"/>
      <c r="I46" s="10"/>
      <c r="J46" s="10"/>
      <c r="K46" s="10"/>
      <c r="L46" s="10"/>
      <c r="M46" s="30"/>
      <c r="N46" s="31"/>
      <c r="O46" s="31"/>
      <c r="P46" s="10"/>
      <c r="Q46" s="10"/>
    </row>
    <row r="47" spans="1:17" ht="15.75" thickBot="1" x14ac:dyDescent="0.3">
      <c r="A47" s="32" t="s">
        <v>26</v>
      </c>
      <c r="B47" s="133">
        <f t="shared" ref="B47:G47" si="3">B46/$B46</f>
        <v>1</v>
      </c>
      <c r="C47" s="133">
        <f t="shared" si="3"/>
        <v>0.76971729178379245</v>
      </c>
      <c r="D47" s="133">
        <f t="shared" si="3"/>
        <v>9.5072684924905629E-2</v>
      </c>
      <c r="E47" s="133">
        <f t="shared" si="3"/>
        <v>0.10131716328005783</v>
      </c>
      <c r="F47" s="133">
        <f>F46/$B46</f>
        <v>3.1403100152598187E-2</v>
      </c>
      <c r="G47" s="133">
        <f t="shared" si="3"/>
        <v>2.489759858645892E-3</v>
      </c>
      <c r="H47" s="26"/>
      <c r="I47" s="61"/>
      <c r="J47" s="61"/>
      <c r="K47" s="61"/>
      <c r="L47" s="61"/>
      <c r="M47" s="61"/>
      <c r="N47" s="61"/>
      <c r="O47" s="61"/>
      <c r="P47" s="31"/>
      <c r="Q47" s="61"/>
    </row>
    <row r="48" spans="1:17" ht="51" customHeight="1" x14ac:dyDescent="0.25">
      <c r="A48" s="30"/>
      <c r="B48" s="33"/>
      <c r="C48" s="33"/>
      <c r="D48" s="33"/>
      <c r="E48" s="33"/>
      <c r="F48" s="61"/>
      <c r="G48" s="34"/>
      <c r="H48" s="34"/>
      <c r="I48" s="61"/>
      <c r="J48" s="61"/>
      <c r="K48" s="61"/>
      <c r="L48" s="61"/>
      <c r="M48" s="61"/>
      <c r="N48" s="61"/>
      <c r="O48" s="61"/>
      <c r="P48" s="31"/>
      <c r="Q48" s="61"/>
    </row>
    <row r="49" spans="1:17" ht="3.75" customHeight="1" x14ac:dyDescent="0.25">
      <c r="A49" s="30"/>
      <c r="B49" s="33"/>
      <c r="C49" s="33"/>
      <c r="D49" s="33"/>
      <c r="E49" s="33"/>
      <c r="F49" s="61"/>
      <c r="G49" s="34"/>
      <c r="H49" s="34"/>
      <c r="I49" s="61"/>
      <c r="J49" s="61"/>
      <c r="K49" s="61"/>
      <c r="L49" s="61"/>
      <c r="M49" s="61"/>
      <c r="N49" s="61"/>
      <c r="O49" s="61"/>
      <c r="P49" s="31"/>
      <c r="Q49" s="61"/>
    </row>
    <row r="50" spans="1:17" ht="16.5" thickBot="1" x14ac:dyDescent="0.3">
      <c r="A50" s="116" t="s">
        <v>241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0"/>
    </row>
    <row r="51" spans="1:17" ht="3.75" customHeight="1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</row>
    <row r="52" spans="1:17" ht="30.75" customHeight="1" x14ac:dyDescent="0.25">
      <c r="A52" s="35" t="s">
        <v>37</v>
      </c>
      <c r="B52" s="144" t="s">
        <v>6</v>
      </c>
      <c r="C52" s="142" t="s">
        <v>38</v>
      </c>
      <c r="D52" s="142" t="s">
        <v>39</v>
      </c>
      <c r="E52" s="142" t="s">
        <v>40</v>
      </c>
      <c r="F52" s="142" t="s">
        <v>41</v>
      </c>
      <c r="G52" s="142" t="s">
        <v>42</v>
      </c>
      <c r="H52" s="142" t="s">
        <v>43</v>
      </c>
      <c r="I52" s="142" t="s">
        <v>44</v>
      </c>
      <c r="J52" s="142" t="s">
        <v>45</v>
      </c>
      <c r="K52" s="61"/>
      <c r="L52" s="61"/>
      <c r="M52" s="36" t="s">
        <v>46</v>
      </c>
      <c r="N52" s="37">
        <f>C65+D65</f>
        <v>25978</v>
      </c>
      <c r="O52" s="42">
        <f>N52/N$56</f>
        <v>0.17386823012877145</v>
      </c>
      <c r="P52" s="112"/>
      <c r="Q52" s="61"/>
    </row>
    <row r="53" spans="1:17" x14ac:dyDescent="0.25">
      <c r="A53" s="7" t="s">
        <v>10</v>
      </c>
      <c r="B53" s="8">
        <f t="shared" ref="B53:B64" si="4">SUM(C53:J53)</f>
        <v>14491</v>
      </c>
      <c r="C53" s="9">
        <v>698</v>
      </c>
      <c r="D53" s="9">
        <v>1505</v>
      </c>
      <c r="E53" s="9">
        <v>1681</v>
      </c>
      <c r="F53" s="9">
        <v>2271</v>
      </c>
      <c r="G53" s="9">
        <v>3328</v>
      </c>
      <c r="H53" s="9">
        <v>2634</v>
      </c>
      <c r="I53" s="9">
        <v>1545</v>
      </c>
      <c r="J53" s="9">
        <v>829</v>
      </c>
      <c r="K53" s="10"/>
      <c r="L53" s="10"/>
      <c r="M53" s="36" t="s">
        <v>47</v>
      </c>
      <c r="N53" s="37">
        <f>E65</f>
        <v>19440</v>
      </c>
      <c r="O53" s="42">
        <f>N53/N$56</f>
        <v>0.13011003132278531</v>
      </c>
      <c r="P53" s="38"/>
      <c r="Q53" s="10"/>
    </row>
    <row r="54" spans="1:17" x14ac:dyDescent="0.25">
      <c r="A54" s="12" t="s">
        <v>12</v>
      </c>
      <c r="B54" s="13">
        <f t="shared" si="4"/>
        <v>12941</v>
      </c>
      <c r="C54" s="9">
        <v>682</v>
      </c>
      <c r="D54" s="9">
        <v>1472</v>
      </c>
      <c r="E54" s="9">
        <v>1529</v>
      </c>
      <c r="F54" s="9">
        <v>2055</v>
      </c>
      <c r="G54" s="9">
        <v>2811</v>
      </c>
      <c r="H54" s="9">
        <v>2230</v>
      </c>
      <c r="I54" s="9">
        <v>1334</v>
      </c>
      <c r="J54" s="9">
        <v>828</v>
      </c>
      <c r="K54" s="10"/>
      <c r="L54" s="10"/>
      <c r="M54" s="36" t="s">
        <v>48</v>
      </c>
      <c r="N54" s="37">
        <f>F65+G65+H65+I65</f>
        <v>94813</v>
      </c>
      <c r="O54" s="42">
        <f>N54/N$56</f>
        <v>0.63457419752094879</v>
      </c>
      <c r="P54" s="38"/>
      <c r="Q54" s="10"/>
    </row>
    <row r="55" spans="1:17" x14ac:dyDescent="0.25">
      <c r="A55" s="12" t="s">
        <v>14</v>
      </c>
      <c r="B55" s="13">
        <f t="shared" si="4"/>
        <v>14420</v>
      </c>
      <c r="C55" s="9">
        <v>692</v>
      </c>
      <c r="D55" s="9">
        <v>1564</v>
      </c>
      <c r="E55" s="9">
        <v>1764</v>
      </c>
      <c r="F55" s="9">
        <v>2249</v>
      </c>
      <c r="G55" s="9">
        <v>3264</v>
      </c>
      <c r="H55" s="9">
        <v>2435</v>
      </c>
      <c r="I55" s="9">
        <v>1570</v>
      </c>
      <c r="J55" s="9">
        <v>882</v>
      </c>
      <c r="K55" s="10"/>
      <c r="L55" s="10"/>
      <c r="M55" s="36" t="s">
        <v>49</v>
      </c>
      <c r="N55" s="37">
        <f>J65</f>
        <v>9181</v>
      </c>
      <c r="O55" s="42">
        <f>N55/N$56</f>
        <v>6.1447541027494446E-2</v>
      </c>
      <c r="P55" s="38"/>
      <c r="Q55" s="10"/>
    </row>
    <row r="56" spans="1:17" x14ac:dyDescent="0.25">
      <c r="A56" s="12" t="s">
        <v>16</v>
      </c>
      <c r="B56" s="13">
        <f t="shared" si="4"/>
        <v>14419</v>
      </c>
      <c r="C56" s="9">
        <v>739</v>
      </c>
      <c r="D56" s="9">
        <v>1705</v>
      </c>
      <c r="E56" s="9">
        <v>1808</v>
      </c>
      <c r="F56" s="9">
        <v>2289</v>
      </c>
      <c r="G56" s="9">
        <v>3110</v>
      </c>
      <c r="H56" s="9">
        <v>2364</v>
      </c>
      <c r="I56" s="9">
        <v>1516</v>
      </c>
      <c r="J56" s="9">
        <v>888</v>
      </c>
      <c r="K56" s="10"/>
      <c r="L56" s="10"/>
      <c r="M56" s="40" t="s">
        <v>6</v>
      </c>
      <c r="N56" s="37">
        <f>SUM(N52:N55)</f>
        <v>149412</v>
      </c>
      <c r="O56" s="132">
        <f>N56/N$56</f>
        <v>1</v>
      </c>
      <c r="P56" s="38"/>
      <c r="Q56" s="10"/>
    </row>
    <row r="57" spans="1:17" x14ac:dyDescent="0.25">
      <c r="A57" s="12" t="s">
        <v>18</v>
      </c>
      <c r="B57" s="13">
        <f t="shared" si="4"/>
        <v>15259</v>
      </c>
      <c r="C57" s="9">
        <v>863</v>
      </c>
      <c r="D57" s="9">
        <v>1873</v>
      </c>
      <c r="E57" s="9">
        <v>1940</v>
      </c>
      <c r="F57" s="9">
        <v>2224</v>
      </c>
      <c r="G57" s="9">
        <v>3232</v>
      </c>
      <c r="H57" s="9">
        <v>2580</v>
      </c>
      <c r="I57" s="9">
        <v>1585</v>
      </c>
      <c r="J57" s="9">
        <v>962</v>
      </c>
      <c r="K57" s="39"/>
      <c r="L57" s="39"/>
      <c r="M57" s="40"/>
      <c r="N57" s="40"/>
      <c r="O57" s="41"/>
      <c r="P57" s="38"/>
      <c r="Q57" s="10"/>
    </row>
    <row r="58" spans="1:17" x14ac:dyDescent="0.25">
      <c r="A58" s="12" t="s">
        <v>19</v>
      </c>
      <c r="B58" s="13">
        <f t="shared" si="4"/>
        <v>14804</v>
      </c>
      <c r="C58" s="9">
        <v>873</v>
      </c>
      <c r="D58" s="9">
        <v>1873</v>
      </c>
      <c r="E58" s="9">
        <v>1967</v>
      </c>
      <c r="F58" s="9">
        <v>2168</v>
      </c>
      <c r="G58" s="9">
        <v>3129</v>
      </c>
      <c r="H58" s="9">
        <v>2438</v>
      </c>
      <c r="I58" s="9">
        <v>1480</v>
      </c>
      <c r="J58" s="9">
        <v>876</v>
      </c>
      <c r="K58" s="39"/>
      <c r="L58" s="39"/>
      <c r="M58" s="36"/>
      <c r="N58" s="40"/>
      <c r="O58" s="41"/>
      <c r="P58" s="42"/>
      <c r="Q58" s="10"/>
    </row>
    <row r="59" spans="1:17" x14ac:dyDescent="0.25">
      <c r="A59" s="12" t="s">
        <v>20</v>
      </c>
      <c r="B59" s="13">
        <f t="shared" si="4"/>
        <v>15334</v>
      </c>
      <c r="C59" s="9">
        <v>906</v>
      </c>
      <c r="D59" s="9">
        <v>1971</v>
      </c>
      <c r="E59" s="9">
        <v>2108</v>
      </c>
      <c r="F59" s="9">
        <v>2226</v>
      </c>
      <c r="G59" s="9">
        <v>3221</v>
      </c>
      <c r="H59" s="9">
        <v>2438</v>
      </c>
      <c r="I59" s="9">
        <v>1540</v>
      </c>
      <c r="J59" s="9">
        <v>924</v>
      </c>
      <c r="K59" s="39"/>
      <c r="L59" s="39"/>
      <c r="M59" s="36"/>
      <c r="N59" s="40"/>
      <c r="O59" s="41"/>
      <c r="P59" s="42"/>
      <c r="Q59" s="10"/>
    </row>
    <row r="60" spans="1:17" x14ac:dyDescent="0.25">
      <c r="A60" s="159" t="s">
        <v>21</v>
      </c>
      <c r="B60" s="160">
        <f t="shared" si="4"/>
        <v>15245</v>
      </c>
      <c r="C60" s="161">
        <v>898</v>
      </c>
      <c r="D60" s="161">
        <v>1867</v>
      </c>
      <c r="E60" s="161">
        <v>2012</v>
      </c>
      <c r="F60" s="161">
        <v>2215</v>
      </c>
      <c r="G60" s="161">
        <v>3258</v>
      </c>
      <c r="H60" s="161">
        <v>2410</v>
      </c>
      <c r="I60" s="161">
        <v>1526</v>
      </c>
      <c r="J60" s="161">
        <v>1059</v>
      </c>
      <c r="K60" s="39"/>
      <c r="L60" s="39"/>
      <c r="M60" s="36"/>
      <c r="N60" s="40"/>
      <c r="O60" s="41"/>
      <c r="P60" s="42"/>
      <c r="Q60" s="10"/>
    </row>
    <row r="61" spans="1:17" ht="19.5" customHeight="1" x14ac:dyDescent="0.25">
      <c r="A61" s="162" t="s">
        <v>22</v>
      </c>
      <c r="B61" s="163">
        <f t="shared" si="4"/>
        <v>16210</v>
      </c>
      <c r="C61" s="164">
        <v>941</v>
      </c>
      <c r="D61" s="164">
        <v>1956</v>
      </c>
      <c r="E61" s="164">
        <v>2318</v>
      </c>
      <c r="F61" s="164">
        <v>2472</v>
      </c>
      <c r="G61" s="164">
        <v>3322</v>
      </c>
      <c r="H61" s="164">
        <v>2641</v>
      </c>
      <c r="I61" s="164">
        <v>1580</v>
      </c>
      <c r="J61" s="164">
        <v>980</v>
      </c>
      <c r="K61" s="10"/>
      <c r="L61" s="10"/>
      <c r="M61" s="36"/>
      <c r="N61" s="40"/>
      <c r="O61" s="41"/>
      <c r="P61" s="42"/>
      <c r="Q61" s="10"/>
    </row>
    <row r="62" spans="1:17" ht="18" customHeight="1" x14ac:dyDescent="0.25">
      <c r="A62" s="154" t="s">
        <v>23</v>
      </c>
      <c r="B62" s="155">
        <f t="shared" si="4"/>
        <v>16289</v>
      </c>
      <c r="C62" s="156">
        <v>910</v>
      </c>
      <c r="D62" s="156">
        <v>1990</v>
      </c>
      <c r="E62" s="156">
        <v>2313</v>
      </c>
      <c r="F62" s="156">
        <v>2556</v>
      </c>
      <c r="G62" s="156">
        <v>3358</v>
      </c>
      <c r="H62" s="156">
        <v>2581</v>
      </c>
      <c r="I62" s="156">
        <v>1628</v>
      </c>
      <c r="J62" s="156">
        <v>953</v>
      </c>
      <c r="K62" s="10"/>
      <c r="L62" s="10"/>
      <c r="M62" s="36"/>
      <c r="N62" s="40"/>
      <c r="O62" s="41"/>
      <c r="P62" s="42"/>
      <c r="Q62" s="10"/>
    </row>
    <row r="63" spans="1:17" ht="19.5" hidden="1" customHeight="1" x14ac:dyDescent="0.25">
      <c r="A63" s="7" t="s">
        <v>24</v>
      </c>
      <c r="B63" s="8">
        <f t="shared" si="4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36"/>
      <c r="N63" s="40"/>
      <c r="O63" s="41"/>
      <c r="P63" s="42"/>
      <c r="Q63" s="10"/>
    </row>
    <row r="64" spans="1:17" ht="15" hidden="1" customHeight="1" x14ac:dyDescent="0.25">
      <c r="A64" s="18" t="s">
        <v>25</v>
      </c>
      <c r="B64" s="13">
        <f t="shared" si="4"/>
        <v>0</v>
      </c>
      <c r="C64" s="17"/>
      <c r="D64" s="17"/>
      <c r="E64" s="17"/>
      <c r="F64" s="17"/>
      <c r="G64" s="17"/>
      <c r="H64" s="17"/>
      <c r="I64" s="17"/>
      <c r="J64" s="17"/>
      <c r="K64" s="10"/>
      <c r="L64" s="10"/>
      <c r="M64" s="36"/>
      <c r="N64" s="40"/>
      <c r="O64" s="41"/>
      <c r="P64" s="42"/>
      <c r="Q64" s="10"/>
    </row>
    <row r="65" spans="1:17" x14ac:dyDescent="0.25">
      <c r="A65" s="143" t="s">
        <v>6</v>
      </c>
      <c r="B65" s="19">
        <f t="shared" ref="B65:J65" si="5">SUM(B53:B64)</f>
        <v>149412</v>
      </c>
      <c r="C65" s="19">
        <f t="shared" si="5"/>
        <v>8202</v>
      </c>
      <c r="D65" s="19">
        <f t="shared" si="5"/>
        <v>17776</v>
      </c>
      <c r="E65" s="19">
        <f t="shared" si="5"/>
        <v>19440</v>
      </c>
      <c r="F65" s="19">
        <f t="shared" si="5"/>
        <v>22725</v>
      </c>
      <c r="G65" s="19">
        <f t="shared" si="5"/>
        <v>32033</v>
      </c>
      <c r="H65" s="19">
        <f t="shared" si="5"/>
        <v>24751</v>
      </c>
      <c r="I65" s="19">
        <f t="shared" si="5"/>
        <v>15304</v>
      </c>
      <c r="J65" s="19">
        <f t="shared" si="5"/>
        <v>9181</v>
      </c>
      <c r="K65" s="10"/>
      <c r="L65" s="10"/>
      <c r="P65" s="40"/>
      <c r="Q65" s="10"/>
    </row>
    <row r="66" spans="1:17" ht="15.75" thickBot="1" x14ac:dyDescent="0.3">
      <c r="A66" s="20" t="s">
        <v>26</v>
      </c>
      <c r="B66" s="140">
        <f t="shared" ref="B66:J66" si="6">B65/$B65</f>
        <v>1</v>
      </c>
      <c r="C66" s="140">
        <f t="shared" si="6"/>
        <v>5.4895189141434424E-2</v>
      </c>
      <c r="D66" s="140">
        <f t="shared" si="6"/>
        <v>0.11897304098733703</v>
      </c>
      <c r="E66" s="140">
        <f>E65/$B65</f>
        <v>0.13011003132278531</v>
      </c>
      <c r="F66" s="140">
        <f t="shared" si="6"/>
        <v>0.15209621717131155</v>
      </c>
      <c r="G66" s="140">
        <f t="shared" si="6"/>
        <v>0.21439375686022541</v>
      </c>
      <c r="H66" s="140">
        <f t="shared" si="6"/>
        <v>0.1656560383369475</v>
      </c>
      <c r="I66" s="140">
        <f t="shared" si="6"/>
        <v>0.10242818515246432</v>
      </c>
      <c r="J66" s="140">
        <f t="shared" si="6"/>
        <v>6.1447541027494446E-2</v>
      </c>
      <c r="K66" s="10"/>
      <c r="L66" s="10"/>
      <c r="M66" s="10"/>
      <c r="N66" s="10"/>
      <c r="O66" s="10"/>
      <c r="P66" s="40"/>
      <c r="Q66" s="10"/>
    </row>
    <row r="67" spans="1:17" x14ac:dyDescent="0.25">
      <c r="A67" s="113" t="s">
        <v>258</v>
      </c>
      <c r="B67" s="114"/>
      <c r="C67" s="61"/>
      <c r="D67" s="61"/>
      <c r="E67" s="61"/>
      <c r="F67" s="114"/>
      <c r="G67" s="114"/>
      <c r="H67" s="114"/>
      <c r="I67" s="114"/>
      <c r="J67" s="61"/>
      <c r="K67" s="61"/>
      <c r="L67" s="115"/>
      <c r="M67" s="61"/>
      <c r="N67" s="61"/>
      <c r="O67" s="61"/>
      <c r="P67" s="115"/>
      <c r="Q67" s="10"/>
    </row>
    <row r="68" spans="1:17" ht="3.75" customHeight="1" x14ac:dyDescent="0.25">
      <c r="A68" s="113"/>
      <c r="B68" s="114"/>
      <c r="C68" s="61"/>
      <c r="D68" s="61"/>
      <c r="E68" s="61"/>
      <c r="F68" s="114"/>
      <c r="G68" s="114"/>
      <c r="H68" s="114"/>
      <c r="I68" s="114"/>
      <c r="J68" s="61"/>
      <c r="K68" s="61"/>
      <c r="L68" s="112"/>
      <c r="M68" s="38"/>
      <c r="N68" s="43"/>
      <c r="O68" s="44"/>
      <c r="P68" s="112"/>
      <c r="Q68" s="10"/>
    </row>
    <row r="69" spans="1:17" ht="16.5" thickBot="1" x14ac:dyDescent="0.3">
      <c r="A69" s="116" t="s">
        <v>242</v>
      </c>
      <c r="B69" s="110"/>
      <c r="C69" s="110"/>
      <c r="D69" s="110"/>
      <c r="E69" s="110"/>
      <c r="F69" s="110"/>
      <c r="G69" s="61"/>
      <c r="H69" s="109" t="s">
        <v>243</v>
      </c>
      <c r="I69" s="110"/>
      <c r="J69" s="110"/>
      <c r="K69" s="110"/>
      <c r="L69" s="117"/>
      <c r="M69" s="117"/>
      <c r="N69" s="117"/>
      <c r="O69" s="117"/>
      <c r="P69" s="117"/>
      <c r="Q69" s="109"/>
    </row>
    <row r="70" spans="1:17" ht="3.75" customHeight="1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61"/>
    </row>
    <row r="71" spans="1:17" ht="34.5" customHeight="1" x14ac:dyDescent="0.25">
      <c r="A71" s="172" t="s">
        <v>5</v>
      </c>
      <c r="B71" s="171" t="s">
        <v>6</v>
      </c>
      <c r="C71" s="173" t="s">
        <v>50</v>
      </c>
      <c r="D71" s="170" t="s">
        <v>51</v>
      </c>
      <c r="E71" s="170" t="s">
        <v>52</v>
      </c>
      <c r="F71" s="170" t="s">
        <v>53</v>
      </c>
      <c r="G71" s="45"/>
      <c r="H71" s="172" t="s">
        <v>5</v>
      </c>
      <c r="I71" s="173" t="s">
        <v>54</v>
      </c>
      <c r="J71" s="173" t="s">
        <v>6</v>
      </c>
      <c r="K71" s="170" t="s">
        <v>55</v>
      </c>
      <c r="L71" s="170"/>
      <c r="M71" s="170"/>
      <c r="N71" s="170" t="s">
        <v>6</v>
      </c>
      <c r="O71" s="170" t="s">
        <v>56</v>
      </c>
      <c r="P71" s="170"/>
      <c r="Q71" s="170"/>
    </row>
    <row r="72" spans="1:17" ht="16.5" x14ac:dyDescent="0.25">
      <c r="A72" s="172"/>
      <c r="B72" s="171"/>
      <c r="C72" s="173"/>
      <c r="D72" s="171"/>
      <c r="E72" s="171"/>
      <c r="F72" s="171"/>
      <c r="G72" s="45"/>
      <c r="H72" s="172"/>
      <c r="I72" s="173"/>
      <c r="J72" s="173"/>
      <c r="K72" s="46" t="s">
        <v>57</v>
      </c>
      <c r="L72" s="46" t="s">
        <v>58</v>
      </c>
      <c r="M72" s="46" t="s">
        <v>59</v>
      </c>
      <c r="N72" s="170"/>
      <c r="O72" s="47" t="s">
        <v>57</v>
      </c>
      <c r="P72" s="47" t="s">
        <v>58</v>
      </c>
      <c r="Q72" s="47" t="s">
        <v>59</v>
      </c>
    </row>
    <row r="73" spans="1:17" ht="15" customHeight="1" x14ac:dyDescent="0.25">
      <c r="A73" s="48" t="s">
        <v>10</v>
      </c>
      <c r="B73" s="8">
        <f t="shared" ref="B73:B84" si="7">SUM(C73:F73)</f>
        <v>14491</v>
      </c>
      <c r="C73" s="9">
        <v>70</v>
      </c>
      <c r="D73" s="9">
        <v>7458</v>
      </c>
      <c r="E73" s="9">
        <v>5748</v>
      </c>
      <c r="F73" s="9">
        <v>1215</v>
      </c>
      <c r="G73" s="119"/>
      <c r="H73" s="48" t="s">
        <v>10</v>
      </c>
      <c r="I73" s="49">
        <v>244</v>
      </c>
      <c r="J73" s="8">
        <f t="shared" ref="J73:J84" si="8">K73+L73+M73</f>
        <v>558</v>
      </c>
      <c r="K73" s="50">
        <v>359</v>
      </c>
      <c r="L73" s="50">
        <v>196</v>
      </c>
      <c r="M73" s="50">
        <v>3</v>
      </c>
      <c r="N73" s="8">
        <f t="shared" ref="N73:N84" si="9">O73+P73+Q73</f>
        <v>4</v>
      </c>
      <c r="O73" s="50">
        <v>2</v>
      </c>
      <c r="P73" s="50">
        <v>2</v>
      </c>
      <c r="Q73" s="50">
        <v>0</v>
      </c>
    </row>
    <row r="74" spans="1:17" x14ac:dyDescent="0.25">
      <c r="A74" s="12" t="s">
        <v>12</v>
      </c>
      <c r="B74" s="13">
        <f t="shared" si="7"/>
        <v>12941</v>
      </c>
      <c r="C74" s="9">
        <v>56</v>
      </c>
      <c r="D74" s="9">
        <v>6600</v>
      </c>
      <c r="E74" s="9">
        <v>5167</v>
      </c>
      <c r="F74" s="9">
        <v>1118</v>
      </c>
      <c r="G74" s="119"/>
      <c r="H74" s="12" t="s">
        <v>12</v>
      </c>
      <c r="I74" s="49">
        <v>230</v>
      </c>
      <c r="J74" s="13">
        <f t="shared" si="8"/>
        <v>476</v>
      </c>
      <c r="K74" s="50">
        <v>298</v>
      </c>
      <c r="L74" s="50">
        <v>174</v>
      </c>
      <c r="M74" s="50">
        <v>4</v>
      </c>
      <c r="N74" s="13">
        <f t="shared" si="9"/>
        <v>8</v>
      </c>
      <c r="O74" s="50">
        <v>5</v>
      </c>
      <c r="P74" s="50">
        <v>3</v>
      </c>
      <c r="Q74" s="50">
        <v>0</v>
      </c>
    </row>
    <row r="75" spans="1:17" x14ac:dyDescent="0.25">
      <c r="A75" s="51" t="s">
        <v>14</v>
      </c>
      <c r="B75" s="13">
        <f t="shared" si="7"/>
        <v>14420</v>
      </c>
      <c r="C75" s="9">
        <v>86</v>
      </c>
      <c r="D75" s="9">
        <v>7207</v>
      </c>
      <c r="E75" s="9">
        <v>5834</v>
      </c>
      <c r="F75" s="9">
        <v>1293</v>
      </c>
      <c r="G75" s="119"/>
      <c r="H75" s="51" t="s">
        <v>14</v>
      </c>
      <c r="I75" s="49">
        <v>254</v>
      </c>
      <c r="J75" s="13">
        <f t="shared" si="8"/>
        <v>556</v>
      </c>
      <c r="K75" s="50">
        <v>347</v>
      </c>
      <c r="L75" s="50">
        <v>202</v>
      </c>
      <c r="M75" s="50">
        <v>7</v>
      </c>
      <c r="N75" s="13">
        <f t="shared" si="9"/>
        <v>3</v>
      </c>
      <c r="O75" s="50">
        <v>0</v>
      </c>
      <c r="P75" s="50">
        <v>3</v>
      </c>
      <c r="Q75" s="50">
        <v>0</v>
      </c>
    </row>
    <row r="76" spans="1:17" x14ac:dyDescent="0.25">
      <c r="A76" s="12" t="s">
        <v>16</v>
      </c>
      <c r="B76" s="13">
        <f t="shared" si="7"/>
        <v>14419</v>
      </c>
      <c r="C76" s="9">
        <v>87</v>
      </c>
      <c r="D76" s="9">
        <v>7215</v>
      </c>
      <c r="E76" s="9">
        <v>5720</v>
      </c>
      <c r="F76" s="9">
        <v>1397</v>
      </c>
      <c r="G76" s="119"/>
      <c r="H76" s="12" t="s">
        <v>16</v>
      </c>
      <c r="I76" s="49">
        <v>296</v>
      </c>
      <c r="J76" s="13">
        <f t="shared" si="8"/>
        <v>599</v>
      </c>
      <c r="K76" s="50">
        <v>381</v>
      </c>
      <c r="L76" s="50">
        <v>211</v>
      </c>
      <c r="M76" s="50">
        <v>7</v>
      </c>
      <c r="N76" s="13">
        <f t="shared" si="9"/>
        <v>8</v>
      </c>
      <c r="O76" s="50">
        <v>6</v>
      </c>
      <c r="P76" s="50">
        <v>2</v>
      </c>
      <c r="Q76" s="50">
        <v>0</v>
      </c>
    </row>
    <row r="77" spans="1:17" x14ac:dyDescent="0.25">
      <c r="A77" s="51" t="s">
        <v>18</v>
      </c>
      <c r="B77" s="13">
        <f t="shared" si="7"/>
        <v>15259</v>
      </c>
      <c r="C77" s="9">
        <v>81</v>
      </c>
      <c r="D77" s="9">
        <v>7527</v>
      </c>
      <c r="E77" s="9">
        <v>6206</v>
      </c>
      <c r="F77" s="9">
        <v>1445</v>
      </c>
      <c r="G77" s="119"/>
      <c r="H77" s="51" t="s">
        <v>18</v>
      </c>
      <c r="I77" s="49">
        <v>329</v>
      </c>
      <c r="J77" s="13">
        <f t="shared" si="8"/>
        <v>616</v>
      </c>
      <c r="K77" s="50">
        <v>397</v>
      </c>
      <c r="L77" s="50">
        <v>213</v>
      </c>
      <c r="M77" s="50">
        <v>6</v>
      </c>
      <c r="N77" s="52">
        <f t="shared" si="9"/>
        <v>17</v>
      </c>
      <c r="O77" s="50">
        <v>15</v>
      </c>
      <c r="P77" s="50">
        <v>2</v>
      </c>
      <c r="Q77" s="50">
        <v>0</v>
      </c>
    </row>
    <row r="78" spans="1:17" x14ac:dyDescent="0.25">
      <c r="A78" s="12" t="s">
        <v>19</v>
      </c>
      <c r="B78" s="13">
        <f t="shared" si="7"/>
        <v>14804</v>
      </c>
      <c r="C78" s="9">
        <v>93</v>
      </c>
      <c r="D78" s="9">
        <v>7500</v>
      </c>
      <c r="E78" s="9">
        <v>5868</v>
      </c>
      <c r="F78" s="9">
        <v>1343</v>
      </c>
      <c r="G78" s="119"/>
      <c r="H78" s="12" t="s">
        <v>19</v>
      </c>
      <c r="I78" s="49">
        <v>321</v>
      </c>
      <c r="J78" s="13">
        <f t="shared" si="8"/>
        <v>595</v>
      </c>
      <c r="K78" s="50">
        <v>369</v>
      </c>
      <c r="L78" s="50">
        <v>222</v>
      </c>
      <c r="M78" s="50">
        <v>4</v>
      </c>
      <c r="N78" s="13">
        <f t="shared" si="9"/>
        <v>9</v>
      </c>
      <c r="O78" s="50">
        <v>5</v>
      </c>
      <c r="P78" s="50">
        <v>4</v>
      </c>
      <c r="Q78" s="50">
        <v>0</v>
      </c>
    </row>
    <row r="79" spans="1:17" x14ac:dyDescent="0.25">
      <c r="A79" s="51" t="s">
        <v>20</v>
      </c>
      <c r="B79" s="13">
        <f t="shared" si="7"/>
        <v>15334</v>
      </c>
      <c r="C79" s="9">
        <v>114</v>
      </c>
      <c r="D79" s="9">
        <v>7909</v>
      </c>
      <c r="E79" s="9">
        <v>5845</v>
      </c>
      <c r="F79" s="9">
        <v>1466</v>
      </c>
      <c r="G79" s="119"/>
      <c r="H79" s="12" t="s">
        <v>20</v>
      </c>
      <c r="I79" s="49">
        <v>252</v>
      </c>
      <c r="J79" s="13">
        <f t="shared" si="8"/>
        <v>647</v>
      </c>
      <c r="K79" s="50">
        <v>447</v>
      </c>
      <c r="L79" s="50">
        <v>197</v>
      </c>
      <c r="M79" s="50">
        <v>3</v>
      </c>
      <c r="N79" s="13">
        <f t="shared" si="9"/>
        <v>4</v>
      </c>
      <c r="O79" s="50">
        <v>2</v>
      </c>
      <c r="P79" s="50">
        <v>2</v>
      </c>
      <c r="Q79" s="50">
        <v>0</v>
      </c>
    </row>
    <row r="80" spans="1:17" x14ac:dyDescent="0.25">
      <c r="A80" s="12" t="s">
        <v>21</v>
      </c>
      <c r="B80" s="13">
        <f t="shared" si="7"/>
        <v>15245</v>
      </c>
      <c r="C80" s="9">
        <v>96</v>
      </c>
      <c r="D80" s="9">
        <v>7764</v>
      </c>
      <c r="E80" s="9">
        <v>5911</v>
      </c>
      <c r="F80" s="9">
        <v>1474</v>
      </c>
      <c r="G80" s="119"/>
      <c r="H80" s="12" t="s">
        <v>21</v>
      </c>
      <c r="I80" s="49">
        <v>358</v>
      </c>
      <c r="J80" s="13">
        <f t="shared" si="8"/>
        <v>695</v>
      </c>
      <c r="K80" s="50">
        <v>480</v>
      </c>
      <c r="L80" s="50">
        <v>208</v>
      </c>
      <c r="M80" s="50">
        <v>7</v>
      </c>
      <c r="N80" s="13">
        <f t="shared" si="9"/>
        <v>3</v>
      </c>
      <c r="O80" s="50">
        <v>3</v>
      </c>
      <c r="P80" s="50">
        <v>0</v>
      </c>
      <c r="Q80" s="50">
        <v>0</v>
      </c>
    </row>
    <row r="81" spans="1:17" ht="14.25" customHeight="1" x14ac:dyDescent="0.25">
      <c r="A81" s="51" t="s">
        <v>22</v>
      </c>
      <c r="B81" s="13">
        <f t="shared" si="7"/>
        <v>16210</v>
      </c>
      <c r="C81" s="9">
        <v>80</v>
      </c>
      <c r="D81" s="9">
        <v>7723</v>
      </c>
      <c r="E81" s="9">
        <v>6534</v>
      </c>
      <c r="F81" s="9">
        <v>1873</v>
      </c>
      <c r="G81" s="119"/>
      <c r="H81" s="51" t="s">
        <v>22</v>
      </c>
      <c r="I81" s="49">
        <v>332</v>
      </c>
      <c r="J81" s="13">
        <f t="shared" si="8"/>
        <v>843</v>
      </c>
      <c r="K81" s="50">
        <v>578</v>
      </c>
      <c r="L81" s="50">
        <v>259</v>
      </c>
      <c r="M81" s="50">
        <v>6</v>
      </c>
      <c r="N81" s="13">
        <f t="shared" si="9"/>
        <v>8</v>
      </c>
      <c r="O81" s="50">
        <v>8</v>
      </c>
      <c r="P81" s="50">
        <v>0</v>
      </c>
      <c r="Q81" s="50">
        <v>0</v>
      </c>
    </row>
    <row r="82" spans="1:17" ht="15.75" customHeight="1" x14ac:dyDescent="0.25">
      <c r="A82" s="157" t="s">
        <v>23</v>
      </c>
      <c r="B82" s="13">
        <f>SUM(C82:F82)</f>
        <v>16289</v>
      </c>
      <c r="C82" s="156">
        <v>112</v>
      </c>
      <c r="D82" s="156">
        <v>7771</v>
      </c>
      <c r="E82" s="156">
        <v>6521</v>
      </c>
      <c r="F82" s="156">
        <v>1885</v>
      </c>
      <c r="G82" s="45"/>
      <c r="H82" s="12" t="s">
        <v>23</v>
      </c>
      <c r="I82" s="155">
        <v>244</v>
      </c>
      <c r="J82" s="13">
        <f>K82+L82+M82</f>
        <v>830</v>
      </c>
      <c r="K82" s="156">
        <v>540</v>
      </c>
      <c r="L82" s="156">
        <v>281</v>
      </c>
      <c r="M82" s="156">
        <v>9</v>
      </c>
      <c r="N82" s="13">
        <f>O82+P82+Q82</f>
        <v>1</v>
      </c>
      <c r="O82" s="156">
        <v>1</v>
      </c>
      <c r="P82" s="156">
        <v>0</v>
      </c>
      <c r="Q82" s="156">
        <v>0</v>
      </c>
    </row>
    <row r="83" spans="1:17" hidden="1" x14ac:dyDescent="0.25">
      <c r="A83" s="51" t="s">
        <v>24</v>
      </c>
      <c r="B83" s="13">
        <f t="shared" si="7"/>
        <v>0</v>
      </c>
      <c r="C83" s="9"/>
      <c r="D83" s="9"/>
      <c r="E83" s="9"/>
      <c r="F83" s="9"/>
      <c r="G83" s="45"/>
      <c r="H83" s="51" t="s">
        <v>24</v>
      </c>
      <c r="I83" s="49"/>
      <c r="J83" s="13">
        <f t="shared" si="8"/>
        <v>0</v>
      </c>
      <c r="K83" s="50"/>
      <c r="L83" s="50"/>
      <c r="M83" s="50"/>
      <c r="N83" s="13">
        <f t="shared" si="9"/>
        <v>0</v>
      </c>
      <c r="O83" s="50"/>
      <c r="P83" s="50"/>
      <c r="Q83" s="50"/>
    </row>
    <row r="84" spans="1:17" hidden="1" x14ac:dyDescent="0.25">
      <c r="A84" s="53" t="s">
        <v>25</v>
      </c>
      <c r="B84" s="13">
        <f t="shared" si="7"/>
        <v>0</v>
      </c>
      <c r="C84" s="17"/>
      <c r="D84" s="17"/>
      <c r="E84" s="17"/>
      <c r="F84" s="17"/>
      <c r="G84" s="45"/>
      <c r="H84" s="18" t="s">
        <v>25</v>
      </c>
      <c r="I84" s="54"/>
      <c r="J84" s="13">
        <f t="shared" si="8"/>
        <v>0</v>
      </c>
      <c r="K84" s="55"/>
      <c r="L84" s="55"/>
      <c r="M84" s="55"/>
      <c r="N84" s="13">
        <f t="shared" si="9"/>
        <v>0</v>
      </c>
      <c r="O84" s="55"/>
      <c r="P84" s="55"/>
      <c r="Q84" s="55"/>
    </row>
    <row r="85" spans="1:17" x14ac:dyDescent="0.25">
      <c r="A85" s="56" t="s">
        <v>6</v>
      </c>
      <c r="B85" s="57">
        <f>SUM(B73:B84)</f>
        <v>149412</v>
      </c>
      <c r="C85" s="57">
        <f>SUM(C73:C84)</f>
        <v>875</v>
      </c>
      <c r="D85" s="57">
        <f>SUM(D73:D84)</f>
        <v>74674</v>
      </c>
      <c r="E85" s="57">
        <f>SUM(E73:E84)</f>
        <v>59354</v>
      </c>
      <c r="F85" s="57">
        <f>SUM(F73:F84)</f>
        <v>14509</v>
      </c>
      <c r="G85" s="45"/>
      <c r="H85" s="58" t="s">
        <v>6</v>
      </c>
      <c r="I85" s="19">
        <f t="shared" ref="I85:Q85" si="10">SUM(I73:I84)</f>
        <v>2860</v>
      </c>
      <c r="J85" s="19">
        <f t="shared" si="10"/>
        <v>6415</v>
      </c>
      <c r="K85" s="19">
        <f t="shared" si="10"/>
        <v>4196</v>
      </c>
      <c r="L85" s="19">
        <f t="shared" si="10"/>
        <v>2163</v>
      </c>
      <c r="M85" s="19">
        <f t="shared" si="10"/>
        <v>56</v>
      </c>
      <c r="N85" s="19">
        <f t="shared" si="10"/>
        <v>65</v>
      </c>
      <c r="O85" s="19">
        <f t="shared" si="10"/>
        <v>47</v>
      </c>
      <c r="P85" s="19">
        <f t="shared" si="10"/>
        <v>18</v>
      </c>
      <c r="Q85" s="19">
        <f t="shared" si="10"/>
        <v>0</v>
      </c>
    </row>
    <row r="86" spans="1:17" ht="15.75" thickBot="1" x14ac:dyDescent="0.3">
      <c r="A86" s="59" t="s">
        <v>26</v>
      </c>
      <c r="B86" s="151">
        <f>B85/$B85</f>
        <v>1</v>
      </c>
      <c r="C86" s="151">
        <f>C85/$B85</f>
        <v>5.8562899900945035E-3</v>
      </c>
      <c r="D86" s="151">
        <f>D85/$B85</f>
        <v>0.49978582710893371</v>
      </c>
      <c r="E86" s="151">
        <f>E85/$B85</f>
        <v>0.39725055551093619</v>
      </c>
      <c r="F86" s="151">
        <f>F85/$B85</f>
        <v>9.7107327390035608E-2</v>
      </c>
      <c r="G86" s="45"/>
      <c r="H86" s="60" t="s">
        <v>26</v>
      </c>
      <c r="I86" s="140">
        <f>I85/I85</f>
        <v>1</v>
      </c>
      <c r="J86" s="140">
        <f>J85/$J$85</f>
        <v>1</v>
      </c>
      <c r="K86" s="140">
        <f>K85/$J$85</f>
        <v>0.65409197194076385</v>
      </c>
      <c r="L86" s="140">
        <f>L85/$J$85</f>
        <v>0.33717848791894001</v>
      </c>
      <c r="M86" s="140">
        <f>M85/$J$85</f>
        <v>8.7295401402961801E-3</v>
      </c>
      <c r="N86" s="140">
        <f>N85/$N$85</f>
        <v>1</v>
      </c>
      <c r="O86" s="140">
        <f>O85/$N$85</f>
        <v>0.72307692307692306</v>
      </c>
      <c r="P86" s="140">
        <f>P85/$N$85</f>
        <v>0.27692307692307694</v>
      </c>
      <c r="Q86" s="140">
        <f>Q85/$N$85</f>
        <v>0</v>
      </c>
    </row>
    <row r="87" spans="1:17" ht="5.25" customHeight="1" x14ac:dyDescent="0.25">
      <c r="A87" s="61"/>
      <c r="B87" s="61"/>
      <c r="C87" s="114"/>
      <c r="D87" s="114"/>
      <c r="E87" s="114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</row>
    <row r="88" spans="1:17" ht="21" customHeight="1" x14ac:dyDescent="0.25">
      <c r="A88" s="61"/>
      <c r="B88" s="61"/>
      <c r="C88" s="114"/>
      <c r="D88" s="114"/>
      <c r="E88" s="114"/>
      <c r="F88" s="61"/>
      <c r="G88" s="61"/>
      <c r="H88" s="175" t="s">
        <v>257</v>
      </c>
      <c r="I88" s="175"/>
      <c r="J88" s="175"/>
      <c r="K88" s="175"/>
      <c r="L88" s="175"/>
      <c r="M88" s="175"/>
      <c r="N88" s="175"/>
      <c r="O88" s="175"/>
      <c r="P88" s="175"/>
      <c r="Q88" s="175"/>
    </row>
    <row r="89" spans="1:17" x14ac:dyDescent="0.25">
      <c r="A89" s="61"/>
      <c r="B89" s="61"/>
      <c r="C89" s="114"/>
      <c r="D89" s="114"/>
      <c r="E89" s="114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</row>
    <row r="90" spans="1:17" ht="55.5" customHeight="1" x14ac:dyDescent="0.25">
      <c r="A90" s="61"/>
      <c r="B90" s="61"/>
      <c r="C90" s="114"/>
      <c r="D90" s="114"/>
      <c r="E90" s="114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</row>
    <row r="91" spans="1:17" ht="3.75" customHeight="1" x14ac:dyDescent="0.25">
      <c r="A91" s="61"/>
      <c r="B91" s="61"/>
      <c r="C91" s="114"/>
      <c r="D91" s="114"/>
      <c r="E91" s="114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</row>
    <row r="92" spans="1:17" ht="16.5" thickBot="1" x14ac:dyDescent="0.3">
      <c r="A92" s="116" t="s">
        <v>244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30"/>
    </row>
    <row r="93" spans="1:17" ht="3.75" customHeight="1" x14ac:dyDescent="0.2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</row>
    <row r="94" spans="1:17" ht="38.25" x14ac:dyDescent="0.25">
      <c r="A94" s="35" t="s">
        <v>60</v>
      </c>
      <c r="B94" s="144" t="s">
        <v>6</v>
      </c>
      <c r="C94" s="142" t="s">
        <v>61</v>
      </c>
      <c r="D94" s="142" t="s">
        <v>62</v>
      </c>
      <c r="E94" s="142" t="s">
        <v>63</v>
      </c>
      <c r="F94" s="142" t="s">
        <v>64</v>
      </c>
      <c r="G94" s="142" t="s">
        <v>65</v>
      </c>
      <c r="H94" s="142" t="s">
        <v>66</v>
      </c>
      <c r="I94" s="142" t="s">
        <v>67</v>
      </c>
      <c r="J94" s="142" t="s">
        <v>68</v>
      </c>
      <c r="K94" s="61"/>
      <c r="L94" s="61"/>
      <c r="M94" s="62" t="s">
        <v>46</v>
      </c>
      <c r="N94" s="62" t="s">
        <v>47</v>
      </c>
      <c r="O94" s="62" t="s">
        <v>69</v>
      </c>
      <c r="P94" s="62" t="s">
        <v>70</v>
      </c>
      <c r="Q94" s="61"/>
    </row>
    <row r="95" spans="1:17" ht="16.5" customHeight="1" x14ac:dyDescent="0.25">
      <c r="A95" s="146" t="s">
        <v>71</v>
      </c>
      <c r="B95" s="158">
        <f>SUM(C95:J95)</f>
        <v>875</v>
      </c>
      <c r="C95" s="9">
        <v>124</v>
      </c>
      <c r="D95" s="9">
        <v>98</v>
      </c>
      <c r="E95" s="9">
        <v>78</v>
      </c>
      <c r="F95" s="9">
        <v>98</v>
      </c>
      <c r="G95" s="9">
        <v>140</v>
      </c>
      <c r="H95" s="9">
        <v>96</v>
      </c>
      <c r="I95" s="9">
        <v>76</v>
      </c>
      <c r="J95" s="9">
        <v>165</v>
      </c>
      <c r="K95" s="61"/>
      <c r="L95" s="61"/>
      <c r="M95" s="62"/>
      <c r="N95" s="62"/>
      <c r="O95" s="62"/>
      <c r="P95" s="62"/>
      <c r="Q95" s="61"/>
    </row>
    <row r="96" spans="1:17" ht="16.5" customHeight="1" x14ac:dyDescent="0.25">
      <c r="A96" s="48" t="s">
        <v>72</v>
      </c>
      <c r="B96" s="13">
        <f>SUM(C96:J96)</f>
        <v>74674</v>
      </c>
      <c r="C96" s="9">
        <v>4520</v>
      </c>
      <c r="D96" s="9">
        <v>9096</v>
      </c>
      <c r="E96" s="9">
        <v>7132</v>
      </c>
      <c r="F96" s="9">
        <v>8544</v>
      </c>
      <c r="G96" s="9">
        <v>15483</v>
      </c>
      <c r="H96" s="9">
        <v>13930</v>
      </c>
      <c r="I96" s="9">
        <v>9748</v>
      </c>
      <c r="J96" s="9">
        <v>6221</v>
      </c>
      <c r="K96" s="61"/>
      <c r="L96" s="61" t="s">
        <v>72</v>
      </c>
      <c r="M96" s="29">
        <f>C96+D96</f>
        <v>13616</v>
      </c>
      <c r="N96" s="29">
        <f>E96</f>
        <v>7132</v>
      </c>
      <c r="O96" s="29">
        <f>F96+G96+H96+I96</f>
        <v>47705</v>
      </c>
      <c r="P96" s="29">
        <f>J96</f>
        <v>6221</v>
      </c>
      <c r="Q96" s="61"/>
    </row>
    <row r="97" spans="1:17" ht="16.5" customHeight="1" x14ac:dyDescent="0.25">
      <c r="A97" s="51" t="s">
        <v>73</v>
      </c>
      <c r="B97" s="13">
        <f>SUM(C97:J97)</f>
        <v>59354</v>
      </c>
      <c r="C97" s="9">
        <v>2871</v>
      </c>
      <c r="D97" s="9">
        <v>5613</v>
      </c>
      <c r="E97" s="9">
        <v>5948</v>
      </c>
      <c r="F97" s="9">
        <v>11977</v>
      </c>
      <c r="G97" s="9">
        <v>15176</v>
      </c>
      <c r="H97" s="9">
        <v>9942</v>
      </c>
      <c r="I97" s="9">
        <v>5163</v>
      </c>
      <c r="J97" s="9">
        <v>2664</v>
      </c>
      <c r="K97" s="61"/>
      <c r="L97" s="61" t="s">
        <v>73</v>
      </c>
      <c r="M97" s="29">
        <f>C97+D97</f>
        <v>8484</v>
      </c>
      <c r="N97" s="29">
        <f>E97</f>
        <v>5948</v>
      </c>
      <c r="O97" s="29">
        <f>F97+G97+H97+I97</f>
        <v>42258</v>
      </c>
      <c r="P97" s="29">
        <f>J97</f>
        <v>2664</v>
      </c>
      <c r="Q97" s="61"/>
    </row>
    <row r="98" spans="1:17" ht="16.5" customHeight="1" x14ac:dyDescent="0.25">
      <c r="A98" s="63" t="s">
        <v>74</v>
      </c>
      <c r="B98" s="16">
        <f>SUM(C98:J98)</f>
        <v>14509</v>
      </c>
      <c r="C98" s="64">
        <v>687</v>
      </c>
      <c r="D98" s="64">
        <v>2969</v>
      </c>
      <c r="E98" s="64">
        <v>6282</v>
      </c>
      <c r="F98" s="64">
        <v>2106</v>
      </c>
      <c r="G98" s="64">
        <v>1234</v>
      </c>
      <c r="H98" s="64">
        <v>783</v>
      </c>
      <c r="I98" s="64">
        <v>317</v>
      </c>
      <c r="J98" s="64">
        <v>131</v>
      </c>
      <c r="K98" s="61"/>
      <c r="L98" s="61" t="s">
        <v>74</v>
      </c>
      <c r="M98" s="29">
        <f>C98+D98</f>
        <v>3656</v>
      </c>
      <c r="N98" s="29">
        <f>E98</f>
        <v>6282</v>
      </c>
      <c r="O98" s="29">
        <f>F98+G98+H98+I98</f>
        <v>4440</v>
      </c>
      <c r="P98" s="29">
        <f>J98</f>
        <v>131</v>
      </c>
      <c r="Q98" s="61"/>
    </row>
    <row r="99" spans="1:17" x14ac:dyDescent="0.25">
      <c r="A99" s="143" t="s">
        <v>6</v>
      </c>
      <c r="B99" s="19">
        <f t="shared" ref="B99:J99" si="11">SUM(B95:B98)</f>
        <v>149412</v>
      </c>
      <c r="C99" s="19">
        <f t="shared" si="11"/>
        <v>8202</v>
      </c>
      <c r="D99" s="19">
        <f t="shared" si="11"/>
        <v>17776</v>
      </c>
      <c r="E99" s="19">
        <f t="shared" si="11"/>
        <v>19440</v>
      </c>
      <c r="F99" s="19">
        <f t="shared" si="11"/>
        <v>22725</v>
      </c>
      <c r="G99" s="19">
        <f t="shared" si="11"/>
        <v>32033</v>
      </c>
      <c r="H99" s="19">
        <f t="shared" si="11"/>
        <v>24751</v>
      </c>
      <c r="I99" s="19">
        <f t="shared" si="11"/>
        <v>15304</v>
      </c>
      <c r="J99" s="19">
        <f t="shared" si="11"/>
        <v>9181</v>
      </c>
      <c r="K99" s="61"/>
      <c r="L99" s="61" t="s">
        <v>75</v>
      </c>
      <c r="M99" s="29">
        <f>C95+D95</f>
        <v>222</v>
      </c>
      <c r="N99" s="29">
        <f>E95</f>
        <v>78</v>
      </c>
      <c r="O99" s="29">
        <f>F95+G95+H95+I95</f>
        <v>410</v>
      </c>
      <c r="P99" s="29">
        <f>J95</f>
        <v>165</v>
      </c>
      <c r="Q99" s="61"/>
    </row>
    <row r="100" spans="1:17" ht="15.75" thickBot="1" x14ac:dyDescent="0.3">
      <c r="A100" s="20" t="s">
        <v>26</v>
      </c>
      <c r="B100" s="140">
        <f t="shared" ref="B100:J100" si="12">B99/$B99</f>
        <v>1</v>
      </c>
      <c r="C100" s="140">
        <f t="shared" si="12"/>
        <v>5.4895189141434424E-2</v>
      </c>
      <c r="D100" s="140">
        <f t="shared" si="12"/>
        <v>0.11897304098733703</v>
      </c>
      <c r="E100" s="140">
        <f t="shared" si="12"/>
        <v>0.13011003132278531</v>
      </c>
      <c r="F100" s="140">
        <f t="shared" si="12"/>
        <v>0.15209621717131155</v>
      </c>
      <c r="G100" s="140">
        <f t="shared" si="12"/>
        <v>0.21439375686022541</v>
      </c>
      <c r="H100" s="140">
        <f t="shared" si="12"/>
        <v>0.1656560383369475</v>
      </c>
      <c r="I100" s="140">
        <f t="shared" si="12"/>
        <v>0.10242818515246432</v>
      </c>
      <c r="J100" s="140">
        <f t="shared" si="12"/>
        <v>6.1447541027494446E-2</v>
      </c>
      <c r="K100" s="65"/>
      <c r="L100" s="65"/>
      <c r="M100" s="29">
        <f>SUM(M96:M99)</f>
        <v>25978</v>
      </c>
      <c r="N100" s="29">
        <f>SUM(N96:N99)</f>
        <v>19440</v>
      </c>
      <c r="O100" s="29">
        <f>SUM(O96:O99)</f>
        <v>94813</v>
      </c>
      <c r="P100" s="29">
        <f>SUM(P96:P99)</f>
        <v>9181</v>
      </c>
      <c r="Q100" s="65"/>
    </row>
    <row r="101" spans="1:17" ht="79.5" customHeight="1" x14ac:dyDescent="0.25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</row>
    <row r="102" spans="1:17" ht="37.5" customHeight="1" thickBot="1" x14ac:dyDescent="0.3">
      <c r="A102" s="176" t="s">
        <v>245</v>
      </c>
      <c r="B102" s="176"/>
      <c r="C102" s="176"/>
      <c r="D102" s="176"/>
      <c r="E102" s="176"/>
      <c r="F102" s="138"/>
      <c r="G102" s="138"/>
      <c r="H102" s="138"/>
      <c r="I102" s="138"/>
      <c r="J102" s="139"/>
      <c r="K102" s="176" t="s">
        <v>246</v>
      </c>
      <c r="L102" s="176"/>
      <c r="M102" s="176"/>
      <c r="N102" s="176"/>
      <c r="O102" s="176"/>
      <c r="P102" s="138"/>
      <c r="Q102" s="138"/>
    </row>
    <row r="103" spans="1:17" ht="3.75" customHeight="1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</row>
    <row r="104" spans="1:17" ht="30.75" customHeight="1" x14ac:dyDescent="0.25">
      <c r="A104" s="170" t="s">
        <v>76</v>
      </c>
      <c r="B104" s="170"/>
      <c r="C104" s="142" t="s">
        <v>77</v>
      </c>
      <c r="D104" s="142" t="s">
        <v>7</v>
      </c>
      <c r="E104" s="142" t="s">
        <v>8</v>
      </c>
      <c r="F104" s="61"/>
      <c r="G104" s="61"/>
      <c r="H104" s="61"/>
      <c r="I104" s="61"/>
      <c r="J104" s="61"/>
      <c r="K104" s="170" t="s">
        <v>76</v>
      </c>
      <c r="L104" s="170"/>
      <c r="M104" s="142" t="s">
        <v>77</v>
      </c>
      <c r="N104" s="142" t="s">
        <v>7</v>
      </c>
      <c r="O104" s="142" t="s">
        <v>8</v>
      </c>
      <c r="P104" s="61"/>
      <c r="Q104" s="61"/>
    </row>
    <row r="105" spans="1:17" x14ac:dyDescent="0.25">
      <c r="A105" s="174" t="s">
        <v>78</v>
      </c>
      <c r="B105" s="174"/>
      <c r="C105" s="8">
        <f>SUM(D105:E105)</f>
        <v>109587</v>
      </c>
      <c r="D105" s="9">
        <v>18060</v>
      </c>
      <c r="E105" s="9">
        <v>91527</v>
      </c>
      <c r="F105" s="61"/>
      <c r="G105" s="61"/>
      <c r="H105" s="61"/>
      <c r="I105" s="61"/>
      <c r="J105" s="61"/>
      <c r="K105" s="174" t="s">
        <v>78</v>
      </c>
      <c r="L105" s="174"/>
      <c r="M105" s="8">
        <f>SUM(N105:O105)</f>
        <v>145767</v>
      </c>
      <c r="N105" s="9">
        <v>124052</v>
      </c>
      <c r="O105" s="9">
        <v>21715</v>
      </c>
      <c r="P105" s="61"/>
      <c r="Q105" s="61"/>
    </row>
    <row r="106" spans="1:17" ht="15" customHeight="1" x14ac:dyDescent="0.25">
      <c r="A106" s="174" t="s">
        <v>79</v>
      </c>
      <c r="B106" s="174"/>
      <c r="C106" s="8">
        <f>SUM(D106:E106)</f>
        <v>37599</v>
      </c>
      <c r="D106" s="9">
        <v>1463</v>
      </c>
      <c r="E106" s="9">
        <v>36136</v>
      </c>
      <c r="F106" s="61"/>
      <c r="G106" s="61"/>
      <c r="H106" s="61"/>
      <c r="I106" s="61"/>
      <c r="J106" s="61"/>
      <c r="K106" s="174" t="s">
        <v>79</v>
      </c>
      <c r="L106" s="174"/>
      <c r="M106" s="8">
        <f>SUM(N106:O106)</f>
        <v>3433</v>
      </c>
      <c r="N106" s="9">
        <v>3179</v>
      </c>
      <c r="O106" s="9">
        <v>254</v>
      </c>
      <c r="P106" s="61"/>
      <c r="Q106" s="61"/>
    </row>
    <row r="107" spans="1:17" ht="15.75" customHeight="1" x14ac:dyDescent="0.25">
      <c r="A107" s="174" t="s">
        <v>80</v>
      </c>
      <c r="B107" s="174"/>
      <c r="C107" s="8">
        <f>SUM(D107:E107)</f>
        <v>1120</v>
      </c>
      <c r="D107" s="9">
        <v>42</v>
      </c>
      <c r="E107" s="9">
        <v>1078</v>
      </c>
      <c r="F107" s="61"/>
      <c r="G107" s="61"/>
      <c r="H107" s="61"/>
      <c r="I107" s="61"/>
      <c r="J107" s="61"/>
      <c r="K107" s="174" t="s">
        <v>80</v>
      </c>
      <c r="L107" s="174"/>
      <c r="M107" s="8">
        <f>SUM(N107:O107)</f>
        <v>127</v>
      </c>
      <c r="N107" s="9">
        <v>113</v>
      </c>
      <c r="O107" s="9">
        <v>14</v>
      </c>
      <c r="P107" s="61"/>
      <c r="Q107" s="61"/>
    </row>
    <row r="108" spans="1:17" x14ac:dyDescent="0.25">
      <c r="A108" s="177" t="s">
        <v>81</v>
      </c>
      <c r="B108" s="177"/>
      <c r="C108" s="66">
        <f>SUM(D108:E108)</f>
        <v>1106</v>
      </c>
      <c r="D108" s="64">
        <v>33</v>
      </c>
      <c r="E108" s="64">
        <v>1073</v>
      </c>
      <c r="F108" s="61"/>
      <c r="G108" s="61"/>
      <c r="H108" s="61"/>
      <c r="I108" s="61"/>
      <c r="J108" s="61"/>
      <c r="K108" s="177" t="s">
        <v>81</v>
      </c>
      <c r="L108" s="177"/>
      <c r="M108" s="66">
        <f>SUM(N108:O108)</f>
        <v>85</v>
      </c>
      <c r="N108" s="64">
        <v>73</v>
      </c>
      <c r="O108" s="64">
        <v>12</v>
      </c>
      <c r="P108" s="61"/>
      <c r="Q108" s="61"/>
    </row>
    <row r="109" spans="1:17" x14ac:dyDescent="0.25">
      <c r="A109" s="171" t="s">
        <v>6</v>
      </c>
      <c r="B109" s="171"/>
      <c r="C109" s="19">
        <f>SUM(C105:C108)</f>
        <v>149412</v>
      </c>
      <c r="D109" s="19">
        <f>SUM(D105:D108)</f>
        <v>19598</v>
      </c>
      <c r="E109" s="19">
        <f>SUM(E105:E108)</f>
        <v>129814</v>
      </c>
      <c r="F109" s="61"/>
      <c r="G109" s="61"/>
      <c r="H109" s="61"/>
      <c r="I109" s="61"/>
      <c r="J109" s="61"/>
      <c r="K109" s="171" t="s">
        <v>6</v>
      </c>
      <c r="L109" s="171"/>
      <c r="M109" s="19">
        <f>SUM(M105:M108)</f>
        <v>149412</v>
      </c>
      <c r="N109" s="19">
        <f>SUM(N105:N108)</f>
        <v>127417</v>
      </c>
      <c r="O109" s="19">
        <f>SUM(O105:O108)</f>
        <v>21995</v>
      </c>
      <c r="P109" s="61"/>
      <c r="Q109" s="61"/>
    </row>
    <row r="110" spans="1:17" ht="15.75" thickBot="1" x14ac:dyDescent="0.3">
      <c r="A110" s="179" t="s">
        <v>26</v>
      </c>
      <c r="B110" s="179"/>
      <c r="C110" s="131">
        <f>SUM(D110:E110)</f>
        <v>1</v>
      </c>
      <c r="D110" s="131">
        <f>+D109/$C$109</f>
        <v>0.13116750997242524</v>
      </c>
      <c r="E110" s="131">
        <f>+E109/$C$109</f>
        <v>0.86883249002757479</v>
      </c>
      <c r="F110" s="65"/>
      <c r="G110" s="65"/>
      <c r="H110" s="65"/>
      <c r="I110" s="65"/>
      <c r="J110" s="65"/>
      <c r="K110" s="179" t="s">
        <v>26</v>
      </c>
      <c r="L110" s="179"/>
      <c r="M110" s="131">
        <f>SUM(N110:O110)</f>
        <v>1</v>
      </c>
      <c r="N110" s="131">
        <f>+N109/$M$109</f>
        <v>0.85278960190613873</v>
      </c>
      <c r="O110" s="131">
        <f>+O109/$M$109</f>
        <v>0.14721039809386127</v>
      </c>
      <c r="P110" s="65"/>
      <c r="Q110" s="65"/>
    </row>
    <row r="111" spans="1:17" x14ac:dyDescent="0.25">
      <c r="A111" s="120" t="s">
        <v>256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120" t="s">
        <v>256</v>
      </c>
      <c r="L111" s="61"/>
      <c r="M111" s="61"/>
      <c r="N111" s="61"/>
      <c r="O111" s="61"/>
      <c r="P111" s="61"/>
      <c r="Q111" s="61"/>
    </row>
    <row r="112" spans="1:17" ht="15.75" customHeight="1" x14ac:dyDescent="0.25">
      <c r="A112" s="120"/>
      <c r="B112" s="61"/>
      <c r="C112" s="61"/>
      <c r="D112" s="61"/>
      <c r="E112" s="61"/>
      <c r="F112" s="61"/>
      <c r="G112" s="61"/>
      <c r="H112" s="61"/>
      <c r="I112" s="61"/>
      <c r="J112" s="61"/>
      <c r="K112" s="120"/>
      <c r="L112" s="61"/>
      <c r="M112" s="61"/>
      <c r="N112" s="61"/>
      <c r="O112" s="61"/>
      <c r="P112" s="61"/>
      <c r="Q112" s="61"/>
    </row>
    <row r="113" spans="1:17" ht="16.5" thickBot="1" x14ac:dyDescent="0.3">
      <c r="A113" s="116" t="s">
        <v>248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09"/>
    </row>
    <row r="114" spans="1:17" ht="3.75" customHeight="1" x14ac:dyDescent="0.25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</row>
    <row r="115" spans="1:17" ht="60" x14ac:dyDescent="0.25">
      <c r="A115" s="142" t="s">
        <v>60</v>
      </c>
      <c r="B115" s="144" t="s">
        <v>6</v>
      </c>
      <c r="C115" s="142" t="s">
        <v>82</v>
      </c>
      <c r="D115" s="142" t="s">
        <v>83</v>
      </c>
      <c r="E115" s="142" t="s">
        <v>84</v>
      </c>
      <c r="F115" s="142" t="s">
        <v>85</v>
      </c>
      <c r="G115" s="145" t="s">
        <v>86</v>
      </c>
      <c r="H115" s="142" t="s">
        <v>87</v>
      </c>
      <c r="I115" s="142" t="s">
        <v>88</v>
      </c>
      <c r="J115" s="142" t="s">
        <v>89</v>
      </c>
      <c r="K115" s="61"/>
      <c r="L115" s="61"/>
      <c r="M115" s="61"/>
      <c r="N115" s="61"/>
      <c r="O115" s="61"/>
      <c r="P115" s="61"/>
      <c r="Q115" s="121"/>
    </row>
    <row r="116" spans="1:17" x14ac:dyDescent="0.25">
      <c r="A116" s="146" t="s">
        <v>71</v>
      </c>
      <c r="B116" s="8">
        <f>SUM(C116:J116)</f>
        <v>875</v>
      </c>
      <c r="C116" s="9">
        <v>136</v>
      </c>
      <c r="D116" s="9">
        <v>14</v>
      </c>
      <c r="E116" s="9">
        <v>5</v>
      </c>
      <c r="F116" s="9">
        <v>3</v>
      </c>
      <c r="G116" s="9">
        <v>0</v>
      </c>
      <c r="H116" s="9">
        <v>10</v>
      </c>
      <c r="I116" s="9">
        <v>705</v>
      </c>
      <c r="J116" s="9">
        <v>2</v>
      </c>
      <c r="K116" s="61"/>
      <c r="L116" s="61"/>
      <c r="M116" s="61"/>
      <c r="N116" s="61"/>
      <c r="O116" s="61"/>
      <c r="P116" s="61"/>
      <c r="Q116" s="121"/>
    </row>
    <row r="117" spans="1:17" x14ac:dyDescent="0.25">
      <c r="A117" s="48" t="s">
        <v>72</v>
      </c>
      <c r="B117" s="8">
        <f>SUM(C117:J117)</f>
        <v>74674</v>
      </c>
      <c r="C117" s="9">
        <v>10057</v>
      </c>
      <c r="D117" s="9">
        <v>1088</v>
      </c>
      <c r="E117" s="9">
        <v>212</v>
      </c>
      <c r="F117" s="9">
        <v>162</v>
      </c>
      <c r="G117" s="9">
        <v>1</v>
      </c>
      <c r="H117" s="9">
        <v>1573</v>
      </c>
      <c r="I117" s="9">
        <v>61472</v>
      </c>
      <c r="J117" s="9">
        <v>109</v>
      </c>
      <c r="K117" s="61"/>
      <c r="L117" s="61"/>
      <c r="M117" s="61"/>
      <c r="N117" s="61"/>
      <c r="O117" s="61"/>
      <c r="P117" s="61"/>
      <c r="Q117" s="121"/>
    </row>
    <row r="118" spans="1:17" ht="15.75" customHeight="1" x14ac:dyDescent="0.25">
      <c r="A118" s="51" t="s">
        <v>73</v>
      </c>
      <c r="B118" s="8">
        <f>SUM(C118:J118)</f>
        <v>59354</v>
      </c>
      <c r="C118" s="9">
        <v>8458</v>
      </c>
      <c r="D118" s="9">
        <v>1212</v>
      </c>
      <c r="E118" s="9">
        <v>259</v>
      </c>
      <c r="F118" s="9">
        <v>136</v>
      </c>
      <c r="G118" s="9">
        <v>2</v>
      </c>
      <c r="H118" s="9">
        <v>1022</v>
      </c>
      <c r="I118" s="9">
        <v>48192</v>
      </c>
      <c r="J118" s="9">
        <v>73</v>
      </c>
      <c r="K118" s="61"/>
      <c r="L118" s="61"/>
      <c r="M118" s="61"/>
      <c r="N118" s="61"/>
      <c r="O118" s="61"/>
      <c r="P118" s="61"/>
      <c r="Q118" s="121"/>
    </row>
    <row r="119" spans="1:17" x14ac:dyDescent="0.25">
      <c r="A119" s="63" t="s">
        <v>74</v>
      </c>
      <c r="B119" s="66">
        <f>SUM(C119:J119)</f>
        <v>14509</v>
      </c>
      <c r="C119" s="64">
        <v>1272</v>
      </c>
      <c r="D119" s="64">
        <v>173</v>
      </c>
      <c r="E119" s="64">
        <v>115</v>
      </c>
      <c r="F119" s="64">
        <v>34</v>
      </c>
      <c r="G119" s="64">
        <v>0</v>
      </c>
      <c r="H119" s="64">
        <v>277</v>
      </c>
      <c r="I119" s="64">
        <v>12612</v>
      </c>
      <c r="J119" s="64">
        <v>26</v>
      </c>
      <c r="K119" s="61"/>
      <c r="L119" s="61"/>
      <c r="M119" s="61"/>
      <c r="N119" s="61"/>
      <c r="O119" s="61"/>
      <c r="P119" s="61"/>
      <c r="Q119" s="121"/>
    </row>
    <row r="120" spans="1:17" x14ac:dyDescent="0.25">
      <c r="A120" s="67" t="s">
        <v>6</v>
      </c>
      <c r="B120" s="68">
        <f t="shared" ref="B120:J120" si="13">SUM(B116:B119)</f>
        <v>149412</v>
      </c>
      <c r="C120" s="68">
        <f>SUM(C116:C119)</f>
        <v>19923</v>
      </c>
      <c r="D120" s="68">
        <f t="shared" si="13"/>
        <v>2487</v>
      </c>
      <c r="E120" s="68">
        <f t="shared" si="13"/>
        <v>591</v>
      </c>
      <c r="F120" s="68">
        <f t="shared" si="13"/>
        <v>335</v>
      </c>
      <c r="G120" s="68">
        <f t="shared" si="13"/>
        <v>3</v>
      </c>
      <c r="H120" s="68">
        <f t="shared" si="13"/>
        <v>2882</v>
      </c>
      <c r="I120" s="68">
        <f t="shared" si="13"/>
        <v>122981</v>
      </c>
      <c r="J120" s="68">
        <f t="shared" si="13"/>
        <v>210</v>
      </c>
      <c r="K120" s="61"/>
      <c r="L120" s="61"/>
      <c r="M120" s="61"/>
      <c r="N120" s="61"/>
      <c r="O120" s="61"/>
      <c r="P120" s="61"/>
      <c r="Q120" s="121"/>
    </row>
    <row r="121" spans="1:17" ht="15.75" thickBot="1" x14ac:dyDescent="0.3">
      <c r="A121" s="20" t="s">
        <v>26</v>
      </c>
      <c r="B121" s="69">
        <f>B120/$B120</f>
        <v>1</v>
      </c>
      <c r="C121" s="69">
        <f t="shared" ref="C121:J121" si="14">C120/$B$120</f>
        <v>0.13334270339731749</v>
      </c>
      <c r="D121" s="134">
        <f t="shared" si="14"/>
        <v>1.6645249377560036E-2</v>
      </c>
      <c r="E121" s="134">
        <f t="shared" si="14"/>
        <v>3.9555055818809737E-3</v>
      </c>
      <c r="F121" s="134">
        <f t="shared" si="14"/>
        <v>2.242122453350467E-3</v>
      </c>
      <c r="G121" s="134">
        <f t="shared" si="14"/>
        <v>2.0078708537466871E-5</v>
      </c>
      <c r="H121" s="134">
        <f t="shared" si="14"/>
        <v>1.928894600165984E-2</v>
      </c>
      <c r="I121" s="69">
        <f t="shared" si="14"/>
        <v>0.82309988488207109</v>
      </c>
      <c r="J121" s="69">
        <f t="shared" si="14"/>
        <v>1.4055095976226808E-3</v>
      </c>
      <c r="K121" s="61"/>
      <c r="L121" s="61"/>
      <c r="M121" s="61"/>
      <c r="N121" s="61"/>
      <c r="O121" s="61"/>
      <c r="P121" s="61"/>
      <c r="Q121" s="121"/>
    </row>
    <row r="122" spans="1:17" ht="3.75" customHeight="1" x14ac:dyDescent="0.25">
      <c r="A122" s="12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</row>
    <row r="123" spans="1:17" ht="3.75" customHeight="1" x14ac:dyDescent="0.25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</row>
    <row r="124" spans="1:17" ht="16.5" thickBot="1" x14ac:dyDescent="0.3">
      <c r="A124" s="109" t="s">
        <v>247</v>
      </c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</row>
    <row r="125" spans="1:17" ht="3.75" customHeight="1" x14ac:dyDescent="0.25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</row>
    <row r="126" spans="1:17" ht="21" customHeight="1" x14ac:dyDescent="0.25">
      <c r="A126" s="142" t="s">
        <v>5</v>
      </c>
      <c r="B126" s="142">
        <v>2018</v>
      </c>
      <c r="C126" s="142">
        <v>2019</v>
      </c>
      <c r="D126" s="70" t="s">
        <v>90</v>
      </c>
      <c r="E126" s="61"/>
      <c r="F126" s="61"/>
      <c r="G126" s="112"/>
      <c r="H126" s="61"/>
      <c r="I126" s="61"/>
      <c r="J126" s="61"/>
      <c r="K126" s="122"/>
      <c r="L126" s="61"/>
      <c r="M126" s="61"/>
      <c r="N126" s="61"/>
      <c r="O126" s="61"/>
      <c r="P126" s="61"/>
      <c r="Q126" s="61"/>
    </row>
    <row r="127" spans="1:17" ht="18.75" customHeight="1" x14ac:dyDescent="0.25">
      <c r="A127" s="7" t="s">
        <v>10</v>
      </c>
      <c r="B127" s="9">
        <v>9907</v>
      </c>
      <c r="C127" s="9">
        <v>14491</v>
      </c>
      <c r="D127" s="71">
        <f t="shared" ref="D127:D138" si="15">C127/B127-1</f>
        <v>0.46270313919450889</v>
      </c>
      <c r="E127" s="61"/>
      <c r="F127" s="61"/>
      <c r="G127" s="123"/>
      <c r="H127" s="112" t="s">
        <v>91</v>
      </c>
      <c r="I127" s="124">
        <f>D127</f>
        <v>0.46270313919450889</v>
      </c>
      <c r="J127" s="61"/>
      <c r="K127" s="122"/>
      <c r="L127" s="61"/>
      <c r="M127" s="61"/>
      <c r="N127" s="61"/>
      <c r="O127" s="61"/>
      <c r="P127" s="61"/>
      <c r="Q127" s="61"/>
    </row>
    <row r="128" spans="1:17" ht="18.75" customHeight="1" x14ac:dyDescent="0.25">
      <c r="A128" s="12" t="s">
        <v>12</v>
      </c>
      <c r="B128" s="72">
        <v>9554</v>
      </c>
      <c r="C128" s="72">
        <v>12941</v>
      </c>
      <c r="D128" s="71">
        <f t="shared" si="15"/>
        <v>0.35451119949759269</v>
      </c>
      <c r="E128" s="61"/>
      <c r="F128" s="61"/>
      <c r="G128" s="123"/>
      <c r="H128" s="112" t="s">
        <v>92</v>
      </c>
      <c r="I128" s="124"/>
      <c r="J128" s="61"/>
      <c r="K128" s="122"/>
      <c r="L128" s="61"/>
      <c r="M128" s="61"/>
      <c r="N128" s="61"/>
      <c r="O128" s="61"/>
      <c r="P128" s="61"/>
      <c r="Q128" s="61"/>
    </row>
    <row r="129" spans="1:17" ht="18.75" customHeight="1" x14ac:dyDescent="0.25">
      <c r="A129" s="12" t="s">
        <v>14</v>
      </c>
      <c r="B129" s="72">
        <v>9826</v>
      </c>
      <c r="C129" s="72">
        <v>14420</v>
      </c>
      <c r="D129" s="71">
        <f t="shared" si="15"/>
        <v>0.46753511093018529</v>
      </c>
      <c r="E129" s="61"/>
      <c r="F129" s="61"/>
      <c r="G129" s="123"/>
      <c r="H129" s="112" t="s">
        <v>93</v>
      </c>
      <c r="I129" s="124"/>
      <c r="J129" s="61"/>
      <c r="K129" s="122"/>
      <c r="L129" s="61"/>
      <c r="M129" s="61"/>
      <c r="N129" s="61"/>
      <c r="O129" s="61"/>
      <c r="P129" s="61"/>
      <c r="Q129" s="61"/>
    </row>
    <row r="130" spans="1:17" ht="18.75" customHeight="1" x14ac:dyDescent="0.25">
      <c r="A130" s="12" t="s">
        <v>16</v>
      </c>
      <c r="B130" s="72">
        <v>10925</v>
      </c>
      <c r="C130" s="72">
        <v>14419</v>
      </c>
      <c r="D130" s="71">
        <f t="shared" si="15"/>
        <v>0.31981693363844399</v>
      </c>
      <c r="E130" s="61"/>
      <c r="F130" s="61"/>
      <c r="G130" s="123"/>
      <c r="H130" s="112" t="s">
        <v>94</v>
      </c>
      <c r="I130" s="124"/>
      <c r="J130" s="61"/>
      <c r="K130" s="122"/>
      <c r="L130" s="122"/>
      <c r="M130" s="122"/>
      <c r="N130" s="61"/>
      <c r="O130" s="61"/>
      <c r="P130" s="61"/>
      <c r="Q130" s="61"/>
    </row>
    <row r="131" spans="1:17" ht="18.75" customHeight="1" x14ac:dyDescent="0.25">
      <c r="A131" s="12" t="s">
        <v>18</v>
      </c>
      <c r="B131" s="72">
        <v>10984</v>
      </c>
      <c r="C131" s="72">
        <v>15259</v>
      </c>
      <c r="D131" s="71">
        <f t="shared" si="15"/>
        <v>0.38920247632920613</v>
      </c>
      <c r="E131" s="61"/>
      <c r="F131" s="61"/>
      <c r="G131" s="123"/>
      <c r="H131" s="112" t="s">
        <v>95</v>
      </c>
      <c r="I131" s="124"/>
      <c r="J131" s="61"/>
      <c r="K131" s="122"/>
      <c r="L131" s="122"/>
      <c r="M131" s="122"/>
      <c r="N131" s="61"/>
      <c r="O131" s="61"/>
      <c r="P131" s="61"/>
      <c r="Q131" s="61"/>
    </row>
    <row r="132" spans="1:17" ht="18.75" customHeight="1" x14ac:dyDescent="0.25">
      <c r="A132" s="12" t="s">
        <v>19</v>
      </c>
      <c r="B132" s="72">
        <v>10244</v>
      </c>
      <c r="C132" s="72">
        <v>14804</v>
      </c>
      <c r="D132" s="71">
        <f t="shared" si="15"/>
        <v>0.44513861772745011</v>
      </c>
      <c r="E132" s="61"/>
      <c r="F132" s="61"/>
      <c r="G132" s="123"/>
      <c r="H132" s="112" t="s">
        <v>96</v>
      </c>
      <c r="I132" s="124"/>
      <c r="J132" s="61"/>
      <c r="K132" s="122"/>
      <c r="L132" s="122"/>
      <c r="M132" s="122"/>
      <c r="N132" s="61"/>
      <c r="O132" s="61"/>
      <c r="P132" s="61"/>
      <c r="Q132" s="61"/>
    </row>
    <row r="133" spans="1:17" ht="18.75" customHeight="1" x14ac:dyDescent="0.25">
      <c r="A133" s="12" t="s">
        <v>20</v>
      </c>
      <c r="B133" s="72">
        <v>11110</v>
      </c>
      <c r="C133" s="72">
        <v>15334</v>
      </c>
      <c r="D133" s="71">
        <f t="shared" si="15"/>
        <v>0.38019801980198009</v>
      </c>
      <c r="E133" s="61"/>
      <c r="F133" s="61"/>
      <c r="G133" s="123"/>
      <c r="H133" s="112" t="s">
        <v>97</v>
      </c>
      <c r="I133" s="124"/>
      <c r="J133" s="61"/>
      <c r="K133" s="122"/>
      <c r="L133" s="122"/>
      <c r="M133" s="122"/>
      <c r="N133" s="61"/>
      <c r="O133" s="61"/>
      <c r="P133" s="61"/>
      <c r="Q133" s="61"/>
    </row>
    <row r="134" spans="1:17" ht="18.75" customHeight="1" x14ac:dyDescent="0.25">
      <c r="A134" s="12" t="s">
        <v>21</v>
      </c>
      <c r="B134" s="72">
        <v>11352</v>
      </c>
      <c r="C134" s="72">
        <v>15245</v>
      </c>
      <c r="D134" s="71">
        <f t="shared" si="15"/>
        <v>0.34293516560958426</v>
      </c>
      <c r="E134" s="61"/>
      <c r="F134" s="61"/>
      <c r="G134" s="123"/>
      <c r="H134" s="112" t="s">
        <v>98</v>
      </c>
      <c r="I134" s="124"/>
      <c r="J134" s="61"/>
      <c r="K134" s="122"/>
      <c r="L134" s="122"/>
      <c r="M134" s="122"/>
      <c r="N134" s="61"/>
      <c r="O134" s="61"/>
      <c r="P134" s="61"/>
      <c r="Q134" s="61"/>
    </row>
    <row r="135" spans="1:17" ht="17.25" customHeight="1" x14ac:dyDescent="0.25">
      <c r="A135" s="12" t="s">
        <v>22</v>
      </c>
      <c r="B135" s="72">
        <v>11669</v>
      </c>
      <c r="C135" s="72">
        <v>16210</v>
      </c>
      <c r="D135" s="71">
        <f t="shared" si="15"/>
        <v>0.38915074128031546</v>
      </c>
      <c r="E135" s="61"/>
      <c r="F135" s="61"/>
      <c r="G135" s="112"/>
      <c r="H135" s="112" t="s">
        <v>99</v>
      </c>
      <c r="I135" s="124"/>
      <c r="J135" s="61"/>
      <c r="K135" s="122"/>
      <c r="L135" s="122"/>
      <c r="M135" s="122"/>
      <c r="N135" s="61"/>
      <c r="O135" s="61"/>
      <c r="P135" s="61"/>
      <c r="Q135" s="61"/>
    </row>
    <row r="136" spans="1:17" ht="22.5" customHeight="1" x14ac:dyDescent="0.25">
      <c r="A136" s="12" t="s">
        <v>23</v>
      </c>
      <c r="B136" s="72">
        <v>12269</v>
      </c>
      <c r="C136" s="72">
        <v>16289</v>
      </c>
      <c r="D136" s="71">
        <f t="shared" si="15"/>
        <v>0.32765506561251945</v>
      </c>
      <c r="E136" s="61"/>
      <c r="F136" s="61"/>
      <c r="G136" s="112"/>
      <c r="H136" s="112" t="s">
        <v>100</v>
      </c>
      <c r="I136" s="124"/>
      <c r="J136" s="61"/>
      <c r="K136" s="122"/>
      <c r="L136" s="122"/>
      <c r="M136" s="122"/>
      <c r="N136" s="61"/>
      <c r="O136" s="61"/>
      <c r="P136" s="61"/>
      <c r="Q136" s="61"/>
    </row>
    <row r="137" spans="1:17" hidden="1" x14ac:dyDescent="0.25">
      <c r="A137" s="12" t="s">
        <v>24</v>
      </c>
      <c r="B137" s="72">
        <v>12894</v>
      </c>
      <c r="C137" s="72"/>
      <c r="D137" s="71">
        <f t="shared" si="15"/>
        <v>-1</v>
      </c>
      <c r="E137" s="61"/>
      <c r="F137" s="61"/>
      <c r="G137" s="112"/>
      <c r="H137" s="112" t="s">
        <v>101</v>
      </c>
      <c r="I137" s="124"/>
      <c r="J137" s="61"/>
      <c r="K137" s="122"/>
      <c r="L137" s="61"/>
      <c r="M137" s="61"/>
      <c r="N137" s="61"/>
      <c r="O137" s="61"/>
      <c r="P137" s="61"/>
      <c r="Q137" s="61"/>
    </row>
    <row r="138" spans="1:17" ht="12" hidden="1" customHeight="1" x14ac:dyDescent="0.25">
      <c r="A138" s="18" t="s">
        <v>25</v>
      </c>
      <c r="B138" s="17">
        <v>12963</v>
      </c>
      <c r="C138" s="17"/>
      <c r="D138" s="73">
        <f t="shared" si="15"/>
        <v>-1</v>
      </c>
      <c r="E138" s="61"/>
      <c r="F138" s="61"/>
      <c r="G138" s="112"/>
      <c r="H138" s="112" t="s">
        <v>102</v>
      </c>
      <c r="I138" s="124"/>
      <c r="J138" s="61"/>
      <c r="K138" s="122"/>
      <c r="L138" s="61"/>
      <c r="M138" s="61"/>
      <c r="N138" s="61"/>
      <c r="O138" s="61"/>
      <c r="P138" s="61"/>
      <c r="Q138" s="61"/>
    </row>
    <row r="139" spans="1:17" ht="21" customHeight="1" x14ac:dyDescent="0.25">
      <c r="A139" s="143" t="s">
        <v>6</v>
      </c>
      <c r="B139" s="19">
        <f>SUM(B127:B136)</f>
        <v>107840</v>
      </c>
      <c r="C139" s="19">
        <f>SUM(C127:C136)</f>
        <v>149412</v>
      </c>
      <c r="D139" s="74">
        <f>C139/B139-1</f>
        <v>0.38549703264094948</v>
      </c>
      <c r="E139" s="61"/>
      <c r="F139" s="61"/>
      <c r="G139" s="112"/>
      <c r="H139" s="125" t="s">
        <v>103</v>
      </c>
      <c r="I139" s="124">
        <f>D139</f>
        <v>0.38549703264094948</v>
      </c>
      <c r="J139" s="61"/>
      <c r="K139" s="122"/>
      <c r="L139" s="61"/>
      <c r="M139" s="61"/>
      <c r="N139" s="61"/>
      <c r="O139" s="61"/>
      <c r="P139" s="61"/>
      <c r="Q139" s="61"/>
    </row>
    <row r="140" spans="1:17" ht="15" customHeight="1" x14ac:dyDescent="0.2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</row>
    <row r="141" spans="1:17" ht="16.5" thickBot="1" x14ac:dyDescent="0.3">
      <c r="A141" s="109" t="s">
        <v>249</v>
      </c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26"/>
    </row>
    <row r="142" spans="1:17" ht="3.75" customHeight="1" x14ac:dyDescent="0.25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</row>
    <row r="143" spans="1:17" ht="66.75" customHeight="1" thickBot="1" x14ac:dyDescent="0.3">
      <c r="A143" s="170" t="s">
        <v>104</v>
      </c>
      <c r="B143" s="170" t="s">
        <v>105</v>
      </c>
      <c r="C143" s="170" t="s">
        <v>106</v>
      </c>
      <c r="D143" s="170"/>
      <c r="E143" s="180"/>
      <c r="F143" s="170" t="s">
        <v>107</v>
      </c>
      <c r="G143" s="180"/>
      <c r="H143" s="170" t="s">
        <v>108</v>
      </c>
      <c r="I143" s="180"/>
      <c r="J143" s="170" t="s">
        <v>109</v>
      </c>
      <c r="K143" s="170"/>
      <c r="L143" s="170"/>
      <c r="M143" s="170"/>
      <c r="N143" s="170"/>
      <c r="O143" s="75"/>
      <c r="P143" s="75"/>
      <c r="Q143" s="65"/>
    </row>
    <row r="144" spans="1:17" ht="45" customHeight="1" thickTop="1" x14ac:dyDescent="0.25">
      <c r="A144" s="170"/>
      <c r="B144" s="170"/>
      <c r="C144" s="76" t="s">
        <v>110</v>
      </c>
      <c r="D144" s="76" t="s">
        <v>111</v>
      </c>
      <c r="E144" s="77" t="s">
        <v>112</v>
      </c>
      <c r="F144" s="76" t="s">
        <v>35</v>
      </c>
      <c r="G144" s="77" t="s">
        <v>36</v>
      </c>
      <c r="H144" s="76" t="s">
        <v>35</v>
      </c>
      <c r="I144" s="77" t="s">
        <v>36</v>
      </c>
      <c r="J144" s="76" t="s">
        <v>113</v>
      </c>
      <c r="K144" s="76" t="s">
        <v>114</v>
      </c>
      <c r="L144" s="76" t="s">
        <v>115</v>
      </c>
      <c r="M144" s="76" t="s">
        <v>116</v>
      </c>
      <c r="N144" s="76" t="s">
        <v>117</v>
      </c>
      <c r="O144" s="65"/>
      <c r="P144" s="78"/>
      <c r="Q144" s="65"/>
    </row>
    <row r="145" spans="1:17" ht="19.5" customHeight="1" x14ac:dyDescent="0.25">
      <c r="A145" s="79" t="s">
        <v>118</v>
      </c>
      <c r="B145" s="135">
        <f t="shared" ref="B145:B169" si="16">SUM(C145:E145)</f>
        <v>1541</v>
      </c>
      <c r="C145" s="9">
        <v>232</v>
      </c>
      <c r="D145" s="9">
        <v>676</v>
      </c>
      <c r="E145" s="80">
        <v>633</v>
      </c>
      <c r="F145" s="9">
        <v>461</v>
      </c>
      <c r="G145" s="80">
        <v>1080</v>
      </c>
      <c r="H145" s="9">
        <v>30</v>
      </c>
      <c r="I145" s="80">
        <v>1511</v>
      </c>
      <c r="J145" s="9">
        <v>1497</v>
      </c>
      <c r="K145" s="9">
        <v>987</v>
      </c>
      <c r="L145" s="9">
        <v>309</v>
      </c>
      <c r="M145" s="9">
        <v>42</v>
      </c>
      <c r="N145" s="9">
        <v>15</v>
      </c>
      <c r="O145" s="81"/>
      <c r="P145" s="81"/>
      <c r="Q145" s="65"/>
    </row>
    <row r="146" spans="1:17" ht="19.5" customHeight="1" x14ac:dyDescent="0.25">
      <c r="A146" s="79" t="s">
        <v>119</v>
      </c>
      <c r="B146" s="135">
        <f t="shared" si="16"/>
        <v>7375</v>
      </c>
      <c r="C146" s="9">
        <v>2117</v>
      </c>
      <c r="D146" s="9">
        <v>3468</v>
      </c>
      <c r="E146" s="80">
        <v>1790</v>
      </c>
      <c r="F146" s="9">
        <v>1552</v>
      </c>
      <c r="G146" s="80">
        <v>5823</v>
      </c>
      <c r="H146" s="9">
        <v>492</v>
      </c>
      <c r="I146" s="80">
        <v>6883</v>
      </c>
      <c r="J146" s="9">
        <v>6357</v>
      </c>
      <c r="K146" s="9">
        <v>4916</v>
      </c>
      <c r="L146" s="9">
        <v>965</v>
      </c>
      <c r="M146" s="9">
        <v>34</v>
      </c>
      <c r="N146" s="9">
        <v>37</v>
      </c>
      <c r="O146" s="81"/>
      <c r="P146" s="81"/>
      <c r="Q146" s="65"/>
    </row>
    <row r="147" spans="1:17" ht="19.5" customHeight="1" x14ac:dyDescent="0.25">
      <c r="A147" s="79" t="s">
        <v>120</v>
      </c>
      <c r="B147" s="135">
        <f t="shared" si="16"/>
        <v>3328</v>
      </c>
      <c r="C147" s="9">
        <v>1327</v>
      </c>
      <c r="D147" s="9">
        <v>1536</v>
      </c>
      <c r="E147" s="80">
        <v>465</v>
      </c>
      <c r="F147" s="9">
        <v>1116</v>
      </c>
      <c r="G147" s="80">
        <v>2212</v>
      </c>
      <c r="H147" s="9">
        <v>95</v>
      </c>
      <c r="I147" s="80">
        <v>3233</v>
      </c>
      <c r="J147" s="9">
        <v>3074</v>
      </c>
      <c r="K147" s="9">
        <v>2509</v>
      </c>
      <c r="L147" s="9">
        <v>869</v>
      </c>
      <c r="M147" s="9">
        <v>44</v>
      </c>
      <c r="N147" s="9">
        <v>61</v>
      </c>
      <c r="O147" s="81"/>
      <c r="P147" s="81"/>
      <c r="Q147" s="65"/>
    </row>
    <row r="148" spans="1:17" ht="19.5" customHeight="1" x14ac:dyDescent="0.25">
      <c r="A148" s="79" t="s">
        <v>121</v>
      </c>
      <c r="B148" s="135">
        <f t="shared" si="16"/>
        <v>13327</v>
      </c>
      <c r="C148" s="9">
        <v>4759</v>
      </c>
      <c r="D148" s="9">
        <v>6841</v>
      </c>
      <c r="E148" s="80">
        <v>1727</v>
      </c>
      <c r="F148" s="9">
        <v>2905</v>
      </c>
      <c r="G148" s="80">
        <v>10422</v>
      </c>
      <c r="H148" s="9">
        <v>611</v>
      </c>
      <c r="I148" s="80">
        <v>12716</v>
      </c>
      <c r="J148" s="9">
        <v>11741</v>
      </c>
      <c r="K148" s="9">
        <v>6405</v>
      </c>
      <c r="L148" s="9">
        <v>1983</v>
      </c>
      <c r="M148" s="9">
        <v>265</v>
      </c>
      <c r="N148" s="9">
        <v>44</v>
      </c>
      <c r="O148" s="81"/>
      <c r="P148" s="81"/>
      <c r="Q148" s="65"/>
    </row>
    <row r="149" spans="1:17" ht="19.5" customHeight="1" x14ac:dyDescent="0.25">
      <c r="A149" s="79" t="s">
        <v>122</v>
      </c>
      <c r="B149" s="135">
        <f t="shared" si="16"/>
        <v>4286</v>
      </c>
      <c r="C149" s="9">
        <v>1331</v>
      </c>
      <c r="D149" s="9">
        <v>2225</v>
      </c>
      <c r="E149" s="80">
        <v>730</v>
      </c>
      <c r="F149" s="9">
        <v>2028</v>
      </c>
      <c r="G149" s="80">
        <v>2258</v>
      </c>
      <c r="H149" s="9">
        <v>244</v>
      </c>
      <c r="I149" s="80">
        <v>4042</v>
      </c>
      <c r="J149" s="9">
        <v>3701</v>
      </c>
      <c r="K149" s="9">
        <v>2783</v>
      </c>
      <c r="L149" s="9">
        <v>1685</v>
      </c>
      <c r="M149" s="9">
        <v>43</v>
      </c>
      <c r="N149" s="9">
        <v>27</v>
      </c>
      <c r="O149" s="81"/>
      <c r="P149" s="81"/>
      <c r="Q149" s="65"/>
    </row>
    <row r="150" spans="1:17" ht="19.5" customHeight="1" x14ac:dyDescent="0.25">
      <c r="A150" s="79" t="s">
        <v>123</v>
      </c>
      <c r="B150" s="135">
        <f t="shared" si="16"/>
        <v>3258</v>
      </c>
      <c r="C150" s="9">
        <v>1500</v>
      </c>
      <c r="D150" s="9">
        <v>1230</v>
      </c>
      <c r="E150" s="80">
        <v>528</v>
      </c>
      <c r="F150" s="9">
        <v>674</v>
      </c>
      <c r="G150" s="80">
        <v>2584</v>
      </c>
      <c r="H150" s="9">
        <v>234</v>
      </c>
      <c r="I150" s="80">
        <v>3024</v>
      </c>
      <c r="J150" s="9">
        <v>2776</v>
      </c>
      <c r="K150" s="9">
        <v>1904</v>
      </c>
      <c r="L150" s="9">
        <v>490</v>
      </c>
      <c r="M150" s="9">
        <v>45</v>
      </c>
      <c r="N150" s="9">
        <v>9</v>
      </c>
      <c r="O150" s="81"/>
      <c r="P150" s="81"/>
      <c r="Q150" s="65"/>
    </row>
    <row r="151" spans="1:17" ht="19.5" customHeight="1" x14ac:dyDescent="0.25">
      <c r="A151" s="79" t="s">
        <v>124</v>
      </c>
      <c r="B151" s="135">
        <f t="shared" si="16"/>
        <v>3619</v>
      </c>
      <c r="C151" s="9">
        <v>1272</v>
      </c>
      <c r="D151" s="9">
        <v>1740</v>
      </c>
      <c r="E151" s="80">
        <v>607</v>
      </c>
      <c r="F151" s="9">
        <v>986</v>
      </c>
      <c r="G151" s="80">
        <v>2633</v>
      </c>
      <c r="H151" s="9">
        <v>191</v>
      </c>
      <c r="I151" s="80">
        <v>3428</v>
      </c>
      <c r="J151" s="9">
        <v>2996</v>
      </c>
      <c r="K151" s="9">
        <v>2096</v>
      </c>
      <c r="L151" s="9">
        <v>731</v>
      </c>
      <c r="M151" s="9">
        <v>29</v>
      </c>
      <c r="N151" s="9">
        <v>14</v>
      </c>
      <c r="O151" s="81"/>
      <c r="P151" s="81"/>
      <c r="Q151" s="65"/>
    </row>
    <row r="152" spans="1:17" ht="19.5" customHeight="1" x14ac:dyDescent="0.25">
      <c r="A152" s="79" t="s">
        <v>125</v>
      </c>
      <c r="B152" s="135">
        <f t="shared" si="16"/>
        <v>10708</v>
      </c>
      <c r="C152" s="9">
        <v>4014</v>
      </c>
      <c r="D152" s="9">
        <v>5406</v>
      </c>
      <c r="E152" s="80">
        <v>1288</v>
      </c>
      <c r="F152" s="9">
        <v>3075</v>
      </c>
      <c r="G152" s="80">
        <v>7633</v>
      </c>
      <c r="H152" s="9">
        <v>612</v>
      </c>
      <c r="I152" s="80">
        <v>10096</v>
      </c>
      <c r="J152" s="9">
        <v>9459</v>
      </c>
      <c r="K152" s="9">
        <v>8074</v>
      </c>
      <c r="L152" s="9">
        <v>1997</v>
      </c>
      <c r="M152" s="9">
        <v>166</v>
      </c>
      <c r="N152" s="9">
        <v>146</v>
      </c>
      <c r="O152" s="81"/>
      <c r="P152" s="81"/>
      <c r="Q152" s="65"/>
    </row>
    <row r="153" spans="1:17" ht="19.5" customHeight="1" x14ac:dyDescent="0.25">
      <c r="A153" s="79" t="s">
        <v>126</v>
      </c>
      <c r="B153" s="135">
        <f t="shared" si="16"/>
        <v>1748</v>
      </c>
      <c r="C153" s="9">
        <v>346</v>
      </c>
      <c r="D153" s="9">
        <v>916</v>
      </c>
      <c r="E153" s="80">
        <v>486</v>
      </c>
      <c r="F153" s="9">
        <v>1071</v>
      </c>
      <c r="G153" s="80">
        <v>677</v>
      </c>
      <c r="H153" s="9">
        <v>286</v>
      </c>
      <c r="I153" s="80">
        <v>1462</v>
      </c>
      <c r="J153" s="9">
        <v>1368</v>
      </c>
      <c r="K153" s="9">
        <v>1042</v>
      </c>
      <c r="L153" s="9">
        <v>689</v>
      </c>
      <c r="M153" s="9">
        <v>42</v>
      </c>
      <c r="N153" s="9">
        <v>21</v>
      </c>
      <c r="O153" s="81"/>
      <c r="P153" s="81"/>
      <c r="Q153" s="65"/>
    </row>
    <row r="154" spans="1:17" ht="19.5" customHeight="1" x14ac:dyDescent="0.25">
      <c r="A154" s="79" t="s">
        <v>127</v>
      </c>
      <c r="B154" s="135">
        <f t="shared" si="16"/>
        <v>3934</v>
      </c>
      <c r="C154" s="9">
        <v>1413</v>
      </c>
      <c r="D154" s="9">
        <v>1829</v>
      </c>
      <c r="E154" s="80">
        <v>692</v>
      </c>
      <c r="F154" s="9">
        <v>1338</v>
      </c>
      <c r="G154" s="80">
        <v>2596</v>
      </c>
      <c r="H154" s="9">
        <v>248</v>
      </c>
      <c r="I154" s="80">
        <v>3686</v>
      </c>
      <c r="J154" s="9">
        <v>3238</v>
      </c>
      <c r="K154" s="9">
        <v>2501</v>
      </c>
      <c r="L154" s="9">
        <v>1040</v>
      </c>
      <c r="M154" s="9">
        <v>25</v>
      </c>
      <c r="N154" s="9">
        <v>9</v>
      </c>
      <c r="O154" s="81"/>
      <c r="P154" s="81"/>
      <c r="Q154" s="65"/>
    </row>
    <row r="155" spans="1:17" ht="19.5" customHeight="1" x14ac:dyDescent="0.25">
      <c r="A155" s="79" t="s">
        <v>128</v>
      </c>
      <c r="B155" s="135">
        <f t="shared" si="16"/>
        <v>4936</v>
      </c>
      <c r="C155" s="9">
        <v>1435</v>
      </c>
      <c r="D155" s="9">
        <v>2386</v>
      </c>
      <c r="E155" s="80">
        <v>1115</v>
      </c>
      <c r="F155" s="9">
        <v>1240</v>
      </c>
      <c r="G155" s="80">
        <v>3696</v>
      </c>
      <c r="H155" s="9">
        <v>251</v>
      </c>
      <c r="I155" s="80">
        <v>4685</v>
      </c>
      <c r="J155" s="9">
        <v>4015</v>
      </c>
      <c r="K155" s="9">
        <v>2917</v>
      </c>
      <c r="L155" s="9">
        <v>909</v>
      </c>
      <c r="M155" s="9">
        <v>24</v>
      </c>
      <c r="N155" s="9">
        <v>25</v>
      </c>
      <c r="O155" s="81"/>
      <c r="P155" s="81"/>
      <c r="Q155" s="65"/>
    </row>
    <row r="156" spans="1:17" ht="19.5" customHeight="1" x14ac:dyDescent="0.25">
      <c r="A156" s="79" t="s">
        <v>129</v>
      </c>
      <c r="B156" s="135">
        <f t="shared" si="16"/>
        <v>7576</v>
      </c>
      <c r="C156" s="9">
        <v>2999</v>
      </c>
      <c r="D156" s="9">
        <v>3558</v>
      </c>
      <c r="E156" s="80">
        <v>1019</v>
      </c>
      <c r="F156" s="9">
        <v>3238</v>
      </c>
      <c r="G156" s="80">
        <v>4338</v>
      </c>
      <c r="H156" s="9">
        <v>642</v>
      </c>
      <c r="I156" s="80">
        <v>6934</v>
      </c>
      <c r="J156" s="9">
        <v>6044</v>
      </c>
      <c r="K156" s="9">
        <v>3547</v>
      </c>
      <c r="L156" s="9">
        <v>2081</v>
      </c>
      <c r="M156" s="9">
        <v>100</v>
      </c>
      <c r="N156" s="9">
        <v>31</v>
      </c>
      <c r="O156" s="81"/>
      <c r="P156" s="81"/>
      <c r="Q156" s="65"/>
    </row>
    <row r="157" spans="1:17" ht="19.5" customHeight="1" x14ac:dyDescent="0.25">
      <c r="A157" s="79" t="s">
        <v>130</v>
      </c>
      <c r="B157" s="135">
        <f t="shared" si="16"/>
        <v>6177</v>
      </c>
      <c r="C157" s="9">
        <v>1698</v>
      </c>
      <c r="D157" s="9">
        <v>2814</v>
      </c>
      <c r="E157" s="80">
        <v>1665</v>
      </c>
      <c r="F157" s="9">
        <v>3339</v>
      </c>
      <c r="G157" s="80">
        <v>2838</v>
      </c>
      <c r="H157" s="9">
        <v>551</v>
      </c>
      <c r="I157" s="80">
        <v>5626</v>
      </c>
      <c r="J157" s="9">
        <v>5285</v>
      </c>
      <c r="K157" s="9">
        <v>4330</v>
      </c>
      <c r="L157" s="9">
        <v>2522</v>
      </c>
      <c r="M157" s="9">
        <v>94</v>
      </c>
      <c r="N157" s="9">
        <v>28</v>
      </c>
      <c r="O157" s="81"/>
      <c r="P157" s="81"/>
      <c r="Q157" s="65"/>
    </row>
    <row r="158" spans="1:17" ht="19.5" customHeight="1" x14ac:dyDescent="0.25">
      <c r="A158" s="79" t="s">
        <v>131</v>
      </c>
      <c r="B158" s="135">
        <f t="shared" si="16"/>
        <v>3447</v>
      </c>
      <c r="C158" s="9">
        <v>1417</v>
      </c>
      <c r="D158" s="9">
        <v>1573</v>
      </c>
      <c r="E158" s="80">
        <v>457</v>
      </c>
      <c r="F158" s="9">
        <v>372</v>
      </c>
      <c r="G158" s="80">
        <v>3075</v>
      </c>
      <c r="H158" s="9">
        <v>69</v>
      </c>
      <c r="I158" s="80">
        <v>3378</v>
      </c>
      <c r="J158" s="9">
        <v>2670</v>
      </c>
      <c r="K158" s="9">
        <v>1521</v>
      </c>
      <c r="L158" s="9">
        <v>167</v>
      </c>
      <c r="M158" s="9">
        <v>37</v>
      </c>
      <c r="N158" s="9">
        <v>34</v>
      </c>
      <c r="O158" s="81"/>
      <c r="P158" s="81"/>
      <c r="Q158" s="65"/>
    </row>
    <row r="159" spans="1:17" ht="19.5" customHeight="1" x14ac:dyDescent="0.25">
      <c r="A159" s="79" t="s">
        <v>132</v>
      </c>
      <c r="B159" s="135">
        <f t="shared" si="16"/>
        <v>46928</v>
      </c>
      <c r="C159" s="9">
        <v>11853</v>
      </c>
      <c r="D159" s="9">
        <v>24713</v>
      </c>
      <c r="E159" s="80">
        <v>10362</v>
      </c>
      <c r="F159" s="9">
        <v>12136</v>
      </c>
      <c r="G159" s="80">
        <v>34792</v>
      </c>
      <c r="H159" s="9">
        <v>1745</v>
      </c>
      <c r="I159" s="80">
        <v>45183</v>
      </c>
      <c r="J159" s="9">
        <v>34388</v>
      </c>
      <c r="K159" s="9">
        <v>24482</v>
      </c>
      <c r="L159" s="9">
        <v>7289</v>
      </c>
      <c r="M159" s="9">
        <v>327</v>
      </c>
      <c r="N159" s="9">
        <v>156</v>
      </c>
      <c r="O159" s="81"/>
      <c r="P159" s="81"/>
      <c r="Q159" s="65"/>
    </row>
    <row r="160" spans="1:17" ht="19.5" customHeight="1" x14ac:dyDescent="0.25">
      <c r="A160" s="79" t="s">
        <v>133</v>
      </c>
      <c r="B160" s="135">
        <f t="shared" si="16"/>
        <v>2997</v>
      </c>
      <c r="C160" s="9">
        <v>542</v>
      </c>
      <c r="D160" s="9">
        <v>1145</v>
      </c>
      <c r="E160" s="80">
        <v>1310</v>
      </c>
      <c r="F160" s="9">
        <v>1326</v>
      </c>
      <c r="G160" s="80">
        <v>1671</v>
      </c>
      <c r="H160" s="9">
        <v>160</v>
      </c>
      <c r="I160" s="80">
        <v>2837</v>
      </c>
      <c r="J160" s="9">
        <v>2389</v>
      </c>
      <c r="K160" s="9">
        <v>1480</v>
      </c>
      <c r="L160" s="9">
        <v>775</v>
      </c>
      <c r="M160" s="9">
        <v>22</v>
      </c>
      <c r="N160" s="9">
        <v>22</v>
      </c>
      <c r="O160" s="81"/>
      <c r="P160" s="81"/>
      <c r="Q160" s="65"/>
    </row>
    <row r="161" spans="1:17" ht="19.5" customHeight="1" x14ac:dyDescent="0.25">
      <c r="A161" s="79" t="s">
        <v>134</v>
      </c>
      <c r="B161" s="135">
        <f t="shared" si="16"/>
        <v>995</v>
      </c>
      <c r="C161" s="9">
        <v>233</v>
      </c>
      <c r="D161" s="9">
        <v>553</v>
      </c>
      <c r="E161" s="80">
        <v>209</v>
      </c>
      <c r="F161" s="9">
        <v>560</v>
      </c>
      <c r="G161" s="80">
        <v>435</v>
      </c>
      <c r="H161" s="9">
        <v>23</v>
      </c>
      <c r="I161" s="80">
        <v>972</v>
      </c>
      <c r="J161" s="9">
        <v>892</v>
      </c>
      <c r="K161" s="9">
        <v>563</v>
      </c>
      <c r="L161" s="9">
        <v>480</v>
      </c>
      <c r="M161" s="9">
        <v>29</v>
      </c>
      <c r="N161" s="9">
        <v>4</v>
      </c>
      <c r="O161" s="81"/>
      <c r="P161" s="81"/>
      <c r="Q161" s="65"/>
    </row>
    <row r="162" spans="1:17" ht="19.5" customHeight="1" x14ac:dyDescent="0.25">
      <c r="A162" s="79" t="s">
        <v>135</v>
      </c>
      <c r="B162" s="135">
        <f t="shared" si="16"/>
        <v>1061</v>
      </c>
      <c r="C162" s="9">
        <v>448</v>
      </c>
      <c r="D162" s="9">
        <v>402</v>
      </c>
      <c r="E162" s="80">
        <v>211</v>
      </c>
      <c r="F162" s="9">
        <v>291</v>
      </c>
      <c r="G162" s="80">
        <v>770</v>
      </c>
      <c r="H162" s="9">
        <v>107</v>
      </c>
      <c r="I162" s="80">
        <v>954</v>
      </c>
      <c r="J162" s="9">
        <v>883</v>
      </c>
      <c r="K162" s="9">
        <v>530</v>
      </c>
      <c r="L162" s="9">
        <v>166</v>
      </c>
      <c r="M162" s="9">
        <v>22</v>
      </c>
      <c r="N162" s="9">
        <v>11</v>
      </c>
      <c r="O162" s="81"/>
      <c r="P162" s="81"/>
      <c r="Q162" s="65"/>
    </row>
    <row r="163" spans="1:17" ht="19.5" customHeight="1" x14ac:dyDescent="0.25">
      <c r="A163" s="79" t="s">
        <v>136</v>
      </c>
      <c r="B163" s="135">
        <f t="shared" si="16"/>
        <v>1581</v>
      </c>
      <c r="C163" s="9">
        <v>515</v>
      </c>
      <c r="D163" s="9">
        <v>717</v>
      </c>
      <c r="E163" s="80">
        <v>349</v>
      </c>
      <c r="F163" s="9">
        <v>796</v>
      </c>
      <c r="G163" s="80">
        <v>785</v>
      </c>
      <c r="H163" s="9">
        <v>202</v>
      </c>
      <c r="I163" s="80">
        <v>1379</v>
      </c>
      <c r="J163" s="9">
        <v>1371</v>
      </c>
      <c r="K163" s="9">
        <v>990</v>
      </c>
      <c r="L163" s="9">
        <v>615</v>
      </c>
      <c r="M163" s="9">
        <v>21</v>
      </c>
      <c r="N163" s="9">
        <v>3</v>
      </c>
      <c r="O163" s="81"/>
      <c r="P163" s="81"/>
      <c r="Q163" s="65"/>
    </row>
    <row r="164" spans="1:17" ht="19.5" customHeight="1" x14ac:dyDescent="0.25">
      <c r="A164" s="79" t="s">
        <v>137</v>
      </c>
      <c r="B164" s="135">
        <f t="shared" si="16"/>
        <v>5642</v>
      </c>
      <c r="C164" s="9">
        <v>1826</v>
      </c>
      <c r="D164" s="9">
        <v>2622</v>
      </c>
      <c r="E164" s="80">
        <v>1194</v>
      </c>
      <c r="F164" s="9">
        <v>1653</v>
      </c>
      <c r="G164" s="80">
        <v>3989</v>
      </c>
      <c r="H164" s="9">
        <v>277</v>
      </c>
      <c r="I164" s="80">
        <v>5365</v>
      </c>
      <c r="J164" s="9">
        <v>4830</v>
      </c>
      <c r="K164" s="9">
        <v>3802</v>
      </c>
      <c r="L164" s="9">
        <v>1119</v>
      </c>
      <c r="M164" s="9">
        <v>58</v>
      </c>
      <c r="N164" s="9">
        <v>19</v>
      </c>
      <c r="O164" s="81"/>
      <c r="P164" s="81"/>
      <c r="Q164" s="65"/>
    </row>
    <row r="165" spans="1:17" ht="19.5" customHeight="1" x14ac:dyDescent="0.25">
      <c r="A165" s="79" t="s">
        <v>138</v>
      </c>
      <c r="B165" s="135">
        <f t="shared" si="16"/>
        <v>4948</v>
      </c>
      <c r="C165" s="9">
        <v>1841</v>
      </c>
      <c r="D165" s="9">
        <v>2412</v>
      </c>
      <c r="E165" s="80">
        <v>695</v>
      </c>
      <c r="F165" s="9">
        <v>2168</v>
      </c>
      <c r="G165" s="80">
        <v>2780</v>
      </c>
      <c r="H165" s="9">
        <v>888</v>
      </c>
      <c r="I165" s="80">
        <v>4060</v>
      </c>
      <c r="J165" s="9">
        <v>3939</v>
      </c>
      <c r="K165" s="9">
        <v>2399</v>
      </c>
      <c r="L165" s="9">
        <v>1098</v>
      </c>
      <c r="M165" s="9">
        <v>46</v>
      </c>
      <c r="N165" s="9">
        <v>56</v>
      </c>
      <c r="O165" s="81"/>
      <c r="P165" s="81"/>
      <c r="Q165" s="65"/>
    </row>
    <row r="166" spans="1:17" ht="19.5" customHeight="1" x14ac:dyDescent="0.25">
      <c r="A166" s="79" t="s">
        <v>139</v>
      </c>
      <c r="B166" s="135">
        <f t="shared" si="16"/>
        <v>4588</v>
      </c>
      <c r="C166" s="9">
        <v>1713</v>
      </c>
      <c r="D166" s="9">
        <v>1834</v>
      </c>
      <c r="E166" s="80">
        <v>1041</v>
      </c>
      <c r="F166" s="9">
        <v>1564</v>
      </c>
      <c r="G166" s="80">
        <v>3024</v>
      </c>
      <c r="H166" s="9">
        <v>332</v>
      </c>
      <c r="I166" s="80">
        <v>4256</v>
      </c>
      <c r="J166" s="9">
        <v>3407</v>
      </c>
      <c r="K166" s="9">
        <v>2671</v>
      </c>
      <c r="L166" s="9">
        <v>1040</v>
      </c>
      <c r="M166" s="9">
        <v>59</v>
      </c>
      <c r="N166" s="9">
        <v>38</v>
      </c>
      <c r="O166" s="81"/>
      <c r="P166" s="81"/>
      <c r="Q166" s="65"/>
    </row>
    <row r="167" spans="1:17" ht="19.5" customHeight="1" x14ac:dyDescent="0.25">
      <c r="A167" s="79" t="s">
        <v>140</v>
      </c>
      <c r="B167" s="135">
        <f t="shared" si="16"/>
        <v>2631</v>
      </c>
      <c r="C167" s="9">
        <v>1066</v>
      </c>
      <c r="D167" s="9">
        <v>1229</v>
      </c>
      <c r="E167" s="80">
        <v>336</v>
      </c>
      <c r="F167" s="9">
        <v>1617</v>
      </c>
      <c r="G167" s="80">
        <v>1014</v>
      </c>
      <c r="H167" s="9">
        <v>288</v>
      </c>
      <c r="I167" s="80">
        <v>2343</v>
      </c>
      <c r="J167" s="9">
        <v>2288</v>
      </c>
      <c r="K167" s="9">
        <v>1767</v>
      </c>
      <c r="L167" s="9">
        <v>995</v>
      </c>
      <c r="M167" s="9">
        <v>56</v>
      </c>
      <c r="N167" s="9">
        <v>16</v>
      </c>
      <c r="O167" s="81"/>
      <c r="P167" s="81"/>
      <c r="Q167" s="65"/>
    </row>
    <row r="168" spans="1:17" ht="19.5" customHeight="1" x14ac:dyDescent="0.25">
      <c r="A168" s="79" t="s">
        <v>141</v>
      </c>
      <c r="B168" s="135">
        <f t="shared" si="16"/>
        <v>1896</v>
      </c>
      <c r="C168" s="9">
        <v>441</v>
      </c>
      <c r="D168" s="9">
        <v>879</v>
      </c>
      <c r="E168" s="80">
        <v>576</v>
      </c>
      <c r="F168" s="9">
        <v>296</v>
      </c>
      <c r="G168" s="80">
        <v>1600</v>
      </c>
      <c r="H168" s="9">
        <v>63</v>
      </c>
      <c r="I168" s="80">
        <v>1833</v>
      </c>
      <c r="J168" s="9">
        <v>1681</v>
      </c>
      <c r="K168" s="9">
        <v>1458</v>
      </c>
      <c r="L168" s="9">
        <v>231</v>
      </c>
      <c r="M168" s="9">
        <v>17</v>
      </c>
      <c r="N168" s="9">
        <v>2</v>
      </c>
      <c r="O168" s="81"/>
      <c r="P168" s="81"/>
      <c r="Q168" s="65"/>
    </row>
    <row r="169" spans="1:17" ht="19.5" customHeight="1" x14ac:dyDescent="0.25">
      <c r="A169" s="82" t="s">
        <v>142</v>
      </c>
      <c r="B169" s="136">
        <f t="shared" si="16"/>
        <v>885</v>
      </c>
      <c r="C169" s="64">
        <v>319</v>
      </c>
      <c r="D169" s="64">
        <v>449</v>
      </c>
      <c r="E169" s="83">
        <v>117</v>
      </c>
      <c r="F169" s="64">
        <v>387</v>
      </c>
      <c r="G169" s="83">
        <v>498</v>
      </c>
      <c r="H169" s="64">
        <v>29</v>
      </c>
      <c r="I169" s="83">
        <v>856</v>
      </c>
      <c r="J169" s="64">
        <v>529</v>
      </c>
      <c r="K169" s="64">
        <v>279</v>
      </c>
      <c r="L169" s="64">
        <v>281</v>
      </c>
      <c r="M169" s="64">
        <v>15</v>
      </c>
      <c r="N169" s="64">
        <v>5</v>
      </c>
      <c r="O169" s="81"/>
      <c r="P169" s="81"/>
      <c r="Q169" s="65"/>
    </row>
    <row r="170" spans="1:17" ht="21" customHeight="1" x14ac:dyDescent="0.25">
      <c r="A170" s="143" t="s">
        <v>6</v>
      </c>
      <c r="B170" s="19">
        <f>SUM(B145:B169)</f>
        <v>149412</v>
      </c>
      <c r="C170" s="19">
        <f>SUM(C145:C169)</f>
        <v>46657</v>
      </c>
      <c r="D170" s="19">
        <f t="shared" ref="D170:N170" si="17">SUM(D145:D169)</f>
        <v>73153</v>
      </c>
      <c r="E170" s="19">
        <f t="shared" si="17"/>
        <v>29602</v>
      </c>
      <c r="F170" s="19">
        <f t="shared" si="17"/>
        <v>46189</v>
      </c>
      <c r="G170" s="19">
        <f t="shared" si="17"/>
        <v>103223</v>
      </c>
      <c r="H170" s="19">
        <f t="shared" si="17"/>
        <v>8670</v>
      </c>
      <c r="I170" s="19">
        <f>SUM(I145:I169)</f>
        <v>140742</v>
      </c>
      <c r="J170" s="19">
        <f t="shared" si="17"/>
        <v>120818</v>
      </c>
      <c r="K170" s="19">
        <f t="shared" si="17"/>
        <v>85953</v>
      </c>
      <c r="L170" s="19">
        <f t="shared" si="17"/>
        <v>30526</v>
      </c>
      <c r="M170" s="19">
        <f t="shared" si="17"/>
        <v>1662</v>
      </c>
      <c r="N170" s="19">
        <f t="shared" si="17"/>
        <v>833</v>
      </c>
      <c r="O170" s="81"/>
      <c r="P170" s="81"/>
      <c r="Q170" s="81"/>
    </row>
    <row r="171" spans="1:17" ht="19.5" customHeight="1" x14ac:dyDescent="0.25">
      <c r="A171" s="8" t="s">
        <v>26</v>
      </c>
      <c r="B171" s="85">
        <f t="shared" ref="B171:N171" si="18">B170/$B$170</f>
        <v>1</v>
      </c>
      <c r="C171" s="85">
        <f t="shared" si="18"/>
        <v>0.31227076807753057</v>
      </c>
      <c r="D171" s="85">
        <f t="shared" si="18"/>
        <v>0.489605921880438</v>
      </c>
      <c r="E171" s="85">
        <f t="shared" si="18"/>
        <v>0.19812331004203143</v>
      </c>
      <c r="F171" s="150">
        <f t="shared" si="18"/>
        <v>0.30913848954568574</v>
      </c>
      <c r="G171" s="150">
        <f t="shared" si="18"/>
        <v>0.69086151045431421</v>
      </c>
      <c r="H171" s="150">
        <f t="shared" si="18"/>
        <v>5.8027467673279258E-2</v>
      </c>
      <c r="I171" s="150">
        <f t="shared" si="18"/>
        <v>0.94197253232672074</v>
      </c>
      <c r="J171" s="85">
        <f t="shared" si="18"/>
        <v>0.80862313602655744</v>
      </c>
      <c r="K171" s="85">
        <f t="shared" si="18"/>
        <v>0.57527507830696334</v>
      </c>
      <c r="L171" s="85">
        <f t="shared" si="18"/>
        <v>0.20430755227157121</v>
      </c>
      <c r="M171" s="85">
        <f t="shared" si="18"/>
        <v>1.1123604529756645E-2</v>
      </c>
      <c r="N171" s="85">
        <f t="shared" si="18"/>
        <v>5.5751880705699674E-3</v>
      </c>
      <c r="O171" s="86"/>
      <c r="P171" s="87"/>
      <c r="Q171" s="87"/>
    </row>
    <row r="172" spans="1:17" x14ac:dyDescent="0.25">
      <c r="A172" s="183" t="s">
        <v>255</v>
      </c>
      <c r="B172" s="183"/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61"/>
      <c r="P172" s="61"/>
      <c r="Q172" s="61"/>
    </row>
    <row r="173" spans="1:17" ht="3.75" customHeight="1" x14ac:dyDescent="0.25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88"/>
      <c r="P173" s="61"/>
      <c r="Q173" s="61"/>
    </row>
    <row r="174" spans="1:17" ht="3.75" customHeight="1" x14ac:dyDescent="0.25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</row>
    <row r="175" spans="1:17" ht="18.75" thickBot="1" x14ac:dyDescent="0.3">
      <c r="A175" s="6" t="s">
        <v>143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ht="3.75" customHeight="1" x14ac:dyDescent="0.25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</row>
    <row r="177" spans="1:17" ht="16.5" thickBot="1" x14ac:dyDescent="0.3">
      <c r="A177" s="127" t="s">
        <v>252</v>
      </c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</row>
    <row r="178" spans="1:17" ht="3.75" customHeight="1" x14ac:dyDescent="0.25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5"/>
      <c r="M178" s="65"/>
      <c r="N178" s="65"/>
      <c r="O178" s="65"/>
      <c r="P178" s="65"/>
      <c r="Q178" s="65"/>
    </row>
    <row r="179" spans="1:17" ht="21.75" customHeight="1" x14ac:dyDescent="0.25">
      <c r="A179" s="184" t="s">
        <v>144</v>
      </c>
      <c r="B179" s="184"/>
      <c r="C179" s="184"/>
      <c r="D179" s="184"/>
      <c r="E179" s="185"/>
      <c r="F179" s="89" t="s">
        <v>6</v>
      </c>
      <c r="G179" s="89" t="s">
        <v>145</v>
      </c>
      <c r="H179" s="89" t="s">
        <v>146</v>
      </c>
      <c r="I179" s="89" t="s">
        <v>147</v>
      </c>
      <c r="J179" s="89" t="s">
        <v>148</v>
      </c>
      <c r="K179" s="61"/>
      <c r="L179" s="65"/>
      <c r="M179" s="186"/>
      <c r="N179" s="186"/>
      <c r="O179" s="178"/>
      <c r="P179" s="178"/>
      <c r="Q179" s="178"/>
    </row>
    <row r="180" spans="1:17" ht="21.75" customHeight="1" x14ac:dyDescent="0.25">
      <c r="A180" s="90" t="s">
        <v>149</v>
      </c>
      <c r="B180" s="90"/>
      <c r="C180" s="90"/>
      <c r="D180" s="90"/>
      <c r="E180" s="90"/>
      <c r="F180" s="91">
        <f t="shared" ref="F180:F215" si="19">+SUM(G180:J180)</f>
        <v>149412</v>
      </c>
      <c r="G180" s="92">
        <v>93749</v>
      </c>
      <c r="H180" s="92">
        <v>36136</v>
      </c>
      <c r="I180" s="92">
        <v>11278</v>
      </c>
      <c r="J180" s="92">
        <v>8249</v>
      </c>
      <c r="K180" s="61"/>
      <c r="L180" s="65"/>
      <c r="M180" s="186"/>
      <c r="N180" s="186"/>
      <c r="O180" s="147"/>
      <c r="P180" s="147"/>
      <c r="Q180" s="147"/>
    </row>
    <row r="181" spans="1:17" ht="21.75" customHeight="1" x14ac:dyDescent="0.25">
      <c r="A181" s="93" t="s">
        <v>150</v>
      </c>
      <c r="B181" s="93"/>
      <c r="C181" s="93"/>
      <c r="D181" s="93"/>
      <c r="E181" s="93"/>
      <c r="F181" s="94">
        <f t="shared" si="19"/>
        <v>144605</v>
      </c>
      <c r="G181" s="95">
        <v>0</v>
      </c>
      <c r="H181" s="95">
        <v>119866</v>
      </c>
      <c r="I181" s="95">
        <v>16232</v>
      </c>
      <c r="J181" s="95">
        <v>8507</v>
      </c>
      <c r="K181" s="61"/>
      <c r="L181" s="65"/>
      <c r="M181" s="186"/>
      <c r="N181" s="186"/>
      <c r="O181" s="147"/>
      <c r="P181" s="147"/>
      <c r="Q181" s="147"/>
    </row>
    <row r="182" spans="1:17" ht="21.75" customHeight="1" x14ac:dyDescent="0.25">
      <c r="A182" s="93" t="s">
        <v>151</v>
      </c>
      <c r="B182" s="93"/>
      <c r="C182" s="93"/>
      <c r="D182" s="93"/>
      <c r="E182" s="93"/>
      <c r="F182" s="94">
        <f t="shared" si="19"/>
        <v>463386</v>
      </c>
      <c r="G182" s="95">
        <v>0</v>
      </c>
      <c r="H182" s="95">
        <v>101216</v>
      </c>
      <c r="I182" s="95">
        <v>154713</v>
      </c>
      <c r="J182" s="95">
        <v>207457</v>
      </c>
      <c r="K182" s="61"/>
      <c r="L182" s="65"/>
      <c r="M182" s="128"/>
      <c r="N182" s="148"/>
      <c r="O182" s="96"/>
      <c r="P182" s="96"/>
      <c r="Q182" s="96"/>
    </row>
    <row r="183" spans="1:17" ht="21.75" customHeight="1" x14ac:dyDescent="0.25">
      <c r="A183" s="93" t="s">
        <v>152</v>
      </c>
      <c r="B183" s="93"/>
      <c r="C183" s="93"/>
      <c r="D183" s="93"/>
      <c r="E183" s="93"/>
      <c r="F183" s="94">
        <f t="shared" si="19"/>
        <v>24164</v>
      </c>
      <c r="G183" s="95">
        <v>0</v>
      </c>
      <c r="H183" s="95">
        <v>22043</v>
      </c>
      <c r="I183" s="95">
        <v>1145</v>
      </c>
      <c r="J183" s="95">
        <v>976</v>
      </c>
      <c r="K183" s="61"/>
      <c r="L183" s="65"/>
      <c r="M183" s="128"/>
      <c r="N183" s="148"/>
      <c r="O183" s="96"/>
      <c r="P183" s="96"/>
      <c r="Q183" s="96"/>
    </row>
    <row r="184" spans="1:17" ht="21.75" customHeight="1" x14ac:dyDescent="0.25">
      <c r="A184" s="93" t="s">
        <v>153</v>
      </c>
      <c r="B184" s="93"/>
      <c r="C184" s="93"/>
      <c r="D184" s="93"/>
      <c r="E184" s="93"/>
      <c r="F184" s="94">
        <f t="shared" si="19"/>
        <v>150237</v>
      </c>
      <c r="G184" s="95">
        <v>0</v>
      </c>
      <c r="H184" s="95">
        <v>38552</v>
      </c>
      <c r="I184" s="95">
        <v>104634</v>
      </c>
      <c r="J184" s="95">
        <v>7051</v>
      </c>
      <c r="K184" s="61"/>
      <c r="L184" s="65"/>
      <c r="M184" s="128"/>
      <c r="N184" s="148"/>
      <c r="O184" s="96"/>
      <c r="P184" s="96"/>
      <c r="Q184" s="96"/>
    </row>
    <row r="185" spans="1:17" ht="21.75" customHeight="1" x14ac:dyDescent="0.25">
      <c r="A185" s="93" t="s">
        <v>154</v>
      </c>
      <c r="B185" s="93"/>
      <c r="C185" s="93"/>
      <c r="D185" s="93"/>
      <c r="E185" s="93"/>
      <c r="F185" s="94">
        <f t="shared" si="19"/>
        <v>90965</v>
      </c>
      <c r="G185" s="95">
        <v>0</v>
      </c>
      <c r="H185" s="95">
        <v>13863</v>
      </c>
      <c r="I185" s="95">
        <v>69798</v>
      </c>
      <c r="J185" s="95">
        <v>7304</v>
      </c>
      <c r="K185" s="61"/>
      <c r="L185" s="65"/>
      <c r="M185" s="128"/>
      <c r="N185" s="148"/>
      <c r="O185" s="96"/>
      <c r="P185" s="96"/>
      <c r="Q185" s="96"/>
    </row>
    <row r="186" spans="1:17" ht="21.75" customHeight="1" x14ac:dyDescent="0.25">
      <c r="A186" s="93" t="s">
        <v>155</v>
      </c>
      <c r="B186" s="93"/>
      <c r="C186" s="93"/>
      <c r="D186" s="93"/>
      <c r="E186" s="93"/>
      <c r="F186" s="94">
        <f t="shared" si="19"/>
        <v>12158</v>
      </c>
      <c r="G186" s="95">
        <v>0</v>
      </c>
      <c r="H186" s="95">
        <v>1066</v>
      </c>
      <c r="I186" s="95">
        <v>10713</v>
      </c>
      <c r="J186" s="95">
        <v>379</v>
      </c>
      <c r="K186" s="61"/>
      <c r="L186" s="65"/>
      <c r="M186" s="128"/>
      <c r="N186" s="148"/>
      <c r="O186" s="96"/>
      <c r="P186" s="96"/>
      <c r="Q186" s="96"/>
    </row>
    <row r="187" spans="1:17" ht="21.75" customHeight="1" x14ac:dyDescent="0.25">
      <c r="A187" s="93" t="s">
        <v>156</v>
      </c>
      <c r="B187" s="93"/>
      <c r="C187" s="93"/>
      <c r="D187" s="93"/>
      <c r="E187" s="93"/>
      <c r="F187" s="94">
        <f t="shared" si="19"/>
        <v>1797</v>
      </c>
      <c r="G187" s="95">
        <v>0</v>
      </c>
      <c r="H187" s="95">
        <v>255</v>
      </c>
      <c r="I187" s="95">
        <v>1348</v>
      </c>
      <c r="J187" s="95">
        <v>194</v>
      </c>
      <c r="K187" s="61"/>
      <c r="L187" s="65"/>
      <c r="M187" s="128"/>
      <c r="N187" s="148"/>
      <c r="O187" s="96"/>
      <c r="P187" s="96"/>
      <c r="Q187" s="96"/>
    </row>
    <row r="188" spans="1:17" ht="21.75" customHeight="1" x14ac:dyDescent="0.25">
      <c r="A188" s="93" t="s">
        <v>157</v>
      </c>
      <c r="B188" s="93"/>
      <c r="C188" s="93"/>
      <c r="D188" s="93"/>
      <c r="E188" s="93"/>
      <c r="F188" s="94">
        <f t="shared" si="19"/>
        <v>127269</v>
      </c>
      <c r="G188" s="95">
        <v>0</v>
      </c>
      <c r="H188" s="95">
        <v>44646</v>
      </c>
      <c r="I188" s="95">
        <v>65274</v>
      </c>
      <c r="J188" s="95">
        <v>17349</v>
      </c>
      <c r="K188" s="61"/>
      <c r="L188" s="65"/>
      <c r="M188" s="128"/>
      <c r="N188" s="148"/>
      <c r="O188" s="96"/>
      <c r="P188" s="96"/>
      <c r="Q188" s="96"/>
    </row>
    <row r="189" spans="1:17" ht="21.75" customHeight="1" x14ac:dyDescent="0.25">
      <c r="A189" s="93" t="s">
        <v>158</v>
      </c>
      <c r="B189" s="93"/>
      <c r="C189" s="93"/>
      <c r="D189" s="93"/>
      <c r="E189" s="93"/>
      <c r="F189" s="94">
        <f t="shared" si="19"/>
        <v>34012</v>
      </c>
      <c r="G189" s="95">
        <v>0</v>
      </c>
      <c r="H189" s="95">
        <v>3401</v>
      </c>
      <c r="I189" s="95">
        <v>29758</v>
      </c>
      <c r="J189" s="95">
        <v>853</v>
      </c>
      <c r="K189" s="61"/>
      <c r="L189" s="65"/>
      <c r="M189" s="128"/>
      <c r="N189" s="148"/>
      <c r="O189" s="96"/>
      <c r="P189" s="96"/>
      <c r="Q189" s="96"/>
    </row>
    <row r="190" spans="1:17" ht="21.75" customHeight="1" x14ac:dyDescent="0.25">
      <c r="A190" s="93" t="s">
        <v>159</v>
      </c>
      <c r="B190" s="93"/>
      <c r="C190" s="93"/>
      <c r="D190" s="93"/>
      <c r="E190" s="93"/>
      <c r="F190" s="94">
        <f t="shared" si="19"/>
        <v>677</v>
      </c>
      <c r="G190" s="95">
        <v>0</v>
      </c>
      <c r="H190" s="95">
        <v>111</v>
      </c>
      <c r="I190" s="95">
        <v>407</v>
      </c>
      <c r="J190" s="95">
        <v>159</v>
      </c>
      <c r="K190" s="61"/>
      <c r="L190" s="65"/>
      <c r="M190" s="128"/>
      <c r="N190" s="148"/>
      <c r="O190" s="96"/>
      <c r="P190" s="96"/>
      <c r="Q190" s="96"/>
    </row>
    <row r="191" spans="1:17" ht="30" customHeight="1" x14ac:dyDescent="0.25">
      <c r="A191" s="189" t="s">
        <v>160</v>
      </c>
      <c r="B191" s="189"/>
      <c r="C191" s="189"/>
      <c r="D191" s="189"/>
      <c r="E191" s="189"/>
      <c r="F191" s="94">
        <f t="shared" si="19"/>
        <v>59893</v>
      </c>
      <c r="G191" s="95">
        <v>0</v>
      </c>
      <c r="H191" s="95">
        <v>54464</v>
      </c>
      <c r="I191" s="95">
        <v>4940</v>
      </c>
      <c r="J191" s="95">
        <v>489</v>
      </c>
      <c r="K191" s="61"/>
      <c r="L191" s="65"/>
      <c r="M191" s="128"/>
      <c r="N191" s="148"/>
      <c r="O191" s="96"/>
      <c r="P191" s="96"/>
      <c r="Q191" s="96"/>
    </row>
    <row r="192" spans="1:17" ht="30" customHeight="1" x14ac:dyDescent="0.25">
      <c r="A192" s="189" t="s">
        <v>161</v>
      </c>
      <c r="B192" s="189"/>
      <c r="C192" s="189"/>
      <c r="D192" s="189"/>
      <c r="E192" s="189"/>
      <c r="F192" s="94">
        <f t="shared" si="19"/>
        <v>1056</v>
      </c>
      <c r="G192" s="95">
        <v>0</v>
      </c>
      <c r="H192" s="95">
        <v>734</v>
      </c>
      <c r="I192" s="95">
        <v>212</v>
      </c>
      <c r="J192" s="95">
        <v>110</v>
      </c>
      <c r="K192" s="61"/>
      <c r="L192" s="65"/>
      <c r="M192" s="128"/>
      <c r="N192" s="148"/>
      <c r="O192" s="96"/>
      <c r="P192" s="96"/>
      <c r="Q192" s="96"/>
    </row>
    <row r="193" spans="1:17" ht="21.75" customHeight="1" x14ac:dyDescent="0.25">
      <c r="A193" s="93" t="s">
        <v>162</v>
      </c>
      <c r="B193" s="93"/>
      <c r="C193" s="93"/>
      <c r="D193" s="93"/>
      <c r="E193" s="93"/>
      <c r="F193" s="94">
        <f t="shared" si="19"/>
        <v>28925</v>
      </c>
      <c r="G193" s="95">
        <v>0</v>
      </c>
      <c r="H193" s="95">
        <v>9677</v>
      </c>
      <c r="I193" s="95">
        <v>8238</v>
      </c>
      <c r="J193" s="95">
        <v>11010</v>
      </c>
      <c r="K193" s="61"/>
      <c r="L193" s="65"/>
      <c r="M193" s="128"/>
      <c r="N193" s="148"/>
      <c r="O193" s="96"/>
      <c r="P193" s="96"/>
      <c r="Q193" s="96"/>
    </row>
    <row r="194" spans="1:17" ht="21.75" customHeight="1" x14ac:dyDescent="0.25">
      <c r="A194" s="93" t="s">
        <v>163</v>
      </c>
      <c r="B194" s="93"/>
      <c r="C194" s="93"/>
      <c r="D194" s="93"/>
      <c r="E194" s="93"/>
      <c r="F194" s="94">
        <f t="shared" si="19"/>
        <v>1301</v>
      </c>
      <c r="G194" s="95">
        <v>0</v>
      </c>
      <c r="H194" s="95">
        <v>643</v>
      </c>
      <c r="I194" s="95">
        <v>658</v>
      </c>
      <c r="J194" s="95">
        <v>0</v>
      </c>
      <c r="K194" s="61"/>
      <c r="L194" s="65"/>
      <c r="M194" s="128"/>
      <c r="N194" s="148"/>
      <c r="O194" s="96"/>
      <c r="P194" s="96"/>
      <c r="Q194" s="96"/>
    </row>
    <row r="195" spans="1:17" ht="21.75" customHeight="1" x14ac:dyDescent="0.25">
      <c r="A195" s="93" t="s">
        <v>164</v>
      </c>
      <c r="B195" s="93"/>
      <c r="C195" s="93"/>
      <c r="D195" s="93"/>
      <c r="E195" s="93"/>
      <c r="F195" s="94">
        <f t="shared" si="19"/>
        <v>87207</v>
      </c>
      <c r="G195" s="95">
        <v>0</v>
      </c>
      <c r="H195" s="95">
        <v>1457</v>
      </c>
      <c r="I195" s="95">
        <v>945</v>
      </c>
      <c r="J195" s="95">
        <v>84805</v>
      </c>
      <c r="K195" s="61"/>
      <c r="L195" s="65"/>
      <c r="M195" s="128"/>
      <c r="N195" s="148"/>
      <c r="O195" s="96"/>
      <c r="P195" s="96"/>
      <c r="Q195" s="96"/>
    </row>
    <row r="196" spans="1:17" ht="21.75" customHeight="1" x14ac:dyDescent="0.25">
      <c r="A196" s="93" t="s">
        <v>165</v>
      </c>
      <c r="B196" s="93"/>
      <c r="C196" s="93"/>
      <c r="D196" s="93"/>
      <c r="E196" s="93"/>
      <c r="F196" s="94">
        <f t="shared" si="19"/>
        <v>18728</v>
      </c>
      <c r="G196" s="95">
        <v>0</v>
      </c>
      <c r="H196" s="95">
        <v>226</v>
      </c>
      <c r="I196" s="95">
        <v>167</v>
      </c>
      <c r="J196" s="95">
        <v>18335</v>
      </c>
      <c r="K196" s="61"/>
      <c r="L196" s="65"/>
      <c r="M196" s="128"/>
      <c r="N196" s="148"/>
      <c r="O196" s="96"/>
      <c r="P196" s="96"/>
      <c r="Q196" s="96"/>
    </row>
    <row r="197" spans="1:17" ht="21.75" customHeight="1" x14ac:dyDescent="0.25">
      <c r="A197" s="93" t="s">
        <v>166</v>
      </c>
      <c r="B197" s="93"/>
      <c r="C197" s="93"/>
      <c r="D197" s="93"/>
      <c r="E197" s="93"/>
      <c r="F197" s="94">
        <f t="shared" si="19"/>
        <v>2511</v>
      </c>
      <c r="G197" s="95">
        <v>0</v>
      </c>
      <c r="H197" s="95">
        <v>22</v>
      </c>
      <c r="I197" s="95">
        <v>34</v>
      </c>
      <c r="J197" s="95">
        <v>2455</v>
      </c>
      <c r="K197" s="61"/>
      <c r="L197" s="65"/>
      <c r="M197" s="128"/>
      <c r="N197" s="148"/>
      <c r="O197" s="96"/>
      <c r="P197" s="96"/>
      <c r="Q197" s="96"/>
    </row>
    <row r="198" spans="1:17" ht="21.75" customHeight="1" x14ac:dyDescent="0.25">
      <c r="A198" s="93" t="s">
        <v>167</v>
      </c>
      <c r="B198" s="93"/>
      <c r="C198" s="93"/>
      <c r="D198" s="93"/>
      <c r="E198" s="93"/>
      <c r="F198" s="94">
        <f t="shared" si="19"/>
        <v>1995</v>
      </c>
      <c r="G198" s="95">
        <v>0</v>
      </c>
      <c r="H198" s="95">
        <v>25</v>
      </c>
      <c r="I198" s="95">
        <v>34</v>
      </c>
      <c r="J198" s="95">
        <v>1936</v>
      </c>
      <c r="K198" s="61"/>
      <c r="L198" s="65"/>
      <c r="M198" s="128"/>
      <c r="N198" s="148"/>
      <c r="O198" s="96"/>
      <c r="P198" s="96"/>
      <c r="Q198" s="96"/>
    </row>
    <row r="199" spans="1:17" ht="21.75" customHeight="1" x14ac:dyDescent="0.25">
      <c r="A199" s="93" t="s">
        <v>168</v>
      </c>
      <c r="B199" s="93"/>
      <c r="C199" s="93"/>
      <c r="D199" s="93"/>
      <c r="E199" s="93"/>
      <c r="F199" s="94">
        <f t="shared" si="19"/>
        <v>2241</v>
      </c>
      <c r="G199" s="95">
        <v>0</v>
      </c>
      <c r="H199" s="95">
        <v>256</v>
      </c>
      <c r="I199" s="95">
        <v>212</v>
      </c>
      <c r="J199" s="95">
        <v>1773</v>
      </c>
      <c r="K199" s="61"/>
      <c r="L199" s="65"/>
      <c r="M199" s="128"/>
      <c r="N199" s="148"/>
      <c r="O199" s="96"/>
      <c r="P199" s="96"/>
      <c r="Q199" s="96"/>
    </row>
    <row r="200" spans="1:17" ht="21.75" customHeight="1" x14ac:dyDescent="0.25">
      <c r="A200" s="93" t="s">
        <v>169</v>
      </c>
      <c r="B200" s="93"/>
      <c r="C200" s="93"/>
      <c r="D200" s="93"/>
      <c r="E200" s="93"/>
      <c r="F200" s="94">
        <f t="shared" si="19"/>
        <v>76378</v>
      </c>
      <c r="G200" s="95">
        <v>0</v>
      </c>
      <c r="H200" s="95">
        <v>76378</v>
      </c>
      <c r="I200" s="95">
        <v>0</v>
      </c>
      <c r="J200" s="95">
        <v>0</v>
      </c>
      <c r="K200" s="61"/>
      <c r="L200" s="65"/>
      <c r="M200" s="128"/>
      <c r="N200" s="148"/>
      <c r="O200" s="96"/>
      <c r="P200" s="96"/>
      <c r="Q200" s="96"/>
    </row>
    <row r="201" spans="1:17" ht="21.75" customHeight="1" x14ac:dyDescent="0.25">
      <c r="A201" s="93" t="s">
        <v>170</v>
      </c>
      <c r="B201" s="93"/>
      <c r="C201" s="93"/>
      <c r="D201" s="93"/>
      <c r="E201" s="93"/>
      <c r="F201" s="94">
        <f t="shared" si="19"/>
        <v>122611</v>
      </c>
      <c r="G201" s="95">
        <v>0</v>
      </c>
      <c r="H201" s="95">
        <v>122611</v>
      </c>
      <c r="I201" s="95">
        <v>0</v>
      </c>
      <c r="J201" s="95">
        <v>0</v>
      </c>
      <c r="K201" s="61"/>
      <c r="L201" s="65"/>
      <c r="M201" s="128"/>
      <c r="N201" s="148"/>
      <c r="O201" s="96"/>
      <c r="P201" s="96"/>
      <c r="Q201" s="96"/>
    </row>
    <row r="202" spans="1:17" ht="21.75" customHeight="1" x14ac:dyDescent="0.25">
      <c r="A202" s="93" t="s">
        <v>171</v>
      </c>
      <c r="B202" s="93"/>
      <c r="C202" s="93"/>
      <c r="D202" s="93"/>
      <c r="E202" s="93"/>
      <c r="F202" s="94">
        <f t="shared" si="19"/>
        <v>116699</v>
      </c>
      <c r="G202" s="95">
        <v>0</v>
      </c>
      <c r="H202" s="95">
        <v>116699</v>
      </c>
      <c r="I202" s="95">
        <v>0</v>
      </c>
      <c r="J202" s="95">
        <v>0</v>
      </c>
      <c r="K202" s="61"/>
      <c r="L202" s="65"/>
      <c r="M202" s="128"/>
      <c r="N202" s="148"/>
      <c r="O202" s="96"/>
      <c r="P202" s="96"/>
      <c r="Q202" s="96"/>
    </row>
    <row r="203" spans="1:17" ht="21.75" customHeight="1" x14ac:dyDescent="0.25">
      <c r="A203" s="93" t="s">
        <v>172</v>
      </c>
      <c r="B203" s="93"/>
      <c r="C203" s="93"/>
      <c r="D203" s="93"/>
      <c r="E203" s="93"/>
      <c r="F203" s="94">
        <f t="shared" si="19"/>
        <v>224646</v>
      </c>
      <c r="G203" s="95">
        <v>0</v>
      </c>
      <c r="H203" s="95">
        <v>66864</v>
      </c>
      <c r="I203" s="95">
        <v>101744</v>
      </c>
      <c r="J203" s="95">
        <v>56038</v>
      </c>
      <c r="K203" s="61"/>
      <c r="L203" s="65"/>
      <c r="M203" s="128"/>
      <c r="N203" s="148"/>
      <c r="O203" s="96"/>
      <c r="P203" s="96"/>
      <c r="Q203" s="96"/>
    </row>
    <row r="204" spans="1:17" ht="21.75" customHeight="1" x14ac:dyDescent="0.25">
      <c r="A204" s="93" t="s">
        <v>173</v>
      </c>
      <c r="B204" s="93"/>
      <c r="C204" s="93"/>
      <c r="D204" s="93"/>
      <c r="E204" s="93"/>
      <c r="F204" s="94">
        <f t="shared" si="19"/>
        <v>102865</v>
      </c>
      <c r="G204" s="95">
        <v>0</v>
      </c>
      <c r="H204" s="95">
        <v>25914</v>
      </c>
      <c r="I204" s="95">
        <v>66667</v>
      </c>
      <c r="J204" s="95">
        <v>10284</v>
      </c>
      <c r="K204" s="61"/>
      <c r="L204" s="65"/>
      <c r="M204" s="128"/>
      <c r="N204" s="148"/>
      <c r="O204" s="96"/>
      <c r="P204" s="96"/>
      <c r="Q204" s="96"/>
    </row>
    <row r="205" spans="1:17" ht="21.75" customHeight="1" x14ac:dyDescent="0.25">
      <c r="A205" s="93" t="s">
        <v>174</v>
      </c>
      <c r="B205" s="93"/>
      <c r="C205" s="93"/>
      <c r="D205" s="93"/>
      <c r="E205" s="93"/>
      <c r="F205" s="94">
        <f t="shared" si="19"/>
        <v>15666</v>
      </c>
      <c r="G205" s="95">
        <v>0</v>
      </c>
      <c r="H205" s="95">
        <v>1684</v>
      </c>
      <c r="I205" s="95">
        <v>13610</v>
      </c>
      <c r="J205" s="95">
        <v>372</v>
      </c>
      <c r="K205" s="61"/>
      <c r="L205" s="65"/>
      <c r="M205" s="128"/>
      <c r="N205" s="148"/>
      <c r="O205" s="96"/>
      <c r="P205" s="96"/>
      <c r="Q205" s="96"/>
    </row>
    <row r="206" spans="1:17" ht="21.75" customHeight="1" x14ac:dyDescent="0.25">
      <c r="A206" s="93" t="s">
        <v>175</v>
      </c>
      <c r="B206" s="93"/>
      <c r="C206" s="93"/>
      <c r="D206" s="93"/>
      <c r="E206" s="93"/>
      <c r="F206" s="94">
        <f t="shared" si="19"/>
        <v>93761</v>
      </c>
      <c r="G206" s="95">
        <v>0</v>
      </c>
      <c r="H206" s="95">
        <v>0</v>
      </c>
      <c r="I206" s="95">
        <v>93761</v>
      </c>
      <c r="J206" s="95">
        <v>0</v>
      </c>
      <c r="K206" s="61"/>
      <c r="L206" s="65"/>
      <c r="M206" s="128"/>
      <c r="N206" s="148"/>
      <c r="O206" s="96"/>
      <c r="P206" s="96"/>
      <c r="Q206" s="96"/>
    </row>
    <row r="207" spans="1:17" ht="21.75" customHeight="1" x14ac:dyDescent="0.25">
      <c r="A207" s="93" t="s">
        <v>176</v>
      </c>
      <c r="B207" s="93"/>
      <c r="C207" s="93"/>
      <c r="D207" s="93"/>
      <c r="E207" s="93"/>
      <c r="F207" s="94">
        <f t="shared" si="19"/>
        <v>11724</v>
      </c>
      <c r="G207" s="95">
        <v>0</v>
      </c>
      <c r="H207" s="95">
        <v>0</v>
      </c>
      <c r="I207" s="95">
        <v>11724</v>
      </c>
      <c r="J207" s="95">
        <v>0</v>
      </c>
      <c r="K207" s="61"/>
      <c r="L207" s="65"/>
      <c r="M207" s="128"/>
      <c r="N207" s="148"/>
      <c r="O207" s="96"/>
      <c r="P207" s="96"/>
      <c r="Q207" s="96"/>
    </row>
    <row r="208" spans="1:17" ht="21.75" customHeight="1" x14ac:dyDescent="0.25">
      <c r="A208" s="93" t="s">
        <v>177</v>
      </c>
      <c r="B208" s="93"/>
      <c r="C208" s="93"/>
      <c r="D208" s="93"/>
      <c r="E208" s="93"/>
      <c r="F208" s="94">
        <f t="shared" si="19"/>
        <v>87897</v>
      </c>
      <c r="G208" s="95">
        <v>0</v>
      </c>
      <c r="H208" s="95">
        <v>0</v>
      </c>
      <c r="I208" s="95">
        <v>87897</v>
      </c>
      <c r="J208" s="95">
        <v>0</v>
      </c>
      <c r="K208" s="61"/>
      <c r="L208" s="65"/>
      <c r="M208" s="128"/>
      <c r="N208" s="148"/>
      <c r="O208" s="96"/>
      <c r="P208" s="96"/>
      <c r="Q208" s="96"/>
    </row>
    <row r="209" spans="1:17" ht="21.75" customHeight="1" x14ac:dyDescent="0.25">
      <c r="A209" s="93" t="s">
        <v>178</v>
      </c>
      <c r="B209" s="93"/>
      <c r="C209" s="93"/>
      <c r="D209" s="93"/>
      <c r="E209" s="93"/>
      <c r="F209" s="94">
        <f t="shared" si="19"/>
        <v>37019</v>
      </c>
      <c r="G209" s="95">
        <v>0</v>
      </c>
      <c r="H209" s="95">
        <v>313</v>
      </c>
      <c r="I209" s="95">
        <v>730</v>
      </c>
      <c r="J209" s="95">
        <v>35976</v>
      </c>
      <c r="K209" s="61"/>
      <c r="L209" s="65"/>
      <c r="M209" s="128"/>
      <c r="N209" s="148"/>
      <c r="O209" s="96"/>
      <c r="P209" s="96"/>
      <c r="Q209" s="96"/>
    </row>
    <row r="210" spans="1:17" ht="21.75" customHeight="1" x14ac:dyDescent="0.25">
      <c r="A210" s="93" t="s">
        <v>179</v>
      </c>
      <c r="B210" s="93"/>
      <c r="C210" s="93"/>
      <c r="D210" s="93"/>
      <c r="E210" s="93"/>
      <c r="F210" s="94">
        <f t="shared" si="19"/>
        <v>4704</v>
      </c>
      <c r="G210" s="95">
        <v>0</v>
      </c>
      <c r="H210" s="95">
        <v>102</v>
      </c>
      <c r="I210" s="95">
        <v>201</v>
      </c>
      <c r="J210" s="95">
        <v>4401</v>
      </c>
      <c r="K210" s="61"/>
      <c r="L210" s="65"/>
      <c r="M210" s="128"/>
      <c r="N210" s="148"/>
      <c r="O210" s="96"/>
      <c r="P210" s="96"/>
      <c r="Q210" s="96"/>
    </row>
    <row r="211" spans="1:17" ht="21.75" customHeight="1" x14ac:dyDescent="0.25">
      <c r="A211" s="93" t="s">
        <v>180</v>
      </c>
      <c r="B211" s="93"/>
      <c r="C211" s="93"/>
      <c r="D211" s="93"/>
      <c r="E211" s="93"/>
      <c r="F211" s="94">
        <f t="shared" si="19"/>
        <v>4287</v>
      </c>
      <c r="G211" s="95">
        <v>0</v>
      </c>
      <c r="H211" s="95">
        <v>43</v>
      </c>
      <c r="I211" s="95">
        <v>92</v>
      </c>
      <c r="J211" s="95">
        <v>4152</v>
      </c>
      <c r="K211" s="61"/>
      <c r="L211" s="65"/>
      <c r="M211" s="128"/>
      <c r="N211" s="148"/>
      <c r="O211" s="96"/>
      <c r="P211" s="96"/>
      <c r="Q211" s="96"/>
    </row>
    <row r="212" spans="1:17" ht="21.75" customHeight="1" x14ac:dyDescent="0.25">
      <c r="A212" s="93" t="s">
        <v>181</v>
      </c>
      <c r="B212" s="93"/>
      <c r="C212" s="93"/>
      <c r="D212" s="93"/>
      <c r="E212" s="93"/>
      <c r="F212" s="94">
        <f t="shared" si="19"/>
        <v>972</v>
      </c>
      <c r="G212" s="95">
        <v>0</v>
      </c>
      <c r="H212" s="95">
        <v>78</v>
      </c>
      <c r="I212" s="95">
        <v>135</v>
      </c>
      <c r="J212" s="95">
        <v>759</v>
      </c>
      <c r="K212" s="61"/>
      <c r="L212" s="65"/>
      <c r="M212" s="128"/>
      <c r="N212" s="148"/>
      <c r="O212" s="96"/>
      <c r="P212" s="96"/>
      <c r="Q212" s="96"/>
    </row>
    <row r="213" spans="1:17" ht="21.75" customHeight="1" x14ac:dyDescent="0.25">
      <c r="A213" s="93" t="s">
        <v>182</v>
      </c>
      <c r="B213" s="93"/>
      <c r="C213" s="93"/>
      <c r="D213" s="93"/>
      <c r="E213" s="93"/>
      <c r="F213" s="94">
        <f t="shared" si="19"/>
        <v>231258</v>
      </c>
      <c r="G213" s="95">
        <v>0</v>
      </c>
      <c r="H213" s="95">
        <v>84255</v>
      </c>
      <c r="I213" s="95">
        <v>74789</v>
      </c>
      <c r="J213" s="95">
        <v>72214</v>
      </c>
      <c r="K213" s="61"/>
      <c r="L213" s="65"/>
      <c r="M213" s="128"/>
      <c r="N213" s="148"/>
      <c r="O213" s="96"/>
      <c r="P213" s="96"/>
      <c r="Q213" s="96"/>
    </row>
    <row r="214" spans="1:17" ht="21.75" customHeight="1" x14ac:dyDescent="0.25">
      <c r="A214" s="93" t="s">
        <v>183</v>
      </c>
      <c r="B214" s="93"/>
      <c r="C214" s="93"/>
      <c r="D214" s="93"/>
      <c r="E214" s="93"/>
      <c r="F214" s="94">
        <f t="shared" si="19"/>
        <v>431254</v>
      </c>
      <c r="G214" s="95">
        <v>0</v>
      </c>
      <c r="H214" s="95">
        <v>123578</v>
      </c>
      <c r="I214" s="95">
        <v>104069</v>
      </c>
      <c r="J214" s="95">
        <v>203607</v>
      </c>
      <c r="K214" s="61"/>
      <c r="L214" s="65"/>
      <c r="M214" s="128"/>
      <c r="N214" s="148"/>
      <c r="O214" s="96"/>
      <c r="P214" s="96"/>
      <c r="Q214" s="96"/>
    </row>
    <row r="215" spans="1:17" ht="21.75" customHeight="1" x14ac:dyDescent="0.25">
      <c r="A215" s="93" t="s">
        <v>184</v>
      </c>
      <c r="B215" s="93"/>
      <c r="C215" s="93"/>
      <c r="D215" s="93"/>
      <c r="E215" s="93"/>
      <c r="F215" s="94">
        <f t="shared" si="19"/>
        <v>2226</v>
      </c>
      <c r="G215" s="95">
        <v>0</v>
      </c>
      <c r="H215" s="95">
        <v>760</v>
      </c>
      <c r="I215" s="95">
        <v>694</v>
      </c>
      <c r="J215" s="95">
        <v>772</v>
      </c>
      <c r="K215" s="61"/>
      <c r="L215" s="65"/>
      <c r="M215" s="128"/>
      <c r="N215" s="148"/>
      <c r="O215" s="96"/>
      <c r="P215" s="96"/>
      <c r="Q215" s="96"/>
    </row>
    <row r="216" spans="1:17" ht="21.75" customHeight="1" x14ac:dyDescent="0.25">
      <c r="A216" s="171" t="s">
        <v>6</v>
      </c>
      <c r="B216" s="171"/>
      <c r="C216" s="171"/>
      <c r="D216" s="171"/>
      <c r="E216" s="171"/>
      <c r="F216" s="84">
        <f>SUM(F180:F215)</f>
        <v>2966506</v>
      </c>
      <c r="G216" s="84">
        <f>SUM(G180:G215)</f>
        <v>93749</v>
      </c>
      <c r="H216" s="84">
        <f>SUM(H180:H215)</f>
        <v>1067938</v>
      </c>
      <c r="I216" s="84">
        <f>SUM(I180:I215)</f>
        <v>1036853</v>
      </c>
      <c r="J216" s="84">
        <f>SUM(J180:J215)</f>
        <v>767966</v>
      </c>
      <c r="K216" s="61"/>
      <c r="L216" s="65"/>
      <c r="M216" s="128"/>
      <c r="N216" s="148"/>
      <c r="O216" s="96"/>
      <c r="P216" s="96"/>
      <c r="Q216" s="96"/>
    </row>
    <row r="217" spans="1:17" ht="21.75" customHeight="1" x14ac:dyDescent="0.25">
      <c r="A217" s="187" t="s">
        <v>250</v>
      </c>
      <c r="B217" s="187"/>
      <c r="C217" s="187"/>
      <c r="D217" s="187"/>
      <c r="E217" s="187"/>
      <c r="F217" s="149">
        <f>SUM(G217:J217)</f>
        <v>1</v>
      </c>
      <c r="G217" s="149">
        <f>+G216/$F$216</f>
        <v>3.1602498022926633E-2</v>
      </c>
      <c r="H217" s="149">
        <f>+H216/$F$216</f>
        <v>0.35999859767686293</v>
      </c>
      <c r="I217" s="149">
        <f>+I216/$F$216</f>
        <v>0.34951994029339567</v>
      </c>
      <c r="J217" s="149">
        <f>+J216/$F$216</f>
        <v>0.25887896400681476</v>
      </c>
      <c r="K217" s="61"/>
      <c r="L217" s="65"/>
      <c r="M217" s="128"/>
      <c r="N217" s="148"/>
      <c r="O217" s="96"/>
      <c r="P217" s="96"/>
      <c r="Q217" s="96"/>
    </row>
    <row r="218" spans="1:17" x14ac:dyDescent="0.25">
      <c r="A218" s="129" t="s">
        <v>254</v>
      </c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5"/>
      <c r="M218" s="65"/>
      <c r="N218" s="65"/>
      <c r="O218" s="65"/>
      <c r="P218" s="65"/>
      <c r="Q218" s="65"/>
    </row>
    <row r="219" spans="1:17" ht="3.75" customHeight="1" x14ac:dyDescent="0.25">
      <c r="A219" s="129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5"/>
      <c r="M219" s="65"/>
      <c r="N219" s="65"/>
      <c r="O219" s="65"/>
      <c r="P219" s="65"/>
      <c r="Q219" s="65"/>
    </row>
    <row r="220" spans="1:17" ht="3.75" customHeight="1" x14ac:dyDescent="0.25">
      <c r="A220" s="129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5"/>
      <c r="M220" s="65"/>
      <c r="N220" s="65"/>
      <c r="O220" s="65"/>
      <c r="P220" s="65"/>
      <c r="Q220" s="65"/>
    </row>
    <row r="221" spans="1:17" ht="16.5" thickBot="1" x14ac:dyDescent="0.3">
      <c r="A221" s="127" t="s">
        <v>251</v>
      </c>
      <c r="B221" s="109"/>
      <c r="C221" s="109"/>
      <c r="D221" s="109"/>
      <c r="E221" s="109"/>
      <c r="F221" s="109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</row>
    <row r="222" spans="1:17" ht="3.75" customHeight="1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</row>
    <row r="223" spans="1:17" ht="15" customHeight="1" x14ac:dyDescent="0.25">
      <c r="A223" s="188" t="s">
        <v>144</v>
      </c>
      <c r="B223" s="184"/>
      <c r="C223" s="184"/>
      <c r="D223" s="184"/>
      <c r="E223" s="185"/>
      <c r="F223" s="89" t="s">
        <v>6</v>
      </c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</row>
    <row r="224" spans="1:17" ht="15" customHeight="1" x14ac:dyDescent="0.25">
      <c r="A224" s="90" t="s">
        <v>185</v>
      </c>
      <c r="B224" s="90"/>
      <c r="C224" s="90"/>
      <c r="D224" s="90"/>
      <c r="E224" s="90"/>
      <c r="F224" s="91">
        <v>11371</v>
      </c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</row>
    <row r="225" spans="1:17" ht="15" customHeight="1" x14ac:dyDescent="0.25">
      <c r="A225" s="90" t="s">
        <v>186</v>
      </c>
      <c r="B225" s="90"/>
      <c r="C225" s="90"/>
      <c r="D225" s="90"/>
      <c r="E225" s="90"/>
      <c r="F225" s="91">
        <v>18193</v>
      </c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</row>
    <row r="226" spans="1:17" ht="15" customHeight="1" x14ac:dyDescent="0.25">
      <c r="A226" s="90" t="s">
        <v>187</v>
      </c>
      <c r="B226" s="90"/>
      <c r="C226" s="90"/>
      <c r="D226" s="90"/>
      <c r="E226" s="90"/>
      <c r="F226" s="91">
        <v>93362</v>
      </c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</row>
    <row r="227" spans="1:17" ht="15" customHeight="1" x14ac:dyDescent="0.25">
      <c r="A227" s="90" t="s">
        <v>188</v>
      </c>
      <c r="B227" s="90"/>
      <c r="C227" s="90"/>
      <c r="D227" s="90"/>
      <c r="E227" s="90"/>
      <c r="F227" s="91">
        <v>2364</v>
      </c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</row>
    <row r="228" spans="1:17" ht="15" customHeight="1" x14ac:dyDescent="0.25">
      <c r="A228" s="90" t="s">
        <v>189</v>
      </c>
      <c r="B228" s="90"/>
      <c r="C228" s="90"/>
      <c r="D228" s="90"/>
      <c r="E228" s="90"/>
      <c r="F228" s="91">
        <v>41691</v>
      </c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</row>
    <row r="229" spans="1:17" ht="15" customHeight="1" x14ac:dyDescent="0.25">
      <c r="A229" s="90" t="s">
        <v>190</v>
      </c>
      <c r="B229" s="90"/>
      <c r="C229" s="90"/>
      <c r="D229" s="90"/>
      <c r="E229" s="90"/>
      <c r="F229" s="91">
        <v>1011</v>
      </c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</row>
    <row r="230" spans="1:17" ht="15" customHeight="1" x14ac:dyDescent="0.25">
      <c r="A230" s="90" t="s">
        <v>191</v>
      </c>
      <c r="B230" s="90"/>
      <c r="C230" s="90"/>
      <c r="D230" s="90"/>
      <c r="E230" s="90"/>
      <c r="F230" s="91">
        <v>30200</v>
      </c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</row>
    <row r="231" spans="1:17" ht="15" customHeight="1" x14ac:dyDescent="0.25">
      <c r="A231" s="90" t="s">
        <v>192</v>
      </c>
      <c r="B231" s="90"/>
      <c r="C231" s="90"/>
      <c r="D231" s="90"/>
      <c r="E231" s="90"/>
      <c r="F231" s="91">
        <v>39200</v>
      </c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</row>
    <row r="232" spans="1:17" ht="15" customHeight="1" x14ac:dyDescent="0.25">
      <c r="A232" s="90" t="s">
        <v>193</v>
      </c>
      <c r="B232" s="90"/>
      <c r="C232" s="90"/>
      <c r="D232" s="90"/>
      <c r="E232" s="90"/>
      <c r="F232" s="91">
        <v>598</v>
      </c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</row>
    <row r="233" spans="1:17" ht="15" customHeight="1" x14ac:dyDescent="0.25">
      <c r="A233" s="90" t="s">
        <v>194</v>
      </c>
      <c r="B233" s="90"/>
      <c r="C233" s="90"/>
      <c r="D233" s="90"/>
      <c r="E233" s="90"/>
      <c r="F233" s="91">
        <v>1098</v>
      </c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</row>
    <row r="234" spans="1:17" ht="15" customHeight="1" x14ac:dyDescent="0.25">
      <c r="A234" s="90" t="s">
        <v>195</v>
      </c>
      <c r="B234" s="90"/>
      <c r="C234" s="90"/>
      <c r="D234" s="90"/>
      <c r="E234" s="90"/>
      <c r="F234" s="91">
        <v>58425</v>
      </c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</row>
    <row r="235" spans="1:17" ht="15" customHeight="1" x14ac:dyDescent="0.25">
      <c r="A235" s="90" t="s">
        <v>196</v>
      </c>
      <c r="B235" s="90"/>
      <c r="C235" s="90"/>
      <c r="D235" s="90"/>
      <c r="E235" s="90"/>
      <c r="F235" s="91">
        <v>2780</v>
      </c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</row>
    <row r="236" spans="1:17" ht="15" customHeight="1" x14ac:dyDescent="0.25">
      <c r="A236" s="90" t="s">
        <v>197</v>
      </c>
      <c r="B236" s="90"/>
      <c r="C236" s="90"/>
      <c r="D236" s="90"/>
      <c r="E236" s="90"/>
      <c r="F236" s="91">
        <v>9519</v>
      </c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</row>
    <row r="237" spans="1:17" ht="15" customHeight="1" x14ac:dyDescent="0.25">
      <c r="A237" s="90" t="s">
        <v>198</v>
      </c>
      <c r="B237" s="90"/>
      <c r="C237" s="90"/>
      <c r="D237" s="90"/>
      <c r="E237" s="90"/>
      <c r="F237" s="91">
        <v>29113</v>
      </c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</row>
    <row r="238" spans="1:17" ht="15" customHeight="1" x14ac:dyDescent="0.25">
      <c r="A238" s="90" t="s">
        <v>199</v>
      </c>
      <c r="B238" s="90"/>
      <c r="C238" s="90"/>
      <c r="D238" s="90"/>
      <c r="E238" s="90"/>
      <c r="F238" s="91">
        <v>2714</v>
      </c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</row>
    <row r="239" spans="1:17" ht="15" customHeight="1" x14ac:dyDescent="0.25">
      <c r="A239" s="90" t="s">
        <v>200</v>
      </c>
      <c r="B239" s="90"/>
      <c r="C239" s="90"/>
      <c r="D239" s="90"/>
      <c r="E239" s="90"/>
      <c r="F239" s="91">
        <v>3080</v>
      </c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</row>
    <row r="240" spans="1:17" ht="15" customHeight="1" x14ac:dyDescent="0.25">
      <c r="A240" s="90" t="s">
        <v>201</v>
      </c>
      <c r="B240" s="90"/>
      <c r="C240" s="90"/>
      <c r="D240" s="90"/>
      <c r="E240" s="90"/>
      <c r="F240" s="91">
        <v>1767</v>
      </c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</row>
    <row r="241" spans="1:17" ht="15" customHeight="1" x14ac:dyDescent="0.25">
      <c r="A241" s="90" t="s">
        <v>202</v>
      </c>
      <c r="B241" s="90"/>
      <c r="C241" s="90"/>
      <c r="D241" s="90"/>
      <c r="E241" s="90"/>
      <c r="F241" s="91">
        <v>1017</v>
      </c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</row>
    <row r="242" spans="1:17" ht="15" customHeight="1" x14ac:dyDescent="0.25">
      <c r="A242" s="90" t="s">
        <v>203</v>
      </c>
      <c r="B242" s="90"/>
      <c r="C242" s="90"/>
      <c r="D242" s="90"/>
      <c r="E242" s="90"/>
      <c r="F242" s="91">
        <v>3995</v>
      </c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</row>
    <row r="243" spans="1:17" ht="15" customHeight="1" x14ac:dyDescent="0.25">
      <c r="A243" s="90" t="s">
        <v>204</v>
      </c>
      <c r="B243" s="90"/>
      <c r="C243" s="90"/>
      <c r="D243" s="90"/>
      <c r="E243" s="90"/>
      <c r="F243" s="91">
        <v>4728</v>
      </c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</row>
    <row r="244" spans="1:17" ht="15" customHeight="1" x14ac:dyDescent="0.25">
      <c r="A244" s="90" t="s">
        <v>205</v>
      </c>
      <c r="B244" s="90"/>
      <c r="C244" s="90"/>
      <c r="D244" s="90"/>
      <c r="E244" s="90"/>
      <c r="F244" s="91">
        <v>1497</v>
      </c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</row>
    <row r="245" spans="1:17" ht="15" customHeight="1" x14ac:dyDescent="0.25">
      <c r="A245" s="90" t="s">
        <v>206</v>
      </c>
      <c r="B245" s="90"/>
      <c r="C245" s="90"/>
      <c r="D245" s="90"/>
      <c r="E245" s="90"/>
      <c r="F245" s="91">
        <v>2136</v>
      </c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</row>
    <row r="246" spans="1:17" ht="15" customHeight="1" x14ac:dyDescent="0.25">
      <c r="A246" s="90" t="s">
        <v>207</v>
      </c>
      <c r="B246" s="90"/>
      <c r="C246" s="90"/>
      <c r="D246" s="90"/>
      <c r="E246" s="90"/>
      <c r="F246" s="91">
        <v>255</v>
      </c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</row>
    <row r="247" spans="1:17" ht="15" customHeight="1" x14ac:dyDescent="0.25">
      <c r="A247" s="90" t="s">
        <v>208</v>
      </c>
      <c r="B247" s="90"/>
      <c r="C247" s="90"/>
      <c r="D247" s="90"/>
      <c r="E247" s="90"/>
      <c r="F247" s="91">
        <v>162</v>
      </c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</row>
    <row r="248" spans="1:17" ht="15" customHeight="1" x14ac:dyDescent="0.25">
      <c r="A248" s="90" t="s">
        <v>209</v>
      </c>
      <c r="B248" s="90"/>
      <c r="C248" s="90"/>
      <c r="D248" s="90"/>
      <c r="E248" s="90"/>
      <c r="F248" s="91">
        <v>277</v>
      </c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</row>
    <row r="249" spans="1:17" ht="15" customHeight="1" x14ac:dyDescent="0.25">
      <c r="A249" s="90" t="s">
        <v>210</v>
      </c>
      <c r="B249" s="90"/>
      <c r="C249" s="90"/>
      <c r="D249" s="90"/>
      <c r="E249" s="90"/>
      <c r="F249" s="91">
        <v>30414</v>
      </c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</row>
    <row r="250" spans="1:17" ht="15" customHeight="1" x14ac:dyDescent="0.25">
      <c r="A250" s="90" t="s">
        <v>211</v>
      </c>
      <c r="B250" s="90"/>
      <c r="C250" s="90"/>
      <c r="D250" s="90"/>
      <c r="E250" s="90"/>
      <c r="F250" s="91">
        <v>1264</v>
      </c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</row>
    <row r="251" spans="1:17" ht="15" customHeight="1" x14ac:dyDescent="0.25">
      <c r="A251" s="90" t="s">
        <v>212</v>
      </c>
      <c r="B251" s="90"/>
      <c r="C251" s="90"/>
      <c r="D251" s="90"/>
      <c r="E251" s="90"/>
      <c r="F251" s="91">
        <v>92894</v>
      </c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</row>
    <row r="252" spans="1:17" ht="15" customHeight="1" x14ac:dyDescent="0.25">
      <c r="A252" s="90" t="s">
        <v>213</v>
      </c>
      <c r="B252" s="90"/>
      <c r="C252" s="90"/>
      <c r="D252" s="90"/>
      <c r="E252" s="90"/>
      <c r="F252" s="91">
        <v>55062</v>
      </c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</row>
    <row r="253" spans="1:17" ht="15" customHeight="1" x14ac:dyDescent="0.25">
      <c r="A253" s="90" t="s">
        <v>214</v>
      </c>
      <c r="B253" s="90"/>
      <c r="C253" s="90"/>
      <c r="D253" s="90"/>
      <c r="E253" s="90"/>
      <c r="F253" s="91">
        <v>84070</v>
      </c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</row>
    <row r="254" spans="1:17" ht="15" customHeight="1" x14ac:dyDescent="0.25">
      <c r="A254" s="90" t="s">
        <v>215</v>
      </c>
      <c r="B254" s="90"/>
      <c r="C254" s="90"/>
      <c r="D254" s="90"/>
      <c r="E254" s="90"/>
      <c r="F254" s="91">
        <v>52002</v>
      </c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</row>
    <row r="255" spans="1:17" ht="15" customHeight="1" x14ac:dyDescent="0.25">
      <c r="A255" s="90" t="s">
        <v>216</v>
      </c>
      <c r="B255" s="90"/>
      <c r="C255" s="90"/>
      <c r="D255" s="90"/>
      <c r="E255" s="90"/>
      <c r="F255" s="91">
        <v>2165</v>
      </c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</row>
    <row r="256" spans="1:17" ht="15" customHeight="1" x14ac:dyDescent="0.25">
      <c r="A256" s="90" t="s">
        <v>217</v>
      </c>
      <c r="B256" s="90"/>
      <c r="C256" s="90"/>
      <c r="D256" s="90"/>
      <c r="E256" s="90"/>
      <c r="F256" s="91">
        <v>266</v>
      </c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</row>
    <row r="257" spans="1:17" ht="15" customHeight="1" x14ac:dyDescent="0.25">
      <c r="A257" s="90" t="s">
        <v>218</v>
      </c>
      <c r="B257" s="90"/>
      <c r="C257" s="90"/>
      <c r="D257" s="90"/>
      <c r="E257" s="90"/>
      <c r="F257" s="91">
        <v>737</v>
      </c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</row>
    <row r="258" spans="1:17" ht="15" customHeight="1" x14ac:dyDescent="0.25">
      <c r="A258" s="90" t="s">
        <v>219</v>
      </c>
      <c r="B258" s="90"/>
      <c r="C258" s="90"/>
      <c r="D258" s="90"/>
      <c r="E258" s="90"/>
      <c r="F258" s="91">
        <v>644</v>
      </c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</row>
    <row r="259" spans="1:17" ht="15" customHeight="1" x14ac:dyDescent="0.25">
      <c r="A259" s="90" t="s">
        <v>220</v>
      </c>
      <c r="B259" s="90"/>
      <c r="C259" s="90"/>
      <c r="D259" s="90"/>
      <c r="E259" s="90"/>
      <c r="F259" s="91">
        <v>150</v>
      </c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</row>
    <row r="260" spans="1:17" ht="15" customHeight="1" x14ac:dyDescent="0.25">
      <c r="A260" s="90" t="s">
        <v>221</v>
      </c>
      <c r="B260" s="90"/>
      <c r="C260" s="90"/>
      <c r="D260" s="90"/>
      <c r="E260" s="90"/>
      <c r="F260" s="91">
        <v>465</v>
      </c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</row>
    <row r="261" spans="1:17" ht="15" customHeight="1" x14ac:dyDescent="0.25">
      <c r="A261" s="90" t="s">
        <v>222</v>
      </c>
      <c r="B261" s="90"/>
      <c r="C261" s="90"/>
      <c r="D261" s="90"/>
      <c r="E261" s="90"/>
      <c r="F261" s="91">
        <v>1775</v>
      </c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</row>
    <row r="262" spans="1:17" ht="15" customHeight="1" x14ac:dyDescent="0.25">
      <c r="A262" s="90" t="s">
        <v>223</v>
      </c>
      <c r="B262" s="90"/>
      <c r="C262" s="90"/>
      <c r="D262" s="90"/>
      <c r="E262" s="90"/>
      <c r="F262" s="91">
        <v>309</v>
      </c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</row>
    <row r="263" spans="1:17" ht="15" customHeight="1" x14ac:dyDescent="0.25">
      <c r="A263" s="90" t="s">
        <v>224</v>
      </c>
      <c r="B263" s="90"/>
      <c r="C263" s="90"/>
      <c r="D263" s="90"/>
      <c r="E263" s="90"/>
      <c r="F263" s="91">
        <v>43</v>
      </c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</row>
    <row r="264" spans="1:17" ht="15" customHeight="1" x14ac:dyDescent="0.25">
      <c r="A264" s="90" t="s">
        <v>225</v>
      </c>
      <c r="B264" s="90"/>
      <c r="C264" s="90"/>
      <c r="D264" s="90"/>
      <c r="E264" s="90"/>
      <c r="F264" s="91">
        <v>8</v>
      </c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</row>
    <row r="265" spans="1:17" ht="15" customHeight="1" x14ac:dyDescent="0.25">
      <c r="A265" s="90" t="s">
        <v>226</v>
      </c>
      <c r="B265" s="90"/>
      <c r="C265" s="90"/>
      <c r="D265" s="90"/>
      <c r="E265" s="90"/>
      <c r="F265" s="91">
        <v>7</v>
      </c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</row>
    <row r="266" spans="1:17" ht="15" customHeight="1" x14ac:dyDescent="0.25">
      <c r="A266" s="90" t="s">
        <v>227</v>
      </c>
      <c r="B266" s="90"/>
      <c r="C266" s="90"/>
      <c r="D266" s="90"/>
      <c r="E266" s="90"/>
      <c r="F266" s="91">
        <v>5</v>
      </c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</row>
    <row r="267" spans="1:17" ht="15" customHeight="1" x14ac:dyDescent="0.25">
      <c r="A267" s="90" t="s">
        <v>228</v>
      </c>
      <c r="B267" s="90"/>
      <c r="C267" s="90"/>
      <c r="D267" s="90"/>
      <c r="E267" s="90"/>
      <c r="F267" s="91">
        <v>57</v>
      </c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</row>
    <row r="268" spans="1:17" ht="15" customHeight="1" x14ac:dyDescent="0.25">
      <c r="A268" s="90" t="s">
        <v>229</v>
      </c>
      <c r="B268" s="90"/>
      <c r="C268" s="90"/>
      <c r="D268" s="90"/>
      <c r="E268" s="90"/>
      <c r="F268" s="91">
        <v>11</v>
      </c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</row>
    <row r="269" spans="1:17" ht="15" customHeight="1" x14ac:dyDescent="0.25">
      <c r="A269" s="90" t="s">
        <v>230</v>
      </c>
      <c r="B269" s="90"/>
      <c r="C269" s="90"/>
      <c r="D269" s="90"/>
      <c r="E269" s="90"/>
      <c r="F269" s="91">
        <v>20</v>
      </c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</row>
    <row r="270" spans="1:17" ht="15" customHeight="1" x14ac:dyDescent="0.25">
      <c r="A270" s="90" t="s">
        <v>231</v>
      </c>
      <c r="B270" s="90"/>
      <c r="C270" s="90"/>
      <c r="D270" s="90"/>
      <c r="E270" s="90"/>
      <c r="F270" s="91">
        <v>4</v>
      </c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</row>
    <row r="271" spans="1:17" ht="15" customHeight="1" x14ac:dyDescent="0.25">
      <c r="A271" s="90" t="s">
        <v>232</v>
      </c>
      <c r="B271" s="90"/>
      <c r="C271" s="90"/>
      <c r="D271" s="90"/>
      <c r="E271" s="90"/>
      <c r="F271" s="91">
        <v>32</v>
      </c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</row>
    <row r="272" spans="1:17" ht="15" customHeight="1" x14ac:dyDescent="0.25">
      <c r="A272" s="90" t="s">
        <v>233</v>
      </c>
      <c r="B272" s="90"/>
      <c r="C272" s="90"/>
      <c r="D272" s="90"/>
      <c r="E272" s="90"/>
      <c r="F272" s="91">
        <v>24</v>
      </c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</row>
    <row r="273" spans="1:17" ht="15" customHeight="1" x14ac:dyDescent="0.25">
      <c r="A273" s="97" t="s">
        <v>234</v>
      </c>
      <c r="B273" s="97"/>
      <c r="C273" s="97"/>
      <c r="D273" s="97"/>
      <c r="E273" s="97"/>
      <c r="F273" s="98">
        <v>157</v>
      </c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</row>
    <row r="274" spans="1:17" ht="15" customHeight="1" x14ac:dyDescent="0.25">
      <c r="A274" s="181" t="s">
        <v>6</v>
      </c>
      <c r="B274" s="170"/>
      <c r="C274" s="170"/>
      <c r="D274" s="170"/>
      <c r="E274" s="182"/>
      <c r="F274" s="84">
        <f>SUM(F224:F273)</f>
        <v>683138</v>
      </c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</row>
    <row r="275" spans="1:17" ht="3.75" customHeight="1" x14ac:dyDescent="0.25">
      <c r="A275" s="99"/>
      <c r="B275" s="99"/>
      <c r="C275" s="99"/>
      <c r="D275" s="99"/>
      <c r="E275" s="99"/>
      <c r="F275" s="100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</row>
    <row r="276" spans="1:17" ht="16.5" thickBot="1" x14ac:dyDescent="0.3">
      <c r="A276" s="127" t="s">
        <v>253</v>
      </c>
      <c r="B276" s="109"/>
      <c r="C276" s="109"/>
      <c r="D276" s="109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</row>
    <row r="277" spans="1:17" ht="3.75" customHeight="1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</row>
    <row r="278" spans="1:17" ht="15" customHeight="1" x14ac:dyDescent="0.25">
      <c r="A278" s="144" t="s">
        <v>235</v>
      </c>
      <c r="B278" s="101" t="s">
        <v>6</v>
      </c>
      <c r="C278" s="101" t="s">
        <v>91</v>
      </c>
      <c r="D278" s="101" t="s">
        <v>92</v>
      </c>
      <c r="E278" s="101" t="s">
        <v>93</v>
      </c>
      <c r="F278" s="101" t="s">
        <v>94</v>
      </c>
      <c r="G278" s="101" t="s">
        <v>95</v>
      </c>
      <c r="H278" s="101" t="s">
        <v>96</v>
      </c>
      <c r="I278" s="101" t="s">
        <v>97</v>
      </c>
      <c r="J278" s="101" t="s">
        <v>98</v>
      </c>
      <c r="K278" s="101" t="s">
        <v>99</v>
      </c>
      <c r="L278" s="101" t="s">
        <v>100</v>
      </c>
      <c r="M278" s="61"/>
      <c r="N278" s="61"/>
      <c r="O278" s="61"/>
      <c r="P278" s="61"/>
      <c r="Q278" s="61"/>
    </row>
    <row r="279" spans="1:17" ht="15" customHeight="1" x14ac:dyDescent="0.25">
      <c r="A279" s="102" t="s">
        <v>145</v>
      </c>
      <c r="B279" s="103">
        <f>SUM(C279:L279)</f>
        <v>93749</v>
      </c>
      <c r="C279" s="104">
        <v>9364</v>
      </c>
      <c r="D279" s="104">
        <v>8011</v>
      </c>
      <c r="E279" s="104">
        <v>8807</v>
      </c>
      <c r="F279" s="104">
        <v>8252</v>
      </c>
      <c r="G279" s="104">
        <v>9782</v>
      </c>
      <c r="H279" s="104">
        <v>9477</v>
      </c>
      <c r="I279" s="104">
        <v>10062</v>
      </c>
      <c r="J279" s="104">
        <v>9242</v>
      </c>
      <c r="K279" s="104">
        <v>10233</v>
      </c>
      <c r="L279" s="104">
        <v>10519</v>
      </c>
      <c r="M279" s="61"/>
      <c r="N279" s="61"/>
      <c r="O279" s="61"/>
      <c r="P279" s="61"/>
      <c r="Q279" s="61"/>
    </row>
    <row r="280" spans="1:17" ht="15" customHeight="1" x14ac:dyDescent="0.25">
      <c r="A280" s="105" t="s">
        <v>236</v>
      </c>
      <c r="B280" s="103">
        <f t="shared" ref="B280:B281" si="20">SUM(C280:L280)</f>
        <v>1067938</v>
      </c>
      <c r="C280" s="104">
        <v>98532</v>
      </c>
      <c r="D280" s="104">
        <v>89657</v>
      </c>
      <c r="E280" s="104">
        <v>102179</v>
      </c>
      <c r="F280" s="104">
        <v>102403</v>
      </c>
      <c r="G280" s="104">
        <v>107961</v>
      </c>
      <c r="H280" s="104">
        <v>105538</v>
      </c>
      <c r="I280" s="104">
        <v>114197</v>
      </c>
      <c r="J280" s="104">
        <v>112563</v>
      </c>
      <c r="K280" s="104">
        <v>116647</v>
      </c>
      <c r="L280" s="104">
        <v>118261</v>
      </c>
      <c r="M280" s="61"/>
      <c r="N280" s="61"/>
      <c r="O280" s="61"/>
      <c r="P280" s="61"/>
      <c r="Q280" s="61"/>
    </row>
    <row r="281" spans="1:17" ht="15" customHeight="1" x14ac:dyDescent="0.25">
      <c r="A281" s="105" t="s">
        <v>147</v>
      </c>
      <c r="B281" s="103">
        <f t="shared" si="20"/>
        <v>1036853</v>
      </c>
      <c r="C281" s="104">
        <v>96087</v>
      </c>
      <c r="D281" s="104">
        <v>87121</v>
      </c>
      <c r="E281" s="104">
        <v>97753</v>
      </c>
      <c r="F281" s="104">
        <v>97899</v>
      </c>
      <c r="G281" s="104">
        <v>106464</v>
      </c>
      <c r="H281" s="104">
        <v>103490</v>
      </c>
      <c r="I281" s="104">
        <v>110678</v>
      </c>
      <c r="J281" s="104">
        <v>106510</v>
      </c>
      <c r="K281" s="104">
        <v>114673</v>
      </c>
      <c r="L281" s="104">
        <v>116178</v>
      </c>
      <c r="M281" s="61"/>
      <c r="N281" s="61"/>
      <c r="O281" s="61"/>
      <c r="P281" s="61"/>
      <c r="Q281" s="61"/>
    </row>
    <row r="282" spans="1:17" ht="15" customHeight="1" x14ac:dyDescent="0.25">
      <c r="A282" s="137" t="s">
        <v>148</v>
      </c>
      <c r="B282" s="103">
        <f>SUM(C282:L282)</f>
        <v>1451104</v>
      </c>
      <c r="C282" s="106">
        <v>132971</v>
      </c>
      <c r="D282" s="106">
        <v>116089</v>
      </c>
      <c r="E282" s="106">
        <v>134871</v>
      </c>
      <c r="F282" s="106">
        <v>136045</v>
      </c>
      <c r="G282" s="106">
        <v>148927</v>
      </c>
      <c r="H282" s="106">
        <v>144053</v>
      </c>
      <c r="I282" s="106">
        <v>157574</v>
      </c>
      <c r="J282" s="106">
        <v>152187</v>
      </c>
      <c r="K282" s="106">
        <v>164725</v>
      </c>
      <c r="L282" s="106">
        <v>163662</v>
      </c>
      <c r="M282" s="61"/>
      <c r="N282" s="61"/>
      <c r="O282" s="61"/>
      <c r="P282" s="61"/>
      <c r="Q282" s="61"/>
    </row>
    <row r="283" spans="1:17" ht="15" customHeight="1" x14ac:dyDescent="0.25">
      <c r="A283" s="144" t="s">
        <v>6</v>
      </c>
      <c r="B283" s="84">
        <f>+SUM(C283:L283)</f>
        <v>3649644</v>
      </c>
      <c r="C283" s="84">
        <f>+C279+C280+C281+C282</f>
        <v>336954</v>
      </c>
      <c r="D283" s="84">
        <f>+D279+D280+D281+D282</f>
        <v>300878</v>
      </c>
      <c r="E283" s="84">
        <f t="shared" ref="E283:L283" si="21">+E279+E280+E281+E282</f>
        <v>343610</v>
      </c>
      <c r="F283" s="84">
        <f t="shared" si="21"/>
        <v>344599</v>
      </c>
      <c r="G283" s="84">
        <f t="shared" si="21"/>
        <v>373134</v>
      </c>
      <c r="H283" s="84">
        <f t="shared" si="21"/>
        <v>362558</v>
      </c>
      <c r="I283" s="84">
        <f t="shared" si="21"/>
        <v>392511</v>
      </c>
      <c r="J283" s="84">
        <f t="shared" si="21"/>
        <v>380502</v>
      </c>
      <c r="K283" s="84">
        <f t="shared" si="21"/>
        <v>406278</v>
      </c>
      <c r="L283" s="84">
        <f t="shared" si="21"/>
        <v>408620</v>
      </c>
      <c r="M283" s="61"/>
      <c r="N283" s="61"/>
      <c r="O283" s="61"/>
      <c r="P283" s="61"/>
      <c r="Q283" s="61"/>
    </row>
    <row r="284" spans="1:17" ht="3.75" customHeight="1" x14ac:dyDescent="0.25">
      <c r="A284" s="61"/>
      <c r="B284" s="61"/>
      <c r="C284" s="61"/>
      <c r="D284" s="61"/>
      <c r="E284" s="114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</row>
  </sheetData>
  <mergeCells count="51">
    <mergeCell ref="A274:E274"/>
    <mergeCell ref="A172:N172"/>
    <mergeCell ref="A179:E179"/>
    <mergeCell ref="M179:N181"/>
    <mergeCell ref="F143:G143"/>
    <mergeCell ref="H143:I143"/>
    <mergeCell ref="J143:N143"/>
    <mergeCell ref="A216:E216"/>
    <mergeCell ref="A217:E217"/>
    <mergeCell ref="A223:E223"/>
    <mergeCell ref="A191:E191"/>
    <mergeCell ref="A192:E192"/>
    <mergeCell ref="A107:B107"/>
    <mergeCell ref="K107:L107"/>
    <mergeCell ref="A108:B108"/>
    <mergeCell ref="K108:L108"/>
    <mergeCell ref="O179:Q179"/>
    <mergeCell ref="A109:B109"/>
    <mergeCell ref="K109:L109"/>
    <mergeCell ref="A110:B110"/>
    <mergeCell ref="K110:L110"/>
    <mergeCell ref="A143:A144"/>
    <mergeCell ref="B143:B144"/>
    <mergeCell ref="C143:E143"/>
    <mergeCell ref="A71:A72"/>
    <mergeCell ref="B71:B72"/>
    <mergeCell ref="C71:C72"/>
    <mergeCell ref="A106:B106"/>
    <mergeCell ref="K106:L106"/>
    <mergeCell ref="A105:B105"/>
    <mergeCell ref="K105:L105"/>
    <mergeCell ref="H71:H72"/>
    <mergeCell ref="I71:I72"/>
    <mergeCell ref="J71:J72"/>
    <mergeCell ref="K71:M71"/>
    <mergeCell ref="H88:Q88"/>
    <mergeCell ref="A102:E102"/>
    <mergeCell ref="K102:O102"/>
    <mergeCell ref="A104:B104"/>
    <mergeCell ref="D71:D72"/>
    <mergeCell ref="E71:E72"/>
    <mergeCell ref="F71:F72"/>
    <mergeCell ref="K104:L104"/>
    <mergeCell ref="N71:N72"/>
    <mergeCell ref="O71:Q71"/>
    <mergeCell ref="I33:J33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5" manualBreakCount="5">
    <brk id="68" max="16383" man="1"/>
    <brk id="121" max="16383" man="1"/>
    <brk id="122" max="16383" man="1"/>
    <brk id="172" max="16" man="1"/>
    <brk id="21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2019-11-15T21:39:48Z</dcterms:modified>
</cp:coreProperties>
</file>