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-120" yWindow="-120" windowWidth="29040" windowHeight="15840" tabRatio="691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2" i="1" l="1"/>
  <c r="E112" i="1"/>
  <c r="O112" i="1"/>
  <c r="M111" i="1"/>
  <c r="N112" i="1"/>
  <c r="O111" i="1"/>
  <c r="N111" i="1"/>
  <c r="F285" i="1" l="1"/>
  <c r="E285" i="1"/>
  <c r="D285" i="1"/>
  <c r="C285" i="1"/>
  <c r="B284" i="1"/>
  <c r="B283" i="1"/>
  <c r="B282" i="1"/>
  <c r="B281" i="1"/>
  <c r="F276" i="1"/>
  <c r="J218" i="1"/>
  <c r="I218" i="1"/>
  <c r="H218" i="1"/>
  <c r="G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C141" i="1"/>
  <c r="B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I129" i="1" s="1"/>
  <c r="J122" i="1"/>
  <c r="I122" i="1"/>
  <c r="H122" i="1"/>
  <c r="G122" i="1"/>
  <c r="F122" i="1"/>
  <c r="E122" i="1"/>
  <c r="D122" i="1"/>
  <c r="C122" i="1"/>
  <c r="B121" i="1"/>
  <c r="B120" i="1"/>
  <c r="B119" i="1"/>
  <c r="B118" i="1"/>
  <c r="E111" i="1"/>
  <c r="D111" i="1"/>
  <c r="M110" i="1"/>
  <c r="C110" i="1"/>
  <c r="M109" i="1"/>
  <c r="C109" i="1"/>
  <c r="M108" i="1"/>
  <c r="C108" i="1"/>
  <c r="M107" i="1"/>
  <c r="C107" i="1"/>
  <c r="P101" i="1"/>
  <c r="O101" i="1"/>
  <c r="N101" i="1"/>
  <c r="M101" i="1"/>
  <c r="J101" i="1"/>
  <c r="I101" i="1"/>
  <c r="H101" i="1"/>
  <c r="G101" i="1"/>
  <c r="F101" i="1"/>
  <c r="E101" i="1"/>
  <c r="D101" i="1"/>
  <c r="C101" i="1"/>
  <c r="P100" i="1"/>
  <c r="O100" i="1"/>
  <c r="N100" i="1"/>
  <c r="M100" i="1"/>
  <c r="B100" i="1"/>
  <c r="P99" i="1"/>
  <c r="O99" i="1"/>
  <c r="N99" i="1"/>
  <c r="M99" i="1"/>
  <c r="B99" i="1"/>
  <c r="P98" i="1"/>
  <c r="O98" i="1"/>
  <c r="N98" i="1"/>
  <c r="M98" i="1"/>
  <c r="B98" i="1"/>
  <c r="B97" i="1"/>
  <c r="Q87" i="1"/>
  <c r="P87" i="1"/>
  <c r="O87" i="1"/>
  <c r="M87" i="1"/>
  <c r="L87" i="1"/>
  <c r="K87" i="1"/>
  <c r="I87" i="1"/>
  <c r="I88" i="1" s="1"/>
  <c r="F87" i="1"/>
  <c r="E87" i="1"/>
  <c r="D87" i="1"/>
  <c r="C87" i="1"/>
  <c r="N86" i="1"/>
  <c r="J86" i="1"/>
  <c r="B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I28" i="1"/>
  <c r="H28" i="1"/>
  <c r="G28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D141" i="1" l="1"/>
  <c r="I141" i="1" s="1"/>
  <c r="P102" i="1"/>
  <c r="O102" i="1"/>
  <c r="N87" i="1"/>
  <c r="N88" i="1" s="1"/>
  <c r="B28" i="1"/>
  <c r="B29" i="1" s="1"/>
  <c r="N55" i="1"/>
  <c r="N102" i="1"/>
  <c r="C111" i="1"/>
  <c r="B172" i="1"/>
  <c r="I173" i="1" s="1"/>
  <c r="J28" i="1"/>
  <c r="B66" i="1"/>
  <c r="D67" i="1" s="1"/>
  <c r="B101" i="1"/>
  <c r="C102" i="1" s="1"/>
  <c r="M102" i="1"/>
  <c r="B87" i="1"/>
  <c r="C88" i="1" s="1"/>
  <c r="B122" i="1"/>
  <c r="J123" i="1" s="1"/>
  <c r="F218" i="1"/>
  <c r="J219" i="1" s="1"/>
  <c r="B47" i="1"/>
  <c r="C48" i="1" s="1"/>
  <c r="J87" i="1"/>
  <c r="M88" i="1" s="1"/>
  <c r="B285" i="1"/>
  <c r="N53" i="1"/>
  <c r="L35" i="1"/>
  <c r="L37" i="1" s="1"/>
  <c r="N57" i="1" l="1"/>
  <c r="B102" i="1"/>
  <c r="J102" i="1"/>
  <c r="Q88" i="1"/>
  <c r="P88" i="1"/>
  <c r="K88" i="1"/>
  <c r="F102" i="1"/>
  <c r="H173" i="1"/>
  <c r="M173" i="1"/>
  <c r="F173" i="1"/>
  <c r="O88" i="1"/>
  <c r="M112" i="1"/>
  <c r="H102" i="1"/>
  <c r="J88" i="1"/>
  <c r="D123" i="1"/>
  <c r="D29" i="1"/>
  <c r="C29" i="1"/>
  <c r="B123" i="1"/>
  <c r="E123" i="1"/>
  <c r="G67" i="1"/>
  <c r="D48" i="1"/>
  <c r="D102" i="1"/>
  <c r="I102" i="1"/>
  <c r="I219" i="1"/>
  <c r="B48" i="1"/>
  <c r="I123" i="1"/>
  <c r="C112" i="1"/>
  <c r="G123" i="1"/>
  <c r="E102" i="1"/>
  <c r="G102" i="1"/>
  <c r="G219" i="1"/>
  <c r="F123" i="1"/>
  <c r="C123" i="1"/>
  <c r="I67" i="1"/>
  <c r="H219" i="1"/>
  <c r="H123" i="1"/>
  <c r="J67" i="1"/>
  <c r="L88" i="1"/>
  <c r="B88" i="1"/>
  <c r="E48" i="1"/>
  <c r="E173" i="1"/>
  <c r="E67" i="1"/>
  <c r="N173" i="1"/>
  <c r="F88" i="1"/>
  <c r="B67" i="1"/>
  <c r="D88" i="1"/>
  <c r="C173" i="1"/>
  <c r="F48" i="1"/>
  <c r="C67" i="1"/>
  <c r="G48" i="1"/>
  <c r="H67" i="1"/>
  <c r="G173" i="1"/>
  <c r="F67" i="1"/>
  <c r="K173" i="1"/>
  <c r="B173" i="1"/>
  <c r="E88" i="1"/>
  <c r="D173" i="1"/>
  <c r="L173" i="1"/>
  <c r="J173" i="1"/>
  <c r="O57" i="1" l="1"/>
  <c r="O54" i="1"/>
  <c r="O56" i="1"/>
  <c r="O53" i="1"/>
  <c r="O55" i="1"/>
  <c r="F219" i="1"/>
</calcChain>
</file>

<file path=xl/sharedStrings.xml><?xml version="1.0" encoding="utf-8"?>
<sst xmlns="http://schemas.openxmlformats.org/spreadsheetml/2006/main" count="400" uniqueCount="260">
  <si>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</si>
  <si>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</si>
  <si>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</si>
  <si>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</si>
  <si>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 xml:space="preserve">Periodo : Enero - Abril 2019 </t>
    </r>
    <r>
      <rPr>
        <b/>
        <i/>
        <sz val="14"/>
        <color theme="0"/>
        <rFont val="Arial"/>
        <family val="2"/>
      </rPr>
      <t>(Preliminar)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</si>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</sst>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9" fontId="17" fillId="5" borderId="2" xfId="1" applyNumberFormat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9" fontId="17" fillId="5" borderId="4" xfId="1" applyNumberFormat="1" applyFont="1" applyFill="1" applyBorder="1" applyAlignment="1">
      <alignment horizontal="center" vertical="center"/>
    </xf>
    <xf numFmtId="9" fontId="16" fillId="4" borderId="0" xfId="1" applyNumberFormat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9" fontId="22" fillId="2" borderId="0" xfId="4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0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7" fillId="5" borderId="17" xfId="2" applyNumberFormat="1" applyFont="1" applyFill="1" applyBorder="1" applyAlignment="1">
      <alignment horizontal="right"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0" fontId="17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vertical="center" wrapText="1"/>
    </xf>
    <xf numFmtId="0" fontId="32" fillId="6" borderId="0" xfId="6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32" fillId="6" borderId="0" xfId="6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</cellXfs>
  <cellStyles count="15"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9048</c:v>
                </c:pt>
                <c:pt idx="1">
                  <c:v>6770</c:v>
                </c:pt>
                <c:pt idx="2">
                  <c:v>37022</c:v>
                </c:pt>
                <c:pt idx="3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4763</c:v>
                </c:pt>
                <c:pt idx="1">
                  <c:v>2628</c:v>
                </c:pt>
                <c:pt idx="2">
                  <c:v>18713</c:v>
                </c:pt>
                <c:pt idx="3">
                  <c:v>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2933</c:v>
                </c:pt>
                <c:pt idx="1">
                  <c:v>2096</c:v>
                </c:pt>
                <c:pt idx="2">
                  <c:v>16484</c:v>
                </c:pt>
                <c:pt idx="3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CEM'!$L$100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1283</c:v>
                </c:pt>
                <c:pt idx="1">
                  <c:v>2020</c:v>
                </c:pt>
                <c:pt idx="2">
                  <c:v>1674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CEM'!$M$101:$P$101</c:f>
              <c:numCache>
                <c:formatCode>#,##0</c:formatCode>
                <c:ptCount val="4"/>
                <c:pt idx="0">
                  <c:v>69</c:v>
                </c:pt>
                <c:pt idx="1">
                  <c:v>26</c:v>
                </c:pt>
                <c:pt idx="2">
                  <c:v>151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48522</c:v>
                </c:pt>
                <c:pt idx="1">
                  <c:v>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16893</c:v>
                </c:pt>
                <c:pt idx="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67207</xdr:colOff>
      <xdr:row>51</xdr:row>
      <xdr:rowOff>34635</xdr:rowOff>
    </xdr:from>
    <xdr:to>
      <xdr:col>16</xdr:col>
      <xdr:colOff>673966</xdr:colOff>
      <xdr:row>68</xdr:row>
      <xdr:rowOff>1073726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1AEDDF0-065A-46AA-B385-3B59CD21B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94</xdr:row>
      <xdr:rowOff>43295</xdr:rowOff>
    </xdr:from>
    <xdr:to>
      <xdr:col>16</xdr:col>
      <xdr:colOff>683636</xdr:colOff>
      <xdr:row>102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4A9CC39-423C-4C95-A347-277B55E1C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155863</xdr:colOff>
      <xdr:row>14</xdr:row>
      <xdr:rowOff>17318</xdr:rowOff>
    </xdr:from>
    <xdr:to>
      <xdr:col>16</xdr:col>
      <xdr:colOff>574962</xdr:colOff>
      <xdr:row>30</xdr:row>
      <xdr:rowOff>15585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67EE04D-BDC9-4D01-BD75-9FFFC737E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96973</xdr:colOff>
      <xdr:row>48</xdr:row>
      <xdr:rowOff>926524</xdr:rowOff>
    </xdr:from>
    <xdr:to>
      <xdr:col>16</xdr:col>
      <xdr:colOff>570131</xdr:colOff>
      <xdr:row>48</xdr:row>
      <xdr:rowOff>1359478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69C3A90-3BEF-482B-82FF-0BC448986D53}"/>
            </a:ext>
          </a:extLst>
        </xdr:cNvPr>
        <xdr:cNvSpPr txBox="1"/>
      </xdr:nvSpPr>
      <xdr:spPr>
        <a:xfrm>
          <a:off x="96973" y="8451274"/>
          <a:ext cx="14301726" cy="43295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138546</xdr:colOff>
      <xdr:row>91</xdr:row>
      <xdr:rowOff>9931</xdr:rowOff>
    </xdr:from>
    <xdr:to>
      <xdr:col>16</xdr:col>
      <xdr:colOff>562841</xdr:colOff>
      <xdr:row>91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986C033-5313-416A-B22E-0DB994137C72}"/>
            </a:ext>
          </a:extLst>
        </xdr:cNvPr>
        <xdr:cNvSpPr/>
      </xdr:nvSpPr>
      <xdr:spPr>
        <a:xfrm>
          <a:off x="138546" y="14739045"/>
          <a:ext cx="14252863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630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169 casos, Junín 145 casos, La Libertad 117 casos, Cusco 106 casos, Huánuco 86 casos, Loreto 85 casos, Ancash 83 casos, Ica 83 casos, San Martín 79 casos y Piura 69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542565</xdr:colOff>
      <xdr:row>18</xdr:row>
      <xdr:rowOff>140470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A9CDDF0B-9633-42EC-A01D-8E3BA85D8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05565" y="3863879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593907</xdr:colOff>
      <xdr:row>18</xdr:row>
      <xdr:rowOff>46562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8988A92-B184-4BA8-B7D7-A9DD08A82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985066" y="3769971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A62B8C2D-CEEB-48F5-BE03-4E09A717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25977</xdr:colOff>
      <xdr:row>33</xdr:row>
      <xdr:rowOff>34637</xdr:rowOff>
    </xdr:from>
    <xdr:to>
      <xdr:col>16</xdr:col>
      <xdr:colOff>692727</xdr:colOff>
      <xdr:row>48</xdr:row>
      <xdr:rowOff>753341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B6A5682-ACDB-478B-84FC-15140CA1D467}"/>
            </a:ext>
          </a:extLst>
        </xdr:cNvPr>
        <xdr:cNvGrpSpPr/>
      </xdr:nvGrpSpPr>
      <xdr:grpSpPr>
        <a:xfrm>
          <a:off x="10636827" y="5987762"/>
          <a:ext cx="3867150" cy="2271279"/>
          <a:chOff x="12275819" y="4570065"/>
          <a:chExt cx="380627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9DF4ADD9-2BC1-46C7-88C7-98D87809BB6F}"/>
              </a:ext>
            </a:extLst>
          </xdr:cNvPr>
          <xdr:cNvGraphicFramePr>
            <a:graphicFrameLocks/>
          </xdr:cNvGraphicFramePr>
        </xdr:nvGraphicFramePr>
        <xdr:xfrm>
          <a:off x="12275819" y="4570065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9D1A514A-47F0-48F8-8E43-0727AC53A925}"/>
              </a:ext>
            </a:extLst>
          </xdr:cNvPr>
          <xdr:cNvSpPr txBox="1"/>
        </xdr:nvSpPr>
        <xdr:spPr>
          <a:xfrm>
            <a:off x="14229713" y="6669972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AF20F66D-5F7B-4289-9530-D86A6926D0C3}"/>
              </a:ext>
            </a:extLst>
          </xdr:cNvPr>
          <xdr:cNvSpPr txBox="1"/>
        </xdr:nvSpPr>
        <xdr:spPr>
          <a:xfrm>
            <a:off x="15445105" y="5108798"/>
            <a:ext cx="611461" cy="45760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66 %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286"/>
  <sheetViews>
    <sheetView tabSelected="1" view="pageBreakPreview" zoomScaleNormal="100" zoomScaleSheetLayoutView="100" workbookViewId="0">
      <selection activeCell="P1" sqref="P1"/>
    </sheetView>
  </sheetViews>
  <sheetFormatPr baseColWidth="10" defaultRowHeight="15" x14ac:dyDescent="0.25"/>
  <cols>
    <col min="1" max="1" width="15.7109375" style="126" customWidth="1"/>
    <col min="2" max="2" width="11.85546875" style="126" customWidth="1"/>
    <col min="3" max="3" width="13.7109375" style="126" customWidth="1"/>
    <col min="4" max="4" width="13.5703125" style="126" customWidth="1"/>
    <col min="5" max="5" width="12.42578125" style="126" customWidth="1"/>
    <col min="6" max="7" width="14.5703125" style="126" customWidth="1"/>
    <col min="8" max="8" width="12.85546875" style="126" customWidth="1"/>
    <col min="9" max="9" width="10.7109375" style="126" customWidth="1"/>
    <col min="10" max="10" width="11.28515625" style="126" customWidth="1"/>
    <col min="11" max="11" width="15.7109375" style="126" customWidth="1"/>
    <col min="12" max="12" width="12.140625" style="126" customWidth="1"/>
    <col min="13" max="13" width="13.42578125" style="126" customWidth="1"/>
    <col min="14" max="14" width="13.140625" style="126" customWidth="1"/>
    <col min="15" max="17" width="10.7109375" style="126" customWidth="1"/>
    <col min="18" max="16384" width="11.42578125" style="126"/>
  </cols>
  <sheetData>
    <row r="1" spans="1:17" ht="45.7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9.5" x14ac:dyDescent="0.25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3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7"/>
    </row>
    <row r="5" spans="1:17" ht="24.75" customHeight="1" x14ac:dyDescent="0.25">
      <c r="A5" s="178" t="s">
        <v>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17" ht="24.75" customHeight="1" x14ac:dyDescent="0.25">
      <c r="A6" s="178" t="s">
        <v>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7" ht="24.75" customHeight="1" x14ac:dyDescent="0.25">
      <c r="A7" s="179" t="s">
        <v>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</row>
    <row r="8" spans="1:17" ht="18.75" x14ac:dyDescent="0.25">
      <c r="A8" s="180" t="s">
        <v>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27"/>
    </row>
    <row r="10" spans="1:17" ht="3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1:17" ht="18.75" thickBot="1" x14ac:dyDescent="0.3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7" ht="16.5" thickBot="1" x14ac:dyDescent="0.3">
      <c r="A13" s="128" t="s">
        <v>244</v>
      </c>
      <c r="B13" s="128"/>
      <c r="C13" s="128"/>
      <c r="D13" s="128"/>
      <c r="E13" s="151"/>
      <c r="F13" s="128" t="s">
        <v>245</v>
      </c>
      <c r="G13" s="128"/>
      <c r="H13" s="128"/>
      <c r="I13" s="128"/>
      <c r="J13" s="128"/>
      <c r="K13" s="151"/>
      <c r="L13" s="151"/>
      <c r="M13" s="151"/>
      <c r="N13" s="151"/>
      <c r="O13" s="151"/>
      <c r="P13" s="151"/>
      <c r="Q13" s="152"/>
    </row>
    <row r="14" spans="1:17" ht="3.75" customHeight="1" x14ac:dyDescent="0.25">
      <c r="A14" s="34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ht="31.5" customHeight="1" x14ac:dyDescent="0.25">
      <c r="A15" s="51" t="s">
        <v>6</v>
      </c>
      <c r="B15" s="52" t="s">
        <v>7</v>
      </c>
      <c r="C15" s="52" t="s">
        <v>8</v>
      </c>
      <c r="D15" s="52" t="s">
        <v>9</v>
      </c>
      <c r="E15" s="73"/>
      <c r="F15" s="53" t="s">
        <v>243</v>
      </c>
      <c r="G15" s="54" t="s">
        <v>10</v>
      </c>
      <c r="H15" s="52" t="s">
        <v>8</v>
      </c>
      <c r="I15" s="52" t="s">
        <v>9</v>
      </c>
      <c r="J15" s="52" t="s">
        <v>7</v>
      </c>
      <c r="K15" s="73"/>
      <c r="L15" s="73"/>
      <c r="M15" s="73"/>
      <c r="N15" s="73"/>
      <c r="O15" s="73"/>
      <c r="P15" s="73"/>
      <c r="Q15" s="73"/>
    </row>
    <row r="16" spans="1:17" x14ac:dyDescent="0.25">
      <c r="A16" s="7" t="s">
        <v>11</v>
      </c>
      <c r="B16" s="8">
        <f>C16+D16</f>
        <v>14491</v>
      </c>
      <c r="C16" s="9">
        <v>12575</v>
      </c>
      <c r="D16" s="9">
        <v>1916</v>
      </c>
      <c r="E16" s="10"/>
      <c r="F16" s="11" t="s">
        <v>12</v>
      </c>
      <c r="G16" s="8">
        <v>240</v>
      </c>
      <c r="H16" s="9">
        <v>21811</v>
      </c>
      <c r="I16" s="9">
        <v>3618</v>
      </c>
      <c r="J16" s="8">
        <f>I16+H16</f>
        <v>25429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13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14</v>
      </c>
      <c r="G17" s="8">
        <v>5</v>
      </c>
      <c r="H17" s="9">
        <v>2351</v>
      </c>
      <c r="I17" s="9">
        <v>511</v>
      </c>
      <c r="J17" s="8">
        <f>I17+H17</f>
        <v>2862</v>
      </c>
      <c r="K17" s="10"/>
      <c r="L17" s="10"/>
      <c r="M17" s="10"/>
      <c r="N17" s="10"/>
      <c r="O17" s="10"/>
      <c r="P17" s="10"/>
      <c r="Q17" s="10"/>
    </row>
    <row r="18" spans="1:17" x14ac:dyDescent="0.25">
      <c r="A18" s="12" t="s">
        <v>15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16</v>
      </c>
      <c r="G18" s="8">
        <v>105</v>
      </c>
      <c r="H18" s="9">
        <v>24175</v>
      </c>
      <c r="I18" s="9">
        <v>3598</v>
      </c>
      <c r="J18" s="8">
        <f>I18+H18</f>
        <v>27773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17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18</v>
      </c>
      <c r="G19" s="16">
        <v>1</v>
      </c>
      <c r="H19" s="17">
        <v>185</v>
      </c>
      <c r="I19" s="17">
        <v>22</v>
      </c>
      <c r="J19" s="16">
        <f>I19+H19</f>
        <v>207</v>
      </c>
      <c r="K19" s="10"/>
      <c r="L19" s="10"/>
      <c r="M19" s="10"/>
      <c r="N19" s="10"/>
      <c r="O19" s="10"/>
      <c r="P19" s="10"/>
      <c r="Q19" s="10"/>
    </row>
    <row r="20" spans="1:17" hidden="1" x14ac:dyDescent="0.25">
      <c r="A20" s="12" t="s">
        <v>19</v>
      </c>
      <c r="B20" s="13">
        <f t="shared" si="0"/>
        <v>0</v>
      </c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idden="1" x14ac:dyDescent="0.25">
      <c r="A21" s="12" t="s">
        <v>20</v>
      </c>
      <c r="B21" s="13">
        <f t="shared" si="0"/>
        <v>0</v>
      </c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idden="1" x14ac:dyDescent="0.25">
      <c r="A22" s="12" t="s">
        <v>21</v>
      </c>
      <c r="B22" s="13">
        <f t="shared" si="0"/>
        <v>0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22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23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24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25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26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51" t="s">
        <v>7</v>
      </c>
      <c r="B28" s="19">
        <f>SUM(B16:B27)</f>
        <v>56271</v>
      </c>
      <c r="C28" s="19">
        <f>SUM(C16:C27)</f>
        <v>48522</v>
      </c>
      <c r="D28" s="19">
        <f>SUM(D16:D27)</f>
        <v>7749</v>
      </c>
      <c r="E28" s="10"/>
      <c r="F28" s="51" t="s">
        <v>7</v>
      </c>
      <c r="G28" s="19">
        <f>SUM(G16:G27)</f>
        <v>351</v>
      </c>
      <c r="H28" s="19">
        <f>SUM(H16:H27)</f>
        <v>48522</v>
      </c>
      <c r="I28" s="19">
        <f>SUM(I16:I27)</f>
        <v>7749</v>
      </c>
      <c r="J28" s="19">
        <f>SUM(J16:J27)</f>
        <v>56271</v>
      </c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27</v>
      </c>
      <c r="B29" s="21">
        <f>B28/$B28</f>
        <v>1</v>
      </c>
      <c r="C29" s="21">
        <f>C28/$B28</f>
        <v>0.86229141120648289</v>
      </c>
      <c r="D29" s="21">
        <f>D28/$B28</f>
        <v>0.13770858879351708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spans="1:17" ht="107.25" customHeight="1" x14ac:dyDescent="0.25">
      <c r="A30" s="22"/>
      <c r="B30" s="23"/>
      <c r="C30" s="23"/>
      <c r="D30" s="23"/>
      <c r="E30" s="79"/>
      <c r="F30" s="73"/>
      <c r="G30" s="73"/>
      <c r="H30" s="73"/>
      <c r="I30" s="73"/>
      <c r="J30" s="73"/>
      <c r="K30" s="79"/>
      <c r="L30" s="73"/>
      <c r="M30" s="73"/>
      <c r="N30" s="73"/>
      <c r="O30" s="73"/>
      <c r="P30" s="73"/>
      <c r="Q30" s="73"/>
    </row>
    <row r="31" spans="1:17" ht="3.75" customHeight="1" x14ac:dyDescent="0.25">
      <c r="A31" s="22"/>
      <c r="B31" s="23"/>
      <c r="C31" s="23"/>
      <c r="D31" s="23"/>
      <c r="E31" s="79"/>
      <c r="F31" s="73"/>
      <c r="G31" s="73"/>
      <c r="H31" s="73"/>
      <c r="I31" s="73"/>
      <c r="J31" s="73"/>
      <c r="K31" s="79"/>
      <c r="L31" s="73"/>
      <c r="M31" s="73"/>
      <c r="N31" s="73"/>
      <c r="O31" s="73"/>
      <c r="P31" s="73"/>
      <c r="Q31" s="73"/>
    </row>
    <row r="32" spans="1:17" ht="16.5" thickBot="1" x14ac:dyDescent="0.3">
      <c r="A32" s="128" t="s">
        <v>246</v>
      </c>
      <c r="B32" s="129"/>
      <c r="C32" s="129"/>
      <c r="D32" s="129"/>
      <c r="E32" s="129"/>
      <c r="F32" s="129"/>
      <c r="G32" s="128"/>
      <c r="H32" s="152"/>
      <c r="I32" s="128" t="s">
        <v>28</v>
      </c>
      <c r="J32" s="129"/>
      <c r="K32" s="129"/>
      <c r="L32" s="129"/>
      <c r="M32" s="129"/>
      <c r="N32" s="129"/>
      <c r="O32" s="129"/>
      <c r="P32" s="129"/>
      <c r="Q32" s="129"/>
    </row>
    <row r="33" spans="1:17" ht="3.75" customHeight="1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73"/>
    </row>
    <row r="34" spans="1:17" ht="31.5" customHeight="1" x14ac:dyDescent="0.25">
      <c r="A34" s="51" t="s">
        <v>6</v>
      </c>
      <c r="B34" s="52" t="s">
        <v>7</v>
      </c>
      <c r="C34" s="24" t="s">
        <v>29</v>
      </c>
      <c r="D34" s="24" t="s">
        <v>30</v>
      </c>
      <c r="E34" s="24" t="s">
        <v>31</v>
      </c>
      <c r="F34" s="24" t="s">
        <v>32</v>
      </c>
      <c r="G34" s="24" t="s">
        <v>33</v>
      </c>
      <c r="H34" s="25"/>
      <c r="I34" s="181" t="s">
        <v>34</v>
      </c>
      <c r="J34" s="181"/>
      <c r="K34" s="52" t="s">
        <v>35</v>
      </c>
      <c r="L34" s="52" t="s">
        <v>27</v>
      </c>
      <c r="M34" s="26"/>
      <c r="N34" s="73"/>
      <c r="O34" s="73"/>
      <c r="P34" s="73"/>
      <c r="Q34" s="73"/>
    </row>
    <row r="35" spans="1:17" x14ac:dyDescent="0.25">
      <c r="A35" s="7" t="s">
        <v>11</v>
      </c>
      <c r="B35" s="8">
        <f t="shared" ref="B35:B46" si="1">C35+D35+E35+F35+G35</f>
        <v>14491</v>
      </c>
      <c r="C35" s="9">
        <v>11570</v>
      </c>
      <c r="D35" s="9">
        <v>1102</v>
      </c>
      <c r="E35" s="9">
        <v>1362</v>
      </c>
      <c r="F35" s="9">
        <v>424</v>
      </c>
      <c r="G35" s="9">
        <v>33</v>
      </c>
      <c r="H35" s="27"/>
      <c r="I35" s="7" t="s">
        <v>36</v>
      </c>
      <c r="J35" s="7"/>
      <c r="K35" s="8">
        <v>16893</v>
      </c>
      <c r="L35" s="28">
        <f>K35/K37</f>
        <v>0.30020792237564642</v>
      </c>
      <c r="M35" s="26"/>
      <c r="N35" s="10"/>
      <c r="O35" s="10"/>
      <c r="P35" s="10"/>
      <c r="Q35" s="10"/>
    </row>
    <row r="36" spans="1:17" x14ac:dyDescent="0.25">
      <c r="A36" s="12" t="s">
        <v>13</v>
      </c>
      <c r="B36" s="8">
        <f t="shared" si="1"/>
        <v>12941</v>
      </c>
      <c r="C36" s="9">
        <v>10223</v>
      </c>
      <c r="D36" s="9">
        <v>1107</v>
      </c>
      <c r="E36" s="9">
        <v>1213</v>
      </c>
      <c r="F36" s="9">
        <v>368</v>
      </c>
      <c r="G36" s="9">
        <v>30</v>
      </c>
      <c r="H36" s="29"/>
      <c r="I36" s="18" t="s">
        <v>37</v>
      </c>
      <c r="J36" s="18"/>
      <c r="K36" s="16">
        <v>39378</v>
      </c>
      <c r="L36" s="30">
        <f>K36/K37</f>
        <v>0.69979207762435358</v>
      </c>
      <c r="M36" s="26"/>
      <c r="N36" s="10"/>
      <c r="O36" s="10"/>
      <c r="P36" s="10"/>
      <c r="Q36" s="10"/>
    </row>
    <row r="37" spans="1:17" x14ac:dyDescent="0.25">
      <c r="A37" s="12" t="s">
        <v>15</v>
      </c>
      <c r="B37" s="8">
        <f t="shared" si="1"/>
        <v>14420</v>
      </c>
      <c r="C37" s="9">
        <v>11223</v>
      </c>
      <c r="D37" s="9">
        <v>1218</v>
      </c>
      <c r="E37" s="9">
        <v>1515</v>
      </c>
      <c r="F37" s="9">
        <v>427</v>
      </c>
      <c r="G37" s="9">
        <v>37</v>
      </c>
      <c r="H37" s="29"/>
      <c r="I37" s="51" t="s">
        <v>7</v>
      </c>
      <c r="J37" s="51"/>
      <c r="K37" s="19">
        <f>K35+K36</f>
        <v>56271</v>
      </c>
      <c r="L37" s="31">
        <f>L35+L36</f>
        <v>1</v>
      </c>
      <c r="M37" s="26"/>
      <c r="N37" s="10"/>
      <c r="O37" s="10"/>
      <c r="P37" s="10"/>
      <c r="Q37" s="10"/>
    </row>
    <row r="38" spans="1:17" x14ac:dyDescent="0.25">
      <c r="A38" s="12" t="s">
        <v>17</v>
      </c>
      <c r="B38" s="8">
        <f t="shared" si="1"/>
        <v>14419</v>
      </c>
      <c r="C38" s="9">
        <v>11267</v>
      </c>
      <c r="D38" s="9">
        <v>1324</v>
      </c>
      <c r="E38" s="9">
        <v>1407</v>
      </c>
      <c r="F38" s="9">
        <v>376</v>
      </c>
      <c r="G38" s="9">
        <v>45</v>
      </c>
      <c r="H38" s="29"/>
      <c r="I38" s="10"/>
      <c r="J38" s="10"/>
      <c r="K38" s="10"/>
      <c r="L38" s="10"/>
      <c r="M38" s="26"/>
      <c r="N38" s="10"/>
      <c r="O38" s="10"/>
      <c r="P38" s="10"/>
      <c r="Q38" s="10"/>
    </row>
    <row r="39" spans="1:17" hidden="1" x14ac:dyDescent="0.25">
      <c r="A39" s="12" t="s">
        <v>19</v>
      </c>
      <c r="B39" s="8">
        <f t="shared" si="1"/>
        <v>0</v>
      </c>
      <c r="C39" s="9"/>
      <c r="D39" s="9"/>
      <c r="E39" s="9"/>
      <c r="F39" s="9"/>
      <c r="G39" s="9"/>
      <c r="H39" s="29"/>
      <c r="I39" s="10"/>
      <c r="J39" s="10"/>
      <c r="K39" s="10"/>
      <c r="L39" s="10"/>
      <c r="M39" s="26"/>
      <c r="N39" s="32"/>
      <c r="O39" s="33"/>
      <c r="P39" s="10"/>
      <c r="Q39" s="10"/>
    </row>
    <row r="40" spans="1:17" hidden="1" x14ac:dyDescent="0.25">
      <c r="A40" s="12" t="s">
        <v>20</v>
      </c>
      <c r="B40" s="8">
        <f t="shared" si="1"/>
        <v>0</v>
      </c>
      <c r="C40" s="9"/>
      <c r="D40" s="9"/>
      <c r="E40" s="9"/>
      <c r="F40" s="9"/>
      <c r="G40" s="9"/>
      <c r="H40" s="29"/>
      <c r="I40" s="10"/>
      <c r="J40" s="10"/>
      <c r="K40" s="10"/>
      <c r="L40" s="10"/>
      <c r="M40" s="26"/>
      <c r="N40" s="32"/>
      <c r="O40" s="33"/>
      <c r="P40" s="10"/>
      <c r="Q40" s="10"/>
    </row>
    <row r="41" spans="1:17" hidden="1" x14ac:dyDescent="0.25">
      <c r="A41" s="12" t="s">
        <v>21</v>
      </c>
      <c r="B41" s="8">
        <f t="shared" si="1"/>
        <v>0</v>
      </c>
      <c r="C41" s="9"/>
      <c r="D41" s="9"/>
      <c r="E41" s="9"/>
      <c r="F41" s="9"/>
      <c r="G41" s="9"/>
      <c r="H41" s="29"/>
      <c r="I41" s="10"/>
      <c r="J41" s="10"/>
      <c r="K41" s="10"/>
      <c r="L41" s="10"/>
      <c r="M41" s="26"/>
      <c r="N41" s="32"/>
      <c r="O41" s="33"/>
      <c r="P41" s="10"/>
      <c r="Q41" s="10"/>
    </row>
    <row r="42" spans="1:17" hidden="1" x14ac:dyDescent="0.25">
      <c r="A42" s="12" t="s">
        <v>22</v>
      </c>
      <c r="B42" s="8">
        <f t="shared" si="1"/>
        <v>0</v>
      </c>
      <c r="C42" s="9"/>
      <c r="D42" s="9"/>
      <c r="E42" s="9"/>
      <c r="F42" s="9"/>
      <c r="G42" s="9"/>
      <c r="H42" s="29"/>
      <c r="I42" s="10"/>
      <c r="J42" s="10"/>
      <c r="K42" s="10"/>
      <c r="L42" s="10"/>
      <c r="M42" s="26"/>
      <c r="N42" s="32"/>
      <c r="O42" s="33"/>
      <c r="P42" s="10"/>
      <c r="Q42" s="10"/>
    </row>
    <row r="43" spans="1:17" hidden="1" x14ac:dyDescent="0.25">
      <c r="A43" s="12" t="s">
        <v>23</v>
      </c>
      <c r="B43" s="8">
        <f t="shared" si="1"/>
        <v>0</v>
      </c>
      <c r="C43" s="9"/>
      <c r="D43" s="9"/>
      <c r="E43" s="9"/>
      <c r="F43" s="9"/>
      <c r="G43" s="9"/>
      <c r="H43" s="29"/>
      <c r="I43" s="10"/>
      <c r="J43" s="10"/>
      <c r="K43" s="10"/>
      <c r="L43" s="10"/>
      <c r="M43" s="26"/>
      <c r="N43" s="32"/>
      <c r="O43" s="33"/>
      <c r="P43" s="10"/>
      <c r="Q43" s="10"/>
    </row>
    <row r="44" spans="1:17" hidden="1" x14ac:dyDescent="0.25">
      <c r="A44" s="12" t="s">
        <v>24</v>
      </c>
      <c r="B44" s="8">
        <f t="shared" si="1"/>
        <v>0</v>
      </c>
      <c r="C44" s="9"/>
      <c r="D44" s="9"/>
      <c r="E44" s="9"/>
      <c r="F44" s="9"/>
      <c r="G44" s="9"/>
      <c r="H44" s="29"/>
      <c r="I44" s="10"/>
      <c r="J44" s="10"/>
      <c r="K44" s="10"/>
      <c r="L44" s="10"/>
      <c r="M44" s="26"/>
      <c r="N44" s="32"/>
      <c r="O44" s="33"/>
      <c r="P44" s="10"/>
      <c r="Q44" s="10"/>
    </row>
    <row r="45" spans="1:17" hidden="1" x14ac:dyDescent="0.25">
      <c r="A45" s="12" t="s">
        <v>25</v>
      </c>
      <c r="B45" s="8">
        <f t="shared" si="1"/>
        <v>0</v>
      </c>
      <c r="C45" s="9"/>
      <c r="D45" s="9"/>
      <c r="E45" s="9"/>
      <c r="F45" s="9"/>
      <c r="G45" s="9"/>
      <c r="H45" s="29"/>
      <c r="I45" s="10"/>
      <c r="J45" s="10"/>
      <c r="K45" s="10"/>
      <c r="L45" s="10"/>
      <c r="M45" s="26"/>
      <c r="N45" s="32"/>
      <c r="O45" s="33"/>
      <c r="P45" s="10"/>
      <c r="Q45" s="10"/>
    </row>
    <row r="46" spans="1:17" hidden="1" x14ac:dyDescent="0.25">
      <c r="A46" s="18" t="s">
        <v>26</v>
      </c>
      <c r="B46" s="16">
        <f t="shared" si="1"/>
        <v>0</v>
      </c>
      <c r="C46" s="17"/>
      <c r="D46" s="17"/>
      <c r="E46" s="17"/>
      <c r="F46" s="17"/>
      <c r="G46" s="17"/>
      <c r="H46" s="29"/>
      <c r="I46" s="10"/>
      <c r="J46" s="10"/>
      <c r="K46" s="10"/>
      <c r="L46" s="10"/>
      <c r="M46" s="26"/>
      <c r="N46" s="32"/>
      <c r="O46" s="33"/>
      <c r="P46" s="10"/>
      <c r="Q46" s="10"/>
    </row>
    <row r="47" spans="1:17" x14ac:dyDescent="0.25">
      <c r="A47" s="51" t="s">
        <v>7</v>
      </c>
      <c r="B47" s="19">
        <f t="shared" ref="B47:G47" si="2">SUM(B35:B46)</f>
        <v>56271</v>
      </c>
      <c r="C47" s="19">
        <f t="shared" si="2"/>
        <v>44283</v>
      </c>
      <c r="D47" s="19">
        <f t="shared" si="2"/>
        <v>4751</v>
      </c>
      <c r="E47" s="19">
        <f t="shared" si="2"/>
        <v>5497</v>
      </c>
      <c r="F47" s="19">
        <f t="shared" si="2"/>
        <v>1595</v>
      </c>
      <c r="G47" s="19">
        <f t="shared" si="2"/>
        <v>145</v>
      </c>
      <c r="H47" s="27"/>
      <c r="I47" s="10"/>
      <c r="J47" s="10"/>
      <c r="K47" s="10"/>
      <c r="L47" s="10"/>
      <c r="M47" s="34"/>
      <c r="N47" s="35"/>
      <c r="O47" s="35"/>
      <c r="P47" s="10"/>
      <c r="Q47" s="10"/>
    </row>
    <row r="48" spans="1:17" ht="15.75" thickBot="1" x14ac:dyDescent="0.3">
      <c r="A48" s="36" t="s">
        <v>27</v>
      </c>
      <c r="B48" s="37">
        <f t="shared" ref="B48:G48" si="3">B47/$B47</f>
        <v>1</v>
      </c>
      <c r="C48" s="37">
        <f t="shared" si="3"/>
        <v>0.78695953510689343</v>
      </c>
      <c r="D48" s="37">
        <f t="shared" si="3"/>
        <v>8.4430701427022803E-2</v>
      </c>
      <c r="E48" s="37">
        <f t="shared" si="3"/>
        <v>9.7687974267384625E-2</v>
      </c>
      <c r="F48" s="37">
        <f t="shared" si="3"/>
        <v>2.8344973432140888E-2</v>
      </c>
      <c r="G48" s="37">
        <f t="shared" si="3"/>
        <v>2.5768157665582627E-3</v>
      </c>
      <c r="H48" s="27"/>
      <c r="I48" s="73"/>
      <c r="J48" s="73"/>
      <c r="K48" s="73"/>
      <c r="L48" s="73"/>
      <c r="M48" s="73"/>
      <c r="N48" s="73"/>
      <c r="O48" s="73"/>
      <c r="P48" s="35"/>
      <c r="Q48" s="73"/>
    </row>
    <row r="49" spans="1:17" ht="108.75" customHeight="1" x14ac:dyDescent="0.25">
      <c r="A49" s="34"/>
      <c r="B49" s="38"/>
      <c r="C49" s="38"/>
      <c r="D49" s="38"/>
      <c r="E49" s="38"/>
      <c r="F49" s="73"/>
      <c r="G49" s="39"/>
      <c r="H49" s="39"/>
      <c r="I49" s="73"/>
      <c r="J49" s="73"/>
      <c r="K49" s="73"/>
      <c r="L49" s="73"/>
      <c r="M49" s="73"/>
      <c r="N49" s="73"/>
      <c r="O49" s="73"/>
      <c r="P49" s="35"/>
      <c r="Q49" s="73"/>
    </row>
    <row r="50" spans="1:17" ht="3.75" customHeight="1" x14ac:dyDescent="0.25">
      <c r="A50" s="34"/>
      <c r="B50" s="38"/>
      <c r="C50" s="38"/>
      <c r="D50" s="38"/>
      <c r="E50" s="38"/>
      <c r="F50" s="73"/>
      <c r="G50" s="39"/>
      <c r="H50" s="39"/>
      <c r="I50" s="73"/>
      <c r="J50" s="73"/>
      <c r="K50" s="73"/>
      <c r="L50" s="73"/>
      <c r="M50" s="73"/>
      <c r="N50" s="73"/>
      <c r="O50" s="73"/>
      <c r="P50" s="35"/>
      <c r="Q50" s="73"/>
    </row>
    <row r="51" spans="1:17" ht="16.5" thickBot="1" x14ac:dyDescent="0.3">
      <c r="A51" s="135" t="s">
        <v>247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29"/>
    </row>
    <row r="52" spans="1:17" ht="3.75" customHeight="1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  <row r="53" spans="1:17" ht="30" x14ac:dyDescent="0.25">
      <c r="A53" s="40" t="s">
        <v>38</v>
      </c>
      <c r="B53" s="52" t="s">
        <v>7</v>
      </c>
      <c r="C53" s="54" t="s">
        <v>39</v>
      </c>
      <c r="D53" s="54" t="s">
        <v>40</v>
      </c>
      <c r="E53" s="54" t="s">
        <v>41</v>
      </c>
      <c r="F53" s="54" t="s">
        <v>42</v>
      </c>
      <c r="G53" s="54" t="s">
        <v>43</v>
      </c>
      <c r="H53" s="54" t="s">
        <v>44</v>
      </c>
      <c r="I53" s="54" t="s">
        <v>45</v>
      </c>
      <c r="J53" s="54" t="s">
        <v>46</v>
      </c>
      <c r="K53" s="73"/>
      <c r="L53" s="73"/>
      <c r="M53" s="41" t="s">
        <v>47</v>
      </c>
      <c r="N53" s="42">
        <f>C66+D66</f>
        <v>9048</v>
      </c>
      <c r="O53" s="43">
        <f>N53/N$57</f>
        <v>0.16079330383323559</v>
      </c>
      <c r="P53" s="131"/>
      <c r="Q53" s="73"/>
    </row>
    <row r="54" spans="1:17" x14ac:dyDescent="0.25">
      <c r="A54" s="7" t="s">
        <v>11</v>
      </c>
      <c r="B54" s="8">
        <f t="shared" ref="B54:B65" si="4">SUM(C54:J54)</f>
        <v>14491</v>
      </c>
      <c r="C54" s="9">
        <v>697</v>
      </c>
      <c r="D54" s="9">
        <v>1499</v>
      </c>
      <c r="E54" s="9">
        <v>1666</v>
      </c>
      <c r="F54" s="9">
        <v>2271</v>
      </c>
      <c r="G54" s="9">
        <v>3339</v>
      </c>
      <c r="H54" s="9">
        <v>2643</v>
      </c>
      <c r="I54" s="9">
        <v>1544</v>
      </c>
      <c r="J54" s="9">
        <v>832</v>
      </c>
      <c r="K54" s="10"/>
      <c r="L54" s="10"/>
      <c r="M54" s="41" t="s">
        <v>48</v>
      </c>
      <c r="N54" s="42">
        <f>E66</f>
        <v>6770</v>
      </c>
      <c r="O54" s="43">
        <f>N54/N$57</f>
        <v>0.1203106395834444</v>
      </c>
      <c r="P54" s="44"/>
      <c r="Q54" s="10"/>
    </row>
    <row r="55" spans="1:17" x14ac:dyDescent="0.25">
      <c r="A55" s="12" t="s">
        <v>13</v>
      </c>
      <c r="B55" s="13">
        <f t="shared" si="4"/>
        <v>12941</v>
      </c>
      <c r="C55" s="9">
        <v>681</v>
      </c>
      <c r="D55" s="9">
        <v>1472</v>
      </c>
      <c r="E55" s="9">
        <v>1531</v>
      </c>
      <c r="F55" s="9">
        <v>2055</v>
      </c>
      <c r="G55" s="9">
        <v>2808</v>
      </c>
      <c r="H55" s="9">
        <v>2234</v>
      </c>
      <c r="I55" s="9">
        <v>1332</v>
      </c>
      <c r="J55" s="9">
        <v>828</v>
      </c>
      <c r="K55" s="10"/>
      <c r="L55" s="10"/>
      <c r="M55" s="41" t="s">
        <v>49</v>
      </c>
      <c r="N55" s="42">
        <f>F66+G66+H66+I66</f>
        <v>37022</v>
      </c>
      <c r="O55" s="43">
        <f>N55/N$57</f>
        <v>0.65792326420358627</v>
      </c>
      <c r="P55" s="44"/>
      <c r="Q55" s="10"/>
    </row>
    <row r="56" spans="1:17" x14ac:dyDescent="0.25">
      <c r="A56" s="12" t="s">
        <v>15</v>
      </c>
      <c r="B56" s="13">
        <f t="shared" si="4"/>
        <v>14420</v>
      </c>
      <c r="C56" s="9">
        <v>691</v>
      </c>
      <c r="D56" s="9">
        <v>1564</v>
      </c>
      <c r="E56" s="9">
        <v>1764</v>
      </c>
      <c r="F56" s="9">
        <v>2249</v>
      </c>
      <c r="G56" s="9">
        <v>3262</v>
      </c>
      <c r="H56" s="9">
        <v>2435</v>
      </c>
      <c r="I56" s="9">
        <v>1572</v>
      </c>
      <c r="J56" s="9">
        <v>883</v>
      </c>
      <c r="K56" s="10"/>
      <c r="L56" s="10"/>
      <c r="M56" s="41" t="s">
        <v>50</v>
      </c>
      <c r="N56" s="42">
        <f>J66</f>
        <v>3431</v>
      </c>
      <c r="O56" s="43">
        <f>N56/N$57</f>
        <v>6.0972792379733791E-2</v>
      </c>
      <c r="P56" s="44"/>
      <c r="Q56" s="10"/>
    </row>
    <row r="57" spans="1:17" x14ac:dyDescent="0.25">
      <c r="A57" s="12" t="s">
        <v>17</v>
      </c>
      <c r="B57" s="13">
        <f t="shared" si="4"/>
        <v>14419</v>
      </c>
      <c r="C57" s="9">
        <v>739</v>
      </c>
      <c r="D57" s="9">
        <v>1705</v>
      </c>
      <c r="E57" s="9">
        <v>1809</v>
      </c>
      <c r="F57" s="9">
        <v>2287</v>
      </c>
      <c r="G57" s="9">
        <v>3107</v>
      </c>
      <c r="H57" s="9">
        <v>2368</v>
      </c>
      <c r="I57" s="9">
        <v>1516</v>
      </c>
      <c r="J57" s="9">
        <v>888</v>
      </c>
      <c r="K57" s="10"/>
      <c r="L57" s="10"/>
      <c r="M57" s="46" t="s">
        <v>7</v>
      </c>
      <c r="N57" s="42">
        <f>SUM(N53:N56)</f>
        <v>56271</v>
      </c>
      <c r="O57" s="43">
        <f>N57/N$57</f>
        <v>1</v>
      </c>
      <c r="P57" s="44"/>
      <c r="Q57" s="10"/>
    </row>
    <row r="58" spans="1:17" hidden="1" x14ac:dyDescent="0.25">
      <c r="A58" s="12" t="s">
        <v>19</v>
      </c>
      <c r="B58" s="13">
        <f t="shared" si="4"/>
        <v>0</v>
      </c>
      <c r="C58" s="9"/>
      <c r="D58" s="9"/>
      <c r="E58" s="9"/>
      <c r="F58" s="9"/>
      <c r="G58" s="9"/>
      <c r="H58" s="9"/>
      <c r="I58" s="9"/>
      <c r="J58" s="9"/>
      <c r="K58" s="45"/>
      <c r="L58" s="45"/>
      <c r="M58" s="46"/>
      <c r="N58" s="46"/>
      <c r="O58" s="47"/>
      <c r="P58" s="44"/>
      <c r="Q58" s="10"/>
    </row>
    <row r="59" spans="1:17" hidden="1" x14ac:dyDescent="0.25">
      <c r="A59" s="12" t="s">
        <v>20</v>
      </c>
      <c r="B59" s="13">
        <f t="shared" si="4"/>
        <v>0</v>
      </c>
      <c r="C59" s="9"/>
      <c r="D59" s="9"/>
      <c r="E59" s="9"/>
      <c r="F59" s="9"/>
      <c r="G59" s="9"/>
      <c r="H59" s="9"/>
      <c r="I59" s="9"/>
      <c r="J59" s="9"/>
      <c r="K59" s="45"/>
      <c r="L59" s="45"/>
      <c r="M59" s="41"/>
      <c r="N59" s="46"/>
      <c r="O59" s="47"/>
      <c r="P59" s="48"/>
      <c r="Q59" s="10"/>
    </row>
    <row r="60" spans="1:17" hidden="1" x14ac:dyDescent="0.25">
      <c r="A60" s="12" t="s">
        <v>21</v>
      </c>
      <c r="B60" s="13">
        <f t="shared" si="4"/>
        <v>0</v>
      </c>
      <c r="C60" s="9"/>
      <c r="D60" s="9"/>
      <c r="E60" s="9"/>
      <c r="F60" s="9"/>
      <c r="G60" s="9"/>
      <c r="H60" s="9"/>
      <c r="I60" s="9"/>
      <c r="J60" s="9"/>
      <c r="K60" s="45"/>
      <c r="L60" s="45"/>
      <c r="M60" s="41"/>
      <c r="N60" s="46"/>
      <c r="O60" s="47"/>
      <c r="P60" s="48"/>
      <c r="Q60" s="10"/>
    </row>
    <row r="61" spans="1:17" hidden="1" x14ac:dyDescent="0.25">
      <c r="A61" s="12" t="s">
        <v>22</v>
      </c>
      <c r="B61" s="13">
        <f t="shared" si="4"/>
        <v>0</v>
      </c>
      <c r="C61" s="9"/>
      <c r="D61" s="9"/>
      <c r="E61" s="9"/>
      <c r="F61" s="9"/>
      <c r="G61" s="9"/>
      <c r="H61" s="9"/>
      <c r="I61" s="9"/>
      <c r="J61" s="9"/>
      <c r="K61" s="45"/>
      <c r="L61" s="45"/>
      <c r="M61" s="41"/>
      <c r="N61" s="46"/>
      <c r="O61" s="47"/>
      <c r="P61" s="48"/>
      <c r="Q61" s="10"/>
    </row>
    <row r="62" spans="1:17" hidden="1" x14ac:dyDescent="0.25">
      <c r="A62" s="12" t="s">
        <v>23</v>
      </c>
      <c r="B62" s="13">
        <f t="shared" si="4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41"/>
      <c r="N62" s="46"/>
      <c r="O62" s="47"/>
      <c r="P62" s="48"/>
      <c r="Q62" s="10"/>
    </row>
    <row r="63" spans="1:17" hidden="1" x14ac:dyDescent="0.25">
      <c r="A63" s="12" t="s">
        <v>24</v>
      </c>
      <c r="B63" s="13">
        <f t="shared" si="4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41"/>
      <c r="N63" s="46"/>
      <c r="O63" s="47"/>
      <c r="P63" s="48"/>
      <c r="Q63" s="10"/>
    </row>
    <row r="64" spans="1:17" hidden="1" x14ac:dyDescent="0.25">
      <c r="A64" s="12" t="s">
        <v>25</v>
      </c>
      <c r="B64" s="13">
        <f t="shared" si="4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41"/>
      <c r="N64" s="46"/>
      <c r="O64" s="47"/>
      <c r="P64" s="48"/>
      <c r="Q64" s="10"/>
    </row>
    <row r="65" spans="1:17" hidden="1" x14ac:dyDescent="0.25">
      <c r="A65" s="18" t="s">
        <v>26</v>
      </c>
      <c r="B65" s="16">
        <f t="shared" si="4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41"/>
      <c r="N65" s="46"/>
      <c r="O65" s="47"/>
      <c r="P65" s="48"/>
      <c r="Q65" s="10"/>
    </row>
    <row r="66" spans="1:17" x14ac:dyDescent="0.25">
      <c r="A66" s="51" t="s">
        <v>7</v>
      </c>
      <c r="B66" s="19">
        <f t="shared" ref="B66:J66" si="5">SUM(B54:B65)</f>
        <v>56271</v>
      </c>
      <c r="C66" s="19">
        <f t="shared" si="5"/>
        <v>2808</v>
      </c>
      <c r="D66" s="19">
        <f t="shared" si="5"/>
        <v>6240</v>
      </c>
      <c r="E66" s="19">
        <f t="shared" si="5"/>
        <v>6770</v>
      </c>
      <c r="F66" s="19">
        <f t="shared" si="5"/>
        <v>8862</v>
      </c>
      <c r="G66" s="19">
        <f t="shared" si="5"/>
        <v>12516</v>
      </c>
      <c r="H66" s="19">
        <f t="shared" si="5"/>
        <v>9680</v>
      </c>
      <c r="I66" s="19">
        <f t="shared" si="5"/>
        <v>5964</v>
      </c>
      <c r="J66" s="19">
        <f t="shared" si="5"/>
        <v>3431</v>
      </c>
      <c r="K66" s="10"/>
      <c r="L66" s="10"/>
      <c r="P66" s="46"/>
      <c r="Q66" s="10"/>
    </row>
    <row r="67" spans="1:17" ht="15.75" thickBot="1" x14ac:dyDescent="0.3">
      <c r="A67" s="20" t="s">
        <v>27</v>
      </c>
      <c r="B67" s="21">
        <f t="shared" ref="B67:J67" si="6">B66/$B66</f>
        <v>1</v>
      </c>
      <c r="C67" s="21">
        <f t="shared" si="6"/>
        <v>4.990137015514208E-2</v>
      </c>
      <c r="D67" s="21">
        <f t="shared" si="6"/>
        <v>0.11089193367809351</v>
      </c>
      <c r="E67" s="21">
        <f t="shared" si="6"/>
        <v>0.1203106395834444</v>
      </c>
      <c r="F67" s="21">
        <f t="shared" si="6"/>
        <v>0.15748787119475396</v>
      </c>
      <c r="G67" s="21">
        <f t="shared" si="6"/>
        <v>0.22242362851202219</v>
      </c>
      <c r="H67" s="21">
        <f t="shared" si="6"/>
        <v>0.17202466634678609</v>
      </c>
      <c r="I67" s="21">
        <f t="shared" si="6"/>
        <v>0.105987098150024</v>
      </c>
      <c r="J67" s="21">
        <f t="shared" si="6"/>
        <v>6.0972792379733791E-2</v>
      </c>
      <c r="K67" s="10"/>
      <c r="L67" s="10"/>
      <c r="M67" s="10"/>
      <c r="N67" s="10"/>
      <c r="O67" s="10"/>
      <c r="P67" s="46"/>
      <c r="Q67" s="10"/>
    </row>
    <row r="68" spans="1:17" x14ac:dyDescent="0.25">
      <c r="A68" s="132" t="s">
        <v>51</v>
      </c>
      <c r="B68" s="133"/>
      <c r="C68" s="73"/>
      <c r="D68" s="73"/>
      <c r="E68" s="73"/>
      <c r="F68" s="133"/>
      <c r="G68" s="133"/>
      <c r="H68" s="133"/>
      <c r="I68" s="133"/>
      <c r="J68" s="73"/>
      <c r="K68" s="73"/>
      <c r="L68" s="134"/>
      <c r="M68" s="73"/>
      <c r="N68" s="73"/>
      <c r="O68" s="73"/>
      <c r="P68" s="134"/>
      <c r="Q68" s="10"/>
    </row>
    <row r="69" spans="1:17" ht="90" customHeight="1" x14ac:dyDescent="0.25">
      <c r="A69" s="132"/>
      <c r="B69" s="133"/>
      <c r="C69" s="73"/>
      <c r="D69" s="73"/>
      <c r="E69" s="73"/>
      <c r="F69" s="133"/>
      <c r="G69" s="133"/>
      <c r="H69" s="133"/>
      <c r="I69" s="133"/>
      <c r="J69" s="73"/>
      <c r="K69" s="73"/>
      <c r="L69" s="134"/>
      <c r="M69" s="73"/>
      <c r="N69" s="73"/>
      <c r="O69" s="73"/>
      <c r="P69" s="134"/>
      <c r="Q69" s="10"/>
    </row>
    <row r="70" spans="1:17" ht="3.75" customHeight="1" x14ac:dyDescent="0.25">
      <c r="A70" s="132"/>
      <c r="B70" s="133"/>
      <c r="C70" s="73"/>
      <c r="D70" s="73"/>
      <c r="E70" s="73"/>
      <c r="F70" s="133"/>
      <c r="G70" s="133"/>
      <c r="H70" s="133"/>
      <c r="I70" s="133"/>
      <c r="J70" s="73"/>
      <c r="K70" s="73"/>
      <c r="L70" s="131"/>
      <c r="M70" s="44"/>
      <c r="N70" s="49"/>
      <c r="O70" s="50"/>
      <c r="P70" s="131"/>
      <c r="Q70" s="10"/>
    </row>
    <row r="71" spans="1:17" ht="16.5" thickBot="1" x14ac:dyDescent="0.3">
      <c r="A71" s="135" t="s">
        <v>248</v>
      </c>
      <c r="B71" s="129"/>
      <c r="C71" s="129"/>
      <c r="D71" s="129"/>
      <c r="E71" s="129"/>
      <c r="F71" s="129"/>
      <c r="G71" s="73"/>
      <c r="H71" s="128" t="s">
        <v>249</v>
      </c>
      <c r="I71" s="129"/>
      <c r="J71" s="129"/>
      <c r="K71" s="129"/>
      <c r="L71" s="136"/>
      <c r="M71" s="136"/>
      <c r="N71" s="136"/>
      <c r="O71" s="136"/>
      <c r="P71" s="136"/>
      <c r="Q71" s="128"/>
    </row>
    <row r="72" spans="1:17" ht="3.75" customHeight="1" x14ac:dyDescent="0.2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73"/>
    </row>
    <row r="73" spans="1:17" ht="34.5" customHeight="1" x14ac:dyDescent="0.25">
      <c r="A73" s="175" t="s">
        <v>6</v>
      </c>
      <c r="B73" s="157" t="s">
        <v>7</v>
      </c>
      <c r="C73" s="176" t="s">
        <v>52</v>
      </c>
      <c r="D73" s="163" t="s">
        <v>53</v>
      </c>
      <c r="E73" s="163" t="s">
        <v>54</v>
      </c>
      <c r="F73" s="163" t="s">
        <v>55</v>
      </c>
      <c r="G73" s="55"/>
      <c r="H73" s="175" t="s">
        <v>6</v>
      </c>
      <c r="I73" s="176" t="s">
        <v>56</v>
      </c>
      <c r="J73" s="163" t="s">
        <v>7</v>
      </c>
      <c r="K73" s="163" t="s">
        <v>57</v>
      </c>
      <c r="L73" s="163"/>
      <c r="M73" s="163"/>
      <c r="N73" s="163" t="s">
        <v>7</v>
      </c>
      <c r="O73" s="163" t="s">
        <v>58</v>
      </c>
      <c r="P73" s="163"/>
      <c r="Q73" s="163"/>
    </row>
    <row r="74" spans="1:17" ht="16.5" x14ac:dyDescent="0.25">
      <c r="A74" s="175"/>
      <c r="B74" s="157"/>
      <c r="C74" s="176"/>
      <c r="D74" s="157"/>
      <c r="E74" s="157"/>
      <c r="F74" s="157"/>
      <c r="G74" s="55"/>
      <c r="H74" s="175"/>
      <c r="I74" s="176"/>
      <c r="J74" s="163"/>
      <c r="K74" s="56" t="s">
        <v>59</v>
      </c>
      <c r="L74" s="56" t="s">
        <v>60</v>
      </c>
      <c r="M74" s="56" t="s">
        <v>61</v>
      </c>
      <c r="N74" s="163"/>
      <c r="O74" s="57" t="s">
        <v>59</v>
      </c>
      <c r="P74" s="57" t="s">
        <v>60</v>
      </c>
      <c r="Q74" s="57" t="s">
        <v>61</v>
      </c>
    </row>
    <row r="75" spans="1:17" x14ac:dyDescent="0.25">
      <c r="A75" s="58" t="s">
        <v>11</v>
      </c>
      <c r="B75" s="8">
        <f t="shared" ref="B75:B86" si="7">SUM(C75:F75)</f>
        <v>14491</v>
      </c>
      <c r="C75" s="9">
        <v>70</v>
      </c>
      <c r="D75" s="9">
        <v>7458</v>
      </c>
      <c r="E75" s="9">
        <v>5748</v>
      </c>
      <c r="F75" s="9">
        <v>1215</v>
      </c>
      <c r="G75" s="138"/>
      <c r="H75" s="58" t="s">
        <v>11</v>
      </c>
      <c r="I75" s="59">
        <v>244</v>
      </c>
      <c r="J75" s="13">
        <f t="shared" ref="J75:J86" si="8">K75+L75+M75</f>
        <v>558</v>
      </c>
      <c r="K75" s="60">
        <v>361</v>
      </c>
      <c r="L75" s="60">
        <v>194</v>
      </c>
      <c r="M75" s="60">
        <v>3</v>
      </c>
      <c r="N75" s="13">
        <f t="shared" ref="N75:N86" si="9">O75+P75+Q75</f>
        <v>4</v>
      </c>
      <c r="O75" s="60">
        <v>2</v>
      </c>
      <c r="P75" s="60">
        <v>2</v>
      </c>
      <c r="Q75" s="60">
        <v>0</v>
      </c>
    </row>
    <row r="76" spans="1:17" x14ac:dyDescent="0.25">
      <c r="A76" s="12" t="s">
        <v>13</v>
      </c>
      <c r="B76" s="13">
        <f t="shared" si="7"/>
        <v>12941</v>
      </c>
      <c r="C76" s="9">
        <v>56</v>
      </c>
      <c r="D76" s="9">
        <v>6600</v>
      </c>
      <c r="E76" s="9">
        <v>5167</v>
      </c>
      <c r="F76" s="9">
        <v>1118</v>
      </c>
      <c r="G76" s="138"/>
      <c r="H76" s="12" t="s">
        <v>13</v>
      </c>
      <c r="I76" s="59">
        <v>230</v>
      </c>
      <c r="J76" s="13">
        <f t="shared" si="8"/>
        <v>476</v>
      </c>
      <c r="K76" s="60">
        <v>298</v>
      </c>
      <c r="L76" s="60">
        <v>174</v>
      </c>
      <c r="M76" s="60">
        <v>4</v>
      </c>
      <c r="N76" s="13">
        <f t="shared" si="9"/>
        <v>8</v>
      </c>
      <c r="O76" s="60">
        <v>5</v>
      </c>
      <c r="P76" s="60">
        <v>3</v>
      </c>
      <c r="Q76" s="60">
        <v>0</v>
      </c>
    </row>
    <row r="77" spans="1:17" x14ac:dyDescent="0.25">
      <c r="A77" s="61" t="s">
        <v>15</v>
      </c>
      <c r="B77" s="13">
        <f t="shared" si="7"/>
        <v>14420</v>
      </c>
      <c r="C77" s="9">
        <v>86</v>
      </c>
      <c r="D77" s="9">
        <v>7207</v>
      </c>
      <c r="E77" s="9">
        <v>5834</v>
      </c>
      <c r="F77" s="9">
        <v>1293</v>
      </c>
      <c r="G77" s="138"/>
      <c r="H77" s="61" t="s">
        <v>15</v>
      </c>
      <c r="I77" s="59">
        <v>254</v>
      </c>
      <c r="J77" s="13">
        <f t="shared" si="8"/>
        <v>556</v>
      </c>
      <c r="K77" s="60">
        <v>347</v>
      </c>
      <c r="L77" s="60">
        <v>202</v>
      </c>
      <c r="M77" s="60">
        <v>7</v>
      </c>
      <c r="N77" s="13">
        <f t="shared" si="9"/>
        <v>3</v>
      </c>
      <c r="O77" s="60">
        <v>0</v>
      </c>
      <c r="P77" s="60">
        <v>3</v>
      </c>
      <c r="Q77" s="60">
        <v>0</v>
      </c>
    </row>
    <row r="78" spans="1:17" x14ac:dyDescent="0.25">
      <c r="A78" s="12" t="s">
        <v>17</v>
      </c>
      <c r="B78" s="13">
        <f>SUM(C78:F78)</f>
        <v>14419</v>
      </c>
      <c r="C78" s="9">
        <v>87</v>
      </c>
      <c r="D78" s="9">
        <v>7215</v>
      </c>
      <c r="E78" s="9">
        <v>5720</v>
      </c>
      <c r="F78" s="9">
        <v>1397</v>
      </c>
      <c r="G78" s="138"/>
      <c r="H78" s="12" t="s">
        <v>17</v>
      </c>
      <c r="I78" s="59">
        <v>296</v>
      </c>
      <c r="J78" s="13">
        <f t="shared" si="8"/>
        <v>599</v>
      </c>
      <c r="K78" s="60">
        <v>381</v>
      </c>
      <c r="L78" s="60">
        <v>211</v>
      </c>
      <c r="M78" s="60">
        <v>7</v>
      </c>
      <c r="N78" s="13">
        <f t="shared" si="9"/>
        <v>8</v>
      </c>
      <c r="O78" s="60">
        <v>6</v>
      </c>
      <c r="P78" s="60">
        <v>2</v>
      </c>
      <c r="Q78" s="60">
        <v>0</v>
      </c>
    </row>
    <row r="79" spans="1:17" hidden="1" x14ac:dyDescent="0.25">
      <c r="A79" s="61" t="s">
        <v>19</v>
      </c>
      <c r="B79" s="13">
        <f t="shared" si="7"/>
        <v>0</v>
      </c>
      <c r="C79" s="9"/>
      <c r="D79" s="9"/>
      <c r="E79" s="9"/>
      <c r="F79" s="9"/>
      <c r="G79" s="138"/>
      <c r="H79" s="61" t="s">
        <v>19</v>
      </c>
      <c r="I79" s="59"/>
      <c r="J79" s="13">
        <f t="shared" si="8"/>
        <v>0</v>
      </c>
      <c r="K79" s="60"/>
      <c r="L79" s="60"/>
      <c r="M79" s="60"/>
      <c r="N79" s="62">
        <f t="shared" si="9"/>
        <v>0</v>
      </c>
      <c r="O79" s="60"/>
      <c r="P79" s="60"/>
      <c r="Q79" s="60"/>
    </row>
    <row r="80" spans="1:17" hidden="1" x14ac:dyDescent="0.25">
      <c r="A80" s="12" t="s">
        <v>20</v>
      </c>
      <c r="B80" s="13">
        <f t="shared" si="7"/>
        <v>0</v>
      </c>
      <c r="C80" s="9"/>
      <c r="D80" s="9"/>
      <c r="E80" s="9"/>
      <c r="F80" s="9"/>
      <c r="G80" s="138"/>
      <c r="H80" s="12" t="s">
        <v>20</v>
      </c>
      <c r="I80" s="59"/>
      <c r="J80" s="13">
        <f t="shared" si="8"/>
        <v>0</v>
      </c>
      <c r="K80" s="60"/>
      <c r="L80" s="60"/>
      <c r="M80" s="60"/>
      <c r="N80" s="13">
        <f t="shared" si="9"/>
        <v>0</v>
      </c>
      <c r="O80" s="60"/>
      <c r="P80" s="60"/>
      <c r="Q80" s="60"/>
    </row>
    <row r="81" spans="1:17" hidden="1" x14ac:dyDescent="0.25">
      <c r="A81" s="61" t="s">
        <v>21</v>
      </c>
      <c r="B81" s="13">
        <f t="shared" si="7"/>
        <v>0</v>
      </c>
      <c r="C81" s="9"/>
      <c r="D81" s="9"/>
      <c r="E81" s="9"/>
      <c r="F81" s="9"/>
      <c r="G81" s="138"/>
      <c r="H81" s="12" t="s">
        <v>21</v>
      </c>
      <c r="I81" s="59"/>
      <c r="J81" s="13">
        <f t="shared" si="8"/>
        <v>0</v>
      </c>
      <c r="K81" s="60"/>
      <c r="L81" s="60"/>
      <c r="M81" s="60"/>
      <c r="N81" s="13">
        <f t="shared" si="9"/>
        <v>0</v>
      </c>
      <c r="O81" s="60"/>
      <c r="P81" s="60"/>
      <c r="Q81" s="60"/>
    </row>
    <row r="82" spans="1:17" hidden="1" x14ac:dyDescent="0.25">
      <c r="A82" s="12" t="s">
        <v>22</v>
      </c>
      <c r="B82" s="13">
        <f t="shared" si="7"/>
        <v>0</v>
      </c>
      <c r="C82" s="9"/>
      <c r="D82" s="9"/>
      <c r="E82" s="9"/>
      <c r="F82" s="9"/>
      <c r="G82" s="138"/>
      <c r="H82" s="12" t="s">
        <v>22</v>
      </c>
      <c r="I82" s="59"/>
      <c r="J82" s="13">
        <f t="shared" si="8"/>
        <v>0</v>
      </c>
      <c r="K82" s="60"/>
      <c r="L82" s="60"/>
      <c r="M82" s="60"/>
      <c r="N82" s="13">
        <f t="shared" si="9"/>
        <v>0</v>
      </c>
      <c r="O82" s="60"/>
      <c r="P82" s="60"/>
      <c r="Q82" s="60"/>
    </row>
    <row r="83" spans="1:17" hidden="1" x14ac:dyDescent="0.25">
      <c r="A83" s="61" t="s">
        <v>23</v>
      </c>
      <c r="B83" s="13">
        <f t="shared" si="7"/>
        <v>0</v>
      </c>
      <c r="C83" s="9"/>
      <c r="D83" s="9"/>
      <c r="E83" s="9"/>
      <c r="F83" s="9"/>
      <c r="G83" s="138"/>
      <c r="H83" s="61" t="s">
        <v>23</v>
      </c>
      <c r="I83" s="59"/>
      <c r="J83" s="13">
        <f t="shared" si="8"/>
        <v>0</v>
      </c>
      <c r="K83" s="60"/>
      <c r="L83" s="60"/>
      <c r="M83" s="60"/>
      <c r="N83" s="13">
        <f t="shared" si="9"/>
        <v>0</v>
      </c>
      <c r="O83" s="60"/>
      <c r="P83" s="60"/>
      <c r="Q83" s="60"/>
    </row>
    <row r="84" spans="1:17" hidden="1" x14ac:dyDescent="0.25">
      <c r="A84" s="12" t="s">
        <v>24</v>
      </c>
      <c r="B84" s="13">
        <f t="shared" si="7"/>
        <v>0</v>
      </c>
      <c r="C84" s="9"/>
      <c r="D84" s="9"/>
      <c r="E84" s="9"/>
      <c r="F84" s="9"/>
      <c r="G84" s="55"/>
      <c r="H84" s="12" t="s">
        <v>24</v>
      </c>
      <c r="I84" s="59"/>
      <c r="J84" s="13">
        <f t="shared" si="8"/>
        <v>0</v>
      </c>
      <c r="K84" s="60"/>
      <c r="L84" s="60"/>
      <c r="M84" s="60"/>
      <c r="N84" s="13">
        <f t="shared" si="9"/>
        <v>0</v>
      </c>
      <c r="O84" s="60"/>
      <c r="P84" s="60"/>
      <c r="Q84" s="60"/>
    </row>
    <row r="85" spans="1:17" hidden="1" x14ac:dyDescent="0.25">
      <c r="A85" s="61" t="s">
        <v>25</v>
      </c>
      <c r="B85" s="13">
        <f t="shared" si="7"/>
        <v>0</v>
      </c>
      <c r="C85" s="9"/>
      <c r="D85" s="9"/>
      <c r="E85" s="9"/>
      <c r="F85" s="9"/>
      <c r="G85" s="55"/>
      <c r="H85" s="61" t="s">
        <v>25</v>
      </c>
      <c r="I85" s="59"/>
      <c r="J85" s="13">
        <f t="shared" si="8"/>
        <v>0</v>
      </c>
      <c r="K85" s="60"/>
      <c r="L85" s="60"/>
      <c r="M85" s="60"/>
      <c r="N85" s="13">
        <f t="shared" si="9"/>
        <v>0</v>
      </c>
      <c r="O85" s="60"/>
      <c r="P85" s="60"/>
      <c r="Q85" s="60"/>
    </row>
    <row r="86" spans="1:17" hidden="1" x14ac:dyDescent="0.25">
      <c r="A86" s="63" t="s">
        <v>26</v>
      </c>
      <c r="B86" s="64">
        <f t="shared" si="7"/>
        <v>0</v>
      </c>
      <c r="C86" s="17"/>
      <c r="D86" s="17"/>
      <c r="E86" s="17"/>
      <c r="F86" s="17"/>
      <c r="G86" s="55"/>
      <c r="H86" s="18" t="s">
        <v>26</v>
      </c>
      <c r="I86" s="65"/>
      <c r="J86" s="16">
        <f t="shared" si="8"/>
        <v>0</v>
      </c>
      <c r="K86" s="66"/>
      <c r="L86" s="66"/>
      <c r="M86" s="66"/>
      <c r="N86" s="16">
        <f t="shared" si="9"/>
        <v>0</v>
      </c>
      <c r="O86" s="66"/>
      <c r="P86" s="66"/>
      <c r="Q86" s="66"/>
    </row>
    <row r="87" spans="1:17" x14ac:dyDescent="0.25">
      <c r="A87" s="67" t="s">
        <v>7</v>
      </c>
      <c r="B87" s="68">
        <f>SUM(B75:B86)</f>
        <v>56271</v>
      </c>
      <c r="C87" s="68">
        <f>SUM(C75:C86)</f>
        <v>299</v>
      </c>
      <c r="D87" s="68">
        <f>SUM(D75:D86)</f>
        <v>28480</v>
      </c>
      <c r="E87" s="68">
        <f>SUM(E75:E86)</f>
        <v>22469</v>
      </c>
      <c r="F87" s="68">
        <f>SUM(F75:F86)</f>
        <v>5023</v>
      </c>
      <c r="G87" s="55"/>
      <c r="H87" s="69" t="s">
        <v>7</v>
      </c>
      <c r="I87" s="19">
        <f t="shared" ref="I87:Q87" si="10">SUM(I75:I86)</f>
        <v>1024</v>
      </c>
      <c r="J87" s="19">
        <f t="shared" si="10"/>
        <v>2189</v>
      </c>
      <c r="K87" s="19">
        <f t="shared" si="10"/>
        <v>1387</v>
      </c>
      <c r="L87" s="19">
        <f t="shared" si="10"/>
        <v>781</v>
      </c>
      <c r="M87" s="19">
        <f t="shared" si="10"/>
        <v>21</v>
      </c>
      <c r="N87" s="19">
        <f t="shared" si="10"/>
        <v>23</v>
      </c>
      <c r="O87" s="19">
        <f t="shared" si="10"/>
        <v>13</v>
      </c>
      <c r="P87" s="19">
        <f t="shared" si="10"/>
        <v>10</v>
      </c>
      <c r="Q87" s="19">
        <f t="shared" si="10"/>
        <v>0</v>
      </c>
    </row>
    <row r="88" spans="1:17" ht="15.75" thickBot="1" x14ac:dyDescent="0.3">
      <c r="A88" s="70" t="s">
        <v>27</v>
      </c>
      <c r="B88" s="71">
        <f>B87/$B87</f>
        <v>1</v>
      </c>
      <c r="C88" s="71">
        <f>C87/$B87</f>
        <v>5.3135718220753145E-3</v>
      </c>
      <c r="D88" s="71">
        <f>D87/$B87</f>
        <v>0.50612215883847811</v>
      </c>
      <c r="E88" s="71">
        <f>E87/$B87</f>
        <v>0.39929981695722488</v>
      </c>
      <c r="F88" s="71">
        <f>F87/$B87</f>
        <v>8.9264452382221748E-2</v>
      </c>
      <c r="G88" s="55"/>
      <c r="H88" s="72" t="s">
        <v>27</v>
      </c>
      <c r="I88" s="21">
        <f>I87/I87</f>
        <v>1</v>
      </c>
      <c r="J88" s="21">
        <f>J87/$J$87</f>
        <v>1</v>
      </c>
      <c r="K88" s="21">
        <f>K87/$J$87</f>
        <v>0.63362265874828694</v>
      </c>
      <c r="L88" s="21">
        <f>L87/$J$87</f>
        <v>0.35678391959798994</v>
      </c>
      <c r="M88" s="21">
        <f>M87/$J$87</f>
        <v>9.593421653723162E-3</v>
      </c>
      <c r="N88" s="21">
        <f>N87/$N$87</f>
        <v>1</v>
      </c>
      <c r="O88" s="21">
        <f>O87/$N$87</f>
        <v>0.56521739130434778</v>
      </c>
      <c r="P88" s="21">
        <f>P87/$N$87</f>
        <v>0.43478260869565216</v>
      </c>
      <c r="Q88" s="21">
        <f>Q87/$N$87</f>
        <v>0</v>
      </c>
    </row>
    <row r="89" spans="1:17" ht="5.25" customHeight="1" x14ac:dyDescent="0.25">
      <c r="A89" s="73"/>
      <c r="B89" s="73"/>
      <c r="C89" s="133"/>
      <c r="D89" s="133"/>
      <c r="E89" s="13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</row>
    <row r="90" spans="1:17" ht="21" customHeight="1" x14ac:dyDescent="0.25">
      <c r="A90" s="73"/>
      <c r="B90" s="73"/>
      <c r="C90" s="133"/>
      <c r="D90" s="133"/>
      <c r="E90" s="133"/>
      <c r="F90" s="73"/>
      <c r="G90" s="73"/>
      <c r="H90" s="169" t="s">
        <v>62</v>
      </c>
      <c r="I90" s="169"/>
      <c r="J90" s="169"/>
      <c r="K90" s="169"/>
      <c r="L90" s="169"/>
      <c r="M90" s="169"/>
      <c r="N90" s="169"/>
      <c r="O90" s="169"/>
      <c r="P90" s="169"/>
      <c r="Q90" s="169"/>
    </row>
    <row r="91" spans="1:17" x14ac:dyDescent="0.25">
      <c r="A91" s="73"/>
      <c r="B91" s="73"/>
      <c r="C91" s="133"/>
      <c r="D91" s="133"/>
      <c r="E91" s="13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</row>
    <row r="92" spans="1:17" ht="55.5" customHeight="1" x14ac:dyDescent="0.25">
      <c r="A92" s="73"/>
      <c r="B92" s="73"/>
      <c r="C92" s="133"/>
      <c r="D92" s="133"/>
      <c r="E92" s="13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</row>
    <row r="93" spans="1:17" ht="3.75" customHeight="1" x14ac:dyDescent="0.25">
      <c r="A93" s="73"/>
      <c r="B93" s="73"/>
      <c r="C93" s="133"/>
      <c r="D93" s="133"/>
      <c r="E93" s="13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</row>
    <row r="94" spans="1:17" ht="16.5" thickBot="1" x14ac:dyDescent="0.3">
      <c r="A94" s="135" t="s">
        <v>250</v>
      </c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53"/>
    </row>
    <row r="95" spans="1:17" ht="3.75" customHeight="1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96" spans="1:17" ht="38.25" x14ac:dyDescent="0.25">
      <c r="A96" s="40" t="s">
        <v>63</v>
      </c>
      <c r="B96" s="52" t="s">
        <v>7</v>
      </c>
      <c r="C96" s="54" t="s">
        <v>64</v>
      </c>
      <c r="D96" s="54" t="s">
        <v>65</v>
      </c>
      <c r="E96" s="54" t="s">
        <v>66</v>
      </c>
      <c r="F96" s="54" t="s">
        <v>67</v>
      </c>
      <c r="G96" s="54" t="s">
        <v>68</v>
      </c>
      <c r="H96" s="54" t="s">
        <v>69</v>
      </c>
      <c r="I96" s="54" t="s">
        <v>70</v>
      </c>
      <c r="J96" s="54" t="s">
        <v>71</v>
      </c>
      <c r="K96" s="73"/>
      <c r="L96" s="73"/>
      <c r="M96" s="74" t="s">
        <v>47</v>
      </c>
      <c r="N96" s="74" t="s">
        <v>48</v>
      </c>
      <c r="O96" s="74" t="s">
        <v>72</v>
      </c>
      <c r="P96" s="74" t="s">
        <v>73</v>
      </c>
      <c r="Q96" s="73"/>
    </row>
    <row r="97" spans="1:17" ht="16.5" customHeight="1" x14ac:dyDescent="0.25">
      <c r="A97" s="75" t="s">
        <v>74</v>
      </c>
      <c r="B97" s="76">
        <f>SUM(C97:J97)</f>
        <v>299</v>
      </c>
      <c r="C97" s="9">
        <v>39</v>
      </c>
      <c r="D97" s="9">
        <v>30</v>
      </c>
      <c r="E97" s="9">
        <v>26</v>
      </c>
      <c r="F97" s="9">
        <v>38</v>
      </c>
      <c r="G97" s="9">
        <v>61</v>
      </c>
      <c r="H97" s="9">
        <v>33</v>
      </c>
      <c r="I97" s="9">
        <v>19</v>
      </c>
      <c r="J97" s="9">
        <v>53</v>
      </c>
      <c r="K97" s="73"/>
      <c r="L97" s="73"/>
      <c r="M97" s="74"/>
      <c r="N97" s="74"/>
      <c r="O97" s="74"/>
      <c r="P97" s="74"/>
      <c r="Q97" s="73"/>
    </row>
    <row r="98" spans="1:17" ht="16.5" customHeight="1" x14ac:dyDescent="0.25">
      <c r="A98" s="58" t="s">
        <v>75</v>
      </c>
      <c r="B98" s="13">
        <f>SUM(C98:J98)</f>
        <v>28480</v>
      </c>
      <c r="C98" s="9">
        <v>1522</v>
      </c>
      <c r="D98" s="9">
        <v>3241</v>
      </c>
      <c r="E98" s="9">
        <v>2628</v>
      </c>
      <c r="F98" s="9">
        <v>3377</v>
      </c>
      <c r="G98" s="9">
        <v>6002</v>
      </c>
      <c r="H98" s="9">
        <v>5524</v>
      </c>
      <c r="I98" s="9">
        <v>3810</v>
      </c>
      <c r="J98" s="9">
        <v>2376</v>
      </c>
      <c r="K98" s="73"/>
      <c r="L98" s="73" t="s">
        <v>75</v>
      </c>
      <c r="M98" s="33">
        <f>C98+D98</f>
        <v>4763</v>
      </c>
      <c r="N98" s="33">
        <f>E98</f>
        <v>2628</v>
      </c>
      <c r="O98" s="33">
        <f>F98+G98+H98+I98</f>
        <v>18713</v>
      </c>
      <c r="P98" s="33">
        <f>J98</f>
        <v>2376</v>
      </c>
      <c r="Q98" s="73"/>
    </row>
    <row r="99" spans="1:17" ht="16.5" customHeight="1" x14ac:dyDescent="0.25">
      <c r="A99" s="61" t="s">
        <v>76</v>
      </c>
      <c r="B99" s="13">
        <f>SUM(C99:J99)</f>
        <v>22469</v>
      </c>
      <c r="C99" s="9">
        <v>1002</v>
      </c>
      <c r="D99" s="9">
        <v>1931</v>
      </c>
      <c r="E99" s="9">
        <v>2096</v>
      </c>
      <c r="F99" s="9">
        <v>4631</v>
      </c>
      <c r="G99" s="9">
        <v>5980</v>
      </c>
      <c r="H99" s="9">
        <v>3851</v>
      </c>
      <c r="I99" s="9">
        <v>2022</v>
      </c>
      <c r="J99" s="9">
        <v>956</v>
      </c>
      <c r="K99" s="73"/>
      <c r="L99" s="73" t="s">
        <v>76</v>
      </c>
      <c r="M99" s="33">
        <f>C99+D99</f>
        <v>2933</v>
      </c>
      <c r="N99" s="33">
        <f>E99</f>
        <v>2096</v>
      </c>
      <c r="O99" s="33">
        <f>F99+G99+H99+I99</f>
        <v>16484</v>
      </c>
      <c r="P99" s="33">
        <f>J99</f>
        <v>956</v>
      </c>
      <c r="Q99" s="73"/>
    </row>
    <row r="100" spans="1:17" ht="16.5" customHeight="1" x14ac:dyDescent="0.25">
      <c r="A100" s="77" t="s">
        <v>77</v>
      </c>
      <c r="B100" s="16">
        <f>SUM(C100:J100)</f>
        <v>5023</v>
      </c>
      <c r="C100" s="78">
        <v>245</v>
      </c>
      <c r="D100" s="78">
        <v>1038</v>
      </c>
      <c r="E100" s="78">
        <v>2020</v>
      </c>
      <c r="F100" s="78">
        <v>816</v>
      </c>
      <c r="G100" s="78">
        <v>473</v>
      </c>
      <c r="H100" s="78">
        <v>272</v>
      </c>
      <c r="I100" s="78">
        <v>113</v>
      </c>
      <c r="J100" s="78">
        <v>46</v>
      </c>
      <c r="K100" s="73"/>
      <c r="L100" s="73" t="s">
        <v>77</v>
      </c>
      <c r="M100" s="33">
        <f>C100+D100</f>
        <v>1283</v>
      </c>
      <c r="N100" s="33">
        <f>E100</f>
        <v>2020</v>
      </c>
      <c r="O100" s="33">
        <f>F100+G100+H100+I100</f>
        <v>1674</v>
      </c>
      <c r="P100" s="33">
        <f>J100</f>
        <v>46</v>
      </c>
      <c r="Q100" s="73"/>
    </row>
    <row r="101" spans="1:17" x14ac:dyDescent="0.25">
      <c r="A101" s="51" t="s">
        <v>7</v>
      </c>
      <c r="B101" s="19">
        <f t="shared" ref="B101:J101" si="11">SUM(B97:B100)</f>
        <v>56271</v>
      </c>
      <c r="C101" s="19">
        <f t="shared" si="11"/>
        <v>2808</v>
      </c>
      <c r="D101" s="19">
        <f t="shared" si="11"/>
        <v>6240</v>
      </c>
      <c r="E101" s="19">
        <f t="shared" si="11"/>
        <v>6770</v>
      </c>
      <c r="F101" s="19">
        <f t="shared" si="11"/>
        <v>8862</v>
      </c>
      <c r="G101" s="19">
        <f t="shared" si="11"/>
        <v>12516</v>
      </c>
      <c r="H101" s="19">
        <f t="shared" si="11"/>
        <v>9680</v>
      </c>
      <c r="I101" s="19">
        <f t="shared" si="11"/>
        <v>5964</v>
      </c>
      <c r="J101" s="19">
        <f t="shared" si="11"/>
        <v>3431</v>
      </c>
      <c r="K101" s="73"/>
      <c r="L101" s="73" t="s">
        <v>78</v>
      </c>
      <c r="M101" s="33">
        <f>C97+D97</f>
        <v>69</v>
      </c>
      <c r="N101" s="33">
        <f>E97</f>
        <v>26</v>
      </c>
      <c r="O101" s="33">
        <f>F97+G97+H97+I97</f>
        <v>151</v>
      </c>
      <c r="P101" s="33">
        <f>J97</f>
        <v>53</v>
      </c>
      <c r="Q101" s="73"/>
    </row>
    <row r="102" spans="1:17" ht="15.75" thickBot="1" x14ac:dyDescent="0.3">
      <c r="A102" s="20" t="s">
        <v>27</v>
      </c>
      <c r="B102" s="21">
        <f t="shared" ref="B102:J102" si="12">B101/$B101</f>
        <v>1</v>
      </c>
      <c r="C102" s="21">
        <f t="shared" si="12"/>
        <v>4.990137015514208E-2</v>
      </c>
      <c r="D102" s="21">
        <f t="shared" si="12"/>
        <v>0.11089193367809351</v>
      </c>
      <c r="E102" s="21">
        <f t="shared" si="12"/>
        <v>0.1203106395834444</v>
      </c>
      <c r="F102" s="21">
        <f t="shared" si="12"/>
        <v>0.15748787119475396</v>
      </c>
      <c r="G102" s="21">
        <f t="shared" si="12"/>
        <v>0.22242362851202219</v>
      </c>
      <c r="H102" s="21">
        <f t="shared" si="12"/>
        <v>0.17202466634678609</v>
      </c>
      <c r="I102" s="21">
        <f t="shared" si="12"/>
        <v>0.105987098150024</v>
      </c>
      <c r="J102" s="21">
        <f t="shared" si="12"/>
        <v>6.0972792379733791E-2</v>
      </c>
      <c r="K102" s="79"/>
      <c r="L102" s="79"/>
      <c r="M102" s="33">
        <f>SUM(M98:M101)</f>
        <v>9048</v>
      </c>
      <c r="N102" s="33">
        <f>SUM(N98:N101)</f>
        <v>6770</v>
      </c>
      <c r="O102" s="33">
        <f>SUM(O98:O101)</f>
        <v>37022</v>
      </c>
      <c r="P102" s="33">
        <f>SUM(P98:P101)</f>
        <v>3431</v>
      </c>
      <c r="Q102" s="79"/>
    </row>
    <row r="103" spans="1:17" ht="117.75" customHeight="1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1:17" ht="37.5" customHeight="1" thickBot="1" x14ac:dyDescent="0.3">
      <c r="A104" s="170" t="s">
        <v>251</v>
      </c>
      <c r="B104" s="170"/>
      <c r="C104" s="170"/>
      <c r="D104" s="170"/>
      <c r="E104" s="170"/>
      <c r="F104" s="154"/>
      <c r="G104" s="154"/>
      <c r="H104" s="154"/>
      <c r="I104" s="154"/>
      <c r="J104" s="151"/>
      <c r="K104" s="170" t="s">
        <v>252</v>
      </c>
      <c r="L104" s="170"/>
      <c r="M104" s="170"/>
      <c r="N104" s="170"/>
      <c r="O104" s="170"/>
      <c r="P104" s="154"/>
      <c r="Q104" s="154"/>
    </row>
    <row r="105" spans="1:17" ht="3.75" customHeight="1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ht="30" x14ac:dyDescent="0.25">
      <c r="A106" s="163" t="s">
        <v>79</v>
      </c>
      <c r="B106" s="163"/>
      <c r="C106" s="54" t="s">
        <v>80</v>
      </c>
      <c r="D106" s="54" t="s">
        <v>8</v>
      </c>
      <c r="E106" s="54" t="s">
        <v>9</v>
      </c>
      <c r="F106" s="73"/>
      <c r="G106" s="73"/>
      <c r="H106" s="73"/>
      <c r="I106" s="73"/>
      <c r="J106" s="73"/>
      <c r="K106" s="163" t="s">
        <v>79</v>
      </c>
      <c r="L106" s="163"/>
      <c r="M106" s="54" t="s">
        <v>80</v>
      </c>
      <c r="N106" s="54" t="s">
        <v>8</v>
      </c>
      <c r="O106" s="54" t="s">
        <v>9</v>
      </c>
      <c r="P106" s="73"/>
      <c r="Q106" s="73"/>
    </row>
    <row r="107" spans="1:17" x14ac:dyDescent="0.25">
      <c r="A107" s="171" t="s">
        <v>81</v>
      </c>
      <c r="B107" s="171"/>
      <c r="C107" s="8">
        <f>SUM(D107:E107)</f>
        <v>40716</v>
      </c>
      <c r="D107" s="9">
        <v>6550</v>
      </c>
      <c r="E107" s="9">
        <v>34166</v>
      </c>
      <c r="F107" s="73"/>
      <c r="G107" s="73"/>
      <c r="H107" s="73"/>
      <c r="I107" s="73"/>
      <c r="J107" s="73"/>
      <c r="K107" s="171" t="s">
        <v>81</v>
      </c>
      <c r="L107" s="171"/>
      <c r="M107" s="8">
        <f>SUM(N107:O107)</f>
        <v>54926</v>
      </c>
      <c r="N107" s="9">
        <v>47284</v>
      </c>
      <c r="O107" s="9">
        <v>7642</v>
      </c>
      <c r="P107" s="73"/>
      <c r="Q107" s="73"/>
    </row>
    <row r="108" spans="1:17" ht="15" customHeight="1" x14ac:dyDescent="0.25">
      <c r="A108" s="171" t="s">
        <v>82</v>
      </c>
      <c r="B108" s="171"/>
      <c r="C108" s="8">
        <f>SUM(D108:E108)</f>
        <v>14682</v>
      </c>
      <c r="D108" s="9">
        <v>550</v>
      </c>
      <c r="E108" s="9">
        <v>14132</v>
      </c>
      <c r="F108" s="73"/>
      <c r="G108" s="73"/>
      <c r="H108" s="73"/>
      <c r="I108" s="73"/>
      <c r="J108" s="73"/>
      <c r="K108" s="171" t="s">
        <v>82</v>
      </c>
      <c r="L108" s="171"/>
      <c r="M108" s="8">
        <f>SUM(N108:O108)</f>
        <v>1266</v>
      </c>
      <c r="N108" s="9">
        <v>1168</v>
      </c>
      <c r="O108" s="9">
        <v>98</v>
      </c>
      <c r="P108" s="73"/>
      <c r="Q108" s="73"/>
    </row>
    <row r="109" spans="1:17" x14ac:dyDescent="0.25">
      <c r="A109" s="171" t="s">
        <v>83</v>
      </c>
      <c r="B109" s="171"/>
      <c r="C109" s="8">
        <f>SUM(D109:E109)</f>
        <v>409</v>
      </c>
      <c r="D109" s="9">
        <v>13</v>
      </c>
      <c r="E109" s="9">
        <v>396</v>
      </c>
      <c r="F109" s="73"/>
      <c r="G109" s="73"/>
      <c r="H109" s="73"/>
      <c r="I109" s="73"/>
      <c r="J109" s="73"/>
      <c r="K109" s="171" t="s">
        <v>83</v>
      </c>
      <c r="L109" s="171"/>
      <c r="M109" s="8">
        <f>SUM(N109:O109)</f>
        <v>48</v>
      </c>
      <c r="N109" s="9">
        <v>44</v>
      </c>
      <c r="O109" s="9">
        <v>4</v>
      </c>
      <c r="P109" s="73"/>
      <c r="Q109" s="73"/>
    </row>
    <row r="110" spans="1:17" x14ac:dyDescent="0.25">
      <c r="A110" s="172" t="s">
        <v>84</v>
      </c>
      <c r="B110" s="172"/>
      <c r="C110" s="80">
        <f>SUM(D110:E110)</f>
        <v>464</v>
      </c>
      <c r="D110" s="78">
        <v>16</v>
      </c>
      <c r="E110" s="78">
        <v>448</v>
      </c>
      <c r="F110" s="73"/>
      <c r="G110" s="73"/>
      <c r="H110" s="73"/>
      <c r="I110" s="73"/>
      <c r="J110" s="73"/>
      <c r="K110" s="172" t="s">
        <v>84</v>
      </c>
      <c r="L110" s="172"/>
      <c r="M110" s="80">
        <f>SUM(N110:O110)</f>
        <v>31</v>
      </c>
      <c r="N110" s="78">
        <v>26</v>
      </c>
      <c r="O110" s="78">
        <v>5</v>
      </c>
      <c r="P110" s="73"/>
      <c r="Q110" s="73"/>
    </row>
    <row r="111" spans="1:17" x14ac:dyDescent="0.25">
      <c r="A111" s="157" t="s">
        <v>7</v>
      </c>
      <c r="B111" s="157"/>
      <c r="C111" s="19">
        <f>SUM(C107:C110)</f>
        <v>56271</v>
      </c>
      <c r="D111" s="19">
        <f>SUM(D107:D110)</f>
        <v>7129</v>
      </c>
      <c r="E111" s="19">
        <f>SUM(E107:E110)</f>
        <v>49142</v>
      </c>
      <c r="F111" s="73"/>
      <c r="G111" s="73"/>
      <c r="H111" s="73"/>
      <c r="I111" s="73"/>
      <c r="J111" s="73"/>
      <c r="K111" s="157" t="s">
        <v>7</v>
      </c>
      <c r="L111" s="157"/>
      <c r="M111" s="19">
        <f>SUM(M107:M110)</f>
        <v>56271</v>
      </c>
      <c r="N111" s="19">
        <f>SUM(N107:N110)</f>
        <v>48522</v>
      </c>
      <c r="O111" s="19">
        <f>SUM(O107:O110)</f>
        <v>7749</v>
      </c>
      <c r="P111" s="73"/>
      <c r="Q111" s="73"/>
    </row>
    <row r="112" spans="1:17" ht="15.75" thickBot="1" x14ac:dyDescent="0.3">
      <c r="A112" s="173" t="s">
        <v>27</v>
      </c>
      <c r="B112" s="173"/>
      <c r="C112" s="155">
        <f>SUM(D112:E112)</f>
        <v>1</v>
      </c>
      <c r="D112" s="156">
        <f>+D111/$C$111</f>
        <v>0.1266904799985783</v>
      </c>
      <c r="E112" s="156">
        <f>+E111/$C$111</f>
        <v>0.8733095200014217</v>
      </c>
      <c r="F112" s="79"/>
      <c r="G112" s="79"/>
      <c r="H112" s="79"/>
      <c r="I112" s="79"/>
      <c r="J112" s="79"/>
      <c r="K112" s="173" t="s">
        <v>27</v>
      </c>
      <c r="L112" s="173"/>
      <c r="M112" s="155">
        <f>SUM(N112:O112)</f>
        <v>1</v>
      </c>
      <c r="N112" s="155">
        <f>+N111/$M$111</f>
        <v>0.86229141120648289</v>
      </c>
      <c r="O112" s="155">
        <f>+O111/$M$111</f>
        <v>0.13770858879351708</v>
      </c>
      <c r="P112" s="79"/>
      <c r="Q112" s="79"/>
    </row>
    <row r="113" spans="1:17" x14ac:dyDescent="0.25">
      <c r="A113" s="139" t="s">
        <v>85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139" t="s">
        <v>85</v>
      </c>
      <c r="L113" s="73"/>
      <c r="M113" s="73"/>
      <c r="N113" s="73"/>
      <c r="O113" s="73"/>
      <c r="P113" s="73"/>
      <c r="Q113" s="73"/>
    </row>
    <row r="114" spans="1:17" ht="58.5" customHeight="1" x14ac:dyDescent="0.25">
      <c r="A114" s="139"/>
      <c r="B114" s="73"/>
      <c r="C114" s="73"/>
      <c r="D114" s="73"/>
      <c r="E114" s="73"/>
      <c r="F114" s="73"/>
      <c r="G114" s="73"/>
      <c r="H114" s="73"/>
      <c r="I114" s="73"/>
      <c r="J114" s="73"/>
      <c r="K114" s="139"/>
      <c r="L114" s="73"/>
      <c r="M114" s="73"/>
      <c r="N114" s="73"/>
      <c r="O114" s="73"/>
      <c r="P114" s="73"/>
      <c r="Q114" s="73"/>
    </row>
    <row r="115" spans="1:17" ht="16.5" thickBot="1" x14ac:dyDescent="0.3">
      <c r="A115" s="135" t="s">
        <v>254</v>
      </c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28"/>
    </row>
    <row r="116" spans="1:17" ht="3.75" customHeight="1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1:17" ht="60" x14ac:dyDescent="0.25">
      <c r="A117" s="54" t="s">
        <v>63</v>
      </c>
      <c r="B117" s="52" t="s">
        <v>7</v>
      </c>
      <c r="C117" s="54" t="s">
        <v>86</v>
      </c>
      <c r="D117" s="54" t="s">
        <v>87</v>
      </c>
      <c r="E117" s="54" t="s">
        <v>88</v>
      </c>
      <c r="F117" s="54" t="s">
        <v>89</v>
      </c>
      <c r="G117" s="53" t="s">
        <v>90</v>
      </c>
      <c r="H117" s="54" t="s">
        <v>91</v>
      </c>
      <c r="I117" s="54" t="s">
        <v>92</v>
      </c>
      <c r="J117" s="54" t="s">
        <v>93</v>
      </c>
      <c r="K117" s="73"/>
      <c r="L117" s="73"/>
      <c r="M117" s="73"/>
      <c r="N117" s="73"/>
      <c r="O117" s="73"/>
      <c r="P117" s="73"/>
      <c r="Q117" s="140"/>
    </row>
    <row r="118" spans="1:17" x14ac:dyDescent="0.25">
      <c r="A118" s="75" t="s">
        <v>74</v>
      </c>
      <c r="B118" s="8">
        <f>SUM(C118:J118)</f>
        <v>299</v>
      </c>
      <c r="C118" s="9">
        <v>55</v>
      </c>
      <c r="D118" s="9">
        <v>5</v>
      </c>
      <c r="E118" s="9">
        <v>1</v>
      </c>
      <c r="F118" s="9">
        <v>2</v>
      </c>
      <c r="G118" s="9">
        <v>0</v>
      </c>
      <c r="H118" s="9">
        <v>4</v>
      </c>
      <c r="I118" s="9">
        <v>232</v>
      </c>
      <c r="J118" s="9">
        <v>0</v>
      </c>
      <c r="K118" s="73"/>
      <c r="L118" s="73"/>
      <c r="M118" s="73"/>
      <c r="N118" s="73"/>
      <c r="O118" s="73"/>
      <c r="P118" s="73"/>
      <c r="Q118" s="140"/>
    </row>
    <row r="119" spans="1:17" x14ac:dyDescent="0.25">
      <c r="A119" s="58" t="s">
        <v>75</v>
      </c>
      <c r="B119" s="8">
        <f>SUM(C119:J119)</f>
        <v>28480</v>
      </c>
      <c r="C119" s="9">
        <v>3800</v>
      </c>
      <c r="D119" s="9">
        <v>411</v>
      </c>
      <c r="E119" s="9">
        <v>64</v>
      </c>
      <c r="F119" s="9">
        <v>64</v>
      </c>
      <c r="G119" s="9">
        <v>0</v>
      </c>
      <c r="H119" s="9">
        <v>723</v>
      </c>
      <c r="I119" s="9">
        <v>23380</v>
      </c>
      <c r="J119" s="9">
        <v>38</v>
      </c>
      <c r="K119" s="73"/>
      <c r="L119" s="73"/>
      <c r="M119" s="73"/>
      <c r="N119" s="73"/>
      <c r="O119" s="73"/>
      <c r="P119" s="73"/>
      <c r="Q119" s="140"/>
    </row>
    <row r="120" spans="1:17" x14ac:dyDescent="0.25">
      <c r="A120" s="61" t="s">
        <v>76</v>
      </c>
      <c r="B120" s="8">
        <f>SUM(C120:J120)</f>
        <v>22469</v>
      </c>
      <c r="C120" s="9">
        <v>3110</v>
      </c>
      <c r="D120" s="9">
        <v>450</v>
      </c>
      <c r="E120" s="9">
        <v>56</v>
      </c>
      <c r="F120" s="9">
        <v>57</v>
      </c>
      <c r="G120" s="9">
        <v>0</v>
      </c>
      <c r="H120" s="9">
        <v>430</v>
      </c>
      <c r="I120" s="9">
        <v>18342</v>
      </c>
      <c r="J120" s="9">
        <v>24</v>
      </c>
      <c r="K120" s="73"/>
      <c r="L120" s="73"/>
      <c r="M120" s="73"/>
      <c r="N120" s="73"/>
      <c r="O120" s="73"/>
      <c r="P120" s="73"/>
      <c r="Q120" s="140"/>
    </row>
    <row r="121" spans="1:17" x14ac:dyDescent="0.25">
      <c r="A121" s="77" t="s">
        <v>77</v>
      </c>
      <c r="B121" s="80">
        <f>SUM(C121:J121)</f>
        <v>5023</v>
      </c>
      <c r="C121" s="78">
        <v>408</v>
      </c>
      <c r="D121" s="78">
        <v>57</v>
      </c>
      <c r="E121" s="78">
        <v>26</v>
      </c>
      <c r="F121" s="78">
        <v>10</v>
      </c>
      <c r="G121" s="78">
        <v>0</v>
      </c>
      <c r="H121" s="78">
        <v>108</v>
      </c>
      <c r="I121" s="78">
        <v>4404</v>
      </c>
      <c r="J121" s="78">
        <v>10</v>
      </c>
      <c r="K121" s="73"/>
      <c r="L121" s="73"/>
      <c r="M121" s="73"/>
      <c r="N121" s="73"/>
      <c r="O121" s="73"/>
      <c r="P121" s="73"/>
      <c r="Q121" s="140"/>
    </row>
    <row r="122" spans="1:17" x14ac:dyDescent="0.25">
      <c r="A122" s="81" t="s">
        <v>7</v>
      </c>
      <c r="B122" s="82">
        <f t="shared" ref="B122:J122" si="13">SUM(B118:B121)</f>
        <v>56271</v>
      </c>
      <c r="C122" s="82">
        <f t="shared" si="13"/>
        <v>7373</v>
      </c>
      <c r="D122" s="82">
        <f t="shared" si="13"/>
        <v>923</v>
      </c>
      <c r="E122" s="82">
        <f t="shared" si="13"/>
        <v>147</v>
      </c>
      <c r="F122" s="82">
        <f t="shared" si="13"/>
        <v>133</v>
      </c>
      <c r="G122" s="82">
        <f t="shared" si="13"/>
        <v>0</v>
      </c>
      <c r="H122" s="82">
        <f t="shared" si="13"/>
        <v>1265</v>
      </c>
      <c r="I122" s="82">
        <f t="shared" si="13"/>
        <v>46358</v>
      </c>
      <c r="J122" s="82">
        <f t="shared" si="13"/>
        <v>72</v>
      </c>
      <c r="K122" s="73"/>
      <c r="L122" s="73"/>
      <c r="M122" s="73"/>
      <c r="N122" s="73"/>
      <c r="O122" s="73"/>
      <c r="P122" s="73"/>
      <c r="Q122" s="140"/>
    </row>
    <row r="123" spans="1:17" ht="15.75" thickBot="1" x14ac:dyDescent="0.3">
      <c r="A123" s="20" t="s">
        <v>27</v>
      </c>
      <c r="B123" s="83">
        <f>B122/$B122</f>
        <v>1</v>
      </c>
      <c r="C123" s="83">
        <f t="shared" ref="C123:J123" si="14">C122/$B$122</f>
        <v>0.13102663894368324</v>
      </c>
      <c r="D123" s="83">
        <f t="shared" si="14"/>
        <v>1.6402765189884667E-2</v>
      </c>
      <c r="E123" s="83">
        <f t="shared" si="14"/>
        <v>2.6123580529935492E-3</v>
      </c>
      <c r="F123" s="83">
        <f t="shared" si="14"/>
        <v>2.3635620479465443E-3</v>
      </c>
      <c r="G123" s="83">
        <f t="shared" si="14"/>
        <v>0</v>
      </c>
      <c r="H123" s="83">
        <f t="shared" si="14"/>
        <v>2.2480496170318637E-2</v>
      </c>
      <c r="I123" s="83">
        <f t="shared" si="14"/>
        <v>0.82383465728350302</v>
      </c>
      <c r="J123" s="83">
        <f t="shared" si="14"/>
        <v>1.2795223116703097E-3</v>
      </c>
      <c r="K123" s="73"/>
      <c r="L123" s="73"/>
      <c r="M123" s="73"/>
      <c r="N123" s="73"/>
      <c r="O123" s="73"/>
      <c r="P123" s="73"/>
      <c r="Q123" s="140"/>
    </row>
    <row r="124" spans="1:17" ht="3.75" customHeight="1" x14ac:dyDescent="0.25">
      <c r="A124" s="139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</row>
    <row r="125" spans="1:17" ht="3.75" customHeight="1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</row>
    <row r="126" spans="1:17" ht="16.5" thickBot="1" x14ac:dyDescent="0.3">
      <c r="A126" s="128" t="s">
        <v>253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1:17" ht="3.75" customHeight="1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</row>
    <row r="128" spans="1:17" ht="21" customHeight="1" x14ac:dyDescent="0.25">
      <c r="A128" s="54" t="s">
        <v>6</v>
      </c>
      <c r="B128" s="54">
        <v>2018</v>
      </c>
      <c r="C128" s="54">
        <v>2019</v>
      </c>
      <c r="D128" s="84" t="s">
        <v>94</v>
      </c>
      <c r="E128" s="73"/>
      <c r="F128" s="73"/>
      <c r="G128" s="131"/>
      <c r="H128" s="73"/>
      <c r="I128" s="73"/>
      <c r="J128" s="73"/>
      <c r="K128" s="141"/>
      <c r="L128" s="73"/>
      <c r="M128" s="73"/>
      <c r="N128" s="73"/>
      <c r="O128" s="73"/>
      <c r="P128" s="73"/>
      <c r="Q128" s="73"/>
    </row>
    <row r="129" spans="1:17" ht="21" customHeight="1" x14ac:dyDescent="0.25">
      <c r="A129" s="7" t="s">
        <v>11</v>
      </c>
      <c r="B129" s="9">
        <v>9907</v>
      </c>
      <c r="C129" s="9">
        <v>14491</v>
      </c>
      <c r="D129" s="85">
        <f>C129/B129-1</f>
        <v>0.46270313919450889</v>
      </c>
      <c r="E129" s="73"/>
      <c r="F129" s="73"/>
      <c r="G129" s="142"/>
      <c r="H129" s="131" t="s">
        <v>95</v>
      </c>
      <c r="I129" s="143">
        <f>D129</f>
        <v>0.46270313919450889</v>
      </c>
      <c r="J129" s="73"/>
      <c r="K129" s="141"/>
      <c r="L129" s="73"/>
      <c r="M129" s="73"/>
      <c r="N129" s="73"/>
      <c r="O129" s="73"/>
      <c r="P129" s="73"/>
      <c r="Q129" s="73"/>
    </row>
    <row r="130" spans="1:17" ht="21" customHeight="1" x14ac:dyDescent="0.25">
      <c r="A130" s="12" t="s">
        <v>13</v>
      </c>
      <c r="B130" s="86">
        <v>9554</v>
      </c>
      <c r="C130" s="86">
        <v>12941</v>
      </c>
      <c r="D130" s="85">
        <f>C130/B130-1</f>
        <v>0.35451119949759269</v>
      </c>
      <c r="E130" s="73"/>
      <c r="F130" s="73"/>
      <c r="G130" s="142"/>
      <c r="H130" s="131" t="s">
        <v>96</v>
      </c>
      <c r="I130" s="143"/>
      <c r="J130" s="73"/>
      <c r="K130" s="141"/>
      <c r="L130" s="73"/>
      <c r="M130" s="73"/>
      <c r="N130" s="73"/>
      <c r="O130" s="73"/>
      <c r="P130" s="73"/>
      <c r="Q130" s="73"/>
    </row>
    <row r="131" spans="1:17" ht="21" customHeight="1" x14ac:dyDescent="0.25">
      <c r="A131" s="12" t="s">
        <v>15</v>
      </c>
      <c r="B131" s="86">
        <v>9826</v>
      </c>
      <c r="C131" s="86">
        <v>14420</v>
      </c>
      <c r="D131" s="85">
        <f>C131/B131-1</f>
        <v>0.46753511093018529</v>
      </c>
      <c r="E131" s="73"/>
      <c r="F131" s="73"/>
      <c r="G131" s="142"/>
      <c r="H131" s="131" t="s">
        <v>97</v>
      </c>
      <c r="I131" s="143"/>
      <c r="J131" s="73"/>
      <c r="K131" s="141"/>
      <c r="L131" s="73"/>
      <c r="M131" s="73"/>
      <c r="N131" s="73"/>
      <c r="O131" s="73"/>
      <c r="P131" s="73"/>
      <c r="Q131" s="73"/>
    </row>
    <row r="132" spans="1:17" ht="21" customHeight="1" x14ac:dyDescent="0.25">
      <c r="A132" s="12" t="s">
        <v>17</v>
      </c>
      <c r="B132" s="86">
        <v>10925</v>
      </c>
      <c r="C132" s="86">
        <v>14419</v>
      </c>
      <c r="D132" s="85">
        <f>C132/B132-1</f>
        <v>0.31981693363844399</v>
      </c>
      <c r="E132" s="73"/>
      <c r="F132" s="73"/>
      <c r="G132" s="142"/>
      <c r="H132" s="131" t="s">
        <v>98</v>
      </c>
      <c r="I132" s="143"/>
      <c r="J132" s="73"/>
      <c r="K132" s="141"/>
      <c r="L132" s="141"/>
      <c r="M132" s="141"/>
      <c r="N132" s="73"/>
      <c r="O132" s="73"/>
      <c r="P132" s="73"/>
      <c r="Q132" s="73"/>
    </row>
    <row r="133" spans="1:17" ht="21" hidden="1" customHeight="1" x14ac:dyDescent="0.25">
      <c r="A133" s="12" t="s">
        <v>19</v>
      </c>
      <c r="B133" s="86"/>
      <c r="C133" s="86"/>
      <c r="D133" s="85" t="e">
        <f t="shared" ref="D133:D140" si="15">C133/B133-1</f>
        <v>#DIV/0!</v>
      </c>
      <c r="E133" s="73"/>
      <c r="F133" s="73"/>
      <c r="G133" s="142"/>
      <c r="H133" s="131" t="s">
        <v>99</v>
      </c>
      <c r="I133" s="143"/>
      <c r="J133" s="73"/>
      <c r="K133" s="141"/>
      <c r="L133" s="141"/>
      <c r="M133" s="141"/>
      <c r="N133" s="73"/>
      <c r="O133" s="73"/>
      <c r="P133" s="73"/>
      <c r="Q133" s="73"/>
    </row>
    <row r="134" spans="1:17" ht="21" hidden="1" customHeight="1" x14ac:dyDescent="0.25">
      <c r="A134" s="12" t="s">
        <v>20</v>
      </c>
      <c r="B134" s="86"/>
      <c r="C134" s="86"/>
      <c r="D134" s="85" t="e">
        <f t="shared" si="15"/>
        <v>#DIV/0!</v>
      </c>
      <c r="E134" s="73"/>
      <c r="F134" s="73"/>
      <c r="G134" s="142"/>
      <c r="H134" s="131" t="s">
        <v>100</v>
      </c>
      <c r="I134" s="143"/>
      <c r="J134" s="73"/>
      <c r="K134" s="141"/>
      <c r="L134" s="141"/>
      <c r="M134" s="141"/>
      <c r="N134" s="73"/>
      <c r="O134" s="73"/>
      <c r="P134" s="73"/>
      <c r="Q134" s="73"/>
    </row>
    <row r="135" spans="1:17" ht="21" hidden="1" customHeight="1" x14ac:dyDescent="0.25">
      <c r="A135" s="12" t="s">
        <v>21</v>
      </c>
      <c r="B135" s="86"/>
      <c r="C135" s="86"/>
      <c r="D135" s="85" t="e">
        <f t="shared" si="15"/>
        <v>#DIV/0!</v>
      </c>
      <c r="E135" s="73"/>
      <c r="F135" s="73"/>
      <c r="G135" s="142"/>
      <c r="H135" s="131" t="s">
        <v>101</v>
      </c>
      <c r="I135" s="143"/>
      <c r="J135" s="73"/>
      <c r="K135" s="141"/>
      <c r="L135" s="141"/>
      <c r="M135" s="141"/>
      <c r="N135" s="73"/>
      <c r="O135" s="73"/>
      <c r="P135" s="73"/>
      <c r="Q135" s="73"/>
    </row>
    <row r="136" spans="1:17" ht="21" hidden="1" customHeight="1" x14ac:dyDescent="0.25">
      <c r="A136" s="12" t="s">
        <v>22</v>
      </c>
      <c r="B136" s="86"/>
      <c r="C136" s="86"/>
      <c r="D136" s="85" t="e">
        <f t="shared" si="15"/>
        <v>#DIV/0!</v>
      </c>
      <c r="E136" s="73"/>
      <c r="F136" s="73"/>
      <c r="G136" s="142"/>
      <c r="H136" s="131" t="s">
        <v>102</v>
      </c>
      <c r="I136" s="143"/>
      <c r="J136" s="73"/>
      <c r="K136" s="141"/>
      <c r="L136" s="141"/>
      <c r="M136" s="141"/>
      <c r="N136" s="73"/>
      <c r="O136" s="73"/>
      <c r="P136" s="73"/>
      <c r="Q136" s="73"/>
    </row>
    <row r="137" spans="1:17" ht="21" hidden="1" customHeight="1" x14ac:dyDescent="0.25">
      <c r="A137" s="12" t="s">
        <v>23</v>
      </c>
      <c r="B137" s="86"/>
      <c r="C137" s="86"/>
      <c r="D137" s="85" t="e">
        <f t="shared" si="15"/>
        <v>#DIV/0!</v>
      </c>
      <c r="E137" s="73"/>
      <c r="F137" s="73"/>
      <c r="G137" s="131"/>
      <c r="H137" s="131" t="s">
        <v>103</v>
      </c>
      <c r="I137" s="143"/>
      <c r="J137" s="73"/>
      <c r="K137" s="141"/>
      <c r="L137" s="141"/>
      <c r="M137" s="141"/>
      <c r="N137" s="73"/>
      <c r="O137" s="73"/>
      <c r="P137" s="73"/>
      <c r="Q137" s="73"/>
    </row>
    <row r="138" spans="1:17" ht="21" hidden="1" customHeight="1" x14ac:dyDescent="0.25">
      <c r="A138" s="12" t="s">
        <v>24</v>
      </c>
      <c r="B138" s="86"/>
      <c r="C138" s="86"/>
      <c r="D138" s="85" t="e">
        <f t="shared" si="15"/>
        <v>#DIV/0!</v>
      </c>
      <c r="E138" s="73"/>
      <c r="F138" s="73"/>
      <c r="G138" s="131"/>
      <c r="H138" s="131" t="s">
        <v>104</v>
      </c>
      <c r="I138" s="143"/>
      <c r="J138" s="73"/>
      <c r="K138" s="141"/>
      <c r="L138" s="141"/>
      <c r="M138" s="141"/>
      <c r="N138" s="73"/>
      <c r="O138" s="73"/>
      <c r="P138" s="73"/>
      <c r="Q138" s="73"/>
    </row>
    <row r="139" spans="1:17" ht="21" hidden="1" customHeight="1" x14ac:dyDescent="0.25">
      <c r="A139" s="12" t="s">
        <v>25</v>
      </c>
      <c r="B139" s="86"/>
      <c r="C139" s="86"/>
      <c r="D139" s="85" t="e">
        <f t="shared" si="15"/>
        <v>#DIV/0!</v>
      </c>
      <c r="E139" s="73"/>
      <c r="F139" s="73"/>
      <c r="G139" s="131"/>
      <c r="H139" s="131" t="s">
        <v>105</v>
      </c>
      <c r="I139" s="143"/>
      <c r="J139" s="73"/>
      <c r="K139" s="141"/>
      <c r="L139" s="73"/>
      <c r="M139" s="73"/>
      <c r="N139" s="73"/>
      <c r="O139" s="73"/>
      <c r="P139" s="73"/>
      <c r="Q139" s="73"/>
    </row>
    <row r="140" spans="1:17" ht="21" hidden="1" customHeight="1" x14ac:dyDescent="0.25">
      <c r="A140" s="18" t="s">
        <v>26</v>
      </c>
      <c r="B140" s="17"/>
      <c r="C140" s="17"/>
      <c r="D140" s="87" t="e">
        <f t="shared" si="15"/>
        <v>#DIV/0!</v>
      </c>
      <c r="E140" s="73"/>
      <c r="F140" s="73"/>
      <c r="G140" s="131"/>
      <c r="H140" s="131" t="s">
        <v>106</v>
      </c>
      <c r="I140" s="143"/>
      <c r="J140" s="73"/>
      <c r="K140" s="141"/>
      <c r="L140" s="73"/>
      <c r="M140" s="73"/>
      <c r="N140" s="73"/>
      <c r="O140" s="73"/>
      <c r="P140" s="73"/>
      <c r="Q140" s="73"/>
    </row>
    <row r="141" spans="1:17" ht="21" customHeight="1" x14ac:dyDescent="0.25">
      <c r="A141" s="51" t="s">
        <v>7</v>
      </c>
      <c r="B141" s="19">
        <f>SUM(B129:B140)</f>
        <v>40212</v>
      </c>
      <c r="C141" s="19">
        <f>SUM(C129:C140)</f>
        <v>56271</v>
      </c>
      <c r="D141" s="88">
        <f>C141/B141-1</f>
        <v>0.39935840047746951</v>
      </c>
      <c r="E141" s="73"/>
      <c r="F141" s="73"/>
      <c r="G141" s="131"/>
      <c r="H141" s="144" t="s">
        <v>107</v>
      </c>
      <c r="I141" s="143">
        <f>D141</f>
        <v>0.39935840047746951</v>
      </c>
      <c r="J141" s="73"/>
      <c r="K141" s="141"/>
      <c r="L141" s="73"/>
      <c r="M141" s="73"/>
      <c r="N141" s="73"/>
      <c r="O141" s="73"/>
      <c r="P141" s="73"/>
      <c r="Q141" s="73"/>
    </row>
    <row r="142" spans="1:17" ht="99.75" customHeight="1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</row>
    <row r="143" spans="1:17" ht="16.5" thickBot="1" x14ac:dyDescent="0.3">
      <c r="A143" s="128" t="s">
        <v>255</v>
      </c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45"/>
    </row>
    <row r="144" spans="1:17" ht="3.75" customHeight="1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</row>
    <row r="145" spans="1:17" ht="48" customHeight="1" thickBot="1" x14ac:dyDescent="0.3">
      <c r="A145" s="163" t="s">
        <v>108</v>
      </c>
      <c r="B145" s="163" t="s">
        <v>109</v>
      </c>
      <c r="C145" s="163" t="s">
        <v>110</v>
      </c>
      <c r="D145" s="163"/>
      <c r="E145" s="168"/>
      <c r="F145" s="163" t="s">
        <v>111</v>
      </c>
      <c r="G145" s="168"/>
      <c r="H145" s="163" t="s">
        <v>112</v>
      </c>
      <c r="I145" s="168"/>
      <c r="J145" s="163" t="s">
        <v>113</v>
      </c>
      <c r="K145" s="163"/>
      <c r="L145" s="163"/>
      <c r="M145" s="163"/>
      <c r="N145" s="163"/>
      <c r="O145" s="89"/>
      <c r="P145" s="89"/>
      <c r="Q145" s="79"/>
    </row>
    <row r="146" spans="1:17" ht="45" customHeight="1" thickTop="1" x14ac:dyDescent="0.25">
      <c r="A146" s="163"/>
      <c r="B146" s="163"/>
      <c r="C146" s="90" t="s">
        <v>114</v>
      </c>
      <c r="D146" s="90" t="s">
        <v>115</v>
      </c>
      <c r="E146" s="91" t="s">
        <v>116</v>
      </c>
      <c r="F146" s="90" t="s">
        <v>36</v>
      </c>
      <c r="G146" s="91" t="s">
        <v>37</v>
      </c>
      <c r="H146" s="90" t="s">
        <v>36</v>
      </c>
      <c r="I146" s="91" t="s">
        <v>37</v>
      </c>
      <c r="J146" s="90" t="s">
        <v>117</v>
      </c>
      <c r="K146" s="90" t="s">
        <v>118</v>
      </c>
      <c r="L146" s="90" t="s">
        <v>119</v>
      </c>
      <c r="M146" s="90" t="s">
        <v>120</v>
      </c>
      <c r="N146" s="90" t="s">
        <v>121</v>
      </c>
      <c r="O146" s="79"/>
      <c r="P146" s="92"/>
      <c r="Q146" s="79"/>
    </row>
    <row r="147" spans="1:17" ht="21" customHeight="1" x14ac:dyDescent="0.25">
      <c r="A147" s="93" t="s">
        <v>122</v>
      </c>
      <c r="B147" s="94">
        <f>SUM(C147:E147)</f>
        <v>596</v>
      </c>
      <c r="C147" s="9">
        <v>97</v>
      </c>
      <c r="D147" s="9">
        <v>268</v>
      </c>
      <c r="E147" s="95">
        <v>231</v>
      </c>
      <c r="F147" s="9">
        <v>176</v>
      </c>
      <c r="G147" s="95">
        <v>420</v>
      </c>
      <c r="H147" s="9">
        <v>12</v>
      </c>
      <c r="I147" s="95">
        <v>584</v>
      </c>
      <c r="J147" s="9">
        <v>582</v>
      </c>
      <c r="K147" s="9">
        <v>417</v>
      </c>
      <c r="L147" s="9">
        <v>122</v>
      </c>
      <c r="M147" s="9">
        <v>11</v>
      </c>
      <c r="N147" s="9">
        <v>1</v>
      </c>
      <c r="O147" s="96"/>
      <c r="P147" s="96"/>
      <c r="Q147" s="79"/>
    </row>
    <row r="148" spans="1:17" ht="21" customHeight="1" x14ac:dyDescent="0.25">
      <c r="A148" s="93" t="s">
        <v>123</v>
      </c>
      <c r="B148" s="94">
        <f t="shared" ref="B148:B170" si="16">SUM(C148:E148)</f>
        <v>2810</v>
      </c>
      <c r="C148" s="9">
        <v>756</v>
      </c>
      <c r="D148" s="9">
        <v>1312</v>
      </c>
      <c r="E148" s="95">
        <v>742</v>
      </c>
      <c r="F148" s="9">
        <v>533</v>
      </c>
      <c r="G148" s="95">
        <v>2277</v>
      </c>
      <c r="H148" s="9">
        <v>179</v>
      </c>
      <c r="I148" s="95">
        <v>2631</v>
      </c>
      <c r="J148" s="9">
        <v>2418</v>
      </c>
      <c r="K148" s="9">
        <v>1878</v>
      </c>
      <c r="L148" s="9">
        <v>345</v>
      </c>
      <c r="M148" s="9">
        <v>17</v>
      </c>
      <c r="N148" s="9">
        <v>3</v>
      </c>
      <c r="O148" s="96"/>
      <c r="P148" s="96"/>
      <c r="Q148" s="79"/>
    </row>
    <row r="149" spans="1:17" ht="21" customHeight="1" x14ac:dyDescent="0.25">
      <c r="A149" s="93" t="s">
        <v>124</v>
      </c>
      <c r="B149" s="94">
        <f t="shared" si="16"/>
        <v>1107</v>
      </c>
      <c r="C149" s="9">
        <v>456</v>
      </c>
      <c r="D149" s="9">
        <v>510</v>
      </c>
      <c r="E149" s="95">
        <v>141</v>
      </c>
      <c r="F149" s="9">
        <v>355</v>
      </c>
      <c r="G149" s="95">
        <v>752</v>
      </c>
      <c r="H149" s="9">
        <v>55</v>
      </c>
      <c r="I149" s="95">
        <v>1052</v>
      </c>
      <c r="J149" s="9">
        <v>995</v>
      </c>
      <c r="K149" s="9">
        <v>782</v>
      </c>
      <c r="L149" s="9">
        <v>262</v>
      </c>
      <c r="M149" s="9">
        <v>10</v>
      </c>
      <c r="N149" s="9">
        <v>3</v>
      </c>
      <c r="O149" s="96"/>
      <c r="P149" s="96"/>
      <c r="Q149" s="79"/>
    </row>
    <row r="150" spans="1:17" ht="21" customHeight="1" x14ac:dyDescent="0.25">
      <c r="A150" s="93" t="s">
        <v>125</v>
      </c>
      <c r="B150" s="94">
        <f t="shared" si="16"/>
        <v>4962</v>
      </c>
      <c r="C150" s="9">
        <v>2043</v>
      </c>
      <c r="D150" s="9">
        <v>2361</v>
      </c>
      <c r="E150" s="95">
        <v>558</v>
      </c>
      <c r="F150" s="9">
        <v>971</v>
      </c>
      <c r="G150" s="95">
        <v>3991</v>
      </c>
      <c r="H150" s="9">
        <v>256</v>
      </c>
      <c r="I150" s="95">
        <v>4706</v>
      </c>
      <c r="J150" s="9">
        <v>4083</v>
      </c>
      <c r="K150" s="9">
        <v>1981</v>
      </c>
      <c r="L150" s="9">
        <v>600</v>
      </c>
      <c r="M150" s="9">
        <v>96</v>
      </c>
      <c r="N150" s="9">
        <v>6</v>
      </c>
      <c r="O150" s="96"/>
      <c r="P150" s="96"/>
      <c r="Q150" s="79"/>
    </row>
    <row r="151" spans="1:17" ht="21" customHeight="1" x14ac:dyDescent="0.25">
      <c r="A151" s="93" t="s">
        <v>126</v>
      </c>
      <c r="B151" s="94">
        <f t="shared" si="16"/>
        <v>1473</v>
      </c>
      <c r="C151" s="9">
        <v>400</v>
      </c>
      <c r="D151" s="9">
        <v>785</v>
      </c>
      <c r="E151" s="95">
        <v>288</v>
      </c>
      <c r="F151" s="9">
        <v>736</v>
      </c>
      <c r="G151" s="95">
        <v>737</v>
      </c>
      <c r="H151" s="9">
        <v>74</v>
      </c>
      <c r="I151" s="95">
        <v>1399</v>
      </c>
      <c r="J151" s="9">
        <v>1227</v>
      </c>
      <c r="K151" s="9">
        <v>958</v>
      </c>
      <c r="L151" s="9">
        <v>619</v>
      </c>
      <c r="M151" s="9">
        <v>11</v>
      </c>
      <c r="N151" s="9">
        <v>1</v>
      </c>
      <c r="O151" s="96"/>
      <c r="P151" s="96"/>
      <c r="Q151" s="79"/>
    </row>
    <row r="152" spans="1:17" ht="21" customHeight="1" x14ac:dyDescent="0.25">
      <c r="A152" s="93" t="s">
        <v>127</v>
      </c>
      <c r="B152" s="94">
        <f t="shared" si="16"/>
        <v>1292</v>
      </c>
      <c r="C152" s="9">
        <v>668</v>
      </c>
      <c r="D152" s="9">
        <v>479</v>
      </c>
      <c r="E152" s="95">
        <v>145</v>
      </c>
      <c r="F152" s="9">
        <v>308</v>
      </c>
      <c r="G152" s="95">
        <v>984</v>
      </c>
      <c r="H152" s="9">
        <v>82</v>
      </c>
      <c r="I152" s="95">
        <v>1210</v>
      </c>
      <c r="J152" s="9">
        <v>1102</v>
      </c>
      <c r="K152" s="9">
        <v>715</v>
      </c>
      <c r="L152" s="9">
        <v>225</v>
      </c>
      <c r="M152" s="9">
        <v>22</v>
      </c>
      <c r="N152" s="9">
        <v>3</v>
      </c>
      <c r="O152" s="96"/>
      <c r="P152" s="96"/>
      <c r="Q152" s="79"/>
    </row>
    <row r="153" spans="1:17" ht="21" customHeight="1" x14ac:dyDescent="0.25">
      <c r="A153" s="93" t="s">
        <v>128</v>
      </c>
      <c r="B153" s="94">
        <f t="shared" si="16"/>
        <v>1297</v>
      </c>
      <c r="C153" s="9">
        <v>475</v>
      </c>
      <c r="D153" s="9">
        <v>630</v>
      </c>
      <c r="E153" s="95">
        <v>192</v>
      </c>
      <c r="F153" s="9">
        <v>316</v>
      </c>
      <c r="G153" s="95">
        <v>981</v>
      </c>
      <c r="H153" s="9">
        <v>63</v>
      </c>
      <c r="I153" s="95">
        <v>1234</v>
      </c>
      <c r="J153" s="9">
        <v>1013</v>
      </c>
      <c r="K153" s="9">
        <v>701</v>
      </c>
      <c r="L153" s="9">
        <v>220</v>
      </c>
      <c r="M153" s="9">
        <v>12</v>
      </c>
      <c r="N153" s="9">
        <v>2</v>
      </c>
      <c r="O153" s="96"/>
      <c r="P153" s="96"/>
      <c r="Q153" s="79"/>
    </row>
    <row r="154" spans="1:17" ht="21" customHeight="1" x14ac:dyDescent="0.25">
      <c r="A154" s="93" t="s">
        <v>129</v>
      </c>
      <c r="B154" s="94">
        <f t="shared" si="16"/>
        <v>4114</v>
      </c>
      <c r="C154" s="9">
        <v>1648</v>
      </c>
      <c r="D154" s="9">
        <v>1949</v>
      </c>
      <c r="E154" s="95">
        <v>517</v>
      </c>
      <c r="F154" s="9">
        <v>1089</v>
      </c>
      <c r="G154" s="95">
        <v>3025</v>
      </c>
      <c r="H154" s="9">
        <v>276</v>
      </c>
      <c r="I154" s="95">
        <v>3838</v>
      </c>
      <c r="J154" s="9">
        <v>3509</v>
      </c>
      <c r="K154" s="9">
        <v>2947</v>
      </c>
      <c r="L154" s="9">
        <v>662</v>
      </c>
      <c r="M154" s="9">
        <v>52</v>
      </c>
      <c r="N154" s="9">
        <v>21</v>
      </c>
      <c r="O154" s="96"/>
      <c r="P154" s="96"/>
      <c r="Q154" s="79"/>
    </row>
    <row r="155" spans="1:17" ht="21" customHeight="1" x14ac:dyDescent="0.25">
      <c r="A155" s="93" t="s">
        <v>130</v>
      </c>
      <c r="B155" s="94">
        <f t="shared" si="16"/>
        <v>681</v>
      </c>
      <c r="C155" s="9">
        <v>89</v>
      </c>
      <c r="D155" s="9">
        <v>406</v>
      </c>
      <c r="E155" s="95">
        <v>186</v>
      </c>
      <c r="F155" s="9">
        <v>409</v>
      </c>
      <c r="G155" s="95">
        <v>272</v>
      </c>
      <c r="H155" s="9">
        <v>93</v>
      </c>
      <c r="I155" s="95">
        <v>588</v>
      </c>
      <c r="J155" s="9">
        <v>523</v>
      </c>
      <c r="K155" s="9">
        <v>406</v>
      </c>
      <c r="L155" s="9">
        <v>274</v>
      </c>
      <c r="M155" s="9">
        <v>10</v>
      </c>
      <c r="N155" s="9">
        <v>0</v>
      </c>
      <c r="O155" s="96"/>
      <c r="P155" s="96"/>
      <c r="Q155" s="79"/>
    </row>
    <row r="156" spans="1:17" ht="21" customHeight="1" x14ac:dyDescent="0.25">
      <c r="A156" s="93" t="s">
        <v>131</v>
      </c>
      <c r="B156" s="94">
        <f t="shared" si="16"/>
        <v>1407</v>
      </c>
      <c r="C156" s="9">
        <v>507</v>
      </c>
      <c r="D156" s="9">
        <v>653</v>
      </c>
      <c r="E156" s="95">
        <v>247</v>
      </c>
      <c r="F156" s="9">
        <v>536</v>
      </c>
      <c r="G156" s="95">
        <v>871</v>
      </c>
      <c r="H156" s="9">
        <v>107</v>
      </c>
      <c r="I156" s="95">
        <v>1300</v>
      </c>
      <c r="J156" s="9">
        <v>1160</v>
      </c>
      <c r="K156" s="9">
        <v>818</v>
      </c>
      <c r="L156" s="9">
        <v>422</v>
      </c>
      <c r="M156" s="9">
        <v>11</v>
      </c>
      <c r="N156" s="9">
        <v>2</v>
      </c>
      <c r="O156" s="96"/>
      <c r="P156" s="96"/>
      <c r="Q156" s="79"/>
    </row>
    <row r="157" spans="1:17" ht="21" customHeight="1" x14ac:dyDescent="0.25">
      <c r="A157" s="93" t="s">
        <v>132</v>
      </c>
      <c r="B157" s="94">
        <f t="shared" si="16"/>
        <v>1871</v>
      </c>
      <c r="C157" s="9">
        <v>542</v>
      </c>
      <c r="D157" s="9">
        <v>908</v>
      </c>
      <c r="E157" s="95">
        <v>421</v>
      </c>
      <c r="F157" s="9">
        <v>488</v>
      </c>
      <c r="G157" s="95">
        <v>1383</v>
      </c>
      <c r="H157" s="9">
        <v>127</v>
      </c>
      <c r="I157" s="95">
        <v>1744</v>
      </c>
      <c r="J157" s="9">
        <v>1395</v>
      </c>
      <c r="K157" s="9">
        <v>926</v>
      </c>
      <c r="L157" s="9">
        <v>352</v>
      </c>
      <c r="M157" s="9">
        <v>10</v>
      </c>
      <c r="N157" s="9">
        <v>4</v>
      </c>
      <c r="O157" s="96"/>
      <c r="P157" s="96"/>
      <c r="Q157" s="79"/>
    </row>
    <row r="158" spans="1:17" ht="21" customHeight="1" x14ac:dyDescent="0.25">
      <c r="A158" s="93" t="s">
        <v>133</v>
      </c>
      <c r="B158" s="94">
        <f t="shared" si="16"/>
        <v>2880</v>
      </c>
      <c r="C158" s="9">
        <v>1160</v>
      </c>
      <c r="D158" s="9">
        <v>1321</v>
      </c>
      <c r="E158" s="95">
        <v>399</v>
      </c>
      <c r="F158" s="9">
        <v>1291</v>
      </c>
      <c r="G158" s="95">
        <v>1589</v>
      </c>
      <c r="H158" s="9">
        <v>263</v>
      </c>
      <c r="I158" s="95">
        <v>2617</v>
      </c>
      <c r="J158" s="9">
        <v>2053</v>
      </c>
      <c r="K158" s="9">
        <v>1455</v>
      </c>
      <c r="L158" s="9">
        <v>804</v>
      </c>
      <c r="M158" s="9">
        <v>39</v>
      </c>
      <c r="N158" s="9">
        <v>2</v>
      </c>
      <c r="O158" s="96"/>
      <c r="P158" s="96"/>
      <c r="Q158" s="79"/>
    </row>
    <row r="159" spans="1:17" ht="21" customHeight="1" x14ac:dyDescent="0.25">
      <c r="A159" s="93" t="s">
        <v>134</v>
      </c>
      <c r="B159" s="94">
        <f t="shared" si="16"/>
        <v>1937</v>
      </c>
      <c r="C159" s="9">
        <v>572</v>
      </c>
      <c r="D159" s="9">
        <v>861</v>
      </c>
      <c r="E159" s="95">
        <v>504</v>
      </c>
      <c r="F159" s="9">
        <v>1035</v>
      </c>
      <c r="G159" s="95">
        <v>902</v>
      </c>
      <c r="H159" s="9">
        <v>154</v>
      </c>
      <c r="I159" s="95">
        <v>1783</v>
      </c>
      <c r="J159" s="9">
        <v>1612</v>
      </c>
      <c r="K159" s="9">
        <v>1336</v>
      </c>
      <c r="L159" s="9">
        <v>762</v>
      </c>
      <c r="M159" s="9">
        <v>21</v>
      </c>
      <c r="N159" s="9">
        <v>4</v>
      </c>
      <c r="O159" s="96"/>
      <c r="P159" s="96"/>
      <c r="Q159" s="79"/>
    </row>
    <row r="160" spans="1:17" ht="21" customHeight="1" x14ac:dyDescent="0.25">
      <c r="A160" s="93" t="s">
        <v>135</v>
      </c>
      <c r="B160" s="94">
        <f t="shared" si="16"/>
        <v>1324</v>
      </c>
      <c r="C160" s="9">
        <v>584</v>
      </c>
      <c r="D160" s="9">
        <v>585</v>
      </c>
      <c r="E160" s="95">
        <v>155</v>
      </c>
      <c r="F160" s="9">
        <v>76</v>
      </c>
      <c r="G160" s="95">
        <v>1248</v>
      </c>
      <c r="H160" s="9">
        <v>20</v>
      </c>
      <c r="I160" s="95">
        <v>1304</v>
      </c>
      <c r="J160" s="9">
        <v>912</v>
      </c>
      <c r="K160" s="9">
        <v>452</v>
      </c>
      <c r="L160" s="9">
        <v>30</v>
      </c>
      <c r="M160" s="9">
        <v>13</v>
      </c>
      <c r="N160" s="9">
        <v>4</v>
      </c>
      <c r="O160" s="96"/>
      <c r="P160" s="96"/>
      <c r="Q160" s="79"/>
    </row>
    <row r="161" spans="1:17" ht="21" customHeight="1" x14ac:dyDescent="0.25">
      <c r="A161" s="93" t="s">
        <v>136</v>
      </c>
      <c r="B161" s="94">
        <f t="shared" si="16"/>
        <v>18040</v>
      </c>
      <c r="C161" s="9">
        <v>4908</v>
      </c>
      <c r="D161" s="9">
        <v>9221</v>
      </c>
      <c r="E161" s="95">
        <v>3911</v>
      </c>
      <c r="F161" s="9">
        <v>4552</v>
      </c>
      <c r="G161" s="95">
        <v>13488</v>
      </c>
      <c r="H161" s="9">
        <v>620</v>
      </c>
      <c r="I161" s="95">
        <v>17420</v>
      </c>
      <c r="J161" s="9">
        <v>12738</v>
      </c>
      <c r="K161" s="9">
        <v>8757</v>
      </c>
      <c r="L161" s="9">
        <v>2623</v>
      </c>
      <c r="M161" s="9">
        <v>122</v>
      </c>
      <c r="N161" s="9">
        <v>31</v>
      </c>
      <c r="O161" s="96"/>
      <c r="P161" s="96"/>
      <c r="Q161" s="79"/>
    </row>
    <row r="162" spans="1:17" ht="21" customHeight="1" x14ac:dyDescent="0.25">
      <c r="A162" s="93" t="s">
        <v>137</v>
      </c>
      <c r="B162" s="94">
        <f t="shared" si="16"/>
        <v>1128</v>
      </c>
      <c r="C162" s="9">
        <v>193</v>
      </c>
      <c r="D162" s="9">
        <v>410</v>
      </c>
      <c r="E162" s="95">
        <v>525</v>
      </c>
      <c r="F162" s="9">
        <v>553</v>
      </c>
      <c r="G162" s="95">
        <v>575</v>
      </c>
      <c r="H162" s="9">
        <v>60</v>
      </c>
      <c r="I162" s="95">
        <v>1068</v>
      </c>
      <c r="J162" s="9">
        <v>820</v>
      </c>
      <c r="K162" s="9">
        <v>580</v>
      </c>
      <c r="L162" s="9">
        <v>344</v>
      </c>
      <c r="M162" s="9">
        <v>7</v>
      </c>
      <c r="N162" s="9">
        <v>2</v>
      </c>
      <c r="O162" s="96"/>
      <c r="P162" s="96"/>
      <c r="Q162" s="79"/>
    </row>
    <row r="163" spans="1:17" ht="21" customHeight="1" x14ac:dyDescent="0.25">
      <c r="A163" s="93" t="s">
        <v>138</v>
      </c>
      <c r="B163" s="94">
        <f t="shared" si="16"/>
        <v>401</v>
      </c>
      <c r="C163" s="9">
        <v>110</v>
      </c>
      <c r="D163" s="9">
        <v>211</v>
      </c>
      <c r="E163" s="95">
        <v>80</v>
      </c>
      <c r="F163" s="9">
        <v>203</v>
      </c>
      <c r="G163" s="95">
        <v>198</v>
      </c>
      <c r="H163" s="9">
        <v>5</v>
      </c>
      <c r="I163" s="95">
        <v>396</v>
      </c>
      <c r="J163" s="9">
        <v>324</v>
      </c>
      <c r="K163" s="9">
        <v>221</v>
      </c>
      <c r="L163" s="9">
        <v>180</v>
      </c>
      <c r="M163" s="9">
        <v>12</v>
      </c>
      <c r="N163" s="9">
        <v>1</v>
      </c>
      <c r="O163" s="96"/>
      <c r="P163" s="96"/>
      <c r="Q163" s="79"/>
    </row>
    <row r="164" spans="1:17" ht="21" customHeight="1" x14ac:dyDescent="0.25">
      <c r="A164" s="93" t="s">
        <v>139</v>
      </c>
      <c r="B164" s="94">
        <f t="shared" si="16"/>
        <v>442</v>
      </c>
      <c r="C164" s="9">
        <v>199</v>
      </c>
      <c r="D164" s="9">
        <v>155</v>
      </c>
      <c r="E164" s="95">
        <v>88</v>
      </c>
      <c r="F164" s="9">
        <v>123</v>
      </c>
      <c r="G164" s="95">
        <v>319</v>
      </c>
      <c r="H164" s="9">
        <v>30</v>
      </c>
      <c r="I164" s="95">
        <v>412</v>
      </c>
      <c r="J164" s="9">
        <v>355</v>
      </c>
      <c r="K164" s="9">
        <v>180</v>
      </c>
      <c r="L164" s="9">
        <v>66</v>
      </c>
      <c r="M164" s="9">
        <v>8</v>
      </c>
      <c r="N164" s="9">
        <v>2</v>
      </c>
      <c r="O164" s="96"/>
      <c r="P164" s="96"/>
      <c r="Q164" s="79"/>
    </row>
    <row r="165" spans="1:17" ht="21" customHeight="1" x14ac:dyDescent="0.25">
      <c r="A165" s="93" t="s">
        <v>140</v>
      </c>
      <c r="B165" s="94">
        <f t="shared" si="16"/>
        <v>529</v>
      </c>
      <c r="C165" s="9">
        <v>168</v>
      </c>
      <c r="D165" s="9">
        <v>252</v>
      </c>
      <c r="E165" s="95">
        <v>109</v>
      </c>
      <c r="F165" s="9">
        <v>255</v>
      </c>
      <c r="G165" s="95">
        <v>274</v>
      </c>
      <c r="H165" s="9">
        <v>65</v>
      </c>
      <c r="I165" s="95">
        <v>464</v>
      </c>
      <c r="J165" s="9">
        <v>439</v>
      </c>
      <c r="K165" s="9">
        <v>319</v>
      </c>
      <c r="L165" s="9">
        <v>185</v>
      </c>
      <c r="M165" s="9">
        <v>3</v>
      </c>
      <c r="N165" s="9">
        <v>1</v>
      </c>
      <c r="O165" s="96"/>
      <c r="P165" s="96"/>
      <c r="Q165" s="79"/>
    </row>
    <row r="166" spans="1:17" ht="21" customHeight="1" x14ac:dyDescent="0.25">
      <c r="A166" s="93" t="s">
        <v>141</v>
      </c>
      <c r="B166" s="94">
        <f t="shared" si="16"/>
        <v>2441</v>
      </c>
      <c r="C166" s="9">
        <v>836</v>
      </c>
      <c r="D166" s="9">
        <v>1143</v>
      </c>
      <c r="E166" s="95">
        <v>462</v>
      </c>
      <c r="F166" s="9">
        <v>606</v>
      </c>
      <c r="G166" s="95">
        <v>1835</v>
      </c>
      <c r="H166" s="9">
        <v>184</v>
      </c>
      <c r="I166" s="95">
        <v>2257</v>
      </c>
      <c r="J166" s="9">
        <v>2126</v>
      </c>
      <c r="K166" s="9">
        <v>1649</v>
      </c>
      <c r="L166" s="9">
        <v>419</v>
      </c>
      <c r="M166" s="9">
        <v>15</v>
      </c>
      <c r="N166" s="9">
        <v>0</v>
      </c>
      <c r="O166" s="96"/>
      <c r="P166" s="96"/>
      <c r="Q166" s="79"/>
    </row>
    <row r="167" spans="1:17" ht="21" customHeight="1" x14ac:dyDescent="0.25">
      <c r="A167" s="93" t="s">
        <v>142</v>
      </c>
      <c r="B167" s="94">
        <f t="shared" si="16"/>
        <v>1798</v>
      </c>
      <c r="C167" s="9">
        <v>679</v>
      </c>
      <c r="D167" s="9">
        <v>870</v>
      </c>
      <c r="E167" s="95">
        <v>249</v>
      </c>
      <c r="F167" s="9">
        <v>831</v>
      </c>
      <c r="G167" s="95">
        <v>967</v>
      </c>
      <c r="H167" s="9">
        <v>281</v>
      </c>
      <c r="I167" s="95">
        <v>1517</v>
      </c>
      <c r="J167" s="9">
        <v>1355</v>
      </c>
      <c r="K167" s="9">
        <v>812</v>
      </c>
      <c r="L167" s="9">
        <v>444</v>
      </c>
      <c r="M167" s="9">
        <v>14</v>
      </c>
      <c r="N167" s="9">
        <v>18</v>
      </c>
      <c r="O167" s="96"/>
      <c r="P167" s="96"/>
      <c r="Q167" s="79"/>
    </row>
    <row r="168" spans="1:17" ht="21" customHeight="1" x14ac:dyDescent="0.25">
      <c r="A168" s="93" t="s">
        <v>143</v>
      </c>
      <c r="B168" s="94">
        <f t="shared" si="16"/>
        <v>1570</v>
      </c>
      <c r="C168" s="9">
        <v>601</v>
      </c>
      <c r="D168" s="9">
        <v>580</v>
      </c>
      <c r="E168" s="95">
        <v>389</v>
      </c>
      <c r="F168" s="9">
        <v>605</v>
      </c>
      <c r="G168" s="95">
        <v>965</v>
      </c>
      <c r="H168" s="9">
        <v>109</v>
      </c>
      <c r="I168" s="95">
        <v>1461</v>
      </c>
      <c r="J168" s="9">
        <v>1091</v>
      </c>
      <c r="K168" s="9">
        <v>895</v>
      </c>
      <c r="L168" s="9">
        <v>435</v>
      </c>
      <c r="M168" s="9">
        <v>19</v>
      </c>
      <c r="N168" s="9">
        <v>5</v>
      </c>
      <c r="O168" s="96"/>
      <c r="P168" s="96"/>
      <c r="Q168" s="79"/>
    </row>
    <row r="169" spans="1:17" ht="21" customHeight="1" x14ac:dyDescent="0.25">
      <c r="A169" s="93" t="s">
        <v>144</v>
      </c>
      <c r="B169" s="94">
        <f t="shared" si="16"/>
        <v>974</v>
      </c>
      <c r="C169" s="9">
        <v>437</v>
      </c>
      <c r="D169" s="9">
        <v>438</v>
      </c>
      <c r="E169" s="95">
        <v>99</v>
      </c>
      <c r="F169" s="9">
        <v>548</v>
      </c>
      <c r="G169" s="95">
        <v>426</v>
      </c>
      <c r="H169" s="9">
        <v>92</v>
      </c>
      <c r="I169" s="95">
        <v>882</v>
      </c>
      <c r="J169" s="9">
        <v>836</v>
      </c>
      <c r="K169" s="9">
        <v>548</v>
      </c>
      <c r="L169" s="9">
        <v>381</v>
      </c>
      <c r="M169" s="9">
        <v>27</v>
      </c>
      <c r="N169" s="9">
        <v>1</v>
      </c>
      <c r="O169" s="96"/>
      <c r="P169" s="96"/>
      <c r="Q169" s="79"/>
    </row>
    <row r="170" spans="1:17" ht="21" customHeight="1" x14ac:dyDescent="0.25">
      <c r="A170" s="93" t="s">
        <v>145</v>
      </c>
      <c r="B170" s="94">
        <f t="shared" si="16"/>
        <v>808</v>
      </c>
      <c r="C170" s="9">
        <v>171</v>
      </c>
      <c r="D170" s="9">
        <v>377</v>
      </c>
      <c r="E170" s="95">
        <v>260</v>
      </c>
      <c r="F170" s="9">
        <v>124</v>
      </c>
      <c r="G170" s="95">
        <v>684</v>
      </c>
      <c r="H170" s="9">
        <v>22</v>
      </c>
      <c r="I170" s="95">
        <v>786</v>
      </c>
      <c r="J170" s="9">
        <v>721</v>
      </c>
      <c r="K170" s="9">
        <v>575</v>
      </c>
      <c r="L170" s="9">
        <v>103</v>
      </c>
      <c r="M170" s="9">
        <v>7</v>
      </c>
      <c r="N170" s="9">
        <v>1</v>
      </c>
      <c r="O170" s="96"/>
      <c r="P170" s="96"/>
      <c r="Q170" s="79"/>
    </row>
    <row r="171" spans="1:17" ht="21" customHeight="1" x14ac:dyDescent="0.25">
      <c r="A171" s="97" t="s">
        <v>146</v>
      </c>
      <c r="B171" s="98">
        <f>SUM(C171:E171)</f>
        <v>389</v>
      </c>
      <c r="C171" s="78">
        <v>156</v>
      </c>
      <c r="D171" s="78">
        <v>188</v>
      </c>
      <c r="E171" s="99">
        <v>45</v>
      </c>
      <c r="F171" s="78">
        <v>174</v>
      </c>
      <c r="G171" s="99">
        <v>215</v>
      </c>
      <c r="H171" s="78">
        <v>14</v>
      </c>
      <c r="I171" s="99">
        <v>375</v>
      </c>
      <c r="J171" s="78">
        <v>216</v>
      </c>
      <c r="K171" s="78">
        <v>129</v>
      </c>
      <c r="L171" s="78">
        <v>125</v>
      </c>
      <c r="M171" s="78">
        <v>6</v>
      </c>
      <c r="N171" s="78">
        <v>0</v>
      </c>
      <c r="O171" s="96"/>
      <c r="P171" s="96"/>
      <c r="Q171" s="79"/>
    </row>
    <row r="172" spans="1:17" ht="21" customHeight="1" x14ac:dyDescent="0.25">
      <c r="A172" s="51" t="s">
        <v>7</v>
      </c>
      <c r="B172" s="100">
        <f>SUM(B147:B171)</f>
        <v>56271</v>
      </c>
      <c r="C172" s="19">
        <f t="shared" ref="C172:M172" si="17">SUM(C147:C171)</f>
        <v>18455</v>
      </c>
      <c r="D172" s="19">
        <f t="shared" si="17"/>
        <v>26873</v>
      </c>
      <c r="E172" s="19">
        <f t="shared" si="17"/>
        <v>10943</v>
      </c>
      <c r="F172" s="19">
        <f>SUM(F147:F171)</f>
        <v>16893</v>
      </c>
      <c r="G172" s="19">
        <f t="shared" si="17"/>
        <v>39378</v>
      </c>
      <c r="H172" s="19">
        <f t="shared" si="17"/>
        <v>3243</v>
      </c>
      <c r="I172" s="19">
        <f t="shared" si="17"/>
        <v>53028</v>
      </c>
      <c r="J172" s="19">
        <f t="shared" si="17"/>
        <v>43605</v>
      </c>
      <c r="K172" s="19">
        <f t="shared" si="17"/>
        <v>30437</v>
      </c>
      <c r="L172" s="19">
        <f t="shared" si="17"/>
        <v>11004</v>
      </c>
      <c r="M172" s="19">
        <f t="shared" si="17"/>
        <v>575</v>
      </c>
      <c r="N172" s="19">
        <f>SUM(N147:N171)</f>
        <v>118</v>
      </c>
      <c r="O172" s="96"/>
      <c r="P172" s="96"/>
      <c r="Q172" s="96"/>
    </row>
    <row r="173" spans="1:17" ht="21" customHeight="1" x14ac:dyDescent="0.25">
      <c r="A173" s="8" t="s">
        <v>27</v>
      </c>
      <c r="B173" s="101">
        <f t="shared" ref="B173:N173" si="18">B172/$B$172</f>
        <v>1</v>
      </c>
      <c r="C173" s="101">
        <f t="shared" si="18"/>
        <v>0.32796644808160508</v>
      </c>
      <c r="D173" s="101">
        <f t="shared" si="18"/>
        <v>0.47756393168772548</v>
      </c>
      <c r="E173" s="101">
        <f t="shared" si="18"/>
        <v>0.19446962023066944</v>
      </c>
      <c r="F173" s="101">
        <f t="shared" si="18"/>
        <v>0.30020792237564642</v>
      </c>
      <c r="G173" s="101">
        <f t="shared" si="18"/>
        <v>0.69979207762435358</v>
      </c>
      <c r="H173" s="101">
        <f t="shared" si="18"/>
        <v>5.7631817454816867E-2</v>
      </c>
      <c r="I173" s="101">
        <f t="shared" si="18"/>
        <v>0.94236818254518318</v>
      </c>
      <c r="J173" s="101">
        <f t="shared" si="18"/>
        <v>0.77491070000533135</v>
      </c>
      <c r="K173" s="101">
        <f t="shared" si="18"/>
        <v>0.54090028611540586</v>
      </c>
      <c r="L173" s="101">
        <f t="shared" si="18"/>
        <v>0.19555365996694568</v>
      </c>
      <c r="M173" s="101">
        <f t="shared" si="18"/>
        <v>1.0218407350144836E-2</v>
      </c>
      <c r="N173" s="101">
        <f t="shared" si="18"/>
        <v>2.0969948996818967E-3</v>
      </c>
      <c r="O173" s="102"/>
      <c r="P173" s="103"/>
      <c r="Q173" s="103"/>
    </row>
    <row r="174" spans="1:17" x14ac:dyDescent="0.25">
      <c r="A174" s="165" t="s">
        <v>147</v>
      </c>
      <c r="B174" s="165"/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73"/>
      <c r="P174" s="73"/>
      <c r="Q174" s="73"/>
    </row>
    <row r="175" spans="1:17" ht="3.7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104"/>
      <c r="P175" s="73"/>
      <c r="Q175" s="73"/>
    </row>
    <row r="176" spans="1:17" ht="3.75" customHeight="1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</row>
    <row r="177" spans="1:17" ht="18.75" thickBot="1" x14ac:dyDescent="0.3">
      <c r="A177" s="6" t="s">
        <v>148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ht="3.75" customHeight="1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</row>
    <row r="179" spans="1:17" ht="16.5" thickBot="1" x14ac:dyDescent="0.3">
      <c r="A179" s="146" t="s">
        <v>258</v>
      </c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</row>
    <row r="180" spans="1:17" ht="3.75" customHeight="1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9"/>
      <c r="M180" s="79"/>
      <c r="N180" s="79"/>
      <c r="O180" s="79"/>
      <c r="P180" s="79"/>
      <c r="Q180" s="79"/>
    </row>
    <row r="181" spans="1:17" ht="21.75" customHeight="1" x14ac:dyDescent="0.25">
      <c r="A181" s="160" t="s">
        <v>149</v>
      </c>
      <c r="B181" s="160"/>
      <c r="C181" s="160"/>
      <c r="D181" s="160"/>
      <c r="E181" s="161"/>
      <c r="F181" s="105" t="s">
        <v>7</v>
      </c>
      <c r="G181" s="105" t="s">
        <v>150</v>
      </c>
      <c r="H181" s="105" t="s">
        <v>151</v>
      </c>
      <c r="I181" s="105" t="s">
        <v>152</v>
      </c>
      <c r="J181" s="105" t="s">
        <v>153</v>
      </c>
      <c r="K181" s="73"/>
      <c r="L181" s="79"/>
      <c r="M181" s="166"/>
      <c r="N181" s="166"/>
      <c r="O181" s="174"/>
      <c r="P181" s="174"/>
      <c r="Q181" s="174"/>
    </row>
    <row r="182" spans="1:17" ht="21.75" customHeight="1" x14ac:dyDescent="0.25">
      <c r="A182" s="106" t="s">
        <v>154</v>
      </c>
      <c r="B182" s="106"/>
      <c r="C182" s="106"/>
      <c r="D182" s="106"/>
      <c r="E182" s="106"/>
      <c r="F182" s="107">
        <f t="shared" ref="F182:F217" si="19">+SUM(G182:J182)</f>
        <v>56271</v>
      </c>
      <c r="G182" s="108">
        <v>34434</v>
      </c>
      <c r="H182" s="108">
        <v>14066</v>
      </c>
      <c r="I182" s="108">
        <v>4242</v>
      </c>
      <c r="J182" s="108">
        <v>3529</v>
      </c>
      <c r="K182" s="73"/>
      <c r="L182" s="79"/>
      <c r="M182" s="166"/>
      <c r="N182" s="166"/>
      <c r="O182" s="147"/>
      <c r="P182" s="147"/>
      <c r="Q182" s="147"/>
    </row>
    <row r="183" spans="1:17" ht="21.75" customHeight="1" x14ac:dyDescent="0.25">
      <c r="A183" s="109" t="s">
        <v>155</v>
      </c>
      <c r="B183" s="109"/>
      <c r="C183" s="109"/>
      <c r="D183" s="109"/>
      <c r="E183" s="109"/>
      <c r="F183" s="110">
        <f t="shared" si="19"/>
        <v>54808</v>
      </c>
      <c r="G183" s="111">
        <v>0</v>
      </c>
      <c r="H183" s="111">
        <v>45131</v>
      </c>
      <c r="I183" s="111">
        <v>6372</v>
      </c>
      <c r="J183" s="111">
        <v>3305</v>
      </c>
      <c r="K183" s="73"/>
      <c r="L183" s="79"/>
      <c r="M183" s="166"/>
      <c r="N183" s="166"/>
      <c r="O183" s="147"/>
      <c r="P183" s="147"/>
      <c r="Q183" s="147"/>
    </row>
    <row r="184" spans="1:17" ht="21.75" customHeight="1" x14ac:dyDescent="0.25">
      <c r="A184" s="109" t="s">
        <v>156</v>
      </c>
      <c r="B184" s="109"/>
      <c r="C184" s="109"/>
      <c r="D184" s="109"/>
      <c r="E184" s="109"/>
      <c r="F184" s="110">
        <f t="shared" si="19"/>
        <v>170010</v>
      </c>
      <c r="G184" s="111">
        <v>0</v>
      </c>
      <c r="H184" s="111">
        <v>36490</v>
      </c>
      <c r="I184" s="111">
        <v>57067</v>
      </c>
      <c r="J184" s="111">
        <v>76453</v>
      </c>
      <c r="K184" s="73"/>
      <c r="L184" s="79"/>
      <c r="M184" s="148"/>
      <c r="N184" s="149"/>
      <c r="O184" s="112"/>
      <c r="P184" s="112"/>
      <c r="Q184" s="112"/>
    </row>
    <row r="185" spans="1:17" ht="21.75" customHeight="1" x14ac:dyDescent="0.25">
      <c r="A185" s="109" t="s">
        <v>157</v>
      </c>
      <c r="B185" s="109"/>
      <c r="C185" s="109"/>
      <c r="D185" s="109"/>
      <c r="E185" s="109"/>
      <c r="F185" s="110">
        <f t="shared" si="19"/>
        <v>9505</v>
      </c>
      <c r="G185" s="111">
        <v>0</v>
      </c>
      <c r="H185" s="111">
        <v>8710</v>
      </c>
      <c r="I185" s="111">
        <v>401</v>
      </c>
      <c r="J185" s="111">
        <v>394</v>
      </c>
      <c r="K185" s="73"/>
      <c r="L185" s="79"/>
      <c r="M185" s="148"/>
      <c r="N185" s="149"/>
      <c r="O185" s="112"/>
      <c r="P185" s="112"/>
      <c r="Q185" s="112"/>
    </row>
    <row r="186" spans="1:17" ht="21.75" customHeight="1" x14ac:dyDescent="0.25">
      <c r="A186" s="109" t="s">
        <v>158</v>
      </c>
      <c r="B186" s="109"/>
      <c r="C186" s="109"/>
      <c r="D186" s="109"/>
      <c r="E186" s="109"/>
      <c r="F186" s="110">
        <f t="shared" si="19"/>
        <v>56591</v>
      </c>
      <c r="G186" s="111">
        <v>0</v>
      </c>
      <c r="H186" s="111">
        <v>14262</v>
      </c>
      <c r="I186" s="111">
        <v>39504</v>
      </c>
      <c r="J186" s="111">
        <v>2825</v>
      </c>
      <c r="K186" s="73"/>
      <c r="L186" s="79"/>
      <c r="M186" s="148"/>
      <c r="N186" s="149"/>
      <c r="O186" s="112"/>
      <c r="P186" s="112"/>
      <c r="Q186" s="112"/>
    </row>
    <row r="187" spans="1:17" ht="21.75" customHeight="1" x14ac:dyDescent="0.25">
      <c r="A187" s="109" t="s">
        <v>159</v>
      </c>
      <c r="B187" s="109"/>
      <c r="C187" s="109"/>
      <c r="D187" s="109"/>
      <c r="E187" s="109"/>
      <c r="F187" s="110">
        <f t="shared" si="19"/>
        <v>32753</v>
      </c>
      <c r="G187" s="111">
        <v>0</v>
      </c>
      <c r="H187" s="111">
        <v>4746</v>
      </c>
      <c r="I187" s="111">
        <v>25178</v>
      </c>
      <c r="J187" s="111">
        <v>2829</v>
      </c>
      <c r="K187" s="73"/>
      <c r="L187" s="79"/>
      <c r="M187" s="148"/>
      <c r="N187" s="149"/>
      <c r="O187" s="112"/>
      <c r="P187" s="112"/>
      <c r="Q187" s="112"/>
    </row>
    <row r="188" spans="1:17" ht="21.75" customHeight="1" x14ac:dyDescent="0.25">
      <c r="A188" s="109" t="s">
        <v>160</v>
      </c>
      <c r="B188" s="109"/>
      <c r="C188" s="109"/>
      <c r="D188" s="109"/>
      <c r="E188" s="109"/>
      <c r="F188" s="110">
        <f t="shared" si="19"/>
        <v>4596</v>
      </c>
      <c r="G188" s="111">
        <v>0</v>
      </c>
      <c r="H188" s="111">
        <v>387</v>
      </c>
      <c r="I188" s="111">
        <v>4058</v>
      </c>
      <c r="J188" s="111">
        <v>151</v>
      </c>
      <c r="K188" s="73"/>
      <c r="L188" s="79"/>
      <c r="M188" s="148"/>
      <c r="N188" s="149"/>
      <c r="O188" s="112"/>
      <c r="P188" s="112"/>
      <c r="Q188" s="112"/>
    </row>
    <row r="189" spans="1:17" ht="21.75" customHeight="1" x14ac:dyDescent="0.25">
      <c r="A189" s="109" t="s">
        <v>161</v>
      </c>
      <c r="B189" s="109"/>
      <c r="C189" s="109"/>
      <c r="D189" s="109"/>
      <c r="E189" s="109"/>
      <c r="F189" s="110">
        <f t="shared" si="19"/>
        <v>617</v>
      </c>
      <c r="G189" s="111">
        <v>0</v>
      </c>
      <c r="H189" s="111">
        <v>77</v>
      </c>
      <c r="I189" s="111">
        <v>479</v>
      </c>
      <c r="J189" s="111">
        <v>61</v>
      </c>
      <c r="K189" s="73"/>
      <c r="L189" s="79"/>
      <c r="M189" s="148"/>
      <c r="N189" s="149"/>
      <c r="O189" s="112"/>
      <c r="P189" s="112"/>
      <c r="Q189" s="112"/>
    </row>
    <row r="190" spans="1:17" ht="21.75" customHeight="1" x14ac:dyDescent="0.25">
      <c r="A190" s="109" t="s">
        <v>162</v>
      </c>
      <c r="B190" s="109"/>
      <c r="C190" s="109"/>
      <c r="D190" s="109"/>
      <c r="E190" s="109"/>
      <c r="F190" s="110">
        <f t="shared" si="19"/>
        <v>45647</v>
      </c>
      <c r="G190" s="111">
        <v>0</v>
      </c>
      <c r="H190" s="111">
        <v>16179</v>
      </c>
      <c r="I190" s="111">
        <v>23470</v>
      </c>
      <c r="J190" s="111">
        <v>5998</v>
      </c>
      <c r="K190" s="73"/>
      <c r="L190" s="79"/>
      <c r="M190" s="148"/>
      <c r="N190" s="149"/>
      <c r="O190" s="112"/>
      <c r="P190" s="112"/>
      <c r="Q190" s="112"/>
    </row>
    <row r="191" spans="1:17" ht="21.75" customHeight="1" x14ac:dyDescent="0.25">
      <c r="A191" s="109" t="s">
        <v>163</v>
      </c>
      <c r="B191" s="109"/>
      <c r="C191" s="109"/>
      <c r="D191" s="109"/>
      <c r="E191" s="109"/>
      <c r="F191" s="110">
        <f t="shared" si="19"/>
        <v>12981</v>
      </c>
      <c r="G191" s="111">
        <v>0</v>
      </c>
      <c r="H191" s="111">
        <v>1344</v>
      </c>
      <c r="I191" s="111">
        <v>11388</v>
      </c>
      <c r="J191" s="111">
        <v>249</v>
      </c>
      <c r="K191" s="73"/>
      <c r="L191" s="79"/>
      <c r="M191" s="148"/>
      <c r="N191" s="149"/>
      <c r="O191" s="112"/>
      <c r="P191" s="112"/>
      <c r="Q191" s="112"/>
    </row>
    <row r="192" spans="1:17" ht="21.75" customHeight="1" x14ac:dyDescent="0.25">
      <c r="A192" s="109" t="s">
        <v>164</v>
      </c>
      <c r="B192" s="109"/>
      <c r="C192" s="109"/>
      <c r="D192" s="109"/>
      <c r="E192" s="109"/>
      <c r="F192" s="110">
        <f t="shared" si="19"/>
        <v>296</v>
      </c>
      <c r="G192" s="111">
        <v>0</v>
      </c>
      <c r="H192" s="111">
        <v>52</v>
      </c>
      <c r="I192" s="111">
        <v>179</v>
      </c>
      <c r="J192" s="111">
        <v>65</v>
      </c>
      <c r="K192" s="73"/>
      <c r="L192" s="79"/>
      <c r="M192" s="148"/>
      <c r="N192" s="149"/>
      <c r="O192" s="112"/>
      <c r="P192" s="112"/>
      <c r="Q192" s="112"/>
    </row>
    <row r="193" spans="1:17" ht="30" customHeight="1" x14ac:dyDescent="0.25">
      <c r="A193" s="167" t="s">
        <v>165</v>
      </c>
      <c r="B193" s="167"/>
      <c r="C193" s="167"/>
      <c r="D193" s="167"/>
      <c r="E193" s="167"/>
      <c r="F193" s="110">
        <f t="shared" si="19"/>
        <v>21066</v>
      </c>
      <c r="G193" s="111">
        <v>0</v>
      </c>
      <c r="H193" s="111">
        <v>19013</v>
      </c>
      <c r="I193" s="111">
        <v>1854</v>
      </c>
      <c r="J193" s="111">
        <v>199</v>
      </c>
      <c r="K193" s="73"/>
      <c r="L193" s="79"/>
      <c r="M193" s="148"/>
      <c r="N193" s="149"/>
      <c r="O193" s="112"/>
      <c r="P193" s="112"/>
      <c r="Q193" s="112"/>
    </row>
    <row r="194" spans="1:17" ht="30" customHeight="1" x14ac:dyDescent="0.25">
      <c r="A194" s="167" t="s">
        <v>166</v>
      </c>
      <c r="B194" s="167"/>
      <c r="C194" s="167"/>
      <c r="D194" s="167"/>
      <c r="E194" s="167"/>
      <c r="F194" s="110">
        <f t="shared" si="19"/>
        <v>450</v>
      </c>
      <c r="G194" s="111">
        <v>0</v>
      </c>
      <c r="H194" s="111">
        <v>316</v>
      </c>
      <c r="I194" s="111">
        <v>75</v>
      </c>
      <c r="J194" s="111">
        <v>59</v>
      </c>
      <c r="K194" s="73"/>
      <c r="L194" s="79"/>
      <c r="M194" s="148"/>
      <c r="N194" s="149"/>
      <c r="O194" s="112"/>
      <c r="P194" s="112"/>
      <c r="Q194" s="112"/>
    </row>
    <row r="195" spans="1:17" ht="21.75" customHeight="1" x14ac:dyDescent="0.25">
      <c r="A195" s="109" t="s">
        <v>167</v>
      </c>
      <c r="B195" s="109"/>
      <c r="C195" s="109"/>
      <c r="D195" s="109"/>
      <c r="E195" s="109"/>
      <c r="F195" s="110">
        <f t="shared" si="19"/>
        <v>11601</v>
      </c>
      <c r="G195" s="111">
        <v>0</v>
      </c>
      <c r="H195" s="111">
        <v>3880</v>
      </c>
      <c r="I195" s="111">
        <v>3586</v>
      </c>
      <c r="J195" s="111">
        <v>4135</v>
      </c>
      <c r="K195" s="73"/>
      <c r="L195" s="79"/>
      <c r="M195" s="148"/>
      <c r="N195" s="149"/>
      <c r="O195" s="112"/>
      <c r="P195" s="112"/>
      <c r="Q195" s="112"/>
    </row>
    <row r="196" spans="1:17" ht="21.75" customHeight="1" x14ac:dyDescent="0.25">
      <c r="A196" s="109" t="s">
        <v>168</v>
      </c>
      <c r="B196" s="109"/>
      <c r="C196" s="109"/>
      <c r="D196" s="109"/>
      <c r="E196" s="109"/>
      <c r="F196" s="110">
        <f t="shared" si="19"/>
        <v>542</v>
      </c>
      <c r="G196" s="111">
        <v>0</v>
      </c>
      <c r="H196" s="111">
        <v>187</v>
      </c>
      <c r="I196" s="111">
        <v>355</v>
      </c>
      <c r="J196" s="111">
        <v>0</v>
      </c>
      <c r="K196" s="73"/>
      <c r="L196" s="79"/>
      <c r="M196" s="148"/>
      <c r="N196" s="149"/>
      <c r="O196" s="112"/>
      <c r="P196" s="112"/>
      <c r="Q196" s="112"/>
    </row>
    <row r="197" spans="1:17" ht="21.75" customHeight="1" x14ac:dyDescent="0.25">
      <c r="A197" s="109" t="s">
        <v>169</v>
      </c>
      <c r="B197" s="109"/>
      <c r="C197" s="109"/>
      <c r="D197" s="109"/>
      <c r="E197" s="109"/>
      <c r="F197" s="110">
        <f t="shared" si="19"/>
        <v>31566</v>
      </c>
      <c r="G197" s="111">
        <v>0</v>
      </c>
      <c r="H197" s="111">
        <v>534</v>
      </c>
      <c r="I197" s="111">
        <v>417</v>
      </c>
      <c r="J197" s="111">
        <v>30615</v>
      </c>
      <c r="K197" s="73"/>
      <c r="L197" s="79"/>
      <c r="M197" s="148"/>
      <c r="N197" s="149"/>
      <c r="O197" s="112"/>
      <c r="P197" s="112"/>
      <c r="Q197" s="112"/>
    </row>
    <row r="198" spans="1:17" ht="21.75" customHeight="1" x14ac:dyDescent="0.25">
      <c r="A198" s="109" t="s">
        <v>170</v>
      </c>
      <c r="B198" s="109"/>
      <c r="C198" s="109"/>
      <c r="D198" s="109"/>
      <c r="E198" s="109"/>
      <c r="F198" s="110">
        <f t="shared" si="19"/>
        <v>6066</v>
      </c>
      <c r="G198" s="111">
        <v>0</v>
      </c>
      <c r="H198" s="111">
        <v>74</v>
      </c>
      <c r="I198" s="111">
        <v>65</v>
      </c>
      <c r="J198" s="111">
        <v>5927</v>
      </c>
      <c r="K198" s="73"/>
      <c r="L198" s="79"/>
      <c r="M198" s="148"/>
      <c r="N198" s="149"/>
      <c r="O198" s="112"/>
      <c r="P198" s="112"/>
      <c r="Q198" s="112"/>
    </row>
    <row r="199" spans="1:17" ht="21.75" customHeight="1" x14ac:dyDescent="0.25">
      <c r="A199" s="109" t="s">
        <v>171</v>
      </c>
      <c r="B199" s="109"/>
      <c r="C199" s="109"/>
      <c r="D199" s="109"/>
      <c r="E199" s="109"/>
      <c r="F199" s="110">
        <f t="shared" si="19"/>
        <v>1098</v>
      </c>
      <c r="G199" s="111">
        <v>0</v>
      </c>
      <c r="H199" s="111">
        <v>8</v>
      </c>
      <c r="I199" s="111">
        <v>13</v>
      </c>
      <c r="J199" s="111">
        <v>1077</v>
      </c>
      <c r="K199" s="73"/>
      <c r="L199" s="79"/>
      <c r="M199" s="148"/>
      <c r="N199" s="149"/>
      <c r="O199" s="112"/>
      <c r="P199" s="112"/>
      <c r="Q199" s="112"/>
    </row>
    <row r="200" spans="1:17" ht="21.75" customHeight="1" x14ac:dyDescent="0.25">
      <c r="A200" s="109" t="s">
        <v>172</v>
      </c>
      <c r="B200" s="109"/>
      <c r="C200" s="109"/>
      <c r="D200" s="109"/>
      <c r="E200" s="109"/>
      <c r="F200" s="110">
        <f t="shared" si="19"/>
        <v>778</v>
      </c>
      <c r="G200" s="111">
        <v>0</v>
      </c>
      <c r="H200" s="111">
        <v>6</v>
      </c>
      <c r="I200" s="111">
        <v>14</v>
      </c>
      <c r="J200" s="111">
        <v>758</v>
      </c>
      <c r="K200" s="73"/>
      <c r="L200" s="79"/>
      <c r="M200" s="148"/>
      <c r="N200" s="149"/>
      <c r="O200" s="112"/>
      <c r="P200" s="112"/>
      <c r="Q200" s="112"/>
    </row>
    <row r="201" spans="1:17" ht="21.75" customHeight="1" x14ac:dyDescent="0.25">
      <c r="A201" s="109" t="s">
        <v>173</v>
      </c>
      <c r="B201" s="109"/>
      <c r="C201" s="109"/>
      <c r="D201" s="109"/>
      <c r="E201" s="109"/>
      <c r="F201" s="110">
        <f t="shared" si="19"/>
        <v>740</v>
      </c>
      <c r="G201" s="111">
        <v>0</v>
      </c>
      <c r="H201" s="111">
        <v>108</v>
      </c>
      <c r="I201" s="111">
        <v>113</v>
      </c>
      <c r="J201" s="111">
        <v>519</v>
      </c>
      <c r="K201" s="73"/>
      <c r="L201" s="79"/>
      <c r="M201" s="148"/>
      <c r="N201" s="149"/>
      <c r="O201" s="112"/>
      <c r="P201" s="112"/>
      <c r="Q201" s="112"/>
    </row>
    <row r="202" spans="1:17" ht="21.75" customHeight="1" x14ac:dyDescent="0.25">
      <c r="A202" s="109" t="s">
        <v>174</v>
      </c>
      <c r="B202" s="109"/>
      <c r="C202" s="109"/>
      <c r="D202" s="109"/>
      <c r="E202" s="109"/>
      <c r="F202" s="110">
        <f t="shared" si="19"/>
        <v>27136</v>
      </c>
      <c r="G202" s="111">
        <v>0</v>
      </c>
      <c r="H202" s="111">
        <v>27136</v>
      </c>
      <c r="I202" s="111">
        <v>0</v>
      </c>
      <c r="J202" s="111">
        <v>0</v>
      </c>
      <c r="K202" s="73"/>
      <c r="L202" s="79"/>
      <c r="M202" s="148"/>
      <c r="N202" s="149"/>
      <c r="O202" s="112"/>
      <c r="P202" s="112"/>
      <c r="Q202" s="112"/>
    </row>
    <row r="203" spans="1:17" ht="21.75" customHeight="1" x14ac:dyDescent="0.25">
      <c r="A203" s="109" t="s">
        <v>175</v>
      </c>
      <c r="B203" s="109"/>
      <c r="C203" s="109"/>
      <c r="D203" s="109"/>
      <c r="E203" s="109"/>
      <c r="F203" s="110">
        <f t="shared" si="19"/>
        <v>45678</v>
      </c>
      <c r="G203" s="111">
        <v>0</v>
      </c>
      <c r="H203" s="111">
        <v>45678</v>
      </c>
      <c r="I203" s="111">
        <v>0</v>
      </c>
      <c r="J203" s="111">
        <v>0</v>
      </c>
      <c r="K203" s="73"/>
      <c r="L203" s="79"/>
      <c r="M203" s="148"/>
      <c r="N203" s="149"/>
      <c r="O203" s="112"/>
      <c r="P203" s="112"/>
      <c r="Q203" s="112"/>
    </row>
    <row r="204" spans="1:17" ht="21.75" customHeight="1" x14ac:dyDescent="0.25">
      <c r="A204" s="109" t="s">
        <v>176</v>
      </c>
      <c r="B204" s="109"/>
      <c r="C204" s="109"/>
      <c r="D204" s="109"/>
      <c r="E204" s="109"/>
      <c r="F204" s="110">
        <f t="shared" si="19"/>
        <v>43030</v>
      </c>
      <c r="G204" s="111">
        <v>0</v>
      </c>
      <c r="H204" s="111">
        <v>43030</v>
      </c>
      <c r="I204" s="111">
        <v>0</v>
      </c>
      <c r="J204" s="111">
        <v>0</v>
      </c>
      <c r="K204" s="73"/>
      <c r="L204" s="79"/>
      <c r="M204" s="148"/>
      <c r="N204" s="149"/>
      <c r="O204" s="112"/>
      <c r="P204" s="112"/>
      <c r="Q204" s="112"/>
    </row>
    <row r="205" spans="1:17" ht="21.75" customHeight="1" x14ac:dyDescent="0.25">
      <c r="A205" s="109" t="s">
        <v>177</v>
      </c>
      <c r="B205" s="109"/>
      <c r="C205" s="109"/>
      <c r="D205" s="109"/>
      <c r="E205" s="109"/>
      <c r="F205" s="110">
        <f t="shared" si="19"/>
        <v>83001</v>
      </c>
      <c r="G205" s="111">
        <v>0</v>
      </c>
      <c r="H205" s="111">
        <v>24761</v>
      </c>
      <c r="I205" s="111">
        <v>36923</v>
      </c>
      <c r="J205" s="111">
        <v>21317</v>
      </c>
      <c r="K205" s="73"/>
      <c r="L205" s="79"/>
      <c r="M205" s="148"/>
      <c r="N205" s="149"/>
      <c r="O205" s="112"/>
      <c r="P205" s="112"/>
      <c r="Q205" s="112"/>
    </row>
    <row r="206" spans="1:17" ht="21.75" customHeight="1" x14ac:dyDescent="0.25">
      <c r="A206" s="109" t="s">
        <v>178</v>
      </c>
      <c r="B206" s="109"/>
      <c r="C206" s="109"/>
      <c r="D206" s="109"/>
      <c r="E206" s="109"/>
      <c r="F206" s="110">
        <f t="shared" si="19"/>
        <v>36271</v>
      </c>
      <c r="G206" s="111">
        <v>0</v>
      </c>
      <c r="H206" s="111">
        <v>8926</v>
      </c>
      <c r="I206" s="111">
        <v>23675</v>
      </c>
      <c r="J206" s="111">
        <v>3670</v>
      </c>
      <c r="K206" s="73"/>
      <c r="L206" s="79"/>
      <c r="M206" s="148"/>
      <c r="N206" s="149"/>
      <c r="O206" s="112"/>
      <c r="P206" s="112"/>
      <c r="Q206" s="112"/>
    </row>
    <row r="207" spans="1:17" ht="21.75" customHeight="1" x14ac:dyDescent="0.25">
      <c r="A207" s="109" t="s">
        <v>179</v>
      </c>
      <c r="B207" s="109"/>
      <c r="C207" s="109"/>
      <c r="D207" s="109"/>
      <c r="E207" s="109"/>
      <c r="F207" s="110">
        <f t="shared" si="19"/>
        <v>6025</v>
      </c>
      <c r="G207" s="111">
        <v>0</v>
      </c>
      <c r="H207" s="111">
        <v>666</v>
      </c>
      <c r="I207" s="111">
        <v>5242</v>
      </c>
      <c r="J207" s="111">
        <v>117</v>
      </c>
      <c r="K207" s="73"/>
      <c r="L207" s="79"/>
      <c r="M207" s="148"/>
      <c r="N207" s="149"/>
      <c r="O207" s="112"/>
      <c r="P207" s="112"/>
      <c r="Q207" s="112"/>
    </row>
    <row r="208" spans="1:17" ht="21.75" customHeight="1" x14ac:dyDescent="0.25">
      <c r="A208" s="109" t="s">
        <v>180</v>
      </c>
      <c r="B208" s="109"/>
      <c r="C208" s="109"/>
      <c r="D208" s="109"/>
      <c r="E208" s="109"/>
      <c r="F208" s="110">
        <f t="shared" si="19"/>
        <v>32682</v>
      </c>
      <c r="G208" s="111">
        <v>0</v>
      </c>
      <c r="H208" s="111">
        <v>0</v>
      </c>
      <c r="I208" s="111">
        <v>32682</v>
      </c>
      <c r="J208" s="111">
        <v>0</v>
      </c>
      <c r="K208" s="73"/>
      <c r="L208" s="79"/>
      <c r="M208" s="148"/>
      <c r="N208" s="149"/>
      <c r="O208" s="112"/>
      <c r="P208" s="112"/>
      <c r="Q208" s="112"/>
    </row>
    <row r="209" spans="1:17" ht="21.75" customHeight="1" x14ac:dyDescent="0.25">
      <c r="A209" s="109" t="s">
        <v>181</v>
      </c>
      <c r="B209" s="109"/>
      <c r="C209" s="109"/>
      <c r="D209" s="109"/>
      <c r="E209" s="109"/>
      <c r="F209" s="110">
        <f t="shared" si="19"/>
        <v>3173</v>
      </c>
      <c r="G209" s="111">
        <v>0</v>
      </c>
      <c r="H209" s="111">
        <v>0</v>
      </c>
      <c r="I209" s="111">
        <v>3173</v>
      </c>
      <c r="J209" s="111">
        <v>0</v>
      </c>
      <c r="K209" s="73"/>
      <c r="L209" s="79"/>
      <c r="M209" s="148"/>
      <c r="N209" s="149"/>
      <c r="O209" s="112"/>
      <c r="P209" s="112"/>
      <c r="Q209" s="112"/>
    </row>
    <row r="210" spans="1:17" ht="21.75" customHeight="1" x14ac:dyDescent="0.25">
      <c r="A210" s="109" t="s">
        <v>182</v>
      </c>
      <c r="B210" s="109"/>
      <c r="C210" s="109"/>
      <c r="D210" s="109"/>
      <c r="E210" s="109"/>
      <c r="F210" s="110">
        <f t="shared" si="19"/>
        <v>32217</v>
      </c>
      <c r="G210" s="111">
        <v>0</v>
      </c>
      <c r="H210" s="111">
        <v>0</v>
      </c>
      <c r="I210" s="111">
        <v>32217</v>
      </c>
      <c r="J210" s="111">
        <v>0</v>
      </c>
      <c r="K210" s="73"/>
      <c r="L210" s="79"/>
      <c r="M210" s="148"/>
      <c r="N210" s="149"/>
      <c r="O210" s="112"/>
      <c r="P210" s="112"/>
      <c r="Q210" s="112"/>
    </row>
    <row r="211" spans="1:17" ht="21.75" customHeight="1" x14ac:dyDescent="0.25">
      <c r="A211" s="109" t="s">
        <v>183</v>
      </c>
      <c r="B211" s="109"/>
      <c r="C211" s="109"/>
      <c r="D211" s="109"/>
      <c r="E211" s="109"/>
      <c r="F211" s="110">
        <f t="shared" si="19"/>
        <v>9472</v>
      </c>
      <c r="G211" s="111">
        <v>0</v>
      </c>
      <c r="H211" s="111">
        <v>180</v>
      </c>
      <c r="I211" s="111">
        <v>311</v>
      </c>
      <c r="J211" s="111">
        <v>8981</v>
      </c>
      <c r="K211" s="73"/>
      <c r="L211" s="79"/>
      <c r="M211" s="148"/>
      <c r="N211" s="149"/>
      <c r="O211" s="112"/>
      <c r="P211" s="112"/>
      <c r="Q211" s="112"/>
    </row>
    <row r="212" spans="1:17" ht="21.75" customHeight="1" x14ac:dyDescent="0.25">
      <c r="A212" s="109" t="s">
        <v>184</v>
      </c>
      <c r="B212" s="109"/>
      <c r="C212" s="109"/>
      <c r="D212" s="109"/>
      <c r="E212" s="109"/>
      <c r="F212" s="110">
        <f t="shared" si="19"/>
        <v>1270</v>
      </c>
      <c r="G212" s="111">
        <v>0</v>
      </c>
      <c r="H212" s="111">
        <v>39</v>
      </c>
      <c r="I212" s="111">
        <v>61</v>
      </c>
      <c r="J212" s="111">
        <v>1170</v>
      </c>
      <c r="K212" s="73"/>
      <c r="L212" s="79"/>
      <c r="M212" s="148"/>
      <c r="N212" s="149"/>
      <c r="O212" s="112"/>
      <c r="P212" s="112"/>
      <c r="Q212" s="112"/>
    </row>
    <row r="213" spans="1:17" ht="21.75" customHeight="1" x14ac:dyDescent="0.25">
      <c r="A213" s="109" t="s">
        <v>185</v>
      </c>
      <c r="B213" s="109"/>
      <c r="C213" s="109"/>
      <c r="D213" s="109"/>
      <c r="E213" s="109"/>
      <c r="F213" s="110">
        <f t="shared" si="19"/>
        <v>1123</v>
      </c>
      <c r="G213" s="111">
        <v>0</v>
      </c>
      <c r="H213" s="111">
        <v>7</v>
      </c>
      <c r="I213" s="111">
        <v>39</v>
      </c>
      <c r="J213" s="111">
        <v>1077</v>
      </c>
      <c r="K213" s="73"/>
      <c r="L213" s="79"/>
      <c r="M213" s="148"/>
      <c r="N213" s="149"/>
      <c r="O213" s="112"/>
      <c r="P213" s="112"/>
      <c r="Q213" s="112"/>
    </row>
    <row r="214" spans="1:17" ht="21.75" customHeight="1" x14ac:dyDescent="0.25">
      <c r="A214" s="109" t="s">
        <v>186</v>
      </c>
      <c r="B214" s="109"/>
      <c r="C214" s="109"/>
      <c r="D214" s="109"/>
      <c r="E214" s="109"/>
      <c r="F214" s="110">
        <f t="shared" si="19"/>
        <v>272</v>
      </c>
      <c r="G214" s="111">
        <v>0</v>
      </c>
      <c r="H214" s="111">
        <v>24</v>
      </c>
      <c r="I214" s="111">
        <v>52</v>
      </c>
      <c r="J214" s="111">
        <v>196</v>
      </c>
      <c r="K214" s="73"/>
      <c r="L214" s="79"/>
      <c r="M214" s="148"/>
      <c r="N214" s="149"/>
      <c r="O214" s="112"/>
      <c r="P214" s="112"/>
      <c r="Q214" s="112"/>
    </row>
    <row r="215" spans="1:17" ht="21.75" customHeight="1" x14ac:dyDescent="0.25">
      <c r="A215" s="109" t="s">
        <v>187</v>
      </c>
      <c r="B215" s="109"/>
      <c r="C215" s="109"/>
      <c r="D215" s="109"/>
      <c r="E215" s="109"/>
      <c r="F215" s="110">
        <f t="shared" si="19"/>
        <v>84117</v>
      </c>
      <c r="G215" s="111">
        <v>0</v>
      </c>
      <c r="H215" s="111">
        <v>30743</v>
      </c>
      <c r="I215" s="111">
        <v>26871</v>
      </c>
      <c r="J215" s="111">
        <v>26503</v>
      </c>
      <c r="K215" s="73"/>
      <c r="L215" s="79"/>
      <c r="M215" s="148"/>
      <c r="N215" s="149"/>
      <c r="O215" s="112"/>
      <c r="P215" s="112"/>
      <c r="Q215" s="112"/>
    </row>
    <row r="216" spans="1:17" ht="21.75" customHeight="1" x14ac:dyDescent="0.25">
      <c r="A216" s="109" t="s">
        <v>188</v>
      </c>
      <c r="B216" s="109"/>
      <c r="C216" s="109"/>
      <c r="D216" s="109"/>
      <c r="E216" s="109"/>
      <c r="F216" s="110">
        <f t="shared" si="19"/>
        <v>162321</v>
      </c>
      <c r="G216" s="111">
        <v>0</v>
      </c>
      <c r="H216" s="111">
        <v>45737</v>
      </c>
      <c r="I216" s="111">
        <v>38572</v>
      </c>
      <c r="J216" s="111">
        <v>78012</v>
      </c>
      <c r="K216" s="73"/>
      <c r="L216" s="79"/>
      <c r="M216" s="148"/>
      <c r="N216" s="149"/>
      <c r="O216" s="112"/>
      <c r="P216" s="112"/>
      <c r="Q216" s="112"/>
    </row>
    <row r="217" spans="1:17" ht="21.75" customHeight="1" x14ac:dyDescent="0.25">
      <c r="A217" s="109" t="s">
        <v>189</v>
      </c>
      <c r="B217" s="109"/>
      <c r="C217" s="109"/>
      <c r="D217" s="109"/>
      <c r="E217" s="109"/>
      <c r="F217" s="110">
        <f t="shared" si="19"/>
        <v>761</v>
      </c>
      <c r="G217" s="111">
        <v>0</v>
      </c>
      <c r="H217" s="111">
        <v>272</v>
      </c>
      <c r="I217" s="111">
        <v>240</v>
      </c>
      <c r="J217" s="111">
        <v>249</v>
      </c>
      <c r="K217" s="73"/>
      <c r="L217" s="79"/>
      <c r="M217" s="148"/>
      <c r="N217" s="149"/>
      <c r="O217" s="112"/>
      <c r="P217" s="112"/>
      <c r="Q217" s="112"/>
    </row>
    <row r="218" spans="1:17" ht="21.75" customHeight="1" x14ac:dyDescent="0.25">
      <c r="A218" s="157" t="s">
        <v>7</v>
      </c>
      <c r="B218" s="157"/>
      <c r="C218" s="157"/>
      <c r="D218" s="157"/>
      <c r="E218" s="157"/>
      <c r="F218" s="100">
        <f>SUM(F182:F217)</f>
        <v>1086531</v>
      </c>
      <c r="G218" s="100">
        <f>SUM(G182:G217)</f>
        <v>34434</v>
      </c>
      <c r="H218" s="100">
        <f>SUM(H182:H217)</f>
        <v>392769</v>
      </c>
      <c r="I218" s="100">
        <f>SUM(I182:I217)</f>
        <v>378888</v>
      </c>
      <c r="J218" s="100">
        <f>SUM(J182:J217)</f>
        <v>280440</v>
      </c>
      <c r="K218" s="73"/>
      <c r="L218" s="79"/>
      <c r="M218" s="148"/>
      <c r="N218" s="149"/>
      <c r="O218" s="112"/>
      <c r="P218" s="112"/>
      <c r="Q218" s="112"/>
    </row>
    <row r="219" spans="1:17" ht="21.75" customHeight="1" x14ac:dyDescent="0.25">
      <c r="A219" s="158" t="s">
        <v>256</v>
      </c>
      <c r="B219" s="158"/>
      <c r="C219" s="158"/>
      <c r="D219" s="158"/>
      <c r="E219" s="158"/>
      <c r="F219" s="113">
        <f>SUM(G219:J219)</f>
        <v>1</v>
      </c>
      <c r="G219" s="113">
        <f>+G218/$F$218</f>
        <v>3.1691686661494245E-2</v>
      </c>
      <c r="H219" s="113">
        <f>+H218/$F$218</f>
        <v>0.36148899571204135</v>
      </c>
      <c r="I219" s="113">
        <f>+I218/$F$218</f>
        <v>0.34871347435093891</v>
      </c>
      <c r="J219" s="113">
        <f>+J218/$F$218</f>
        <v>0.25810584327552549</v>
      </c>
      <c r="K219" s="73"/>
      <c r="L219" s="79"/>
      <c r="M219" s="148"/>
      <c r="N219" s="149"/>
      <c r="O219" s="112"/>
      <c r="P219" s="112"/>
      <c r="Q219" s="112"/>
    </row>
    <row r="220" spans="1:17" x14ac:dyDescent="0.25">
      <c r="A220" s="150" t="s">
        <v>190</v>
      </c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9"/>
      <c r="M220" s="79"/>
      <c r="N220" s="79"/>
      <c r="O220" s="79"/>
      <c r="P220" s="79"/>
      <c r="Q220" s="79"/>
    </row>
    <row r="221" spans="1:17" ht="3.75" customHeight="1" x14ac:dyDescent="0.25">
      <c r="A221" s="150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9"/>
      <c r="M221" s="79"/>
      <c r="N221" s="79"/>
      <c r="O221" s="79"/>
      <c r="P221" s="79"/>
      <c r="Q221" s="79"/>
    </row>
    <row r="222" spans="1:17" ht="3.75" customHeight="1" x14ac:dyDescent="0.25">
      <c r="A222" s="150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9"/>
      <c r="M222" s="79"/>
      <c r="N222" s="79"/>
      <c r="O222" s="79"/>
      <c r="P222" s="79"/>
      <c r="Q222" s="79"/>
    </row>
    <row r="223" spans="1:17" ht="16.5" thickBot="1" x14ac:dyDescent="0.3">
      <c r="A223" s="146" t="s">
        <v>257</v>
      </c>
      <c r="B223" s="128"/>
      <c r="C223" s="128"/>
      <c r="D223" s="128"/>
      <c r="E223" s="128"/>
      <c r="F223" s="128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</row>
    <row r="224" spans="1:17" ht="3.75" customHeight="1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</row>
    <row r="225" spans="1:17" ht="15" customHeight="1" x14ac:dyDescent="0.25">
      <c r="A225" s="159" t="s">
        <v>149</v>
      </c>
      <c r="B225" s="160"/>
      <c r="C225" s="160"/>
      <c r="D225" s="160"/>
      <c r="E225" s="161"/>
      <c r="F225" s="105" t="s">
        <v>7</v>
      </c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</row>
    <row r="226" spans="1:17" ht="15" customHeight="1" x14ac:dyDescent="0.25">
      <c r="A226" s="106" t="s">
        <v>191</v>
      </c>
      <c r="B226" s="106"/>
      <c r="C226" s="106"/>
      <c r="D226" s="106"/>
      <c r="E226" s="106"/>
      <c r="F226" s="107">
        <v>3813</v>
      </c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</row>
    <row r="227" spans="1:17" ht="15" customHeight="1" x14ac:dyDescent="0.25">
      <c r="A227" s="106" t="s">
        <v>192</v>
      </c>
      <c r="B227" s="106"/>
      <c r="C227" s="106"/>
      <c r="D227" s="106"/>
      <c r="E227" s="106"/>
      <c r="F227" s="107">
        <v>6942</v>
      </c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</row>
    <row r="228" spans="1:17" ht="15" customHeight="1" x14ac:dyDescent="0.25">
      <c r="A228" s="106" t="s">
        <v>193</v>
      </c>
      <c r="B228" s="106"/>
      <c r="C228" s="106"/>
      <c r="D228" s="106"/>
      <c r="E228" s="106"/>
      <c r="F228" s="107">
        <v>34494</v>
      </c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</row>
    <row r="229" spans="1:17" ht="15" customHeight="1" x14ac:dyDescent="0.25">
      <c r="A229" s="106" t="s">
        <v>194</v>
      </c>
      <c r="B229" s="106"/>
      <c r="C229" s="106"/>
      <c r="D229" s="106"/>
      <c r="E229" s="106"/>
      <c r="F229" s="107">
        <v>827</v>
      </c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</row>
    <row r="230" spans="1:17" ht="15" customHeight="1" x14ac:dyDescent="0.25">
      <c r="A230" s="106" t="s">
        <v>195</v>
      </c>
      <c r="B230" s="106"/>
      <c r="C230" s="106"/>
      <c r="D230" s="106"/>
      <c r="E230" s="106"/>
      <c r="F230" s="107">
        <v>16007</v>
      </c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</row>
    <row r="231" spans="1:17" ht="15" customHeight="1" x14ac:dyDescent="0.25">
      <c r="A231" s="106" t="s">
        <v>196</v>
      </c>
      <c r="B231" s="106"/>
      <c r="C231" s="106"/>
      <c r="D231" s="106"/>
      <c r="E231" s="106"/>
      <c r="F231" s="107">
        <v>329</v>
      </c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</row>
    <row r="232" spans="1:17" ht="15" customHeight="1" x14ac:dyDescent="0.25">
      <c r="A232" s="106" t="s">
        <v>197</v>
      </c>
      <c r="B232" s="106"/>
      <c r="C232" s="106"/>
      <c r="D232" s="106"/>
      <c r="E232" s="106"/>
      <c r="F232" s="107">
        <v>11575</v>
      </c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</row>
    <row r="233" spans="1:17" ht="15" customHeight="1" x14ac:dyDescent="0.25">
      <c r="A233" s="106" t="s">
        <v>198</v>
      </c>
      <c r="B233" s="106"/>
      <c r="C233" s="106"/>
      <c r="D233" s="106"/>
      <c r="E233" s="106"/>
      <c r="F233" s="107">
        <v>14871</v>
      </c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</row>
    <row r="234" spans="1:17" ht="15" customHeight="1" x14ac:dyDescent="0.25">
      <c r="A234" s="106" t="s">
        <v>199</v>
      </c>
      <c r="B234" s="106"/>
      <c r="C234" s="106"/>
      <c r="D234" s="106"/>
      <c r="E234" s="106"/>
      <c r="F234" s="107">
        <v>206</v>
      </c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</row>
    <row r="235" spans="1:17" ht="15" customHeight="1" x14ac:dyDescent="0.25">
      <c r="A235" s="106" t="s">
        <v>200</v>
      </c>
      <c r="B235" s="106"/>
      <c r="C235" s="106"/>
      <c r="D235" s="106"/>
      <c r="E235" s="106"/>
      <c r="F235" s="107">
        <v>434</v>
      </c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</row>
    <row r="236" spans="1:17" ht="15" customHeight="1" x14ac:dyDescent="0.25">
      <c r="A236" s="106" t="s">
        <v>201</v>
      </c>
      <c r="B236" s="106"/>
      <c r="C236" s="106"/>
      <c r="D236" s="106"/>
      <c r="E236" s="106"/>
      <c r="F236" s="107">
        <v>22401</v>
      </c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</row>
    <row r="237" spans="1:17" ht="15" customHeight="1" x14ac:dyDescent="0.25">
      <c r="A237" s="106" t="s">
        <v>202</v>
      </c>
      <c r="B237" s="106"/>
      <c r="C237" s="106"/>
      <c r="D237" s="106"/>
      <c r="E237" s="106"/>
      <c r="F237" s="107">
        <v>929</v>
      </c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</row>
    <row r="238" spans="1:17" ht="15" customHeight="1" x14ac:dyDescent="0.25">
      <c r="A238" s="106" t="s">
        <v>203</v>
      </c>
      <c r="B238" s="106"/>
      <c r="C238" s="106"/>
      <c r="D238" s="106"/>
      <c r="E238" s="106"/>
      <c r="F238" s="107">
        <v>3216</v>
      </c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</row>
    <row r="239" spans="1:17" ht="15" customHeight="1" x14ac:dyDescent="0.25">
      <c r="A239" s="106" t="s">
        <v>204</v>
      </c>
      <c r="B239" s="106"/>
      <c r="C239" s="106"/>
      <c r="D239" s="106"/>
      <c r="E239" s="106"/>
      <c r="F239" s="107">
        <v>9827</v>
      </c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</row>
    <row r="240" spans="1:17" ht="15" customHeight="1" x14ac:dyDescent="0.25">
      <c r="A240" s="106" t="s">
        <v>205</v>
      </c>
      <c r="B240" s="106"/>
      <c r="C240" s="106"/>
      <c r="D240" s="106"/>
      <c r="E240" s="106"/>
      <c r="F240" s="107">
        <v>705</v>
      </c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</row>
    <row r="241" spans="1:17" ht="15" customHeight="1" x14ac:dyDescent="0.25">
      <c r="A241" s="106" t="s">
        <v>206</v>
      </c>
      <c r="B241" s="106"/>
      <c r="C241" s="106"/>
      <c r="D241" s="106"/>
      <c r="E241" s="106"/>
      <c r="F241" s="107">
        <v>972</v>
      </c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</row>
    <row r="242" spans="1:17" ht="15" customHeight="1" x14ac:dyDescent="0.25">
      <c r="A242" s="106" t="s">
        <v>207</v>
      </c>
      <c r="B242" s="106"/>
      <c r="C242" s="106"/>
      <c r="D242" s="106"/>
      <c r="E242" s="106"/>
      <c r="F242" s="107">
        <v>600</v>
      </c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</row>
    <row r="243" spans="1:17" ht="15" customHeight="1" x14ac:dyDescent="0.25">
      <c r="A243" s="106" t="s">
        <v>208</v>
      </c>
      <c r="B243" s="106"/>
      <c r="C243" s="106"/>
      <c r="D243" s="106"/>
      <c r="E243" s="106"/>
      <c r="F243" s="107">
        <v>356</v>
      </c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</row>
    <row r="244" spans="1:17" ht="15" customHeight="1" x14ac:dyDescent="0.25">
      <c r="A244" s="106" t="s">
        <v>209</v>
      </c>
      <c r="B244" s="106"/>
      <c r="C244" s="106"/>
      <c r="D244" s="106"/>
      <c r="E244" s="106"/>
      <c r="F244" s="107">
        <v>1308</v>
      </c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</row>
    <row r="245" spans="1:17" ht="15" customHeight="1" x14ac:dyDescent="0.25">
      <c r="A245" s="106" t="s">
        <v>210</v>
      </c>
      <c r="B245" s="106"/>
      <c r="C245" s="106"/>
      <c r="D245" s="106"/>
      <c r="E245" s="106"/>
      <c r="F245" s="107">
        <v>1659</v>
      </c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</row>
    <row r="246" spans="1:17" ht="15" customHeight="1" x14ac:dyDescent="0.25">
      <c r="A246" s="106" t="s">
        <v>211</v>
      </c>
      <c r="B246" s="106"/>
      <c r="C246" s="106"/>
      <c r="D246" s="106"/>
      <c r="E246" s="106"/>
      <c r="F246" s="107">
        <v>495</v>
      </c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</row>
    <row r="247" spans="1:17" ht="15" customHeight="1" x14ac:dyDescent="0.25">
      <c r="A247" s="106" t="s">
        <v>212</v>
      </c>
      <c r="B247" s="106"/>
      <c r="C247" s="106"/>
      <c r="D247" s="106"/>
      <c r="E247" s="106"/>
      <c r="F247" s="107">
        <v>504</v>
      </c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</row>
    <row r="248" spans="1:17" ht="15" customHeight="1" x14ac:dyDescent="0.25">
      <c r="A248" s="106" t="s">
        <v>213</v>
      </c>
      <c r="B248" s="106"/>
      <c r="C248" s="106"/>
      <c r="D248" s="106"/>
      <c r="E248" s="106"/>
      <c r="F248" s="107">
        <v>71</v>
      </c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</row>
    <row r="249" spans="1:17" ht="15" customHeight="1" x14ac:dyDescent="0.25">
      <c r="A249" s="106" t="s">
        <v>214</v>
      </c>
      <c r="B249" s="106"/>
      <c r="C249" s="106"/>
      <c r="D249" s="106"/>
      <c r="E249" s="106"/>
      <c r="F249" s="107">
        <v>56</v>
      </c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</row>
    <row r="250" spans="1:17" ht="15" customHeight="1" x14ac:dyDescent="0.25">
      <c r="A250" s="106" t="s">
        <v>215</v>
      </c>
      <c r="B250" s="106"/>
      <c r="C250" s="106"/>
      <c r="D250" s="106"/>
      <c r="E250" s="106"/>
      <c r="F250" s="107">
        <v>138</v>
      </c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</row>
    <row r="251" spans="1:17" ht="15" customHeight="1" x14ac:dyDescent="0.25">
      <c r="A251" s="106" t="s">
        <v>216</v>
      </c>
      <c r="B251" s="106"/>
      <c r="C251" s="106"/>
      <c r="D251" s="106"/>
      <c r="E251" s="106"/>
      <c r="F251" s="107">
        <v>10803</v>
      </c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</row>
    <row r="252" spans="1:17" ht="15" customHeight="1" x14ac:dyDescent="0.25">
      <c r="A252" s="106" t="s">
        <v>217</v>
      </c>
      <c r="B252" s="106"/>
      <c r="C252" s="106"/>
      <c r="D252" s="106"/>
      <c r="E252" s="106"/>
      <c r="F252" s="107">
        <v>512</v>
      </c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</row>
    <row r="253" spans="1:17" ht="15" customHeight="1" x14ac:dyDescent="0.25">
      <c r="A253" s="106" t="s">
        <v>218</v>
      </c>
      <c r="B253" s="106"/>
      <c r="C253" s="106"/>
      <c r="D253" s="106"/>
      <c r="E253" s="106"/>
      <c r="F253" s="107">
        <v>33683</v>
      </c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</row>
    <row r="254" spans="1:17" ht="15" customHeight="1" x14ac:dyDescent="0.25">
      <c r="A254" s="106" t="s">
        <v>219</v>
      </c>
      <c r="B254" s="106"/>
      <c r="C254" s="106"/>
      <c r="D254" s="106"/>
      <c r="E254" s="106"/>
      <c r="F254" s="107">
        <v>18902</v>
      </c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</row>
    <row r="255" spans="1:17" ht="15" customHeight="1" x14ac:dyDescent="0.25">
      <c r="A255" s="106" t="s">
        <v>220</v>
      </c>
      <c r="B255" s="106"/>
      <c r="C255" s="106"/>
      <c r="D255" s="106"/>
      <c r="E255" s="106"/>
      <c r="F255" s="107">
        <v>28894</v>
      </c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</row>
    <row r="256" spans="1:17" ht="15" customHeight="1" x14ac:dyDescent="0.25">
      <c r="A256" s="106" t="s">
        <v>221</v>
      </c>
      <c r="B256" s="106"/>
      <c r="C256" s="106"/>
      <c r="D256" s="106"/>
      <c r="E256" s="106"/>
      <c r="F256" s="107">
        <v>11889</v>
      </c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</row>
    <row r="257" spans="1:17" ht="15" customHeight="1" x14ac:dyDescent="0.25">
      <c r="A257" s="106" t="s">
        <v>222</v>
      </c>
      <c r="B257" s="106"/>
      <c r="C257" s="106"/>
      <c r="D257" s="106"/>
      <c r="E257" s="106"/>
      <c r="F257" s="107">
        <v>591</v>
      </c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</row>
    <row r="258" spans="1:17" ht="15" customHeight="1" x14ac:dyDescent="0.25">
      <c r="A258" s="106" t="s">
        <v>223</v>
      </c>
      <c r="B258" s="106"/>
      <c r="C258" s="106"/>
      <c r="D258" s="106"/>
      <c r="E258" s="106"/>
      <c r="F258" s="107">
        <v>73</v>
      </c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</row>
    <row r="259" spans="1:17" ht="15" customHeight="1" x14ac:dyDescent="0.25">
      <c r="A259" s="106" t="s">
        <v>224</v>
      </c>
      <c r="B259" s="106"/>
      <c r="C259" s="106"/>
      <c r="D259" s="106"/>
      <c r="E259" s="106"/>
      <c r="F259" s="107">
        <v>221</v>
      </c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</row>
    <row r="260" spans="1:17" ht="15" customHeight="1" x14ac:dyDescent="0.25">
      <c r="A260" s="106" t="s">
        <v>225</v>
      </c>
      <c r="B260" s="106"/>
      <c r="C260" s="106"/>
      <c r="D260" s="106"/>
      <c r="E260" s="106"/>
      <c r="F260" s="107">
        <v>232</v>
      </c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</row>
    <row r="261" spans="1:17" ht="15" customHeight="1" x14ac:dyDescent="0.25">
      <c r="A261" s="106" t="s">
        <v>226</v>
      </c>
      <c r="B261" s="106"/>
      <c r="C261" s="106"/>
      <c r="D261" s="106"/>
      <c r="E261" s="106"/>
      <c r="F261" s="107">
        <v>53</v>
      </c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</row>
    <row r="262" spans="1:17" ht="15" customHeight="1" x14ac:dyDescent="0.25">
      <c r="A262" s="106" t="s">
        <v>227</v>
      </c>
      <c r="B262" s="106"/>
      <c r="C262" s="106"/>
      <c r="D262" s="106"/>
      <c r="E262" s="106"/>
      <c r="F262" s="107">
        <v>166</v>
      </c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</row>
    <row r="263" spans="1:17" ht="15" customHeight="1" x14ac:dyDescent="0.25">
      <c r="A263" s="106" t="s">
        <v>228</v>
      </c>
      <c r="B263" s="106"/>
      <c r="C263" s="106"/>
      <c r="D263" s="106"/>
      <c r="E263" s="106"/>
      <c r="F263" s="107">
        <v>552</v>
      </c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</row>
    <row r="264" spans="1:17" ht="15" customHeight="1" x14ac:dyDescent="0.25">
      <c r="A264" s="106" t="s">
        <v>229</v>
      </c>
      <c r="B264" s="106"/>
      <c r="C264" s="106"/>
      <c r="D264" s="106"/>
      <c r="E264" s="106"/>
      <c r="F264" s="107">
        <v>79</v>
      </c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</row>
    <row r="265" spans="1:17" ht="15" customHeight="1" x14ac:dyDescent="0.25">
      <c r="A265" s="106" t="s">
        <v>230</v>
      </c>
      <c r="B265" s="106"/>
      <c r="C265" s="106"/>
      <c r="D265" s="106"/>
      <c r="E265" s="106"/>
      <c r="F265" s="107">
        <v>16</v>
      </c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</row>
    <row r="266" spans="1:17" ht="15" customHeight="1" x14ac:dyDescent="0.25">
      <c r="A266" s="106" t="s">
        <v>231</v>
      </c>
      <c r="B266" s="106"/>
      <c r="C266" s="106"/>
      <c r="D266" s="106"/>
      <c r="E266" s="106"/>
      <c r="F266" s="107">
        <v>2</v>
      </c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</row>
    <row r="267" spans="1:17" ht="15" customHeight="1" x14ac:dyDescent="0.25">
      <c r="A267" s="106" t="s">
        <v>232</v>
      </c>
      <c r="B267" s="106"/>
      <c r="C267" s="106"/>
      <c r="D267" s="106"/>
      <c r="E267" s="106"/>
      <c r="F267" s="107">
        <v>0</v>
      </c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</row>
    <row r="268" spans="1:17" ht="15" customHeight="1" x14ac:dyDescent="0.25">
      <c r="A268" s="106" t="s">
        <v>233</v>
      </c>
      <c r="B268" s="106"/>
      <c r="C268" s="106"/>
      <c r="D268" s="106"/>
      <c r="E268" s="106"/>
      <c r="F268" s="107">
        <v>1</v>
      </c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</row>
    <row r="269" spans="1:17" ht="15" customHeight="1" x14ac:dyDescent="0.25">
      <c r="A269" s="106" t="s">
        <v>234</v>
      </c>
      <c r="B269" s="106"/>
      <c r="C269" s="106"/>
      <c r="D269" s="106"/>
      <c r="E269" s="106"/>
      <c r="F269" s="107">
        <v>22</v>
      </c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</row>
    <row r="270" spans="1:17" ht="15" customHeight="1" x14ac:dyDescent="0.25">
      <c r="A270" s="106" t="s">
        <v>235</v>
      </c>
      <c r="B270" s="106"/>
      <c r="C270" s="106"/>
      <c r="D270" s="106"/>
      <c r="E270" s="106"/>
      <c r="F270" s="107">
        <v>3</v>
      </c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</row>
    <row r="271" spans="1:17" ht="15" customHeight="1" x14ac:dyDescent="0.25">
      <c r="A271" s="106" t="s">
        <v>236</v>
      </c>
      <c r="B271" s="106"/>
      <c r="C271" s="106"/>
      <c r="D271" s="106"/>
      <c r="E271" s="106"/>
      <c r="F271" s="107">
        <v>8</v>
      </c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</row>
    <row r="272" spans="1:17" ht="15" customHeight="1" x14ac:dyDescent="0.25">
      <c r="A272" s="106" t="s">
        <v>237</v>
      </c>
      <c r="B272" s="106"/>
      <c r="C272" s="106"/>
      <c r="D272" s="106"/>
      <c r="E272" s="106"/>
      <c r="F272" s="107">
        <v>2</v>
      </c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</row>
    <row r="273" spans="1:17" ht="15" customHeight="1" x14ac:dyDescent="0.25">
      <c r="A273" s="106" t="s">
        <v>238</v>
      </c>
      <c r="B273" s="106"/>
      <c r="C273" s="106"/>
      <c r="D273" s="106"/>
      <c r="E273" s="106"/>
      <c r="F273" s="107">
        <v>15</v>
      </c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</row>
    <row r="274" spans="1:17" ht="15" customHeight="1" x14ac:dyDescent="0.25">
      <c r="A274" s="106" t="s">
        <v>239</v>
      </c>
      <c r="B274" s="106"/>
      <c r="C274" s="106"/>
      <c r="D274" s="106"/>
      <c r="E274" s="106"/>
      <c r="F274" s="107">
        <v>17</v>
      </c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</row>
    <row r="275" spans="1:17" ht="15" customHeight="1" x14ac:dyDescent="0.25">
      <c r="A275" s="114" t="s">
        <v>240</v>
      </c>
      <c r="B275" s="114"/>
      <c r="C275" s="114"/>
      <c r="D275" s="114"/>
      <c r="E275" s="114"/>
      <c r="F275" s="115">
        <v>54</v>
      </c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</row>
    <row r="276" spans="1:17" ht="15" customHeight="1" x14ac:dyDescent="0.25">
      <c r="A276" s="162" t="s">
        <v>7</v>
      </c>
      <c r="B276" s="163"/>
      <c r="C276" s="163"/>
      <c r="D276" s="163"/>
      <c r="E276" s="164"/>
      <c r="F276" s="100">
        <f>SUM(F226:F275)</f>
        <v>239525</v>
      </c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7" ht="3.75" customHeight="1" x14ac:dyDescent="0.25">
      <c r="A277" s="116"/>
      <c r="B277" s="116"/>
      <c r="C277" s="116"/>
      <c r="D277" s="116"/>
      <c r="E277" s="116"/>
      <c r="F277" s="117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</row>
    <row r="278" spans="1:17" ht="16.5" thickBot="1" x14ac:dyDescent="0.3">
      <c r="A278" s="146" t="s">
        <v>259</v>
      </c>
      <c r="B278" s="128"/>
      <c r="C278" s="128"/>
      <c r="D278" s="128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</row>
    <row r="279" spans="1:17" ht="3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</row>
    <row r="280" spans="1:17" ht="15" customHeight="1" x14ac:dyDescent="0.25">
      <c r="A280" s="52" t="s">
        <v>241</v>
      </c>
      <c r="B280" s="118" t="s">
        <v>7</v>
      </c>
      <c r="C280" s="118" t="s">
        <v>95</v>
      </c>
      <c r="D280" s="118" t="s">
        <v>96</v>
      </c>
      <c r="E280" s="118" t="s">
        <v>97</v>
      </c>
      <c r="F280" s="118" t="s">
        <v>98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</row>
    <row r="281" spans="1:17" ht="15" customHeight="1" x14ac:dyDescent="0.25">
      <c r="A281" s="119" t="s">
        <v>150</v>
      </c>
      <c r="B281" s="120">
        <f>SUM(C281:F281)</f>
        <v>34434</v>
      </c>
      <c r="C281" s="121">
        <v>9364</v>
      </c>
      <c r="D281" s="121">
        <v>8011</v>
      </c>
      <c r="E281" s="121">
        <v>8807</v>
      </c>
      <c r="F281" s="121">
        <v>8252</v>
      </c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</row>
    <row r="282" spans="1:17" ht="15" customHeight="1" x14ac:dyDescent="0.25">
      <c r="A282" s="122" t="s">
        <v>242</v>
      </c>
      <c r="B282" s="120">
        <f>SUM(C282:F282)</f>
        <v>392769</v>
      </c>
      <c r="C282" s="121">
        <v>98533</v>
      </c>
      <c r="D282" s="121">
        <v>89651</v>
      </c>
      <c r="E282" s="121">
        <v>102180</v>
      </c>
      <c r="F282" s="121">
        <v>102405</v>
      </c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</row>
    <row r="283" spans="1:17" ht="15" customHeight="1" x14ac:dyDescent="0.25">
      <c r="A283" s="122" t="s">
        <v>152</v>
      </c>
      <c r="B283" s="120">
        <f>SUM(C283:F283)</f>
        <v>378888</v>
      </c>
      <c r="C283" s="121">
        <v>96089</v>
      </c>
      <c r="D283" s="121">
        <v>87124</v>
      </c>
      <c r="E283" s="121">
        <v>97765</v>
      </c>
      <c r="F283" s="121">
        <v>97910</v>
      </c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</row>
    <row r="284" spans="1:17" ht="15" customHeight="1" x14ac:dyDescent="0.25">
      <c r="A284" s="123" t="s">
        <v>153</v>
      </c>
      <c r="B284" s="124">
        <f>SUM(C284:F284)</f>
        <v>519965</v>
      </c>
      <c r="C284" s="125">
        <v>132968</v>
      </c>
      <c r="D284" s="125">
        <v>116098</v>
      </c>
      <c r="E284" s="125">
        <v>134858</v>
      </c>
      <c r="F284" s="125">
        <v>136041</v>
      </c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</row>
    <row r="285" spans="1:17" ht="15" customHeight="1" x14ac:dyDescent="0.25">
      <c r="A285" s="52" t="s">
        <v>7</v>
      </c>
      <c r="B285" s="100">
        <f>SUM(B281:B284)</f>
        <v>1326056</v>
      </c>
      <c r="C285" s="100">
        <f>SUM(C281:C284)</f>
        <v>336954</v>
      </c>
      <c r="D285" s="100">
        <f>SUM(D281:D284)</f>
        <v>300884</v>
      </c>
      <c r="E285" s="100">
        <f>SUM(E281:E284)</f>
        <v>343610</v>
      </c>
      <c r="F285" s="100">
        <f>SUM(F281:F284)</f>
        <v>344608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</row>
    <row r="286" spans="1:17" ht="3.75" customHeight="1" x14ac:dyDescent="0.25">
      <c r="A286" s="73"/>
      <c r="B286" s="73"/>
      <c r="C286" s="73"/>
      <c r="D286" s="73"/>
      <c r="E286" s="13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</row>
  </sheetData>
  <mergeCells count="51">
    <mergeCell ref="A108:B108"/>
    <mergeCell ref="A2:Q2"/>
    <mergeCell ref="A5:Q5"/>
    <mergeCell ref="A6:Q6"/>
    <mergeCell ref="A7:Q7"/>
    <mergeCell ref="A8:Q8"/>
    <mergeCell ref="I34:J34"/>
    <mergeCell ref="H73:H74"/>
    <mergeCell ref="I73:I74"/>
    <mergeCell ref="J73:J74"/>
    <mergeCell ref="K73:M73"/>
    <mergeCell ref="O181:Q181"/>
    <mergeCell ref="A193:E193"/>
    <mergeCell ref="H145:I145"/>
    <mergeCell ref="J145:N145"/>
    <mergeCell ref="N73:N74"/>
    <mergeCell ref="O73:Q73"/>
    <mergeCell ref="A73:A74"/>
    <mergeCell ref="B73:B74"/>
    <mergeCell ref="C73:C74"/>
    <mergeCell ref="D73:D74"/>
    <mergeCell ref="E73:E74"/>
    <mergeCell ref="F73:F74"/>
    <mergeCell ref="A109:B109"/>
    <mergeCell ref="A110:B110"/>
    <mergeCell ref="A111:B111"/>
    <mergeCell ref="A112:B112"/>
    <mergeCell ref="A145:A146"/>
    <mergeCell ref="B145:B146"/>
    <mergeCell ref="C145:E145"/>
    <mergeCell ref="F145:G145"/>
    <mergeCell ref="H90:Q90"/>
    <mergeCell ref="A104:E104"/>
    <mergeCell ref="K104:O104"/>
    <mergeCell ref="K106:L106"/>
    <mergeCell ref="K107:L107"/>
    <mergeCell ref="K108:L108"/>
    <mergeCell ref="K109:L109"/>
    <mergeCell ref="K110:L110"/>
    <mergeCell ref="K111:L111"/>
    <mergeCell ref="K112:L112"/>
    <mergeCell ref="A106:B106"/>
    <mergeCell ref="A107:B107"/>
    <mergeCell ref="A218:E218"/>
    <mergeCell ref="A219:E219"/>
    <mergeCell ref="A225:E225"/>
    <mergeCell ref="A276:E276"/>
    <mergeCell ref="A174:N174"/>
    <mergeCell ref="A181:E181"/>
    <mergeCell ref="M181:N183"/>
    <mergeCell ref="A194:E194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9" max="16" man="1"/>
    <brk id="124" max="16" man="1"/>
    <brk id="175" max="16" man="1"/>
    <brk id="2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2019-05-15T21:52:59Z</cp:lastPrinted>
  <dcterms:created xsi:type="dcterms:W3CDTF">2019-05-15T14:50:02Z</dcterms:created>
  <dcterms:modified xsi:type="dcterms:W3CDTF">2019-05-15T23:09:19Z</dcterms:modified>
</cp:coreProperties>
</file>