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75" windowHeight="13350" tabRatio="733"/>
  </bookViews>
  <sheets>
    <sheet name="Casos CEM" sheetId="18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C165" i="18" l="1"/>
  <c r="B165" i="18"/>
  <c r="B16" i="18" l="1"/>
  <c r="J16" i="18"/>
  <c r="B17" i="18"/>
  <c r="J28" i="18"/>
  <c r="B18" i="18"/>
  <c r="J29" i="18"/>
  <c r="B19" i="18"/>
  <c r="J30" i="18"/>
  <c r="B20" i="18"/>
  <c r="G31" i="18"/>
  <c r="H31" i="18"/>
  <c r="I31" i="18"/>
  <c r="B21" i="18"/>
  <c r="B22" i="18"/>
  <c r="B23" i="18"/>
  <c r="B24" i="18"/>
  <c r="B25" i="18"/>
  <c r="B26" i="18"/>
  <c r="B27" i="18"/>
  <c r="C28" i="18"/>
  <c r="D28" i="18"/>
  <c r="B46" i="18"/>
  <c r="B47" i="18"/>
  <c r="B48" i="18"/>
  <c r="K59" i="18"/>
  <c r="L46" i="18" s="1"/>
  <c r="B49" i="18"/>
  <c r="B50" i="18"/>
  <c r="B51" i="18"/>
  <c r="B52" i="18"/>
  <c r="B53" i="18"/>
  <c r="B54" i="18"/>
  <c r="B55" i="18"/>
  <c r="B56" i="18"/>
  <c r="B57" i="18"/>
  <c r="C58" i="18"/>
  <c r="D58" i="18"/>
  <c r="E58" i="18"/>
  <c r="F58" i="18"/>
  <c r="G58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C79" i="18"/>
  <c r="D79" i="18"/>
  <c r="E79" i="18"/>
  <c r="F79" i="18"/>
  <c r="G79" i="18"/>
  <c r="H79" i="18"/>
  <c r="I79" i="18"/>
  <c r="J79" i="18"/>
  <c r="N80" i="18" s="1"/>
  <c r="B99" i="18"/>
  <c r="J99" i="18"/>
  <c r="N99" i="18"/>
  <c r="B100" i="18"/>
  <c r="J100" i="18"/>
  <c r="N100" i="18"/>
  <c r="B101" i="18"/>
  <c r="J101" i="18"/>
  <c r="N101" i="18"/>
  <c r="B102" i="18"/>
  <c r="J102" i="18"/>
  <c r="N102" i="18"/>
  <c r="B103" i="18"/>
  <c r="J103" i="18"/>
  <c r="N103" i="18"/>
  <c r="B104" i="18"/>
  <c r="J104" i="18"/>
  <c r="N104" i="18"/>
  <c r="B105" i="18"/>
  <c r="J105" i="18"/>
  <c r="N105" i="18"/>
  <c r="B106" i="18"/>
  <c r="J106" i="18"/>
  <c r="N106" i="18"/>
  <c r="B107" i="18"/>
  <c r="J107" i="18"/>
  <c r="N107" i="18"/>
  <c r="B108" i="18"/>
  <c r="J108" i="18"/>
  <c r="N108" i="18"/>
  <c r="B109" i="18"/>
  <c r="J109" i="18"/>
  <c r="N109" i="18"/>
  <c r="B110" i="18"/>
  <c r="J110" i="18"/>
  <c r="N110" i="18"/>
  <c r="C111" i="18"/>
  <c r="D111" i="18"/>
  <c r="E111" i="18"/>
  <c r="F111" i="18"/>
  <c r="I111" i="18"/>
  <c r="I112" i="18" s="1"/>
  <c r="K111" i="18"/>
  <c r="L111" i="18"/>
  <c r="M111" i="18"/>
  <c r="O111" i="18"/>
  <c r="P111" i="18"/>
  <c r="Q111" i="18"/>
  <c r="B121" i="18"/>
  <c r="B122" i="18"/>
  <c r="M122" i="18"/>
  <c r="N122" i="18"/>
  <c r="O122" i="18"/>
  <c r="P122" i="18"/>
  <c r="B123" i="18"/>
  <c r="M123" i="18"/>
  <c r="N123" i="18"/>
  <c r="O123" i="18"/>
  <c r="P123" i="18"/>
  <c r="B124" i="18"/>
  <c r="M124" i="18"/>
  <c r="N124" i="18"/>
  <c r="O124" i="18"/>
  <c r="P124" i="18"/>
  <c r="C125" i="18"/>
  <c r="D125" i="18"/>
  <c r="E125" i="18"/>
  <c r="F125" i="18"/>
  <c r="G125" i="18"/>
  <c r="H125" i="18"/>
  <c r="I125" i="18"/>
  <c r="J125" i="18"/>
  <c r="M125" i="18"/>
  <c r="N125" i="18"/>
  <c r="O125" i="18"/>
  <c r="P125" i="18"/>
  <c r="C131" i="18"/>
  <c r="M131" i="18"/>
  <c r="C132" i="18"/>
  <c r="M132" i="18"/>
  <c r="C133" i="18"/>
  <c r="M133" i="18"/>
  <c r="C134" i="18"/>
  <c r="M134" i="18"/>
  <c r="D135" i="18"/>
  <c r="E135" i="18"/>
  <c r="N135" i="18"/>
  <c r="O135" i="18"/>
  <c r="B142" i="18"/>
  <c r="B143" i="18"/>
  <c r="B144" i="18"/>
  <c r="B145" i="18"/>
  <c r="C146" i="18"/>
  <c r="D146" i="18"/>
  <c r="E146" i="18"/>
  <c r="F146" i="18"/>
  <c r="G146" i="18"/>
  <c r="H146" i="18"/>
  <c r="I146" i="18"/>
  <c r="J146" i="18"/>
  <c r="D153" i="18"/>
  <c r="I153" i="18"/>
  <c r="D154" i="18"/>
  <c r="D155" i="18"/>
  <c r="D156" i="18"/>
  <c r="D157" i="18"/>
  <c r="D158" i="18"/>
  <c r="D159" i="18"/>
  <c r="D160" i="18"/>
  <c r="D161" i="18"/>
  <c r="D162" i="18"/>
  <c r="D163" i="18"/>
  <c r="D164" i="18"/>
  <c r="B171" i="18"/>
  <c r="B172" i="18"/>
  <c r="B173" i="18"/>
  <c r="B174" i="18"/>
  <c r="B175" i="18"/>
  <c r="B176" i="18"/>
  <c r="B177" i="18"/>
  <c r="B178" i="18"/>
  <c r="B179" i="18"/>
  <c r="B180" i="18"/>
  <c r="B181" i="18"/>
  <c r="B182" i="18"/>
  <c r="B183" i="18"/>
  <c r="B184" i="18"/>
  <c r="B185" i="18"/>
  <c r="B186" i="18"/>
  <c r="B187" i="18"/>
  <c r="B188" i="18"/>
  <c r="B189" i="18"/>
  <c r="B190" i="18"/>
  <c r="B191" i="18"/>
  <c r="B192" i="18"/>
  <c r="B193" i="18"/>
  <c r="B194" i="18"/>
  <c r="B195" i="18"/>
  <c r="C196" i="18"/>
  <c r="D196" i="18"/>
  <c r="E196" i="18"/>
  <c r="F196" i="18"/>
  <c r="G196" i="18"/>
  <c r="H196" i="18"/>
  <c r="I196" i="18"/>
  <c r="J196" i="18"/>
  <c r="K196" i="18"/>
  <c r="L196" i="18"/>
  <c r="M196" i="18"/>
  <c r="N196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G242" i="18"/>
  <c r="H242" i="18"/>
  <c r="I242" i="18"/>
  <c r="J242" i="18"/>
  <c r="F300" i="18"/>
  <c r="B305" i="18"/>
  <c r="B306" i="18"/>
  <c r="B307" i="18"/>
  <c r="B308" i="18"/>
  <c r="C309" i="18"/>
  <c r="M135" i="18" l="1"/>
  <c r="O136" i="18" s="1"/>
  <c r="C135" i="18"/>
  <c r="D136" i="18" s="1"/>
  <c r="B125" i="18"/>
  <c r="J126" i="18" s="1"/>
  <c r="P126" i="18"/>
  <c r="O126" i="18"/>
  <c r="N126" i="18"/>
  <c r="N66" i="18"/>
  <c r="N79" i="18"/>
  <c r="F242" i="18"/>
  <c r="G243" i="18" s="1"/>
  <c r="N111" i="18"/>
  <c r="N112" i="18" s="1"/>
  <c r="B58" i="18"/>
  <c r="E59" i="18" s="1"/>
  <c r="B309" i="18"/>
  <c r="M126" i="18"/>
  <c r="D165" i="18"/>
  <c r="I165" i="18" s="1"/>
  <c r="B79" i="18"/>
  <c r="B80" i="18" s="1"/>
  <c r="B146" i="18"/>
  <c r="G147" i="18" s="1"/>
  <c r="J111" i="18"/>
  <c r="M112" i="18" s="1"/>
  <c r="B196" i="18"/>
  <c r="M197" i="18" s="1"/>
  <c r="B111" i="18"/>
  <c r="B112" i="18" s="1"/>
  <c r="J31" i="18"/>
  <c r="B28" i="18"/>
  <c r="B29" i="18" s="1"/>
  <c r="B197" i="18"/>
  <c r="H243" i="18"/>
  <c r="L58" i="18"/>
  <c r="L59" i="18" s="1"/>
  <c r="N67" i="18"/>
  <c r="C136" i="18" l="1"/>
  <c r="N81" i="18"/>
  <c r="O81" i="18" s="1"/>
  <c r="N136" i="18"/>
  <c r="M136" i="18" s="1"/>
  <c r="E197" i="18"/>
  <c r="J197" i="18"/>
  <c r="F126" i="18"/>
  <c r="B126" i="18"/>
  <c r="H147" i="18"/>
  <c r="D147" i="18"/>
  <c r="E126" i="18"/>
  <c r="F147" i="18"/>
  <c r="H126" i="18"/>
  <c r="C147" i="18"/>
  <c r="G197" i="18"/>
  <c r="N197" i="18"/>
  <c r="C126" i="18"/>
  <c r="H197" i="18"/>
  <c r="F197" i="18"/>
  <c r="E136" i="18"/>
  <c r="I126" i="18"/>
  <c r="D126" i="18"/>
  <c r="G126" i="18"/>
  <c r="J112" i="18"/>
  <c r="C112" i="18"/>
  <c r="D80" i="18"/>
  <c r="J80" i="18"/>
  <c r="E80" i="18"/>
  <c r="G80" i="18"/>
  <c r="C80" i="18"/>
  <c r="F80" i="18"/>
  <c r="E112" i="18"/>
  <c r="D112" i="18"/>
  <c r="J243" i="18"/>
  <c r="I243" i="18"/>
  <c r="D197" i="18"/>
  <c r="C59" i="18"/>
  <c r="O112" i="18"/>
  <c r="L197" i="18"/>
  <c r="E147" i="18"/>
  <c r="D59" i="18"/>
  <c r="K112" i="18"/>
  <c r="I147" i="18"/>
  <c r="F59" i="18"/>
  <c r="L112" i="18"/>
  <c r="I197" i="18"/>
  <c r="P112" i="18"/>
  <c r="H80" i="18"/>
  <c r="F112" i="18"/>
  <c r="G59" i="18"/>
  <c r="B59" i="18"/>
  <c r="C197" i="18"/>
  <c r="K197" i="18"/>
  <c r="Q112" i="18"/>
  <c r="J147" i="18"/>
  <c r="I80" i="18"/>
  <c r="B147" i="18"/>
  <c r="D29" i="18"/>
  <c r="C29" i="18"/>
  <c r="F243" i="18" l="1"/>
  <c r="O80" i="18"/>
  <c r="O79" i="18"/>
  <c r="O67" i="18"/>
  <c r="O66" i="18"/>
</calcChain>
</file>

<file path=xl/sharedStrings.xml><?xml version="1.0" encoding="utf-8"?>
<sst xmlns="http://schemas.openxmlformats.org/spreadsheetml/2006/main" count="396" uniqueCount="257">
  <si>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</si>
  <si>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</si>
  <si>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</si>
  <si>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</si>
  <si>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</si>
  <si>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</si>
  <si>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</si>
  <si>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</si>
  <si>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</si>
  <si>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</si>
  <si>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</si>
  <si>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</si>
  <si>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</si>
  <si>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</si>
  <si>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</si>
  <si>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</si>
  <si>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</si>
  <si>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</si>
  <si>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</si>
  <si>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</si>
  <si>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</si>
  <si>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</si>
  <si>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</si>
  <si>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</si>
  <si>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</si>
  <si>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</si>
  <si>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</si>
  <si>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</si>
  <si>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</si>
  <si>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</si>
  <si>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</si>
  <si>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</si>
  <si>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</si>
  <si>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</si>
  <si>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</si>
  <si>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</si>
  <si>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</si>
  <si>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</si>
  <si>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</si>
  <si>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</si>
  <si>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</si>
  <si>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</si>
  <si>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</si>
  <si>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</si>
  <si>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</si>
  <si>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</si>
  <si>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</si>
  <si>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</si>
  <si>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</si>
  <si>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</si>
  <si>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</si>
  <si>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</si>
  <si>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</si>
  <si>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</si>
  <si>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Porcentaje</t>
  </si>
  <si>
    <t>Junin</t>
  </si>
  <si>
    <t>Huanuco</t>
  </si>
  <si>
    <t>Apurimac</t>
  </si>
  <si>
    <t>Si</t>
  </si>
  <si>
    <t>No</t>
  </si>
  <si>
    <t>Acciones</t>
  </si>
  <si>
    <t>Otro</t>
  </si>
  <si>
    <t>Comisaría</t>
  </si>
  <si>
    <t>Psicología</t>
  </si>
  <si>
    <t>Legal</t>
  </si>
  <si>
    <t>Social</t>
  </si>
  <si>
    <t>Admisión</t>
  </si>
  <si>
    <t>Variación %</t>
  </si>
  <si>
    <t>Moderado</t>
  </si>
  <si>
    <t>Leve</t>
  </si>
  <si>
    <t>60 + años</t>
  </si>
  <si>
    <t>0-17 años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</si>
  <si>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</si>
  <si>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</si>
  <si>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</si>
  <si>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</si>
  <si>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</si>
  <si>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</si>
  <si>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</si>
  <si>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</si>
  <si>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</si>
  <si>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</si>
  <si>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</si>
  <si>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</si>
  <si>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</si>
  <si>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</si>
  <si>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</si>
  <si>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</si>
  <si>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</si>
  <si>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</si>
  <si>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</si>
  <si>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</si>
  <si>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</si>
  <si>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</si>
  <si>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</si>
  <si>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</si>
  <si>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</si>
  <si>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</si>
  <si>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</si>
  <si>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</si>
  <si>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</si>
  <si>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</si>
  <si>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</si>
  <si>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</si>
  <si>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</si>
  <si>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</si>
  <si>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</si>
  <si>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</si>
  <si>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</si>
  <si>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</si>
  <si>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</si>
  <si>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</si>
  <si>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</si>
  <si>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</si>
  <si>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</si>
  <si>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</si>
  <si>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</si>
  <si>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</si>
  <si>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</si>
  <si>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</si>
  <si>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</si>
  <si>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</si>
  <si>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</si>
  <si>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</si>
  <si>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</si>
  <si>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</si>
  <si>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</si>
  <si>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</si>
  <si>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</si>
  <si>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</si>
  <si>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</si>
  <si>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</si>
  <si>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</si>
  <si>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</si>
  <si>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</si>
  <si>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</si>
  <si>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</si>
  <si>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</si>
  <si>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</si>
  <si>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Número de acciones en la atención legal del caso realizada por el servicio legal del CEM según tipo de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</si>
  <si>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</si>
  <si>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</si>
  <si>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</si>
  <si>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</si>
  <si>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</si>
  <si>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</si>
  <si>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</si>
  <si>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</si>
  <si>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</si>
  <si>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</si>
  <si>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</si>
  <si>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</si>
  <si>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</si>
  <si>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</si>
  <si>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</si>
  <si>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</si>
  <si>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</si>
  <si>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</si>
  <si>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</si>
  <si>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</si>
  <si>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</si>
  <si>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</si>
  <si>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</si>
  <si>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</si>
  <si>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</si>
  <si>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</si>
  <si>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</si>
  <si>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</si>
  <si>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</si>
  <si>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</si>
  <si>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</si>
  <si>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</si>
  <si>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</si>
  <si>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</si>
  <si>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</si>
  <si>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</si>
  <si>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</si>
  <si>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</si>
  <si>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</si>
  <si>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</si>
  <si>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</si>
  <si>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</si>
  <si>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</si>
  <si>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</si>
  <si>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</si>
  <si>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</si>
  <si>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</si>
  <si>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</si>
  <si>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</si>
  <si>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</si>
  <si>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</si>
  <si>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Variación %
(2015 - 2016)</t>
  </si>
  <si>
    <t>Económica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</si>
  <si>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</si>
  <si>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</si>
  <si>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</si>
  <si>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</si>
  <si>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</si>
  <si>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</si>
  <si>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</si>
  <si>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</si>
  <si>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</si>
  <si>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</si>
  <si>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</si>
  <si>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</si>
  <si>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</si>
  <si>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</si>
  <si>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</si>
  <si>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</si>
  <si>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</si>
  <si>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Casos atendidos por grupos de edad de la persona usuaria según tipo de violencia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</si>
  <si>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</si>
  <si>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</si>
  <si>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</si>
  <si>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</si>
  <si>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</si>
  <si>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</si>
  <si>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</si>
  <si>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</si>
  <si>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</si>
  <si>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</si>
  <si>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</si>
  <si>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</si>
  <si>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</si>
  <si>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</si>
  <si>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</si>
  <si>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</si>
  <si>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</si>
  <si>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</si>
  <si>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</si>
  <si>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</si>
  <si>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</si>
  <si>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</si>
  <si>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</si>
  <si>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</si>
  <si>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</si>
  <si>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</si>
  <si>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</si>
  <si>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</si>
  <si>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</si>
  <si>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</si>
  <si>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</si>
  <si>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</si>
  <si>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</si>
  <si>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</si>
  <si>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</si>
  <si>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</si>
  <si>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</si>
  <si>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</si>
  <si>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</si>
  <si>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</si>
  <si>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t>Personas Adultas</t>
  </si>
  <si>
    <t>Personas Adultas Mayores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</si>
  <si>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</si>
  <si>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t>Variación porcentual de los casos atendidos en los CEM del año 2020 en relación al año 2019 en cada mes</t>
  </si>
  <si>
    <t>Casos atendidos por nivel de riesgo, características del caso y acciones en la atención del caso realizadas por los CEM de los casos aperturados durante el año 2020, según departamento</t>
  </si>
  <si>
    <t>Periodo : Enero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</si>
</sst>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##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0" fontId="0" fillId="4" borderId="0" xfId="0" applyFill="1" applyAlignment="1">
      <alignment vertical="center"/>
    </xf>
    <xf numFmtId="0" fontId="1" fillId="4" borderId="0" xfId="11" applyFill="1" applyAlignment="1">
      <alignment vertical="center"/>
    </xf>
    <xf numFmtId="3" fontId="1" fillId="4" borderId="0" xfId="11" applyNumberFormat="1" applyFill="1" applyAlignment="1">
      <alignment vertical="center"/>
    </xf>
    <xf numFmtId="3" fontId="3" fillId="3" borderId="0" xfId="11" applyNumberFormat="1" applyFont="1" applyFill="1" applyAlignment="1">
      <alignment horizontal="right" vertical="center"/>
    </xf>
    <xf numFmtId="0" fontId="3" fillId="3" borderId="0" xfId="11" applyFont="1" applyFill="1" applyAlignment="1">
      <alignment horizontal="center" vertical="center"/>
    </xf>
    <xf numFmtId="3" fontId="23" fillId="6" borderId="7" xfId="11" applyNumberFormat="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vertical="center"/>
    </xf>
    <xf numFmtId="0" fontId="24" fillId="6" borderId="0" xfId="11" applyFont="1" applyFill="1" applyAlignment="1">
      <alignment vertical="center"/>
    </xf>
    <xf numFmtId="3" fontId="23" fillId="6" borderId="9" xfId="11" applyNumberFormat="1" applyFont="1" applyFill="1" applyBorder="1" applyAlignment="1">
      <alignment vertical="center"/>
    </xf>
    <xf numFmtId="0" fontId="24" fillId="6" borderId="8" xfId="11" applyFont="1" applyFill="1" applyBorder="1" applyAlignment="1">
      <alignment vertical="center"/>
    </xf>
    <xf numFmtId="0" fontId="24" fillId="6" borderId="9" xfId="11" applyFont="1" applyFill="1" applyBorder="1" applyAlignment="1">
      <alignment vertical="center"/>
    </xf>
    <xf numFmtId="0" fontId="3" fillId="3" borderId="0" xfId="11" applyFont="1" applyFill="1" applyAlignment="1">
      <alignment horizontal="right" vertical="center"/>
    </xf>
    <xf numFmtId="0" fontId="1" fillId="4" borderId="12" xfId="11" applyFill="1" applyBorder="1" applyAlignment="1">
      <alignment vertical="center"/>
    </xf>
    <xf numFmtId="0" fontId="21" fillId="4" borderId="12" xfId="11" applyFont="1" applyFill="1" applyBorder="1" applyAlignment="1">
      <alignment vertical="center"/>
    </xf>
    <xf numFmtId="0" fontId="21" fillId="2" borderId="12" xfId="11" applyFont="1" applyFill="1" applyBorder="1" applyAlignment="1">
      <alignment vertical="center"/>
    </xf>
    <xf numFmtId="0" fontId="1" fillId="2" borderId="0" xfId="11" applyFill="1" applyAlignment="1">
      <alignment vertical="center"/>
    </xf>
    <xf numFmtId="0" fontId="8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 wrapText="1"/>
    </xf>
    <xf numFmtId="3" fontId="24" fillId="6" borderId="7" xfId="11" applyNumberFormat="1" applyFont="1" applyFill="1" applyBorder="1" applyAlignment="1">
      <alignment horizontal="right" vertical="center"/>
    </xf>
    <xf numFmtId="0" fontId="23" fillId="6" borderId="10" xfId="1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horizontal="right" vertical="center"/>
    </xf>
    <xf numFmtId="0" fontId="23" fillId="6" borderId="9" xfId="11" applyFont="1" applyFill="1" applyBorder="1" applyAlignment="1">
      <alignment vertical="center"/>
    </xf>
    <xf numFmtId="0" fontId="3" fillId="3" borderId="2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/>
    </xf>
    <xf numFmtId="166" fontId="14" fillId="2" borderId="0" xfId="17" applyNumberFormat="1" applyFont="1" applyFill="1" applyAlignment="1">
      <alignment horizontal="right" vertical="center"/>
    </xf>
    <xf numFmtId="0" fontId="14" fillId="2" borderId="0" xfId="17" applyFont="1" applyFill="1" applyAlignment="1">
      <alignment horizontal="left" vertical="center" wrapText="1"/>
    </xf>
    <xf numFmtId="0" fontId="14" fillId="2" borderId="0" xfId="17" applyFont="1" applyFill="1" applyAlignment="1">
      <alignment vertical="center" wrapText="1"/>
    </xf>
    <xf numFmtId="3" fontId="23" fillId="6" borderId="8" xfId="11" applyNumberFormat="1" applyFont="1" applyFill="1" applyBorder="1" applyAlignment="1">
      <alignment horizontal="right" vertical="center"/>
    </xf>
    <xf numFmtId="3" fontId="24" fillId="6" borderId="8" xfId="11" applyNumberFormat="1" applyFont="1" applyFill="1" applyBorder="1" applyAlignment="1">
      <alignment horizontal="right" vertical="center"/>
    </xf>
    <xf numFmtId="0" fontId="23" fillId="6" borderId="8" xfId="11" applyFont="1" applyFill="1" applyBorder="1" applyAlignment="1">
      <alignment vertical="center"/>
    </xf>
    <xf numFmtId="0" fontId="14" fillId="2" borderId="0" xfId="17" applyFont="1" applyFill="1" applyAlignment="1">
      <alignment horizontal="center" vertical="center" wrapText="1"/>
    </xf>
    <xf numFmtId="3" fontId="23" fillId="6" borderId="9" xfId="11" applyNumberFormat="1" applyFont="1" applyFill="1" applyBorder="1" applyAlignment="1">
      <alignment horizontal="right" vertical="center"/>
    </xf>
    <xf numFmtId="0" fontId="15" fillId="3" borderId="12" xfId="11" applyFont="1" applyFill="1" applyBorder="1" applyAlignment="1" applyProtection="1">
      <alignment vertical="center"/>
      <protection hidden="1"/>
    </xf>
    <xf numFmtId="0" fontId="1" fillId="4" borderId="0" xfId="11" applyFill="1" applyAlignment="1">
      <alignment vertical="center" wrapText="1"/>
    </xf>
    <xf numFmtId="3" fontId="24" fillId="2" borderId="0" xfId="11" applyNumberFormat="1" applyFont="1" applyFill="1" applyAlignment="1">
      <alignment horizontal="center" vertical="center"/>
    </xf>
    <xf numFmtId="164" fontId="24" fillId="2" borderId="0" xfId="11" applyNumberFormat="1" applyFont="1" applyFill="1" applyAlignment="1">
      <alignment horizontal="center" vertical="center"/>
    </xf>
    <xf numFmtId="164" fontId="24" fillId="6" borderId="9" xfId="3" applyNumberFormat="1" applyFont="1" applyFill="1" applyBorder="1" applyAlignment="1">
      <alignment horizontal="center" vertical="center"/>
    </xf>
    <xf numFmtId="9" fontId="24" fillId="6" borderId="9" xfId="3" applyFont="1" applyFill="1" applyBorder="1" applyAlignment="1">
      <alignment horizontal="center" vertical="center"/>
    </xf>
    <xf numFmtId="3" fontId="24" fillId="6" borderId="9" xfId="11" applyNumberFormat="1" applyFont="1" applyFill="1" applyBorder="1" applyAlignment="1">
      <alignment horizontal="center" vertical="center"/>
    </xf>
    <xf numFmtId="3" fontId="24" fillId="2" borderId="0" xfId="11" applyNumberFormat="1" applyFont="1" applyFill="1" applyAlignment="1">
      <alignment vertical="center"/>
    </xf>
    <xf numFmtId="3" fontId="3" fillId="3" borderId="0" xfId="11" applyNumberFormat="1" applyFont="1" applyFill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3" fontId="23" fillId="6" borderId="0" xfId="11" applyNumberFormat="1" applyFont="1" applyFill="1" applyAlignment="1">
      <alignment horizontal="center" vertical="center"/>
    </xf>
    <xf numFmtId="3" fontId="23" fillId="6" borderId="13" xfId="11" applyNumberFormat="1" applyFont="1" applyFill="1" applyBorder="1" applyAlignment="1">
      <alignment horizontal="center" vertical="center"/>
    </xf>
    <xf numFmtId="3" fontId="24" fillId="6" borderId="14" xfId="11" applyNumberFormat="1" applyFont="1" applyFill="1" applyBorder="1" applyAlignment="1">
      <alignment horizontal="center" vertical="center"/>
    </xf>
    <xf numFmtId="3" fontId="23" fillId="6" borderId="14" xfId="11" applyNumberFormat="1" applyFont="1" applyFill="1" applyBorder="1" applyAlignment="1">
      <alignment vertical="center"/>
    </xf>
    <xf numFmtId="3" fontId="23" fillId="6" borderId="9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horizontal="center" vertical="center"/>
    </xf>
    <xf numFmtId="3" fontId="24" fillId="6" borderId="15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vertical="center"/>
    </xf>
    <xf numFmtId="0" fontId="5" fillId="2" borderId="0" xfId="11" applyFont="1" applyFill="1" applyAlignment="1">
      <alignment vertical="center" wrapText="1"/>
    </xf>
    <xf numFmtId="0" fontId="5" fillId="3" borderId="16" xfId="11" applyFont="1" applyFill="1" applyBorder="1" applyAlignment="1">
      <alignment horizontal="center" vertical="center" wrapText="1"/>
    </xf>
    <xf numFmtId="0" fontId="3" fillId="2" borderId="0" xfId="11" applyFont="1" applyFill="1" applyAlignment="1">
      <alignment vertical="center" wrapText="1"/>
    </xf>
    <xf numFmtId="0" fontId="21" fillId="4" borderId="12" xfId="11" applyFont="1" applyFill="1" applyBorder="1" applyAlignment="1">
      <alignment horizontal="left" vertical="center"/>
    </xf>
    <xf numFmtId="0" fontId="28" fillId="4" borderId="0" xfId="11" applyFont="1" applyFill="1" applyAlignment="1">
      <alignment vertical="center"/>
    </xf>
    <xf numFmtId="164" fontId="10" fillId="4" borderId="0" xfId="4" applyNumberFormat="1" applyFont="1" applyFill="1" applyAlignment="1">
      <alignment vertical="center"/>
    </xf>
    <xf numFmtId="0" fontId="10" fillId="4" borderId="0" xfId="11" applyFont="1" applyFill="1" applyAlignment="1">
      <alignment vertical="center" wrapText="1"/>
    </xf>
    <xf numFmtId="0" fontId="10" fillId="4" borderId="0" xfId="11" applyFont="1" applyFill="1" applyAlignment="1">
      <alignment vertical="center"/>
    </xf>
    <xf numFmtId="164" fontId="3" fillId="3" borderId="0" xfId="4" applyNumberFormat="1" applyFont="1" applyFill="1" applyAlignment="1">
      <alignment horizontal="right" vertical="center"/>
    </xf>
    <xf numFmtId="164" fontId="24" fillId="6" borderId="9" xfId="4" applyNumberFormat="1" applyFont="1" applyFill="1" applyBorder="1" applyAlignment="1">
      <alignment horizontal="right" vertical="center"/>
    </xf>
    <xf numFmtId="3" fontId="23" fillId="6" borderId="8" xfId="11" applyNumberFormat="1" applyFont="1" applyFill="1" applyBorder="1" applyAlignment="1">
      <alignment horizontal="center" vertical="center"/>
    </xf>
    <xf numFmtId="0" fontId="24" fillId="6" borderId="8" xfId="11" applyFont="1" applyFill="1" applyBorder="1" applyAlignment="1">
      <alignment horizontal="left" vertical="center"/>
    </xf>
    <xf numFmtId="3" fontId="28" fillId="4" borderId="0" xfId="11" applyNumberFormat="1" applyFont="1" applyFill="1" applyAlignment="1">
      <alignment vertical="center"/>
    </xf>
    <xf numFmtId="0" fontId="24" fillId="6" borderId="9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right" vertical="center" wrapText="1"/>
    </xf>
    <xf numFmtId="0" fontId="3" fillId="3" borderId="0" xfId="11" applyFont="1" applyFill="1" applyAlignment="1">
      <alignment horizontal="center" vertical="center" wrapText="1"/>
    </xf>
    <xf numFmtId="0" fontId="6" fillId="4" borderId="0" xfId="11" applyFont="1" applyFill="1" applyAlignment="1">
      <alignment vertical="center"/>
    </xf>
    <xf numFmtId="0" fontId="1" fillId="2" borderId="0" xfId="12" applyFill="1" applyAlignment="1">
      <alignment vertical="center"/>
    </xf>
    <xf numFmtId="10" fontId="24" fillId="6" borderId="12" xfId="4" applyNumberFormat="1" applyFont="1" applyFill="1" applyBorder="1" applyAlignment="1">
      <alignment horizontal="center" vertical="center"/>
    </xf>
    <xf numFmtId="0" fontId="24" fillId="6" borderId="12" xfId="11" applyFont="1" applyFill="1" applyBorder="1" applyAlignment="1">
      <alignment vertical="center"/>
    </xf>
    <xf numFmtId="3" fontId="3" fillId="3" borderId="19" xfId="11" applyNumberFormat="1" applyFont="1" applyFill="1" applyBorder="1" applyAlignment="1">
      <alignment horizontal="center" vertical="center"/>
    </xf>
    <xf numFmtId="0" fontId="3" fillId="3" borderId="20" xfId="11" applyFont="1" applyFill="1" applyBorder="1" applyAlignment="1">
      <alignment horizontal="justify" vertical="center"/>
    </xf>
    <xf numFmtId="3" fontId="24" fillId="6" borderId="0" xfId="11" applyNumberFormat="1" applyFont="1" applyFill="1" applyAlignment="1">
      <alignment horizontal="center" vertical="center"/>
    </xf>
    <xf numFmtId="0" fontId="24" fillId="6" borderId="7" xfId="11" applyFont="1" applyFill="1" applyBorder="1" applyAlignment="1">
      <alignment horizontal="justify" vertical="center"/>
    </xf>
    <xf numFmtId="0" fontId="24" fillId="6" borderId="8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left" vertical="center" wrapText="1"/>
    </xf>
    <xf numFmtId="0" fontId="8" fillId="3" borderId="0" xfId="11" applyFont="1" applyFill="1" applyAlignment="1">
      <alignment horizontal="center" vertical="center" wrapText="1"/>
    </xf>
    <xf numFmtId="0" fontId="13" fillId="4" borderId="12" xfId="11" applyFont="1" applyFill="1" applyBorder="1" applyAlignment="1">
      <alignment vertical="center"/>
    </xf>
    <xf numFmtId="9" fontId="24" fillId="6" borderId="12" xfId="3" applyFont="1" applyFill="1" applyBorder="1" applyAlignment="1">
      <alignment horizontal="center" vertical="center"/>
    </xf>
    <xf numFmtId="0" fontId="21" fillId="4" borderId="0" xfId="11" applyFont="1" applyFill="1" applyAlignment="1">
      <alignment vertical="center" wrapText="1"/>
    </xf>
    <xf numFmtId="0" fontId="21" fillId="4" borderId="0" xfId="11" applyFont="1" applyFill="1" applyAlignment="1">
      <alignment vertical="center"/>
    </xf>
    <xf numFmtId="3" fontId="1" fillId="2" borderId="0" xfId="11" applyNumberFormat="1" applyFill="1" applyAlignment="1">
      <alignment horizontal="center" vertical="center"/>
    </xf>
    <xf numFmtId="9" fontId="24" fillId="6" borderId="12" xfId="4" applyFont="1" applyFill="1" applyBorder="1" applyAlignment="1">
      <alignment horizontal="center" vertical="center"/>
    </xf>
    <xf numFmtId="3" fontId="24" fillId="6" borderId="7" xfId="11" applyNumberFormat="1" applyFont="1" applyFill="1" applyBorder="1" applyAlignment="1">
      <alignment horizontal="center" vertical="center"/>
    </xf>
    <xf numFmtId="3" fontId="24" fillId="6" borderId="8" xfId="11" applyNumberFormat="1" applyFont="1" applyFill="1" applyBorder="1" applyAlignment="1">
      <alignment horizontal="center" vertical="center"/>
    </xf>
    <xf numFmtId="0" fontId="20" fillId="4" borderId="0" xfId="11" applyFont="1" applyFill="1" applyAlignment="1">
      <alignment horizontal="center" vertical="center" wrapText="1"/>
    </xf>
    <xf numFmtId="3" fontId="24" fillId="6" borderId="9" xfId="11" applyNumberFormat="1" applyFont="1" applyFill="1" applyBorder="1" applyAlignment="1">
      <alignment horizontal="center" vertical="center" wrapText="1"/>
    </xf>
    <xf numFmtId="0" fontId="3" fillId="3" borderId="0" xfId="11" applyFont="1" applyFill="1" applyAlignment="1">
      <alignment vertical="center" wrapText="1"/>
    </xf>
    <xf numFmtId="0" fontId="24" fillId="6" borderId="12" xfId="11" applyFont="1" applyFill="1" applyBorder="1" applyAlignment="1">
      <alignment horizontal="left" vertical="center"/>
    </xf>
    <xf numFmtId="0" fontId="23" fillId="4" borderId="0" xfId="11" applyFont="1" applyFill="1" applyAlignment="1">
      <alignment vertical="center"/>
    </xf>
    <xf numFmtId="9" fontId="24" fillId="6" borderId="21" xfId="4" applyFont="1" applyFill="1" applyBorder="1" applyAlignment="1">
      <alignment horizontal="center" vertical="center"/>
    </xf>
    <xf numFmtId="0" fontId="24" fillId="6" borderId="21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justify" vertical="center"/>
    </xf>
    <xf numFmtId="3" fontId="3" fillId="3" borderId="5" xfId="11" applyNumberFormat="1" applyFont="1" applyFill="1" applyBorder="1" applyAlignment="1">
      <alignment horizontal="center" vertical="center"/>
    </xf>
    <xf numFmtId="0" fontId="3" fillId="3" borderId="5" xfId="11" applyFont="1" applyFill="1" applyBorder="1" applyAlignment="1">
      <alignment horizontal="left" vertical="center"/>
    </xf>
    <xf numFmtId="3" fontId="23" fillId="6" borderId="22" xfId="11" applyNumberFormat="1" applyFont="1" applyFill="1" applyBorder="1" applyAlignment="1">
      <alignment horizontal="center" vertical="center"/>
    </xf>
    <xf numFmtId="3" fontId="24" fillId="6" borderId="22" xfId="11" applyNumberFormat="1" applyFont="1" applyFill="1" applyBorder="1" applyAlignment="1">
      <alignment horizontal="center" vertical="center"/>
    </xf>
    <xf numFmtId="0" fontId="24" fillId="6" borderId="7" xfId="11" applyFont="1" applyFill="1" applyBorder="1" applyAlignment="1">
      <alignment horizontal="left" vertical="center"/>
    </xf>
    <xf numFmtId="3" fontId="23" fillId="6" borderId="23" xfId="11" applyNumberFormat="1" applyFont="1" applyFill="1" applyBorder="1" applyAlignment="1">
      <alignment horizontal="center" vertical="center"/>
    </xf>
    <xf numFmtId="3" fontId="24" fillId="6" borderId="23" xfId="11" applyNumberFormat="1" applyFont="1" applyFill="1" applyBorder="1" applyAlignment="1">
      <alignment horizontal="center" vertical="center"/>
    </xf>
    <xf numFmtId="3" fontId="23" fillId="4" borderId="0" xfId="11" applyNumberFormat="1" applyFont="1" applyFill="1" applyAlignment="1">
      <alignment horizontal="left" vertical="center"/>
    </xf>
    <xf numFmtId="0" fontId="24" fillId="6" borderId="8" xfId="1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center" vertical="center" wrapText="1"/>
    </xf>
    <xf numFmtId="0" fontId="17" fillId="3" borderId="1" xfId="11" applyFont="1" applyFill="1" applyBorder="1" applyAlignment="1">
      <alignment horizontal="center" vertical="center" wrapText="1"/>
    </xf>
    <xf numFmtId="0" fontId="18" fillId="4" borderId="0" xfId="11" applyFont="1" applyFill="1" applyAlignment="1">
      <alignment horizontal="center" vertical="center"/>
    </xf>
    <xf numFmtId="0" fontId="16" fillId="4" borderId="12" xfId="11" applyFont="1" applyFill="1" applyBorder="1" applyAlignment="1">
      <alignment vertical="center"/>
    </xf>
    <xf numFmtId="0" fontId="30" fillId="4" borderId="12" xfId="11" applyFont="1" applyFill="1" applyBorder="1" applyAlignment="1">
      <alignment vertical="center"/>
    </xf>
    <xf numFmtId="0" fontId="1" fillId="4" borderId="0" xfId="11" applyFill="1" applyAlignment="1">
      <alignment horizontal="center" vertical="center"/>
    </xf>
    <xf numFmtId="9" fontId="10" fillId="4" borderId="0" xfId="4" applyFont="1" applyFill="1" applyAlignment="1">
      <alignment horizontal="center" vertical="center"/>
    </xf>
    <xf numFmtId="3" fontId="10" fillId="4" borderId="0" xfId="11" applyNumberFormat="1" applyFont="1" applyFill="1" applyAlignment="1">
      <alignment horizontal="center" vertical="center"/>
    </xf>
    <xf numFmtId="0" fontId="10" fillId="4" borderId="0" xfId="11" applyFont="1" applyFill="1" applyAlignment="1">
      <alignment horizontal="center" vertical="center"/>
    </xf>
    <xf numFmtId="0" fontId="25" fillId="4" borderId="0" xfId="11" applyFont="1" applyFill="1" applyAlignment="1">
      <alignment vertical="center"/>
    </xf>
    <xf numFmtId="0" fontId="4" fillId="4" borderId="0" xfId="11" applyFont="1" applyFill="1" applyAlignment="1">
      <alignment vertical="center"/>
    </xf>
    <xf numFmtId="0" fontId="4" fillId="4" borderId="0" xfId="11" applyFont="1" applyFill="1" applyAlignment="1">
      <alignment horizontal="center" vertical="center"/>
    </xf>
    <xf numFmtId="9" fontId="4" fillId="4" borderId="0" xfId="4" applyFont="1" applyFill="1" applyAlignment="1">
      <alignment horizontal="center" vertical="center"/>
    </xf>
    <xf numFmtId="9" fontId="4" fillId="4" borderId="0" xfId="11" applyNumberFormat="1" applyFont="1" applyFill="1" applyAlignment="1">
      <alignment horizontal="center" vertical="center"/>
    </xf>
    <xf numFmtId="0" fontId="4" fillId="4" borderId="0" xfId="11" applyFont="1" applyFill="1" applyAlignment="1">
      <alignment horizontal="left" vertical="center"/>
    </xf>
    <xf numFmtId="3" fontId="23" fillId="6" borderId="7" xfId="11" applyNumberFormat="1" applyFont="1" applyFill="1" applyBorder="1" applyAlignment="1">
      <alignment horizontal="center" vertical="center"/>
    </xf>
    <xf numFmtId="3" fontId="23" fillId="6" borderId="25" xfId="11" applyNumberFormat="1" applyFont="1" applyFill="1" applyBorder="1" applyAlignment="1">
      <alignment horizontal="center" vertical="center"/>
    </xf>
    <xf numFmtId="3" fontId="24" fillId="6" borderId="25" xfId="11" applyNumberFormat="1" applyFont="1" applyFill="1" applyBorder="1" applyAlignment="1">
      <alignment horizontal="center" vertical="center"/>
    </xf>
    <xf numFmtId="0" fontId="24" fillId="6" borderId="25" xfId="11" applyFont="1" applyFill="1" applyBorder="1" applyAlignment="1">
      <alignment horizontal="left" vertical="center"/>
    </xf>
    <xf numFmtId="0" fontId="1" fillId="4" borderId="0" xfId="11" applyFill="1" applyAlignment="1">
      <alignment horizontal="left" vertical="center"/>
    </xf>
    <xf numFmtId="3" fontId="23" fillId="6" borderId="26" xfId="11" applyNumberFormat="1" applyFont="1" applyFill="1" applyBorder="1" applyAlignment="1">
      <alignment horizontal="center" vertical="center"/>
    </xf>
    <xf numFmtId="3" fontId="24" fillId="6" borderId="26" xfId="11" applyNumberFormat="1" applyFont="1" applyFill="1" applyBorder="1" applyAlignment="1">
      <alignment horizontal="center" vertical="center"/>
    </xf>
    <xf numFmtId="0" fontId="24" fillId="6" borderId="26" xfId="11" applyFont="1" applyFill="1" applyBorder="1" applyAlignment="1">
      <alignment horizontal="left" vertical="center"/>
    </xf>
    <xf numFmtId="164" fontId="4" fillId="4" borderId="0" xfId="4" applyNumberFormat="1" applyFont="1" applyFill="1" applyAlignment="1">
      <alignment horizontal="center" vertical="center"/>
    </xf>
    <xf numFmtId="3" fontId="4" fillId="4" borderId="0" xfId="11" applyNumberFormat="1" applyFont="1" applyFill="1" applyAlignment="1">
      <alignment horizontal="center" vertical="center"/>
    </xf>
    <xf numFmtId="9" fontId="1" fillId="4" borderId="0" xfId="4" applyFill="1" applyAlignment="1">
      <alignment horizontal="center" vertical="center"/>
    </xf>
    <xf numFmtId="0" fontId="3" fillId="2" borderId="0" xfId="11" applyFont="1" applyFill="1" applyAlignment="1">
      <alignment horizontal="left" vertical="center"/>
    </xf>
    <xf numFmtId="9" fontId="9" fillId="4" borderId="0" xfId="4" applyFont="1" applyFill="1" applyAlignment="1">
      <alignment horizontal="center" vertical="center"/>
    </xf>
    <xf numFmtId="0" fontId="9" fillId="4" borderId="0" xfId="11" applyFont="1" applyFill="1" applyAlignment="1">
      <alignment vertical="center"/>
    </xf>
    <xf numFmtId="0" fontId="24" fillId="2" borderId="0" xfId="11" applyFont="1" applyFill="1" applyAlignment="1">
      <alignment horizontal="left" vertical="center"/>
    </xf>
    <xf numFmtId="164" fontId="9" fillId="6" borderId="12" xfId="4" applyNumberFormat="1" applyFont="1" applyFill="1" applyBorder="1" applyAlignment="1">
      <alignment horizontal="center" vertical="center"/>
    </xf>
    <xf numFmtId="0" fontId="9" fillId="6" borderId="12" xfId="11" applyFont="1" applyFill="1" applyBorder="1" applyAlignment="1">
      <alignment vertical="center"/>
    </xf>
    <xf numFmtId="3" fontId="9" fillId="2" borderId="0" xfId="11" applyNumberFormat="1" applyFont="1" applyFill="1" applyAlignment="1">
      <alignment horizontal="center" vertical="center"/>
    </xf>
    <xf numFmtId="0" fontId="9" fillId="2" borderId="0" xfId="11" applyFont="1" applyFill="1" applyAlignment="1">
      <alignment horizontal="left" vertical="center"/>
    </xf>
    <xf numFmtId="0" fontId="1" fillId="2" borderId="0" xfId="11" applyFill="1" applyAlignment="1">
      <alignment horizontal="center" vertical="center"/>
    </xf>
    <xf numFmtId="9" fontId="3" fillId="3" borderId="0" xfId="3" applyFont="1" applyFill="1" applyAlignment="1">
      <alignment horizontal="center" vertical="center"/>
    </xf>
    <xf numFmtId="9" fontId="24" fillId="6" borderId="7" xfId="3" applyFont="1" applyFill="1" applyBorder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0" fontId="5" fillId="3" borderId="0" xfId="11" applyFont="1" applyFill="1" applyAlignment="1">
      <alignment horizontal="center" vertical="center"/>
    </xf>
    <xf numFmtId="0" fontId="30" fillId="4" borderId="0" xfId="11" applyFont="1" applyFill="1" applyAlignment="1">
      <alignment horizontal="left" vertical="center"/>
    </xf>
    <xf numFmtId="0" fontId="30" fillId="4" borderId="0" xfId="11" applyFont="1" applyFill="1" applyAlignment="1">
      <alignment vertical="center"/>
    </xf>
    <xf numFmtId="164" fontId="24" fillId="2" borderId="0" xfId="4" applyNumberFormat="1" applyFont="1" applyFill="1" applyAlignment="1">
      <alignment horizontal="center" vertical="center"/>
    </xf>
    <xf numFmtId="0" fontId="24" fillId="2" borderId="0" xfId="11" applyFont="1" applyFill="1" applyAlignment="1">
      <alignment vertical="center"/>
    </xf>
    <xf numFmtId="3" fontId="1" fillId="4" borderId="0" xfId="11" applyNumberFormat="1" applyFill="1" applyAlignment="1">
      <alignment horizontal="center" vertical="center"/>
    </xf>
    <xf numFmtId="0" fontId="7" fillId="6" borderId="7" xfId="11" applyFont="1" applyFill="1" applyBorder="1" applyAlignment="1">
      <alignment horizontal="left" vertical="center"/>
    </xf>
    <xf numFmtId="0" fontId="7" fillId="6" borderId="8" xfId="11" applyFont="1" applyFill="1" applyBorder="1" applyAlignment="1">
      <alignment horizontal="left" vertical="center"/>
    </xf>
    <xf numFmtId="0" fontId="7" fillId="6" borderId="9" xfId="11" applyFont="1" applyFill="1" applyBorder="1" applyAlignment="1">
      <alignment horizontal="left" vertical="center"/>
    </xf>
    <xf numFmtId="0" fontId="1" fillId="5" borderId="0" xfId="11" applyFill="1" applyAlignment="1">
      <alignment vertical="center"/>
    </xf>
    <xf numFmtId="0" fontId="8" fillId="5" borderId="0" xfId="11" applyFont="1" applyFill="1" applyAlignment="1">
      <alignment horizontal="centerContinuous" vertical="center"/>
    </xf>
    <xf numFmtId="0" fontId="10" fillId="5" borderId="0" xfId="11" applyFont="1" applyFill="1" applyAlignment="1">
      <alignment horizontal="centerContinuous" vertical="center"/>
    </xf>
    <xf numFmtId="0" fontId="16" fillId="5" borderId="0" xfId="11" applyFont="1" applyFill="1" applyAlignment="1">
      <alignment horizontal="centerContinuous" vertical="center"/>
    </xf>
    <xf numFmtId="0" fontId="1" fillId="4" borderId="0" xfId="11" applyFill="1" applyAlignment="1">
      <alignment horizontal="centerContinuous" vertical="center"/>
    </xf>
    <xf numFmtId="0" fontId="9" fillId="4" borderId="0" xfId="14" applyFont="1" applyFill="1" applyAlignment="1">
      <alignment horizontal="centerContinuous" vertical="center"/>
    </xf>
    <xf numFmtId="164" fontId="24" fillId="6" borderId="12" xfId="4" applyNumberFormat="1" applyFont="1" applyFill="1" applyBorder="1" applyAlignment="1">
      <alignment horizontal="center" vertical="center"/>
    </xf>
    <xf numFmtId="0" fontId="13" fillId="4" borderId="0" xfId="11" applyFont="1" applyFill="1" applyBorder="1" applyAlignment="1">
      <alignment vertical="center"/>
    </xf>
    <xf numFmtId="0" fontId="30" fillId="4" borderId="0" xfId="1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3" fontId="24" fillId="6" borderId="27" xfId="11" applyNumberFormat="1" applyFont="1" applyFill="1" applyBorder="1" applyAlignment="1">
      <alignment horizontal="center" vertical="center"/>
    </xf>
    <xf numFmtId="3" fontId="24" fillId="6" borderId="28" xfId="11" applyNumberFormat="1" applyFont="1" applyFill="1" applyBorder="1" applyAlignment="1">
      <alignment horizontal="center" vertical="center"/>
    </xf>
    <xf numFmtId="0" fontId="8" fillId="3" borderId="16" xfId="11" applyFont="1" applyFill="1" applyBorder="1" applyAlignment="1">
      <alignment horizontal="center" vertical="center" wrapText="1"/>
    </xf>
    <xf numFmtId="0" fontId="8" fillId="3" borderId="17" xfId="11" applyFont="1" applyFill="1" applyBorder="1" applyAlignment="1">
      <alignment horizontal="center" vertical="center" wrapText="1"/>
    </xf>
    <xf numFmtId="0" fontId="3" fillId="3" borderId="16" xfId="11" applyFont="1" applyFill="1" applyBorder="1" applyAlignment="1">
      <alignment horizontal="center" vertical="center" wrapText="1"/>
    </xf>
    <xf numFmtId="0" fontId="3" fillId="3" borderId="17" xfId="11" applyFont="1" applyFill="1" applyBorder="1" applyAlignment="1">
      <alignment horizontal="center" vertical="center" wrapText="1"/>
    </xf>
    <xf numFmtId="9" fontId="24" fillId="6" borderId="9" xfId="3" applyNumberFormat="1" applyFont="1" applyFill="1" applyBorder="1" applyAlignment="1">
      <alignment horizontal="center" vertical="center"/>
    </xf>
    <xf numFmtId="164" fontId="24" fillId="6" borderId="0" xfId="3" applyNumberFormat="1" applyFont="1" applyFill="1" applyAlignment="1">
      <alignment horizontal="right" vertical="center"/>
    </xf>
    <xf numFmtId="3" fontId="24" fillId="6" borderId="7" xfId="11" applyNumberFormat="1" applyFont="1" applyFill="1" applyBorder="1" applyAlignment="1">
      <alignment vertical="center"/>
    </xf>
    <xf numFmtId="0" fontId="8" fillId="3" borderId="0" xfId="11" applyFont="1" applyFill="1" applyAlignment="1">
      <alignment horizontal="center" vertical="center" wrapText="1"/>
    </xf>
    <xf numFmtId="0" fontId="24" fillId="6" borderId="9" xfId="11" applyFont="1" applyFill="1" applyBorder="1" applyAlignment="1">
      <alignment horizontal="left" vertical="center" wrapText="1"/>
    </xf>
    <xf numFmtId="0" fontId="24" fillId="6" borderId="0" xfId="11" applyFont="1" applyFill="1" applyAlignment="1">
      <alignment horizontal="left" vertical="center"/>
    </xf>
    <xf numFmtId="0" fontId="3" fillId="3" borderId="4" xfId="11" applyFont="1" applyFill="1" applyBorder="1" applyAlignment="1">
      <alignment horizontal="center" vertical="center" wrapText="1"/>
    </xf>
    <xf numFmtId="0" fontId="3" fillId="3" borderId="0" xfId="11" applyFont="1" applyFill="1" applyAlignment="1">
      <alignment horizontal="center" vertical="center" wrapText="1"/>
    </xf>
    <xf numFmtId="0" fontId="3" fillId="3" borderId="3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3" fillId="3" borderId="11" xfId="11" applyFont="1" applyFill="1" applyBorder="1" applyAlignment="1">
      <alignment horizontal="center" vertical="center" wrapText="1"/>
    </xf>
    <xf numFmtId="0" fontId="14" fillId="2" borderId="0" xfId="17" applyFont="1" applyFill="1" applyAlignment="1">
      <alignment horizontal="left" vertical="center" wrapText="1"/>
    </xf>
    <xf numFmtId="0" fontId="3" fillId="3" borderId="18" xfId="11" applyFont="1" applyFill="1" applyBorder="1" applyAlignment="1">
      <alignment horizontal="center" vertical="center" wrapText="1"/>
    </xf>
    <xf numFmtId="0" fontId="3" fillId="3" borderId="0" xfId="11" applyFont="1" applyFill="1" applyAlignment="1">
      <alignment horizontal="center" vertical="center"/>
    </xf>
    <xf numFmtId="0" fontId="24" fillId="6" borderId="0" xfId="11" applyFont="1" applyFill="1" applyAlignment="1">
      <alignment horizontal="center" vertical="center"/>
    </xf>
    <xf numFmtId="0" fontId="3" fillId="3" borderId="6" xfId="11" applyFont="1" applyFill="1" applyBorder="1" applyAlignment="1">
      <alignment horizontal="center" vertical="center" wrapText="1"/>
    </xf>
    <xf numFmtId="0" fontId="23" fillId="6" borderId="8" xfId="11" applyFont="1" applyFill="1" applyBorder="1" applyAlignment="1">
      <alignment horizontal="left" vertical="center" wrapText="1"/>
    </xf>
    <xf numFmtId="0" fontId="14" fillId="2" borderId="0" xfId="17" applyFont="1" applyFill="1" applyAlignment="1">
      <alignment horizontal="center" vertical="center" wrapText="1"/>
    </xf>
    <xf numFmtId="0" fontId="24" fillId="6" borderId="12" xfId="11" applyFont="1" applyFill="1" applyBorder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0" fontId="21" fillId="4" borderId="12" xfId="11" applyFont="1" applyFill="1" applyBorder="1" applyAlignment="1">
      <alignment horizontal="left" vertical="center" wrapText="1"/>
    </xf>
    <xf numFmtId="0" fontId="1" fillId="4" borderId="0" xfId="11" applyFill="1" applyAlignment="1">
      <alignment horizontal="justify" vertical="center" wrapText="1"/>
    </xf>
    <xf numFmtId="0" fontId="8" fillId="3" borderId="0" xfId="11" applyFont="1" applyFill="1" applyAlignment="1">
      <alignment horizontal="left" vertical="center" wrapText="1"/>
    </xf>
    <xf numFmtId="0" fontId="35" fillId="4" borderId="0" xfId="11" applyFont="1" applyFill="1" applyAlignment="1">
      <alignment horizontal="center" vertical="center" wrapText="1"/>
    </xf>
    <xf numFmtId="0" fontId="33" fillId="5" borderId="0" xfId="11" applyFont="1" applyFill="1" applyAlignment="1">
      <alignment horizontal="center" vertical="center"/>
    </xf>
    <xf numFmtId="0" fontId="31" fillId="5" borderId="0" xfId="11" applyFont="1" applyFill="1" applyAlignment="1">
      <alignment horizontal="center" vertical="center"/>
    </xf>
    <xf numFmtId="0" fontId="15" fillId="5" borderId="0" xfId="11" applyFont="1" applyFill="1" applyAlignment="1">
      <alignment horizontal="center" vertical="center"/>
    </xf>
  </cellXfs>
  <cellStyles count="18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Casos CEM" xfId="17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4453799923"/>
          <c:y val="1.066010046315328E-2"/>
          <c:w val="0.65461030998516034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48-482B-82DF-A119C5CE38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CEM'!$M$66:$M$80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CEM'!$N$66:$N$80</c:f>
              <c:numCache>
                <c:formatCode>#,##0</c:formatCode>
                <c:ptCount val="4"/>
                <c:pt idx="0">
                  <c:v>2954</c:v>
                </c:pt>
                <c:pt idx="1">
                  <c:v>2229</c:v>
                </c:pt>
                <c:pt idx="2">
                  <c:v>12086</c:v>
                </c:pt>
                <c:pt idx="3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8-482B-82DF-A119C5CE3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CEM'!$L$122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CEM'!$M$120:$P$120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CEM'!$M$122:$P$122</c:f>
              <c:numCache>
                <c:formatCode>#,##0</c:formatCode>
                <c:ptCount val="4"/>
                <c:pt idx="0">
                  <c:v>1678</c:v>
                </c:pt>
                <c:pt idx="1">
                  <c:v>860</c:v>
                </c:pt>
                <c:pt idx="2">
                  <c:v>6043</c:v>
                </c:pt>
                <c:pt idx="3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F-4EB7-AF1D-3B96B5B54CB5}"/>
            </c:ext>
          </c:extLst>
        </c:ser>
        <c:ser>
          <c:idx val="1"/>
          <c:order val="1"/>
          <c:tx>
            <c:strRef>
              <c:f>'Casos CEM'!$L$123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CEM'!$M$120:$P$120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CEM'!$M$123:$P$123</c:f>
              <c:numCache>
                <c:formatCode>#,##0</c:formatCode>
                <c:ptCount val="4"/>
                <c:pt idx="0">
                  <c:v>859</c:v>
                </c:pt>
                <c:pt idx="1">
                  <c:v>677</c:v>
                </c:pt>
                <c:pt idx="2">
                  <c:v>5398</c:v>
                </c:pt>
                <c:pt idx="3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EB7-AF1D-3B96B5B54CB5}"/>
            </c:ext>
          </c:extLst>
        </c:ser>
        <c:ser>
          <c:idx val="2"/>
          <c:order val="2"/>
          <c:tx>
            <c:strRef>
              <c:f>'Casos CEM'!$L$124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CEM'!$M$120:$P$120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CEM'!$M$124:$P$124</c:f>
              <c:numCache>
                <c:formatCode>#,##0</c:formatCode>
                <c:ptCount val="4"/>
                <c:pt idx="0">
                  <c:v>402</c:v>
                </c:pt>
                <c:pt idx="1">
                  <c:v>682</c:v>
                </c:pt>
                <c:pt idx="2">
                  <c:v>612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F-4EB7-AF1D-3B96B5B54CB5}"/>
            </c:ext>
          </c:extLst>
        </c:ser>
        <c:ser>
          <c:idx val="3"/>
          <c:order val="3"/>
          <c:tx>
            <c:strRef>
              <c:f>'Casos CEM'!$L$125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CEM'!$M$120:$P$120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CEM'!$M$125:$P$125</c:f>
              <c:numCache>
                <c:formatCode>#,##0</c:formatCode>
                <c:ptCount val="4"/>
                <c:pt idx="0">
                  <c:v>15</c:v>
                </c:pt>
                <c:pt idx="1">
                  <c:v>10</c:v>
                </c:pt>
                <c:pt idx="2">
                  <c:v>33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F-4EB7-AF1D-3B96B5B5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ES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7-4C84-AA9E-9016A11BAB7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7-4C84-AA9E-9016A11BAB72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B7-4C84-AA9E-9016A11BAB72}"/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2B7-4C84-AA9E-9016A11BAB7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15855</c:v>
                </c:pt>
                <c:pt idx="1">
                  <c:v>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B7-4C84-AA9E-9016A11B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20-45DC-954C-344FDE7E6E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CEM'!$I$46:$I$58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CEM'!$K$46:$K$58</c:f>
              <c:numCache>
                <c:formatCode>#,##0</c:formatCode>
                <c:ptCount val="2"/>
                <c:pt idx="0">
                  <c:v>4259</c:v>
                </c:pt>
                <c:pt idx="1">
                  <c:v>14207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0-45DC-954C-344FDE7E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145523</xdr:colOff>
      <xdr:row>62</xdr:row>
      <xdr:rowOff>38101</xdr:rowOff>
    </xdr:from>
    <xdr:to>
      <xdr:col>17</xdr:col>
      <xdr:colOff>581025</xdr:colOff>
      <xdr:row>91</xdr:row>
      <xdr:rowOff>180975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79761</xdr:colOff>
      <xdr:row>118</xdr:row>
      <xdr:rowOff>35805</xdr:rowOff>
    </xdr:from>
    <xdr:to>
      <xdr:col>17</xdr:col>
      <xdr:colOff>590550</xdr:colOff>
      <xdr:row>126</xdr:row>
      <xdr:rowOff>962025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40</xdr:row>
      <xdr:rowOff>161925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61</xdr:row>
      <xdr:rowOff>90488</xdr:rowOff>
    </xdr:from>
    <xdr:to>
      <xdr:col>16</xdr:col>
      <xdr:colOff>542925</xdr:colOff>
      <xdr:row>61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139836" y="90439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621939</xdr:colOff>
      <xdr:row>29</xdr:row>
      <xdr:rowOff>19050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75414" y="374332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155757</xdr:colOff>
      <xdr:row>30</xdr:row>
      <xdr:rowOff>114300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252632" y="4029075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17</xdr:col>
      <xdr:colOff>57152</xdr:colOff>
      <xdr:row>60</xdr:row>
      <xdr:rowOff>123825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20950" y="6477000"/>
          <a:ext cx="3961827" cy="2571750"/>
          <a:chOff x="12259549" y="4546627"/>
          <a:chExt cx="4226867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154679" y="517283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23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849553" y="6882200"/>
            <a:ext cx="636863" cy="45760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77 %</a:t>
            </a:r>
          </a:p>
        </xdr:txBody>
      </xdr:sp>
    </xdr:grpSp>
    <xdr:clientData/>
  </xdr:twoCellAnchor>
  <xdr:twoCellAnchor>
    <xdr:from>
      <xdr:col>0</xdr:col>
      <xdr:colOff>76200</xdr:colOff>
      <xdr:row>115</xdr:row>
      <xdr:rowOff>38100</xdr:rowOff>
    </xdr:from>
    <xdr:to>
      <xdr:col>17</xdr:col>
      <xdr:colOff>609599</xdr:colOff>
      <xdr:row>115</xdr:row>
      <xdr:rowOff>651624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D919812-BFAA-40C7-98BD-0100D789B098}"/>
            </a:ext>
          </a:extLst>
        </xdr:cNvPr>
        <xdr:cNvSpPr/>
      </xdr:nvSpPr>
      <xdr:spPr>
        <a:xfrm>
          <a:off x="76200" y="15563850"/>
          <a:ext cx="15059024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245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60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51 casos, Junín 47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Ancash 38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Cusco 37 casos, Callao 26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Ica 25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24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Puno 22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San Martín 21 casos, Piura 20 casos, Tacna 20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629024" y="100445"/>
          <a:ext cx="1082992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0.36402</cdr:x>
      <cdr:y>0.82545</cdr:y>
    </cdr:from>
    <cdr:to>
      <cdr:x>0.48144</cdr:x>
      <cdr:y>0.93397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59685" y="2901232"/>
          <a:ext cx="728903" cy="381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0.89359</cdr:x>
      <cdr:y>0.57876</cdr:y>
    </cdr:from>
    <cdr:to>
      <cdr:x>0.99386</cdr:x>
      <cdr:y>0.70213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547111" y="2034194"/>
          <a:ext cx="622441" cy="433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0.4278</cdr:x>
      <cdr:y>0.33611</cdr:y>
    </cdr:from>
    <cdr:to>
      <cdr:x>0.57</cdr:x>
      <cdr:y>0.44739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655644" y="1181341"/>
          <a:ext cx="882728" cy="391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0.46237</cdr:x>
      <cdr:y>0.0838</cdr:y>
    </cdr:from>
    <cdr:to>
      <cdr:x>0.5839</cdr:x>
      <cdr:y>0.19224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870257" y="294537"/>
          <a:ext cx="754415" cy="381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10"/>
  <sheetViews>
    <sheetView tabSelected="1" view="pageBreakPreview" zoomScaleNormal="100" zoomScaleSheetLayoutView="100" workbookViewId="0">
      <selection activeCell="A7" sqref="A7:Q7"/>
    </sheetView>
  </sheetViews>
  <sheetFormatPr baseColWidth="10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17" ht="3" customHeight="1" x14ac:dyDescent="0.25">
      <c r="A3" s="156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2"/>
    </row>
    <row r="4" spans="1:17" ht="3.75" customHeight="1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1"/>
    </row>
    <row r="5" spans="1:17" ht="24.75" customHeight="1" x14ac:dyDescent="0.25">
      <c r="A5" s="192" t="s">
        <v>249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</row>
    <row r="6" spans="1:17" ht="24.75" customHeight="1" x14ac:dyDescent="0.25">
      <c r="A6" s="192" t="s">
        <v>250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</row>
    <row r="7" spans="1:17" ht="24.75" customHeight="1" x14ac:dyDescent="0.25">
      <c r="A7" s="193" t="s">
        <v>248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</row>
    <row r="8" spans="1:17" ht="18" x14ac:dyDescent="0.25">
      <c r="A8" s="194" t="s">
        <v>256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</row>
    <row r="9" spans="1:17" ht="3.75" customHeight="1" x14ac:dyDescent="0.25">
      <c r="A9" s="154"/>
      <c r="B9" s="152"/>
      <c r="C9" s="152"/>
      <c r="D9" s="152"/>
      <c r="E9" s="152"/>
      <c r="F9" s="152"/>
      <c r="G9" s="152"/>
      <c r="H9" s="152"/>
      <c r="I9" s="153"/>
      <c r="J9" s="153"/>
      <c r="K9" s="152"/>
      <c r="L9" s="152"/>
      <c r="M9" s="152"/>
      <c r="N9" s="152"/>
      <c r="O9" s="152"/>
      <c r="P9" s="152"/>
      <c r="Q9" s="151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33" t="s">
        <v>247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4" t="s">
        <v>246</v>
      </c>
      <c r="B13" s="14"/>
      <c r="C13" s="14"/>
      <c r="D13" s="14"/>
      <c r="E13" s="82"/>
      <c r="F13" s="14" t="s">
        <v>245</v>
      </c>
      <c r="G13" s="14"/>
      <c r="H13" s="14"/>
      <c r="I13" s="14"/>
      <c r="J13" s="14"/>
      <c r="K13" s="82"/>
      <c r="L13" s="82"/>
      <c r="M13" s="82"/>
      <c r="N13" s="82"/>
      <c r="O13" s="82"/>
      <c r="P13" s="82"/>
      <c r="Q13" s="144"/>
    </row>
    <row r="14" spans="1:17" ht="3.75" customHeight="1" x14ac:dyDescent="0.25">
      <c r="A14" s="13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 customHeight="1" x14ac:dyDescent="0.25">
      <c r="A15" s="42" t="s">
        <v>1</v>
      </c>
      <c r="B15" s="5" t="s">
        <v>2</v>
      </c>
      <c r="C15" s="5" t="s">
        <v>16</v>
      </c>
      <c r="D15" s="5" t="s">
        <v>17</v>
      </c>
      <c r="E15" s="2"/>
      <c r="F15" s="78" t="s">
        <v>244</v>
      </c>
      <c r="G15" s="66" t="s">
        <v>243</v>
      </c>
      <c r="H15" s="5" t="s">
        <v>16</v>
      </c>
      <c r="I15" s="5" t="s">
        <v>17</v>
      </c>
      <c r="J15" s="5" t="s">
        <v>2</v>
      </c>
      <c r="K15" s="2"/>
      <c r="L15" s="2"/>
      <c r="M15" s="2"/>
      <c r="N15" s="2"/>
      <c r="O15" s="2"/>
      <c r="P15" s="2"/>
      <c r="Q15" s="2"/>
    </row>
    <row r="16" spans="1:17" ht="15.75" customHeight="1" x14ac:dyDescent="0.25">
      <c r="A16" s="64" t="s">
        <v>3</v>
      </c>
      <c r="B16" s="39">
        <f t="shared" ref="B16:B27" si="0">SUM(C16:D16)</f>
        <v>18466</v>
      </c>
      <c r="C16" s="47">
        <v>15855</v>
      </c>
      <c r="D16" s="47">
        <v>2611</v>
      </c>
      <c r="E16" s="147"/>
      <c r="F16" s="150" t="s">
        <v>242</v>
      </c>
      <c r="G16" s="39">
        <v>240</v>
      </c>
      <c r="H16" s="47">
        <v>5559</v>
      </c>
      <c r="I16" s="47">
        <v>1003</v>
      </c>
      <c r="J16" s="39">
        <f>I16+H16</f>
        <v>6562</v>
      </c>
      <c r="K16" s="109"/>
      <c r="L16" s="109"/>
      <c r="M16" s="109"/>
      <c r="N16" s="109"/>
      <c r="O16" s="109"/>
      <c r="P16" s="109"/>
      <c r="Q16" s="109"/>
    </row>
    <row r="17" spans="1:17" hidden="1" x14ac:dyDescent="0.25">
      <c r="A17" s="62" t="s">
        <v>4</v>
      </c>
      <c r="B17" s="39">
        <f t="shared" si="0"/>
        <v>0</v>
      </c>
      <c r="C17" s="47"/>
      <c r="D17" s="47"/>
      <c r="E17" s="147"/>
      <c r="K17" s="109"/>
      <c r="L17" s="109"/>
      <c r="M17" s="109"/>
      <c r="N17" s="109"/>
      <c r="O17" s="109"/>
      <c r="P17" s="109"/>
      <c r="Q17" s="109"/>
    </row>
    <row r="18" spans="1:17" ht="15.75" hidden="1" customHeight="1" x14ac:dyDescent="0.25">
      <c r="A18" s="62" t="s">
        <v>5</v>
      </c>
      <c r="B18" s="39">
        <f t="shared" si="0"/>
        <v>0</v>
      </c>
      <c r="C18" s="47"/>
      <c r="D18" s="47"/>
      <c r="E18" s="147"/>
      <c r="K18" s="109"/>
      <c r="L18" s="109"/>
      <c r="M18" s="109"/>
      <c r="N18" s="109"/>
      <c r="O18" s="109"/>
      <c r="P18" s="109"/>
      <c r="Q18" s="109"/>
    </row>
    <row r="19" spans="1:17" hidden="1" x14ac:dyDescent="0.25">
      <c r="A19" s="62" t="s">
        <v>6</v>
      </c>
      <c r="B19" s="39">
        <f t="shared" si="0"/>
        <v>0</v>
      </c>
      <c r="C19" s="47"/>
      <c r="D19" s="47"/>
      <c r="E19" s="147"/>
      <c r="K19" s="109"/>
      <c r="L19" s="109"/>
      <c r="M19" s="109"/>
      <c r="N19" s="109"/>
      <c r="O19" s="109"/>
      <c r="P19" s="109"/>
      <c r="Q19" s="109"/>
    </row>
    <row r="20" spans="1:17" hidden="1" x14ac:dyDescent="0.25">
      <c r="A20" s="62" t="s">
        <v>7</v>
      </c>
      <c r="B20" s="39">
        <f t="shared" si="0"/>
        <v>0</v>
      </c>
      <c r="C20" s="47"/>
      <c r="D20" s="47"/>
      <c r="E20" s="147"/>
      <c r="K20" s="109"/>
      <c r="L20" s="109"/>
      <c r="M20" s="109"/>
      <c r="N20" s="109"/>
      <c r="O20" s="109"/>
      <c r="P20" s="109"/>
      <c r="Q20" s="109"/>
    </row>
    <row r="21" spans="1:17" hidden="1" x14ac:dyDescent="0.25">
      <c r="A21" s="62" t="s">
        <v>8</v>
      </c>
      <c r="B21" s="39">
        <f t="shared" si="0"/>
        <v>0</v>
      </c>
      <c r="C21" s="47"/>
      <c r="D21" s="47"/>
      <c r="E21" s="147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1:17" hidden="1" x14ac:dyDescent="0.25">
      <c r="A22" s="62" t="s">
        <v>9</v>
      </c>
      <c r="B22" s="39">
        <f t="shared" si="0"/>
        <v>0</v>
      </c>
      <c r="C22" s="47"/>
      <c r="D22" s="47"/>
      <c r="E22" s="147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</row>
    <row r="23" spans="1:17" hidden="1" x14ac:dyDescent="0.25">
      <c r="A23" s="62" t="s">
        <v>10</v>
      </c>
      <c r="B23" s="39">
        <f t="shared" si="0"/>
        <v>0</v>
      </c>
      <c r="C23" s="47"/>
      <c r="D23" s="47"/>
      <c r="E23" s="147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7" hidden="1" x14ac:dyDescent="0.25">
      <c r="A24" s="62" t="s">
        <v>11</v>
      </c>
      <c r="B24" s="39">
        <f t="shared" si="0"/>
        <v>0</v>
      </c>
      <c r="C24" s="47"/>
      <c r="D24" s="47"/>
      <c r="E24" s="147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17" ht="17.25" hidden="1" customHeight="1" x14ac:dyDescent="0.25">
      <c r="A25" s="62" t="s">
        <v>12</v>
      </c>
      <c r="B25" s="39">
        <f t="shared" si="0"/>
        <v>0</v>
      </c>
      <c r="C25" s="47"/>
      <c r="D25" s="47"/>
      <c r="E25" s="147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1:17" ht="18.75" hidden="1" customHeight="1" x14ac:dyDescent="0.25">
      <c r="A26" s="62" t="s">
        <v>13</v>
      </c>
      <c r="B26" s="39">
        <f t="shared" si="0"/>
        <v>0</v>
      </c>
      <c r="C26" s="47"/>
      <c r="D26" s="47"/>
      <c r="E26" s="147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ht="15" hidden="1" customHeight="1" x14ac:dyDescent="0.25">
      <c r="A27" s="62" t="s">
        <v>14</v>
      </c>
      <c r="B27" s="39">
        <f t="shared" si="0"/>
        <v>0</v>
      </c>
      <c r="C27" s="47"/>
      <c r="D27" s="47"/>
      <c r="E27" s="147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17" x14ac:dyDescent="0.25">
      <c r="A28" s="42" t="s">
        <v>2</v>
      </c>
      <c r="B28" s="41">
        <f>SUM(B16:B27)</f>
        <v>18466</v>
      </c>
      <c r="C28" s="41">
        <f>SUM(C16:C27)</f>
        <v>15855</v>
      </c>
      <c r="D28" s="41">
        <f>SUM(D16:D27)</f>
        <v>2611</v>
      </c>
      <c r="E28" s="109"/>
      <c r="F28" s="149" t="s">
        <v>241</v>
      </c>
      <c r="G28" s="39">
        <v>5</v>
      </c>
      <c r="H28" s="47">
        <v>755</v>
      </c>
      <c r="I28" s="47">
        <v>162</v>
      </c>
      <c r="J28" s="39">
        <f>I28+H28</f>
        <v>917</v>
      </c>
      <c r="K28" s="109"/>
      <c r="L28" s="109"/>
      <c r="M28" s="109"/>
      <c r="N28" s="109"/>
      <c r="O28" s="109"/>
      <c r="P28" s="109"/>
      <c r="Q28" s="109"/>
    </row>
    <row r="29" spans="1:17" ht="15.75" thickBot="1" x14ac:dyDescent="0.3">
      <c r="A29" s="70" t="s">
        <v>15</v>
      </c>
      <c r="B29" s="84">
        <f>B28/$B28</f>
        <v>1</v>
      </c>
      <c r="C29" s="157">
        <f>C28/$B28</f>
        <v>0.85860500379075055</v>
      </c>
      <c r="D29" s="157">
        <f>D28/$B28</f>
        <v>0.14139499620924942</v>
      </c>
      <c r="E29" s="2"/>
      <c r="F29" s="149" t="s">
        <v>62</v>
      </c>
      <c r="G29" s="39">
        <v>150</v>
      </c>
      <c r="H29" s="47">
        <v>9477</v>
      </c>
      <c r="I29" s="47">
        <v>1438</v>
      </c>
      <c r="J29" s="39">
        <f>I29+H29</f>
        <v>10915</v>
      </c>
      <c r="K29" s="2"/>
      <c r="L29" s="2"/>
      <c r="M29" s="2"/>
      <c r="N29" s="2"/>
      <c r="O29" s="2"/>
      <c r="P29" s="2"/>
      <c r="Q29" s="2"/>
    </row>
    <row r="30" spans="1:17" x14ac:dyDescent="0.25">
      <c r="A30" s="146"/>
      <c r="B30" s="145"/>
      <c r="C30" s="145"/>
      <c r="D30" s="145"/>
      <c r="E30" s="16"/>
      <c r="F30" s="148" t="s">
        <v>240</v>
      </c>
      <c r="G30" s="85">
        <v>1</v>
      </c>
      <c r="H30" s="119">
        <v>64</v>
      </c>
      <c r="I30" s="119">
        <v>8</v>
      </c>
      <c r="J30" s="85">
        <f>I30+H30</f>
        <v>72</v>
      </c>
      <c r="K30" s="16"/>
      <c r="L30" s="2"/>
      <c r="M30" s="2"/>
      <c r="N30" s="2"/>
      <c r="O30" s="2"/>
      <c r="P30" s="2"/>
      <c r="Q30" s="2"/>
    </row>
    <row r="31" spans="1:17" x14ac:dyDescent="0.25">
      <c r="A31" s="146"/>
      <c r="B31" s="145"/>
      <c r="C31" s="145"/>
      <c r="D31" s="145"/>
      <c r="E31" s="16"/>
      <c r="F31" s="42" t="s">
        <v>2</v>
      </c>
      <c r="G31" s="41">
        <f>SUM(G16:G30)</f>
        <v>396</v>
      </c>
      <c r="H31" s="41">
        <f>SUM(H16:H30)</f>
        <v>15855</v>
      </c>
      <c r="I31" s="41">
        <f>SUM(I16:I30)</f>
        <v>2611</v>
      </c>
      <c r="J31" s="41">
        <f>SUM(J16:J30)</f>
        <v>18466</v>
      </c>
      <c r="K31" s="16"/>
      <c r="L31" s="2"/>
      <c r="M31" s="2"/>
      <c r="N31" s="2"/>
      <c r="O31" s="2"/>
      <c r="P31" s="2"/>
      <c r="Q31" s="2"/>
    </row>
    <row r="32" spans="1:17" x14ac:dyDescent="0.25">
      <c r="A32" s="146"/>
      <c r="B32" s="145"/>
      <c r="C32" s="145"/>
      <c r="D32" s="145"/>
      <c r="E32" s="16"/>
      <c r="F32" s="2"/>
      <c r="G32" s="2"/>
      <c r="H32" s="2"/>
      <c r="I32" s="2"/>
      <c r="J32" s="2"/>
      <c r="K32" s="16"/>
      <c r="L32" s="2"/>
      <c r="M32" s="2"/>
      <c r="N32" s="2"/>
      <c r="O32" s="2"/>
      <c r="P32" s="2"/>
      <c r="Q32" s="2"/>
    </row>
    <row r="33" spans="1:17" x14ac:dyDescent="0.25">
      <c r="A33" s="146"/>
      <c r="B33" s="145"/>
      <c r="C33" s="145"/>
      <c r="D33" s="145"/>
      <c r="E33" s="16"/>
      <c r="F33" s="2"/>
      <c r="G33" s="2"/>
      <c r="H33" s="2"/>
      <c r="I33" s="2"/>
      <c r="J33" s="2"/>
      <c r="K33" s="16"/>
      <c r="L33" s="2"/>
      <c r="M33" s="2"/>
      <c r="N33" s="2"/>
      <c r="O33" s="2"/>
      <c r="P33" s="2"/>
      <c r="Q33" s="2"/>
    </row>
    <row r="34" spans="1:17" x14ac:dyDescent="0.25">
      <c r="A34" s="146"/>
      <c r="B34" s="145"/>
      <c r="C34" s="145"/>
      <c r="D34" s="145"/>
      <c r="E34" s="16"/>
      <c r="F34" s="2"/>
      <c r="G34" s="2"/>
      <c r="H34" s="2"/>
      <c r="I34" s="2"/>
      <c r="J34" s="2"/>
      <c r="K34" s="16"/>
      <c r="L34" s="2"/>
      <c r="M34" s="2"/>
      <c r="N34" s="2"/>
      <c r="O34" s="2"/>
      <c r="P34" s="2"/>
      <c r="Q34" s="2"/>
    </row>
    <row r="35" spans="1:17" x14ac:dyDescent="0.25">
      <c r="A35" s="146"/>
      <c r="B35" s="145"/>
      <c r="C35" s="145"/>
      <c r="D35" s="145"/>
      <c r="E35" s="16"/>
      <c r="F35" s="2"/>
      <c r="G35" s="2"/>
      <c r="H35" s="2"/>
      <c r="I35" s="2"/>
      <c r="J35" s="2"/>
      <c r="K35" s="16"/>
      <c r="L35" s="2"/>
      <c r="M35" s="2"/>
      <c r="N35" s="2"/>
      <c r="O35" s="2"/>
      <c r="P35" s="2"/>
      <c r="Q35" s="2"/>
    </row>
    <row r="36" spans="1:17" x14ac:dyDescent="0.25">
      <c r="A36" s="146"/>
      <c r="B36" s="145"/>
      <c r="C36" s="145"/>
      <c r="D36" s="145"/>
      <c r="E36" s="16"/>
      <c r="F36" s="2"/>
      <c r="G36" s="2"/>
      <c r="H36" s="2"/>
      <c r="I36" s="2"/>
      <c r="J36" s="2"/>
      <c r="K36" s="16"/>
      <c r="L36" s="2"/>
      <c r="M36" s="2"/>
      <c r="N36" s="2"/>
      <c r="O36" s="2"/>
      <c r="P36" s="2"/>
      <c r="Q36" s="2"/>
    </row>
    <row r="37" spans="1:17" x14ac:dyDescent="0.25">
      <c r="A37" s="146"/>
      <c r="B37" s="145"/>
      <c r="C37" s="145"/>
      <c r="D37" s="145"/>
      <c r="E37" s="16"/>
      <c r="F37" s="2"/>
      <c r="G37" s="2"/>
      <c r="H37" s="2"/>
      <c r="I37" s="2"/>
      <c r="J37" s="2"/>
      <c r="K37" s="16"/>
      <c r="L37" s="2"/>
      <c r="M37" s="2"/>
      <c r="N37" s="2"/>
      <c r="O37" s="2"/>
      <c r="P37" s="2"/>
      <c r="Q37" s="2"/>
    </row>
    <row r="38" spans="1:17" x14ac:dyDescent="0.25">
      <c r="A38" s="146"/>
      <c r="B38" s="145"/>
      <c r="C38" s="145"/>
      <c r="D38" s="145"/>
      <c r="E38" s="16"/>
      <c r="F38" s="2"/>
      <c r="G38" s="2"/>
      <c r="H38" s="2"/>
      <c r="I38" s="2"/>
      <c r="J38" s="2"/>
      <c r="K38" s="16"/>
      <c r="L38" s="2"/>
      <c r="M38" s="2"/>
      <c r="N38" s="2"/>
      <c r="O38" s="2"/>
      <c r="P38" s="2"/>
      <c r="Q38" s="2"/>
    </row>
    <row r="39" spans="1:17" x14ac:dyDescent="0.25">
      <c r="A39" s="146"/>
      <c r="B39" s="145"/>
      <c r="C39" s="145"/>
      <c r="D39" s="145"/>
      <c r="E39" s="16"/>
      <c r="F39" s="2"/>
      <c r="G39" s="2"/>
      <c r="H39" s="2"/>
      <c r="I39" s="2"/>
      <c r="J39" s="2"/>
      <c r="K39" s="16"/>
      <c r="L39" s="2"/>
      <c r="M39" s="2"/>
      <c r="N39" s="2"/>
      <c r="O39" s="2"/>
      <c r="P39" s="2"/>
      <c r="Q39" s="2"/>
    </row>
    <row r="40" spans="1:17" x14ac:dyDescent="0.25">
      <c r="A40" s="146"/>
      <c r="B40" s="145"/>
      <c r="C40" s="145"/>
      <c r="D40" s="145"/>
      <c r="E40" s="16"/>
      <c r="F40" s="2"/>
      <c r="G40" s="2"/>
      <c r="H40" s="2"/>
      <c r="I40" s="2"/>
      <c r="J40" s="2"/>
      <c r="K40" s="16"/>
      <c r="L40" s="2"/>
      <c r="M40" s="2"/>
      <c r="N40" s="2"/>
      <c r="O40" s="2"/>
      <c r="P40" s="2"/>
      <c r="Q40" s="2"/>
    </row>
    <row r="41" spans="1:17" x14ac:dyDescent="0.25">
      <c r="A41" s="146"/>
      <c r="B41" s="145"/>
      <c r="C41" s="145"/>
      <c r="D41" s="145"/>
      <c r="E41" s="16"/>
      <c r="F41" s="2"/>
      <c r="G41" s="2"/>
      <c r="H41" s="2"/>
      <c r="I41" s="2"/>
      <c r="J41" s="2"/>
      <c r="K41" s="16"/>
      <c r="L41" s="2"/>
      <c r="M41" s="2"/>
      <c r="N41" s="2"/>
      <c r="O41" s="2"/>
      <c r="P41" s="2"/>
      <c r="Q41" s="2"/>
    </row>
    <row r="42" spans="1:17" x14ac:dyDescent="0.25">
      <c r="A42" s="146"/>
      <c r="B42" s="145"/>
      <c r="C42" s="145"/>
      <c r="D42" s="145"/>
      <c r="E42" s="16"/>
      <c r="F42" s="2"/>
      <c r="G42" s="2"/>
      <c r="H42" s="2"/>
      <c r="I42" s="2"/>
      <c r="J42" s="2"/>
      <c r="K42" s="16"/>
      <c r="L42" s="2"/>
      <c r="M42" s="2"/>
      <c r="N42" s="2"/>
      <c r="O42" s="2"/>
      <c r="P42" s="2"/>
      <c r="Q42" s="2"/>
    </row>
    <row r="43" spans="1:17" ht="16.5" thickBot="1" x14ac:dyDescent="0.3">
      <c r="A43" s="14" t="s">
        <v>239</v>
      </c>
      <c r="B43" s="108"/>
      <c r="C43" s="108"/>
      <c r="D43" s="108"/>
      <c r="E43" s="108"/>
      <c r="F43" s="108"/>
      <c r="G43" s="14"/>
      <c r="H43" s="144"/>
      <c r="I43" s="14" t="s">
        <v>238</v>
      </c>
      <c r="J43" s="108"/>
      <c r="K43" s="108"/>
      <c r="L43" s="108"/>
      <c r="M43" s="108"/>
      <c r="N43" s="108"/>
      <c r="O43" s="108"/>
      <c r="P43" s="108"/>
      <c r="Q43" s="108"/>
    </row>
    <row r="44" spans="1:17" ht="3.75" customHeight="1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2"/>
    </row>
    <row r="45" spans="1:17" ht="31.5" customHeight="1" x14ac:dyDescent="0.25">
      <c r="A45" s="42" t="s">
        <v>1</v>
      </c>
      <c r="B45" s="5" t="s">
        <v>2</v>
      </c>
      <c r="C45" s="142" t="s">
        <v>237</v>
      </c>
      <c r="D45" s="142" t="s">
        <v>236</v>
      </c>
      <c r="E45" s="142" t="s">
        <v>235</v>
      </c>
      <c r="F45" s="142" t="s">
        <v>234</v>
      </c>
      <c r="G45" s="142" t="s">
        <v>233</v>
      </c>
      <c r="H45" s="141"/>
      <c r="I45" s="190" t="s">
        <v>232</v>
      </c>
      <c r="J45" s="190"/>
      <c r="K45" s="5" t="s">
        <v>231</v>
      </c>
      <c r="L45" s="5" t="s">
        <v>15</v>
      </c>
      <c r="M45" s="137"/>
      <c r="N45" s="2"/>
      <c r="O45" s="2"/>
      <c r="P45" s="2"/>
      <c r="Q45" s="2"/>
    </row>
    <row r="46" spans="1:17" ht="15.75" customHeight="1" x14ac:dyDescent="0.25">
      <c r="A46" s="64" t="s">
        <v>3</v>
      </c>
      <c r="B46" s="39">
        <f t="shared" ref="B46:B57" si="1">C46+D46+E46+F46+G46</f>
        <v>18466</v>
      </c>
      <c r="C46" s="47">
        <v>14272</v>
      </c>
      <c r="D46" s="47">
        <v>1605</v>
      </c>
      <c r="E46" s="47">
        <v>1957</v>
      </c>
      <c r="F46" s="47">
        <v>600</v>
      </c>
      <c r="G46" s="47">
        <v>32</v>
      </c>
      <c r="H46" s="133"/>
      <c r="I46" s="64" t="s">
        <v>59</v>
      </c>
      <c r="J46" s="64"/>
      <c r="K46" s="39">
        <v>4259</v>
      </c>
      <c r="L46" s="38">
        <f>K46/K59</f>
        <v>0.2306400953103</v>
      </c>
      <c r="M46" s="137"/>
      <c r="N46" s="109"/>
      <c r="O46" s="109"/>
      <c r="P46" s="109"/>
      <c r="Q46" s="109"/>
    </row>
    <row r="47" spans="1:17" ht="15.75" hidden="1" customHeight="1" x14ac:dyDescent="0.25">
      <c r="A47" s="62" t="s">
        <v>4</v>
      </c>
      <c r="B47" s="39">
        <f t="shared" si="1"/>
        <v>0</v>
      </c>
      <c r="C47" s="47"/>
      <c r="D47" s="47"/>
      <c r="E47" s="47"/>
      <c r="F47" s="47"/>
      <c r="G47" s="47"/>
      <c r="H47" s="138"/>
      <c r="M47" s="137"/>
      <c r="N47" s="109"/>
      <c r="O47" s="109"/>
      <c r="P47" s="109"/>
      <c r="Q47" s="109"/>
    </row>
    <row r="48" spans="1:17" ht="15.75" hidden="1" customHeight="1" x14ac:dyDescent="0.25">
      <c r="A48" s="62" t="s">
        <v>5</v>
      </c>
      <c r="B48" s="39">
        <f t="shared" si="1"/>
        <v>0</v>
      </c>
      <c r="C48" s="47"/>
      <c r="D48" s="47"/>
      <c r="E48" s="47"/>
      <c r="F48" s="47"/>
      <c r="G48" s="47"/>
      <c r="H48" s="138"/>
      <c r="M48" s="137"/>
      <c r="N48" s="109"/>
      <c r="O48" s="109"/>
      <c r="P48" s="109"/>
      <c r="Q48" s="109"/>
    </row>
    <row r="49" spans="1:18" hidden="1" x14ac:dyDescent="0.25">
      <c r="A49" s="62" t="s">
        <v>6</v>
      </c>
      <c r="B49" s="39">
        <f t="shared" si="1"/>
        <v>0</v>
      </c>
      <c r="C49" s="47"/>
      <c r="D49" s="47"/>
      <c r="E49" s="47"/>
      <c r="F49" s="47"/>
      <c r="G49" s="47"/>
      <c r="H49" s="138"/>
      <c r="I49" s="109"/>
      <c r="J49" s="109"/>
      <c r="K49" s="109"/>
      <c r="L49" s="109"/>
      <c r="M49" s="137"/>
      <c r="N49" s="109"/>
      <c r="O49" s="109"/>
      <c r="P49" s="109"/>
      <c r="Q49" s="109"/>
    </row>
    <row r="50" spans="1:18" hidden="1" x14ac:dyDescent="0.25">
      <c r="A50" s="62" t="s">
        <v>7</v>
      </c>
      <c r="B50" s="39">
        <f t="shared" si="1"/>
        <v>0</v>
      </c>
      <c r="C50" s="47"/>
      <c r="D50" s="47"/>
      <c r="E50" s="47"/>
      <c r="F50" s="47"/>
      <c r="G50" s="47"/>
      <c r="H50" s="138"/>
      <c r="I50" s="109"/>
      <c r="J50" s="109"/>
      <c r="K50" s="109"/>
      <c r="L50" s="109"/>
      <c r="M50" s="137"/>
      <c r="N50" s="136"/>
      <c r="O50" s="83"/>
      <c r="P50" s="109"/>
      <c r="Q50" s="109"/>
    </row>
    <row r="51" spans="1:18" hidden="1" x14ac:dyDescent="0.25">
      <c r="A51" s="62" t="s">
        <v>8</v>
      </c>
      <c r="B51" s="39">
        <f t="shared" si="1"/>
        <v>0</v>
      </c>
      <c r="C51" s="47"/>
      <c r="D51" s="47"/>
      <c r="E51" s="47"/>
      <c r="F51" s="47"/>
      <c r="G51" s="47"/>
      <c r="H51" s="138"/>
      <c r="I51" s="109"/>
      <c r="J51" s="109"/>
      <c r="K51" s="109"/>
      <c r="L51" s="109"/>
      <c r="M51" s="137"/>
      <c r="N51" s="136"/>
      <c r="O51" s="83"/>
      <c r="P51" s="109"/>
      <c r="Q51" s="109"/>
    </row>
    <row r="52" spans="1:18" ht="15" hidden="1" customHeight="1" x14ac:dyDescent="0.25">
      <c r="A52" s="62" t="s">
        <v>9</v>
      </c>
      <c r="B52" s="39">
        <f t="shared" si="1"/>
        <v>0</v>
      </c>
      <c r="C52" s="47"/>
      <c r="D52" s="47"/>
      <c r="E52" s="47"/>
      <c r="F52" s="47"/>
      <c r="G52" s="47"/>
      <c r="H52" s="138"/>
      <c r="I52" s="109"/>
      <c r="J52" s="109"/>
      <c r="K52" s="109"/>
      <c r="L52" s="109"/>
      <c r="M52" s="137"/>
      <c r="N52" s="136"/>
      <c r="O52" s="83"/>
      <c r="P52" s="109"/>
      <c r="Q52" s="109"/>
    </row>
    <row r="53" spans="1:18" ht="15" hidden="1" customHeight="1" x14ac:dyDescent="0.25">
      <c r="A53" s="62" t="s">
        <v>10</v>
      </c>
      <c r="B53" s="39">
        <f t="shared" si="1"/>
        <v>0</v>
      </c>
      <c r="C53" s="47"/>
      <c r="D53" s="47"/>
      <c r="E53" s="47"/>
      <c r="F53" s="47"/>
      <c r="G53" s="47"/>
      <c r="H53" s="138"/>
      <c r="I53" s="109"/>
      <c r="J53" s="109"/>
      <c r="K53" s="109"/>
      <c r="L53" s="109"/>
      <c r="M53" s="137"/>
      <c r="N53" s="136"/>
      <c r="O53" s="83"/>
      <c r="P53" s="109"/>
      <c r="Q53" s="109"/>
    </row>
    <row r="54" spans="1:18" ht="16.5" hidden="1" customHeight="1" x14ac:dyDescent="0.25">
      <c r="A54" s="62" t="s">
        <v>11</v>
      </c>
      <c r="B54" s="39">
        <f t="shared" si="1"/>
        <v>0</v>
      </c>
      <c r="C54" s="47"/>
      <c r="D54" s="47"/>
      <c r="E54" s="47"/>
      <c r="F54" s="47"/>
      <c r="G54" s="47"/>
      <c r="H54" s="138"/>
      <c r="I54" s="109"/>
      <c r="J54" s="109"/>
      <c r="K54" s="109"/>
      <c r="L54" s="109"/>
      <c r="M54" s="137"/>
      <c r="N54" s="136"/>
      <c r="O54" s="83"/>
      <c r="P54" s="109"/>
      <c r="Q54" s="109"/>
    </row>
    <row r="55" spans="1:18" ht="17.25" hidden="1" customHeight="1" x14ac:dyDescent="0.25">
      <c r="A55" s="62" t="s">
        <v>12</v>
      </c>
      <c r="B55" s="39">
        <f t="shared" si="1"/>
        <v>0</v>
      </c>
      <c r="C55" s="47"/>
      <c r="D55" s="47"/>
      <c r="E55" s="47"/>
      <c r="F55" s="47"/>
      <c r="G55" s="47"/>
      <c r="H55" s="138"/>
      <c r="I55" s="109"/>
      <c r="J55" s="109"/>
      <c r="K55" s="109"/>
      <c r="L55" s="109"/>
      <c r="M55" s="137"/>
      <c r="N55" s="136"/>
      <c r="O55" s="83"/>
      <c r="P55" s="109"/>
      <c r="Q55" s="109"/>
    </row>
    <row r="56" spans="1:18" ht="16.5" hidden="1" customHeight="1" x14ac:dyDescent="0.25">
      <c r="A56" s="62" t="s">
        <v>13</v>
      </c>
      <c r="B56" s="39">
        <f t="shared" si="1"/>
        <v>0</v>
      </c>
      <c r="C56" s="47"/>
      <c r="D56" s="47"/>
      <c r="E56" s="47"/>
      <c r="F56" s="47"/>
      <c r="G56" s="47"/>
      <c r="H56" s="138"/>
      <c r="I56" s="109"/>
      <c r="J56" s="109"/>
      <c r="K56" s="109"/>
      <c r="L56" s="109"/>
      <c r="M56" s="137"/>
      <c r="N56" s="136"/>
      <c r="O56" s="83"/>
      <c r="P56" s="109"/>
      <c r="Q56" s="109"/>
    </row>
    <row r="57" spans="1:18" ht="16.5" hidden="1" customHeight="1" x14ac:dyDescent="0.25">
      <c r="A57" s="99" t="s">
        <v>14</v>
      </c>
      <c r="B57" s="85">
        <f t="shared" si="1"/>
        <v>0</v>
      </c>
      <c r="C57" s="119"/>
      <c r="D57" s="119"/>
      <c r="E57" s="119"/>
      <c r="F57" s="119"/>
      <c r="G57" s="119"/>
      <c r="H57" s="138"/>
      <c r="I57" s="109"/>
      <c r="J57" s="109"/>
      <c r="K57" s="109"/>
      <c r="L57" s="109"/>
      <c r="M57" s="137"/>
      <c r="N57" s="136"/>
      <c r="O57" s="83"/>
      <c r="P57" s="109"/>
      <c r="Q57" s="109"/>
    </row>
    <row r="58" spans="1:18" x14ac:dyDescent="0.25">
      <c r="A58" s="42" t="s">
        <v>2</v>
      </c>
      <c r="B58" s="41">
        <f t="shared" ref="B58:G58" si="2">SUM(B46:B57)</f>
        <v>18466</v>
      </c>
      <c r="C58" s="41">
        <f t="shared" si="2"/>
        <v>14272</v>
      </c>
      <c r="D58" s="41">
        <f t="shared" si="2"/>
        <v>1605</v>
      </c>
      <c r="E58" s="41">
        <f t="shared" si="2"/>
        <v>1957</v>
      </c>
      <c r="F58" s="41">
        <f t="shared" si="2"/>
        <v>600</v>
      </c>
      <c r="G58" s="41">
        <f t="shared" si="2"/>
        <v>32</v>
      </c>
      <c r="H58" s="133"/>
      <c r="I58" s="99" t="s">
        <v>58</v>
      </c>
      <c r="J58" s="99"/>
      <c r="K58" s="85">
        <v>14207</v>
      </c>
      <c r="L58" s="140">
        <f>K58/K59</f>
        <v>0.76935990468969995</v>
      </c>
      <c r="M58" s="132"/>
      <c r="N58" s="129"/>
      <c r="O58" s="129"/>
      <c r="P58" s="109"/>
      <c r="Q58" s="109"/>
    </row>
    <row r="59" spans="1:18" ht="15.75" thickBot="1" x14ac:dyDescent="0.3">
      <c r="A59" s="135" t="s">
        <v>15</v>
      </c>
      <c r="B59" s="134">
        <f t="shared" ref="B59:G59" si="3">B58/$B58</f>
        <v>1</v>
      </c>
      <c r="C59" s="134">
        <f t="shared" si="3"/>
        <v>0.77287988736055457</v>
      </c>
      <c r="D59" s="134">
        <f t="shared" si="3"/>
        <v>8.6916495180331427E-2</v>
      </c>
      <c r="E59" s="134">
        <f t="shared" si="3"/>
        <v>0.10597855518249756</v>
      </c>
      <c r="F59" s="134">
        <f t="shared" si="3"/>
        <v>3.2492147730965017E-2</v>
      </c>
      <c r="G59" s="134">
        <f t="shared" si="3"/>
        <v>1.7329145456514675E-3</v>
      </c>
      <c r="H59" s="133"/>
      <c r="I59" s="42" t="s">
        <v>2</v>
      </c>
      <c r="J59" s="42"/>
      <c r="K59" s="41">
        <f>K46+K58</f>
        <v>18466</v>
      </c>
      <c r="L59" s="139">
        <f>L46+L58</f>
        <v>1</v>
      </c>
      <c r="M59" s="2"/>
      <c r="N59" s="2"/>
      <c r="O59" s="2"/>
      <c r="P59" s="129"/>
      <c r="Q59" s="2"/>
    </row>
    <row r="60" spans="1:18" ht="116.25" customHeight="1" x14ac:dyDescent="0.25">
      <c r="A60" s="132"/>
      <c r="B60" s="131"/>
      <c r="C60" s="131"/>
      <c r="D60" s="131"/>
      <c r="E60" s="131"/>
      <c r="F60" s="2"/>
      <c r="G60" s="130"/>
      <c r="H60" s="130"/>
      <c r="I60" s="2"/>
      <c r="J60" s="2"/>
      <c r="K60" s="2"/>
      <c r="L60" s="2"/>
      <c r="M60" s="2"/>
      <c r="N60" s="2"/>
      <c r="O60" s="2"/>
      <c r="P60" s="129"/>
      <c r="Q60" s="2"/>
    </row>
    <row r="61" spans="1:18" x14ac:dyDescent="0.25">
      <c r="A61" s="132"/>
      <c r="B61" s="131"/>
      <c r="C61" s="131"/>
      <c r="D61" s="131"/>
      <c r="E61" s="131"/>
      <c r="F61" s="2"/>
      <c r="G61" s="130"/>
      <c r="H61" s="130"/>
      <c r="I61" s="2"/>
      <c r="J61" s="2"/>
      <c r="K61" s="2"/>
      <c r="L61" s="2"/>
      <c r="M61" s="2"/>
      <c r="N61" s="2"/>
      <c r="O61" s="2"/>
      <c r="P61" s="129"/>
      <c r="Q61" s="2"/>
    </row>
    <row r="62" spans="1:18" ht="47.25" customHeight="1" x14ac:dyDescent="0.25">
      <c r="A62" s="132"/>
      <c r="B62" s="131"/>
      <c r="C62" s="131"/>
      <c r="D62" s="131"/>
      <c r="E62" s="131"/>
      <c r="F62" s="2"/>
      <c r="G62" s="130"/>
      <c r="H62" s="130"/>
      <c r="I62" s="2"/>
      <c r="J62" s="2"/>
      <c r="K62" s="2"/>
      <c r="L62" s="2"/>
      <c r="M62" s="2"/>
      <c r="N62" s="2"/>
      <c r="O62" s="2"/>
      <c r="P62" s="129"/>
      <c r="Q62" s="2"/>
    </row>
    <row r="63" spans="1:18" ht="3.75" customHeight="1" x14ac:dyDescent="0.25">
      <c r="A63" s="132"/>
      <c r="B63" s="131"/>
      <c r="C63" s="131"/>
      <c r="D63" s="131"/>
      <c r="E63" s="131"/>
      <c r="F63" s="2"/>
      <c r="G63" s="130"/>
      <c r="H63" s="130"/>
      <c r="I63" s="2"/>
      <c r="J63" s="2"/>
      <c r="K63" s="2"/>
      <c r="L63" s="2"/>
      <c r="M63" s="2"/>
      <c r="N63" s="2"/>
      <c r="O63" s="2"/>
      <c r="P63" s="129"/>
      <c r="Q63" s="2"/>
    </row>
    <row r="64" spans="1:18" ht="16.5" thickBot="1" x14ac:dyDescent="0.3">
      <c r="A64" s="79" t="s">
        <v>230</v>
      </c>
      <c r="B64" s="79"/>
      <c r="C64" s="79"/>
      <c r="D64" s="79"/>
      <c r="E64" s="79"/>
      <c r="F64" s="79"/>
      <c r="G64" s="79"/>
      <c r="H64" s="79"/>
      <c r="I64" s="79"/>
      <c r="J64" s="79"/>
      <c r="K64" s="158"/>
      <c r="L64" s="158"/>
      <c r="M64" s="158"/>
      <c r="N64" s="158"/>
      <c r="O64" s="158"/>
      <c r="P64" s="158"/>
      <c r="Q64" s="159"/>
      <c r="R64" s="160"/>
    </row>
    <row r="65" spans="1:17" ht="3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30.75" customHeight="1" x14ac:dyDescent="0.25">
      <c r="A66" s="89" t="s">
        <v>0</v>
      </c>
      <c r="B66" s="5" t="s">
        <v>2</v>
      </c>
      <c r="C66" s="66" t="s">
        <v>229</v>
      </c>
      <c r="D66" s="66" t="s">
        <v>228</v>
      </c>
      <c r="E66" s="66" t="s">
        <v>227</v>
      </c>
      <c r="F66" s="66" t="s">
        <v>226</v>
      </c>
      <c r="G66" s="66" t="s">
        <v>225</v>
      </c>
      <c r="H66" s="66" t="s">
        <v>224</v>
      </c>
      <c r="I66" s="66" t="s">
        <v>223</v>
      </c>
      <c r="J66" s="66" t="s">
        <v>222</v>
      </c>
      <c r="K66" s="2"/>
      <c r="L66" s="2"/>
      <c r="M66" s="118" t="s">
        <v>86</v>
      </c>
      <c r="N66" s="128">
        <f>C79+D79</f>
        <v>2954</v>
      </c>
      <c r="O66" s="116">
        <f>N66/N$81</f>
        <v>0.15996967399545109</v>
      </c>
      <c r="P66" s="58"/>
      <c r="Q66" s="2"/>
    </row>
    <row r="67" spans="1:17" x14ac:dyDescent="0.25">
      <c r="A67" s="64" t="s">
        <v>3</v>
      </c>
      <c r="B67" s="39">
        <f t="shared" ref="B67:B78" si="4">SUM(C67:J67)</f>
        <v>18466</v>
      </c>
      <c r="C67" s="47">
        <v>963</v>
      </c>
      <c r="D67" s="47">
        <v>1991</v>
      </c>
      <c r="E67" s="47">
        <v>2229</v>
      </c>
      <c r="F67" s="47">
        <v>2932</v>
      </c>
      <c r="G67" s="47">
        <v>4161</v>
      </c>
      <c r="H67" s="47">
        <v>3066</v>
      </c>
      <c r="I67" s="47">
        <v>1927</v>
      </c>
      <c r="J67" s="47">
        <v>1197</v>
      </c>
      <c r="K67" s="109"/>
      <c r="L67" s="109"/>
      <c r="M67" s="118" t="s">
        <v>30</v>
      </c>
      <c r="N67" s="128">
        <f>E79</f>
        <v>2229</v>
      </c>
      <c r="O67" s="116">
        <f>N67/N$81</f>
        <v>0.12070832882053503</v>
      </c>
      <c r="P67" s="112"/>
      <c r="Q67" s="109"/>
    </row>
    <row r="68" spans="1:17" hidden="1" x14ac:dyDescent="0.25">
      <c r="A68" s="62" t="s">
        <v>4</v>
      </c>
      <c r="B68" s="86">
        <f t="shared" si="4"/>
        <v>0</v>
      </c>
      <c r="C68" s="47"/>
      <c r="D68" s="47"/>
      <c r="E68" s="47"/>
      <c r="F68" s="47"/>
      <c r="G68" s="47"/>
      <c r="H68" s="47"/>
      <c r="I68" s="47"/>
      <c r="J68" s="47"/>
      <c r="K68" s="109"/>
      <c r="L68" s="109"/>
      <c r="P68" s="112"/>
      <c r="Q68" s="109"/>
    </row>
    <row r="69" spans="1:17" hidden="1" x14ac:dyDescent="0.25">
      <c r="A69" s="62" t="s">
        <v>5</v>
      </c>
      <c r="B69" s="86">
        <f t="shared" si="4"/>
        <v>0</v>
      </c>
      <c r="C69" s="47"/>
      <c r="D69" s="47"/>
      <c r="E69" s="47"/>
      <c r="F69" s="47"/>
      <c r="G69" s="47"/>
      <c r="H69" s="47"/>
      <c r="I69" s="47"/>
      <c r="J69" s="47"/>
      <c r="K69" s="109"/>
      <c r="L69" s="109"/>
      <c r="P69" s="112"/>
      <c r="Q69" s="109"/>
    </row>
    <row r="70" spans="1:17" hidden="1" x14ac:dyDescent="0.25">
      <c r="A70" s="62" t="s">
        <v>6</v>
      </c>
      <c r="B70" s="86">
        <f t="shared" si="4"/>
        <v>0</v>
      </c>
      <c r="C70" s="47"/>
      <c r="D70" s="47"/>
      <c r="E70" s="47"/>
      <c r="F70" s="47"/>
      <c r="G70" s="47"/>
      <c r="H70" s="47"/>
      <c r="I70" s="47"/>
      <c r="J70" s="47"/>
      <c r="K70" s="109"/>
      <c r="L70" s="109"/>
      <c r="P70" s="112"/>
      <c r="Q70" s="109"/>
    </row>
    <row r="71" spans="1:17" hidden="1" x14ac:dyDescent="0.25">
      <c r="A71" s="62" t="s">
        <v>7</v>
      </c>
      <c r="B71" s="86">
        <f t="shared" si="4"/>
        <v>0</v>
      </c>
      <c r="C71" s="47"/>
      <c r="D71" s="47"/>
      <c r="E71" s="47"/>
      <c r="F71" s="47"/>
      <c r="G71" s="47"/>
      <c r="H71" s="47"/>
      <c r="I71" s="47"/>
      <c r="J71" s="47"/>
      <c r="K71" s="123"/>
      <c r="L71" s="123"/>
      <c r="M71" s="115"/>
      <c r="N71" s="115"/>
      <c r="O71" s="117"/>
      <c r="P71" s="112"/>
      <c r="Q71" s="109"/>
    </row>
    <row r="72" spans="1:17" hidden="1" x14ac:dyDescent="0.25">
      <c r="A72" s="62" t="s">
        <v>8</v>
      </c>
      <c r="B72" s="86">
        <f t="shared" si="4"/>
        <v>0</v>
      </c>
      <c r="C72" s="47"/>
      <c r="D72" s="47"/>
      <c r="E72" s="47"/>
      <c r="F72" s="47"/>
      <c r="G72" s="47"/>
      <c r="H72" s="47"/>
      <c r="I72" s="47"/>
      <c r="J72" s="47"/>
      <c r="K72" s="123"/>
      <c r="L72" s="123"/>
      <c r="M72" s="118"/>
      <c r="N72" s="115"/>
      <c r="O72" s="117"/>
      <c r="P72" s="116"/>
      <c r="Q72" s="109"/>
    </row>
    <row r="73" spans="1:17" hidden="1" x14ac:dyDescent="0.25">
      <c r="A73" s="62" t="s">
        <v>9</v>
      </c>
      <c r="B73" s="86">
        <f t="shared" si="4"/>
        <v>0</v>
      </c>
      <c r="C73" s="47"/>
      <c r="D73" s="47"/>
      <c r="E73" s="47"/>
      <c r="F73" s="47"/>
      <c r="G73" s="47"/>
      <c r="H73" s="47"/>
      <c r="I73" s="47"/>
      <c r="J73" s="47"/>
      <c r="K73" s="123"/>
      <c r="L73" s="123"/>
      <c r="M73" s="118"/>
      <c r="N73" s="115"/>
      <c r="O73" s="117"/>
      <c r="P73" s="116"/>
      <c r="Q73" s="109"/>
    </row>
    <row r="74" spans="1:17" hidden="1" x14ac:dyDescent="0.25">
      <c r="A74" s="126" t="s">
        <v>10</v>
      </c>
      <c r="B74" s="125">
        <f t="shared" si="4"/>
        <v>0</v>
      </c>
      <c r="C74" s="124"/>
      <c r="D74" s="124"/>
      <c r="E74" s="124"/>
      <c r="F74" s="124"/>
      <c r="G74" s="124"/>
      <c r="H74" s="124"/>
      <c r="I74" s="124"/>
      <c r="J74" s="124"/>
      <c r="K74" s="123"/>
      <c r="L74" s="123"/>
      <c r="M74" s="118"/>
      <c r="N74" s="115"/>
      <c r="O74" s="117"/>
      <c r="P74" s="116"/>
      <c r="Q74" s="109"/>
    </row>
    <row r="75" spans="1:17" hidden="1" x14ac:dyDescent="0.25">
      <c r="A75" s="122" t="s">
        <v>11</v>
      </c>
      <c r="B75" s="121">
        <f t="shared" si="4"/>
        <v>0</v>
      </c>
      <c r="C75" s="120"/>
      <c r="D75" s="120"/>
      <c r="E75" s="120"/>
      <c r="F75" s="120"/>
      <c r="G75" s="120"/>
      <c r="H75" s="120"/>
      <c r="I75" s="120"/>
      <c r="J75" s="120"/>
      <c r="K75" s="109"/>
      <c r="L75" s="109"/>
      <c r="M75" s="118"/>
      <c r="N75" s="115"/>
      <c r="O75" s="117"/>
      <c r="P75" s="116"/>
      <c r="Q75" s="109"/>
    </row>
    <row r="76" spans="1:17" hidden="1" x14ac:dyDescent="0.25">
      <c r="A76" s="122" t="s">
        <v>12</v>
      </c>
      <c r="B76" s="121">
        <f t="shared" si="4"/>
        <v>0</v>
      </c>
      <c r="C76" s="120"/>
      <c r="D76" s="120"/>
      <c r="E76" s="120"/>
      <c r="F76" s="120"/>
      <c r="G76" s="120"/>
      <c r="H76" s="120"/>
      <c r="I76" s="120"/>
      <c r="J76" s="120"/>
      <c r="K76" s="109"/>
      <c r="L76" s="109"/>
      <c r="M76" s="118"/>
      <c r="N76" s="115"/>
      <c r="O76" s="117"/>
      <c r="P76" s="116"/>
      <c r="Q76" s="109"/>
    </row>
    <row r="77" spans="1:17" hidden="1" x14ac:dyDescent="0.25">
      <c r="A77" s="122" t="s">
        <v>13</v>
      </c>
      <c r="B77" s="121">
        <f t="shared" si="4"/>
        <v>0</v>
      </c>
      <c r="C77" s="120"/>
      <c r="D77" s="120"/>
      <c r="E77" s="120"/>
      <c r="F77" s="120"/>
      <c r="G77" s="120"/>
      <c r="H77" s="120"/>
      <c r="I77" s="120"/>
      <c r="J77" s="120"/>
      <c r="K77" s="109"/>
      <c r="L77" s="109"/>
      <c r="M77" s="118"/>
      <c r="N77" s="115"/>
      <c r="O77" s="117"/>
      <c r="P77" s="116"/>
      <c r="Q77" s="109"/>
    </row>
    <row r="78" spans="1:17" hidden="1" x14ac:dyDescent="0.25">
      <c r="A78" s="99" t="s">
        <v>14</v>
      </c>
      <c r="B78" s="161">
        <f t="shared" si="4"/>
        <v>0</v>
      </c>
      <c r="C78" s="119"/>
      <c r="D78" s="119"/>
      <c r="E78" s="119"/>
      <c r="F78" s="119"/>
      <c r="G78" s="119"/>
      <c r="H78" s="119"/>
      <c r="I78" s="119"/>
      <c r="J78" s="119"/>
      <c r="K78" s="109"/>
      <c r="L78" s="109"/>
      <c r="M78" s="118"/>
      <c r="N78" s="115"/>
      <c r="O78" s="117"/>
      <c r="P78" s="116"/>
      <c r="Q78" s="109"/>
    </row>
    <row r="79" spans="1:17" x14ac:dyDescent="0.25">
      <c r="A79" s="42" t="s">
        <v>2</v>
      </c>
      <c r="B79" s="41">
        <f t="shared" ref="B79:J79" si="5">SUM(B67:B78)</f>
        <v>18466</v>
      </c>
      <c r="C79" s="41">
        <f t="shared" si="5"/>
        <v>963</v>
      </c>
      <c r="D79" s="41">
        <f t="shared" si="5"/>
        <v>1991</v>
      </c>
      <c r="E79" s="41">
        <f t="shared" si="5"/>
        <v>2229</v>
      </c>
      <c r="F79" s="41">
        <f t="shared" si="5"/>
        <v>2932</v>
      </c>
      <c r="G79" s="41">
        <f t="shared" si="5"/>
        <v>4161</v>
      </c>
      <c r="H79" s="41">
        <f t="shared" si="5"/>
        <v>3066</v>
      </c>
      <c r="I79" s="41">
        <f t="shared" si="5"/>
        <v>1927</v>
      </c>
      <c r="J79" s="41">
        <f t="shared" si="5"/>
        <v>1197</v>
      </c>
      <c r="K79" s="109"/>
      <c r="L79" s="109"/>
      <c r="M79" s="118" t="s">
        <v>251</v>
      </c>
      <c r="N79" s="128">
        <f>F79+G79+H79+I79</f>
        <v>12086</v>
      </c>
      <c r="O79" s="116">
        <f>N79/N$81</f>
        <v>0.65450016246073861</v>
      </c>
      <c r="P79" s="115"/>
      <c r="Q79" s="109"/>
    </row>
    <row r="80" spans="1:17" ht="15.75" thickBot="1" x14ac:dyDescent="0.3">
      <c r="A80" s="70" t="s">
        <v>15</v>
      </c>
      <c r="B80" s="84">
        <f t="shared" ref="B80:J80" si="6">B79/$B79</f>
        <v>1</v>
      </c>
      <c r="C80" s="84">
        <f t="shared" si="6"/>
        <v>5.2149897108198853E-2</v>
      </c>
      <c r="D80" s="84">
        <f t="shared" si="6"/>
        <v>0.10781977688725225</v>
      </c>
      <c r="E80" s="84">
        <f t="shared" si="6"/>
        <v>0.12070832882053503</v>
      </c>
      <c r="F80" s="84">
        <f t="shared" si="6"/>
        <v>0.15877829524531573</v>
      </c>
      <c r="G80" s="84">
        <f t="shared" si="6"/>
        <v>0.22533304451424238</v>
      </c>
      <c r="H80" s="84">
        <f t="shared" si="6"/>
        <v>0.16603487490523122</v>
      </c>
      <c r="I80" s="84">
        <f t="shared" si="6"/>
        <v>0.10435394779594931</v>
      </c>
      <c r="J80" s="84">
        <f t="shared" si="6"/>
        <v>6.4821834723275212E-2</v>
      </c>
      <c r="K80" s="109"/>
      <c r="L80" s="109"/>
      <c r="M80" s="118" t="s">
        <v>252</v>
      </c>
      <c r="N80" s="128">
        <f>J79</f>
        <v>1197</v>
      </c>
      <c r="O80" s="116">
        <f>N80/N$81</f>
        <v>6.4821834723275212E-2</v>
      </c>
      <c r="P80" s="115"/>
      <c r="Q80" s="109"/>
    </row>
    <row r="81" spans="1:17" x14ac:dyDescent="0.25">
      <c r="A81" s="113" t="s">
        <v>221</v>
      </c>
      <c r="B81" s="3"/>
      <c r="C81" s="2"/>
      <c r="D81" s="2"/>
      <c r="E81" s="2"/>
      <c r="F81" s="3"/>
      <c r="G81" s="3"/>
      <c r="H81" s="3"/>
      <c r="I81" s="3"/>
      <c r="J81" s="2"/>
      <c r="K81" s="2"/>
      <c r="L81" s="114"/>
      <c r="M81" s="115" t="s">
        <v>2</v>
      </c>
      <c r="N81" s="128">
        <f>SUM(N66:N80)</f>
        <v>18466</v>
      </c>
      <c r="O81" s="127">
        <f>N81/N$81</f>
        <v>1</v>
      </c>
      <c r="P81" s="114"/>
      <c r="Q81" s="109"/>
    </row>
    <row r="82" spans="1:17" x14ac:dyDescent="0.25">
      <c r="A82" s="113"/>
      <c r="B82" s="3"/>
      <c r="C82" s="2"/>
      <c r="D82" s="2"/>
      <c r="E82" s="2"/>
      <c r="F82" s="3"/>
      <c r="G82" s="3"/>
      <c r="H82" s="3"/>
      <c r="I82" s="3"/>
      <c r="J82" s="2"/>
      <c r="K82" s="2"/>
      <c r="L82" s="114"/>
      <c r="M82" s="2"/>
      <c r="N82" s="2"/>
      <c r="O82" s="2"/>
      <c r="P82" s="114"/>
      <c r="Q82" s="109"/>
    </row>
    <row r="83" spans="1:17" x14ac:dyDescent="0.25">
      <c r="A83" s="113"/>
      <c r="B83" s="3"/>
      <c r="C83" s="2"/>
      <c r="D83" s="2"/>
      <c r="E83" s="2"/>
      <c r="F83" s="3"/>
      <c r="G83" s="3"/>
      <c r="H83" s="3"/>
      <c r="I83" s="3"/>
      <c r="J83" s="2"/>
      <c r="K83" s="2"/>
      <c r="L83" s="114"/>
      <c r="M83" s="2"/>
      <c r="N83" s="2"/>
      <c r="O83" s="2"/>
      <c r="P83" s="114"/>
      <c r="Q83" s="109"/>
    </row>
    <row r="84" spans="1:17" x14ac:dyDescent="0.25">
      <c r="A84" s="113"/>
      <c r="B84" s="3"/>
      <c r="C84" s="2"/>
      <c r="D84" s="2"/>
      <c r="E84" s="2"/>
      <c r="F84" s="3"/>
      <c r="G84" s="3"/>
      <c r="H84" s="3"/>
      <c r="I84" s="3"/>
      <c r="J84" s="2"/>
      <c r="K84" s="2"/>
      <c r="L84" s="114"/>
      <c r="M84" s="2"/>
      <c r="N84" s="2"/>
      <c r="O84" s="2"/>
      <c r="P84" s="114"/>
      <c r="Q84" s="109"/>
    </row>
    <row r="85" spans="1:17" x14ac:dyDescent="0.25">
      <c r="A85" s="113"/>
      <c r="B85" s="3"/>
      <c r="C85" s="2"/>
      <c r="D85" s="2"/>
      <c r="E85" s="2"/>
      <c r="F85" s="3"/>
      <c r="G85" s="3"/>
      <c r="H85" s="3"/>
      <c r="I85" s="3"/>
      <c r="J85" s="2"/>
      <c r="K85" s="2"/>
      <c r="L85" s="114"/>
      <c r="M85" s="2"/>
      <c r="N85" s="2"/>
      <c r="O85" s="2"/>
      <c r="P85" s="114"/>
      <c r="Q85" s="109"/>
    </row>
    <row r="86" spans="1:17" x14ac:dyDescent="0.25">
      <c r="A86" s="113"/>
      <c r="B86" s="3"/>
      <c r="C86" s="2"/>
      <c r="D86" s="2"/>
      <c r="E86" s="2"/>
      <c r="F86" s="3"/>
      <c r="G86" s="3"/>
      <c r="H86" s="3"/>
      <c r="I86" s="3"/>
      <c r="J86" s="2"/>
      <c r="K86" s="2"/>
      <c r="L86" s="114"/>
      <c r="M86" s="2"/>
      <c r="N86" s="2"/>
      <c r="O86" s="2"/>
      <c r="P86" s="114"/>
      <c r="Q86" s="109"/>
    </row>
    <row r="87" spans="1:17" x14ac:dyDescent="0.25">
      <c r="A87" s="113"/>
      <c r="B87" s="3"/>
      <c r="C87" s="2"/>
      <c r="D87" s="2"/>
      <c r="E87" s="2"/>
      <c r="F87" s="3"/>
      <c r="G87" s="3"/>
      <c r="H87" s="3"/>
      <c r="I87" s="3"/>
      <c r="J87" s="2"/>
      <c r="K87" s="2"/>
      <c r="L87" s="114"/>
      <c r="M87" s="2"/>
      <c r="N87" s="2"/>
      <c r="O87" s="2"/>
      <c r="P87" s="114"/>
      <c r="Q87" s="109"/>
    </row>
    <row r="88" spans="1:17" x14ac:dyDescent="0.25">
      <c r="A88" s="113"/>
      <c r="B88" s="3"/>
      <c r="C88" s="2"/>
      <c r="D88" s="2"/>
      <c r="E88" s="2"/>
      <c r="F88" s="3"/>
      <c r="G88" s="3"/>
      <c r="H88" s="3"/>
      <c r="I88" s="3"/>
      <c r="J88" s="2"/>
      <c r="K88" s="2"/>
      <c r="L88" s="114"/>
      <c r="M88" s="2"/>
      <c r="N88" s="2"/>
      <c r="O88" s="2"/>
      <c r="P88" s="114"/>
      <c r="Q88" s="109"/>
    </row>
    <row r="89" spans="1:17" x14ac:dyDescent="0.25">
      <c r="A89" s="113"/>
      <c r="B89" s="3"/>
      <c r="C89" s="2"/>
      <c r="D89" s="2"/>
      <c r="E89" s="2"/>
      <c r="F89" s="3"/>
      <c r="G89" s="3"/>
      <c r="H89" s="3"/>
      <c r="I89" s="3"/>
      <c r="J89" s="2"/>
      <c r="K89" s="2"/>
      <c r="L89" s="114"/>
      <c r="M89" s="2"/>
      <c r="N89" s="2"/>
      <c r="O89" s="2"/>
      <c r="P89" s="114"/>
      <c r="Q89" s="109"/>
    </row>
    <row r="90" spans="1:17" x14ac:dyDescent="0.25">
      <c r="A90" s="113"/>
      <c r="B90" s="3"/>
      <c r="C90" s="2"/>
      <c r="D90" s="2"/>
      <c r="E90" s="2"/>
      <c r="F90" s="3"/>
      <c r="G90" s="3"/>
      <c r="H90" s="3"/>
      <c r="I90" s="3"/>
      <c r="J90" s="2"/>
      <c r="K90" s="2"/>
      <c r="L90" s="114"/>
      <c r="M90" s="2"/>
      <c r="N90" s="2"/>
      <c r="O90" s="2"/>
      <c r="P90" s="114"/>
      <c r="Q90" s="109"/>
    </row>
    <row r="91" spans="1:17" x14ac:dyDescent="0.25">
      <c r="A91" s="113"/>
      <c r="B91" s="3"/>
      <c r="C91" s="2"/>
      <c r="D91" s="2"/>
      <c r="E91" s="2"/>
      <c r="F91" s="3"/>
      <c r="G91" s="3"/>
      <c r="H91" s="3"/>
      <c r="I91" s="3"/>
      <c r="J91" s="2"/>
      <c r="K91" s="2"/>
      <c r="L91" s="114"/>
      <c r="M91" s="2"/>
      <c r="N91" s="2"/>
      <c r="O91" s="2"/>
      <c r="P91" s="114"/>
      <c r="Q91" s="109"/>
    </row>
    <row r="92" spans="1:17" x14ac:dyDescent="0.25">
      <c r="A92" s="113"/>
      <c r="B92" s="3"/>
      <c r="C92" s="2"/>
      <c r="D92" s="2"/>
      <c r="E92" s="2"/>
      <c r="F92" s="3"/>
      <c r="G92" s="3"/>
      <c r="H92" s="3"/>
      <c r="I92" s="3"/>
      <c r="J92" s="2"/>
      <c r="K92" s="2"/>
      <c r="L92" s="114"/>
      <c r="M92" s="2"/>
      <c r="N92" s="2"/>
      <c r="O92" s="2"/>
      <c r="P92" s="114"/>
      <c r="Q92" s="109"/>
    </row>
    <row r="93" spans="1:17" x14ac:dyDescent="0.25">
      <c r="A93" s="113"/>
      <c r="B93" s="3"/>
      <c r="C93" s="2"/>
      <c r="D93" s="2"/>
      <c r="E93" s="2"/>
      <c r="F93" s="3"/>
      <c r="G93" s="3"/>
      <c r="H93" s="3"/>
      <c r="I93" s="3"/>
      <c r="J93" s="2"/>
      <c r="K93" s="2"/>
      <c r="L93" s="114"/>
      <c r="M93" s="2"/>
      <c r="N93" s="2"/>
      <c r="O93" s="2"/>
      <c r="P93" s="114"/>
      <c r="Q93" s="109"/>
    </row>
    <row r="94" spans="1:17" ht="3.75" customHeight="1" x14ac:dyDescent="0.25">
      <c r="A94" s="113"/>
      <c r="B94" s="3"/>
      <c r="C94" s="2"/>
      <c r="D94" s="2"/>
      <c r="E94" s="2"/>
      <c r="F94" s="3"/>
      <c r="G94" s="3"/>
      <c r="H94" s="3"/>
      <c r="I94" s="3"/>
      <c r="J94" s="2"/>
      <c r="K94" s="2"/>
      <c r="L94" s="58"/>
      <c r="M94" s="112"/>
      <c r="N94" s="111"/>
      <c r="O94" s="110"/>
      <c r="P94" s="58"/>
      <c r="Q94" s="109"/>
    </row>
    <row r="95" spans="1:17" ht="16.5" customHeight="1" thickBot="1" x14ac:dyDescent="0.3">
      <c r="A95" s="79" t="s">
        <v>220</v>
      </c>
      <c r="B95" s="108"/>
      <c r="C95" s="108"/>
      <c r="D95" s="108"/>
      <c r="E95" s="108"/>
      <c r="F95" s="108"/>
      <c r="G95" s="2"/>
      <c r="H95" s="14" t="s">
        <v>219</v>
      </c>
      <c r="I95" s="108"/>
      <c r="J95" s="108"/>
      <c r="K95" s="108"/>
      <c r="L95" s="107"/>
      <c r="M95" s="107"/>
      <c r="N95" s="107"/>
      <c r="O95" s="107"/>
      <c r="P95" s="107"/>
      <c r="Q95" s="14"/>
    </row>
    <row r="96" spans="1:17" ht="3.75" customHeight="1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2"/>
    </row>
    <row r="97" spans="1:17" ht="34.5" customHeight="1" x14ac:dyDescent="0.25">
      <c r="A97" s="187" t="s">
        <v>1</v>
      </c>
      <c r="B97" s="181" t="s">
        <v>2</v>
      </c>
      <c r="C97" s="170" t="s">
        <v>218</v>
      </c>
      <c r="D97" s="174" t="s">
        <v>217</v>
      </c>
      <c r="E97" s="174" t="s">
        <v>216</v>
      </c>
      <c r="F97" s="174" t="s">
        <v>215</v>
      </c>
      <c r="G97" s="91"/>
      <c r="H97" s="187" t="s">
        <v>1</v>
      </c>
      <c r="I97" s="170" t="s">
        <v>214</v>
      </c>
      <c r="J97" s="170" t="s">
        <v>2</v>
      </c>
      <c r="K97" s="174" t="s">
        <v>76</v>
      </c>
      <c r="L97" s="174"/>
      <c r="M97" s="174"/>
      <c r="N97" s="174" t="s">
        <v>2</v>
      </c>
      <c r="O97" s="174" t="s">
        <v>213</v>
      </c>
      <c r="P97" s="174"/>
      <c r="Q97" s="174"/>
    </row>
    <row r="98" spans="1:17" ht="16.5" x14ac:dyDescent="0.25">
      <c r="A98" s="187"/>
      <c r="B98" s="181"/>
      <c r="C98" s="170"/>
      <c r="D98" s="181"/>
      <c r="E98" s="181"/>
      <c r="F98" s="181"/>
      <c r="G98" s="91"/>
      <c r="H98" s="187"/>
      <c r="I98" s="170"/>
      <c r="J98" s="170"/>
      <c r="K98" s="105" t="s">
        <v>71</v>
      </c>
      <c r="L98" s="105" t="s">
        <v>212</v>
      </c>
      <c r="M98" s="105" t="s">
        <v>70</v>
      </c>
      <c r="N98" s="174"/>
      <c r="O98" s="104" t="s">
        <v>71</v>
      </c>
      <c r="P98" s="104" t="s">
        <v>212</v>
      </c>
      <c r="Q98" s="104" t="s">
        <v>70</v>
      </c>
    </row>
    <row r="99" spans="1:17" ht="15" customHeight="1" x14ac:dyDescent="0.25">
      <c r="A99" s="76" t="s">
        <v>3</v>
      </c>
      <c r="B99" s="39">
        <f t="shared" ref="B99:B110" si="7">SUM(C99:F99)</f>
        <v>18466</v>
      </c>
      <c r="C99" s="47">
        <v>93</v>
      </c>
      <c r="D99" s="47">
        <v>9371</v>
      </c>
      <c r="E99" s="47">
        <v>7291</v>
      </c>
      <c r="F99" s="47">
        <v>1711</v>
      </c>
      <c r="G99" s="102"/>
      <c r="H99" s="76" t="s">
        <v>3</v>
      </c>
      <c r="I99" s="101">
        <v>251</v>
      </c>
      <c r="J99" s="39">
        <f t="shared" ref="J99:J110" si="8">K99+L99+M99</f>
        <v>756</v>
      </c>
      <c r="K99" s="100">
        <v>464</v>
      </c>
      <c r="L99" s="100">
        <v>283</v>
      </c>
      <c r="M99" s="100">
        <v>9</v>
      </c>
      <c r="N99" s="39">
        <f t="shared" ref="N99:N110" si="9">O99+P99+Q99</f>
        <v>3</v>
      </c>
      <c r="O99" s="100">
        <v>1</v>
      </c>
      <c r="P99" s="100">
        <v>2</v>
      </c>
      <c r="Q99" s="100">
        <v>0</v>
      </c>
    </row>
    <row r="100" spans="1:17" hidden="1" x14ac:dyDescent="0.25">
      <c r="A100" s="62" t="s">
        <v>4</v>
      </c>
      <c r="B100" s="86">
        <f t="shared" si="7"/>
        <v>0</v>
      </c>
      <c r="C100" s="47"/>
      <c r="D100" s="47"/>
      <c r="E100" s="47"/>
      <c r="F100" s="47"/>
      <c r="G100" s="102"/>
      <c r="H100" s="62" t="s">
        <v>4</v>
      </c>
      <c r="I100" s="101"/>
      <c r="J100" s="86">
        <f t="shared" si="8"/>
        <v>0</v>
      </c>
      <c r="K100" s="100"/>
      <c r="L100" s="100"/>
      <c r="M100" s="100"/>
      <c r="N100" s="86">
        <f t="shared" si="9"/>
        <v>0</v>
      </c>
      <c r="O100" s="100"/>
      <c r="P100" s="100"/>
      <c r="Q100" s="100"/>
    </row>
    <row r="101" spans="1:17" hidden="1" x14ac:dyDescent="0.25">
      <c r="A101" s="75" t="s">
        <v>5</v>
      </c>
      <c r="B101" s="86">
        <f t="shared" si="7"/>
        <v>0</v>
      </c>
      <c r="C101" s="47"/>
      <c r="D101" s="47"/>
      <c r="E101" s="47"/>
      <c r="F101" s="47"/>
      <c r="G101" s="102"/>
      <c r="H101" s="75" t="s">
        <v>5</v>
      </c>
      <c r="I101" s="101"/>
      <c r="J101" s="86">
        <f t="shared" si="8"/>
        <v>0</v>
      </c>
      <c r="K101" s="100"/>
      <c r="L101" s="100"/>
      <c r="M101" s="100"/>
      <c r="N101" s="86">
        <f t="shared" si="9"/>
        <v>0</v>
      </c>
      <c r="O101" s="100"/>
      <c r="P101" s="100"/>
      <c r="Q101" s="100"/>
    </row>
    <row r="102" spans="1:17" hidden="1" x14ac:dyDescent="0.25">
      <c r="A102" s="62" t="s">
        <v>6</v>
      </c>
      <c r="B102" s="86">
        <f t="shared" si="7"/>
        <v>0</v>
      </c>
      <c r="C102" s="47"/>
      <c r="D102" s="47"/>
      <c r="E102" s="47"/>
      <c r="F102" s="47"/>
      <c r="G102" s="102"/>
      <c r="H102" s="62" t="s">
        <v>6</v>
      </c>
      <c r="I102" s="101"/>
      <c r="J102" s="86">
        <f t="shared" si="8"/>
        <v>0</v>
      </c>
      <c r="K102" s="100"/>
      <c r="L102" s="100"/>
      <c r="M102" s="100"/>
      <c r="N102" s="86">
        <f t="shared" si="9"/>
        <v>0</v>
      </c>
      <c r="O102" s="100"/>
      <c r="P102" s="100"/>
      <c r="Q102" s="100"/>
    </row>
    <row r="103" spans="1:17" hidden="1" x14ac:dyDescent="0.25">
      <c r="A103" s="75" t="s">
        <v>7</v>
      </c>
      <c r="B103" s="86">
        <f t="shared" si="7"/>
        <v>0</v>
      </c>
      <c r="C103" s="47"/>
      <c r="D103" s="47"/>
      <c r="E103" s="47"/>
      <c r="F103" s="47"/>
      <c r="G103" s="102"/>
      <c r="H103" s="75" t="s">
        <v>7</v>
      </c>
      <c r="I103" s="101"/>
      <c r="J103" s="86">
        <f t="shared" si="8"/>
        <v>0</v>
      </c>
      <c r="K103" s="100"/>
      <c r="L103" s="100"/>
      <c r="M103" s="100"/>
      <c r="N103" s="103">
        <f t="shared" si="9"/>
        <v>0</v>
      </c>
      <c r="O103" s="100"/>
      <c r="P103" s="100"/>
      <c r="Q103" s="100"/>
    </row>
    <row r="104" spans="1:17" hidden="1" x14ac:dyDescent="0.25">
      <c r="A104" s="62" t="s">
        <v>8</v>
      </c>
      <c r="B104" s="86">
        <f t="shared" si="7"/>
        <v>0</v>
      </c>
      <c r="C104" s="47"/>
      <c r="D104" s="47"/>
      <c r="E104" s="47"/>
      <c r="F104" s="47"/>
      <c r="G104" s="102"/>
      <c r="H104" s="62" t="s">
        <v>8</v>
      </c>
      <c r="I104" s="101"/>
      <c r="J104" s="86">
        <f t="shared" si="8"/>
        <v>0</v>
      </c>
      <c r="K104" s="100"/>
      <c r="L104" s="100"/>
      <c r="M104" s="100"/>
      <c r="N104" s="86">
        <f t="shared" si="9"/>
        <v>0</v>
      </c>
      <c r="O104" s="100"/>
      <c r="P104" s="100"/>
      <c r="Q104" s="100"/>
    </row>
    <row r="105" spans="1:17" hidden="1" x14ac:dyDescent="0.25">
      <c r="A105" s="75" t="s">
        <v>9</v>
      </c>
      <c r="B105" s="86">
        <f t="shared" si="7"/>
        <v>0</v>
      </c>
      <c r="C105" s="47"/>
      <c r="D105" s="47"/>
      <c r="E105" s="47"/>
      <c r="F105" s="47"/>
      <c r="G105" s="102"/>
      <c r="H105" s="62" t="s">
        <v>9</v>
      </c>
      <c r="I105" s="101"/>
      <c r="J105" s="86">
        <f t="shared" si="8"/>
        <v>0</v>
      </c>
      <c r="K105" s="100"/>
      <c r="L105" s="100"/>
      <c r="M105" s="100"/>
      <c r="N105" s="86">
        <f t="shared" si="9"/>
        <v>0</v>
      </c>
      <c r="O105" s="100"/>
      <c r="P105" s="100"/>
      <c r="Q105" s="100"/>
    </row>
    <row r="106" spans="1:17" hidden="1" x14ac:dyDescent="0.25">
      <c r="A106" s="62" t="s">
        <v>10</v>
      </c>
      <c r="B106" s="86">
        <f t="shared" si="7"/>
        <v>0</v>
      </c>
      <c r="C106" s="47"/>
      <c r="D106" s="47"/>
      <c r="E106" s="47"/>
      <c r="F106" s="47"/>
      <c r="G106" s="102"/>
      <c r="H106" s="62" t="s">
        <v>10</v>
      </c>
      <c r="I106" s="101"/>
      <c r="J106" s="86">
        <f t="shared" si="8"/>
        <v>0</v>
      </c>
      <c r="K106" s="100"/>
      <c r="L106" s="100"/>
      <c r="M106" s="100"/>
      <c r="N106" s="86">
        <f t="shared" si="9"/>
        <v>0</v>
      </c>
      <c r="O106" s="100"/>
      <c r="P106" s="100"/>
      <c r="Q106" s="100"/>
    </row>
    <row r="107" spans="1:17" ht="14.25" hidden="1" customHeight="1" x14ac:dyDescent="0.25">
      <c r="A107" s="75" t="s">
        <v>11</v>
      </c>
      <c r="B107" s="86">
        <f t="shared" si="7"/>
        <v>0</v>
      </c>
      <c r="C107" s="47"/>
      <c r="D107" s="47"/>
      <c r="E107" s="47"/>
      <c r="F107" s="47"/>
      <c r="G107" s="102"/>
      <c r="H107" s="62" t="s">
        <v>11</v>
      </c>
      <c r="I107" s="101"/>
      <c r="J107" s="86">
        <f t="shared" si="8"/>
        <v>0</v>
      </c>
      <c r="K107" s="100"/>
      <c r="L107" s="100"/>
      <c r="M107" s="100"/>
      <c r="N107" s="86">
        <f t="shared" si="9"/>
        <v>0</v>
      </c>
      <c r="O107" s="100"/>
      <c r="P107" s="100"/>
      <c r="Q107" s="100"/>
    </row>
    <row r="108" spans="1:17" ht="15.75" hidden="1" customHeight="1" x14ac:dyDescent="0.25">
      <c r="A108" s="75" t="s">
        <v>12</v>
      </c>
      <c r="B108" s="86">
        <f t="shared" si="7"/>
        <v>0</v>
      </c>
      <c r="C108" s="47"/>
      <c r="D108" s="47"/>
      <c r="E108" s="47"/>
      <c r="F108" s="47"/>
      <c r="G108" s="91"/>
      <c r="H108" s="62" t="s">
        <v>12</v>
      </c>
      <c r="I108" s="101"/>
      <c r="J108" s="86">
        <f t="shared" si="8"/>
        <v>0</v>
      </c>
      <c r="K108" s="100"/>
      <c r="L108" s="100"/>
      <c r="M108" s="100"/>
      <c r="N108" s="86">
        <f t="shared" si="9"/>
        <v>0</v>
      </c>
      <c r="O108" s="100"/>
      <c r="P108" s="100"/>
      <c r="Q108" s="100"/>
    </row>
    <row r="109" spans="1:17" ht="15" hidden="1" customHeight="1" x14ac:dyDescent="0.25">
      <c r="A109" s="75" t="s">
        <v>13</v>
      </c>
      <c r="B109" s="86">
        <f t="shared" si="7"/>
        <v>0</v>
      </c>
      <c r="C109" s="47"/>
      <c r="D109" s="47"/>
      <c r="E109" s="47"/>
      <c r="F109" s="47"/>
      <c r="G109" s="91"/>
      <c r="H109" s="62" t="s">
        <v>13</v>
      </c>
      <c r="I109" s="101"/>
      <c r="J109" s="86">
        <f t="shared" si="8"/>
        <v>0</v>
      </c>
      <c r="K109" s="100"/>
      <c r="L109" s="100"/>
      <c r="M109" s="100"/>
      <c r="N109" s="86">
        <f t="shared" si="9"/>
        <v>0</v>
      </c>
      <c r="O109" s="100"/>
      <c r="P109" s="100"/>
      <c r="Q109" s="100"/>
    </row>
    <row r="110" spans="1:17" ht="15" hidden="1" customHeight="1" x14ac:dyDescent="0.25">
      <c r="A110" s="75" t="s">
        <v>14</v>
      </c>
      <c r="B110" s="86">
        <f t="shared" si="7"/>
        <v>0</v>
      </c>
      <c r="C110" s="47"/>
      <c r="D110" s="47"/>
      <c r="E110" s="47"/>
      <c r="F110" s="47"/>
      <c r="G110" s="91"/>
      <c r="H110" s="99" t="s">
        <v>14</v>
      </c>
      <c r="I110" s="98"/>
      <c r="J110" s="162">
        <f t="shared" si="8"/>
        <v>0</v>
      </c>
      <c r="K110" s="97"/>
      <c r="L110" s="97"/>
      <c r="M110" s="97"/>
      <c r="N110" s="162">
        <f t="shared" si="9"/>
        <v>0</v>
      </c>
      <c r="O110" s="97"/>
      <c r="P110" s="97"/>
      <c r="Q110" s="97"/>
    </row>
    <row r="111" spans="1:17" x14ac:dyDescent="0.25">
      <c r="A111" s="96" t="s">
        <v>2</v>
      </c>
      <c r="B111" s="95">
        <f>SUM(B99:B110)</f>
        <v>18466</v>
      </c>
      <c r="C111" s="95">
        <f>SUM(C99:C110)</f>
        <v>93</v>
      </c>
      <c r="D111" s="95">
        <f>SUM(D99:D110)</f>
        <v>9371</v>
      </c>
      <c r="E111" s="95">
        <f>SUM(E99:E110)</f>
        <v>7291</v>
      </c>
      <c r="F111" s="95">
        <f>SUM(F99:F110)</f>
        <v>1711</v>
      </c>
      <c r="G111" s="91"/>
      <c r="H111" s="94" t="s">
        <v>2</v>
      </c>
      <c r="I111" s="41">
        <f t="shared" ref="I111:Q111" si="10">SUM(I99:I110)</f>
        <v>251</v>
      </c>
      <c r="J111" s="41">
        <f t="shared" si="10"/>
        <v>756</v>
      </c>
      <c r="K111" s="41">
        <f t="shared" si="10"/>
        <v>464</v>
      </c>
      <c r="L111" s="41">
        <f t="shared" si="10"/>
        <v>283</v>
      </c>
      <c r="M111" s="41">
        <f t="shared" si="10"/>
        <v>9</v>
      </c>
      <c r="N111" s="41">
        <f t="shared" si="10"/>
        <v>3</v>
      </c>
      <c r="O111" s="41">
        <f t="shared" si="10"/>
        <v>1</v>
      </c>
      <c r="P111" s="41">
        <f t="shared" si="10"/>
        <v>2</v>
      </c>
      <c r="Q111" s="41">
        <f t="shared" si="10"/>
        <v>0</v>
      </c>
    </row>
    <row r="112" spans="1:17" ht="15.75" thickBot="1" x14ac:dyDescent="0.3">
      <c r="A112" s="93" t="s">
        <v>15</v>
      </c>
      <c r="B112" s="92">
        <f>B111/$B111</f>
        <v>1</v>
      </c>
      <c r="C112" s="92">
        <f>C111/$B111</f>
        <v>5.0362828982995775E-3</v>
      </c>
      <c r="D112" s="92">
        <f>D111/$B111</f>
        <v>0.50747319397812196</v>
      </c>
      <c r="E112" s="92">
        <f>E111/$B111</f>
        <v>0.39483374851077657</v>
      </c>
      <c r="F112" s="92">
        <f>F111/$B111</f>
        <v>9.2656774612801904E-2</v>
      </c>
      <c r="G112" s="91"/>
      <c r="H112" s="90" t="s">
        <v>15</v>
      </c>
      <c r="I112" s="84">
        <f>I111/I111</f>
        <v>1</v>
      </c>
      <c r="J112" s="84">
        <f>J111/$J$111</f>
        <v>1</v>
      </c>
      <c r="K112" s="157">
        <f>K111/$J$111</f>
        <v>0.61375661375661372</v>
      </c>
      <c r="L112" s="157">
        <f>L111/$J$111</f>
        <v>0.37433862433862436</v>
      </c>
      <c r="M112" s="157">
        <f>M111/$J$111</f>
        <v>1.1904761904761904E-2</v>
      </c>
      <c r="N112" s="84">
        <f>N111/$N$111</f>
        <v>1</v>
      </c>
      <c r="O112" s="157">
        <f>O111/$N$111</f>
        <v>0.33333333333333331</v>
      </c>
      <c r="P112" s="157">
        <f>P111/$N$111</f>
        <v>0.66666666666666663</v>
      </c>
      <c r="Q112" s="157">
        <f>Q111/$N$111</f>
        <v>0</v>
      </c>
    </row>
    <row r="113" spans="1:17" ht="5.25" customHeight="1" x14ac:dyDescent="0.25">
      <c r="A113" s="2"/>
      <c r="B113" s="2"/>
      <c r="C113" s="3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21" customHeight="1" x14ac:dyDescent="0.25">
      <c r="A114" s="2"/>
      <c r="B114" s="2"/>
      <c r="C114" s="3"/>
      <c r="D114" s="3"/>
      <c r="E114" s="3"/>
      <c r="F114" s="2"/>
      <c r="G114" s="2"/>
      <c r="H114" s="189" t="s">
        <v>211</v>
      </c>
      <c r="I114" s="189"/>
      <c r="J114" s="189"/>
      <c r="K114" s="189"/>
      <c r="L114" s="189"/>
      <c r="M114" s="189"/>
      <c r="N114" s="189"/>
      <c r="O114" s="189"/>
      <c r="P114" s="189"/>
      <c r="Q114" s="189"/>
    </row>
    <row r="115" spans="1:17" x14ac:dyDescent="0.25">
      <c r="A115" s="2"/>
      <c r="B115" s="2"/>
      <c r="C115" s="3"/>
      <c r="D115" s="3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55.5" customHeight="1" x14ac:dyDescent="0.25">
      <c r="A116" s="2"/>
      <c r="B116" s="2"/>
      <c r="C116" s="3"/>
      <c r="D116" s="3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3.75" customHeight="1" x14ac:dyDescent="0.25">
      <c r="A117" s="2"/>
      <c r="B117" s="2"/>
      <c r="C117" s="3"/>
      <c r="D117" s="3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6.5" thickBot="1" x14ac:dyDescent="0.3">
      <c r="A118" s="79" t="s">
        <v>210</v>
      </c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13"/>
    </row>
    <row r="119" spans="1:17" ht="3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38.25" x14ac:dyDescent="0.25">
      <c r="A120" s="89" t="s">
        <v>85</v>
      </c>
      <c r="B120" s="5" t="s">
        <v>2</v>
      </c>
      <c r="C120" s="66" t="s">
        <v>84</v>
      </c>
      <c r="D120" s="66" t="s">
        <v>83</v>
      </c>
      <c r="E120" s="66" t="s">
        <v>82</v>
      </c>
      <c r="F120" s="66" t="s">
        <v>81</v>
      </c>
      <c r="G120" s="66" t="s">
        <v>80</v>
      </c>
      <c r="H120" s="66" t="s">
        <v>79</v>
      </c>
      <c r="I120" s="66" t="s">
        <v>78</v>
      </c>
      <c r="J120" s="66" t="s">
        <v>77</v>
      </c>
      <c r="K120" s="2"/>
      <c r="L120" s="2"/>
      <c r="M120" s="87" t="s">
        <v>86</v>
      </c>
      <c r="N120" s="87" t="s">
        <v>30</v>
      </c>
      <c r="O120" s="87" t="s">
        <v>251</v>
      </c>
      <c r="P120" s="87" t="s">
        <v>252</v>
      </c>
      <c r="Q120" s="2"/>
    </row>
    <row r="121" spans="1:17" ht="16.5" customHeight="1" x14ac:dyDescent="0.25">
      <c r="A121" s="77" t="s">
        <v>192</v>
      </c>
      <c r="B121" s="88">
        <f>SUM(C121:J121)</f>
        <v>93</v>
      </c>
      <c r="C121" s="47">
        <v>10</v>
      </c>
      <c r="D121" s="47">
        <v>5</v>
      </c>
      <c r="E121" s="47">
        <v>10</v>
      </c>
      <c r="F121" s="47">
        <v>8</v>
      </c>
      <c r="G121" s="47">
        <v>12</v>
      </c>
      <c r="H121" s="47">
        <v>9</v>
      </c>
      <c r="I121" s="47">
        <v>4</v>
      </c>
      <c r="J121" s="47">
        <v>35</v>
      </c>
      <c r="K121" s="2"/>
      <c r="L121" s="2"/>
      <c r="M121" s="87"/>
      <c r="N121" s="87"/>
      <c r="O121" s="87"/>
      <c r="P121" s="87"/>
      <c r="Q121" s="2"/>
    </row>
    <row r="122" spans="1:17" ht="16.5" customHeight="1" x14ac:dyDescent="0.25">
      <c r="A122" s="76" t="s">
        <v>74</v>
      </c>
      <c r="B122" s="86">
        <f>SUM(C122:J122)</f>
        <v>9371</v>
      </c>
      <c r="C122" s="47">
        <v>584</v>
      </c>
      <c r="D122" s="47">
        <v>1094</v>
      </c>
      <c r="E122" s="47">
        <v>860</v>
      </c>
      <c r="F122" s="47">
        <v>1063</v>
      </c>
      <c r="G122" s="47">
        <v>2006</v>
      </c>
      <c r="H122" s="47">
        <v>1718</v>
      </c>
      <c r="I122" s="47">
        <v>1256</v>
      </c>
      <c r="J122" s="47">
        <v>790</v>
      </c>
      <c r="K122" s="2"/>
      <c r="L122" s="2" t="s">
        <v>74</v>
      </c>
      <c r="M122" s="83">
        <f>C122+D122</f>
        <v>1678</v>
      </c>
      <c r="N122" s="83">
        <f>E122</f>
        <v>860</v>
      </c>
      <c r="O122" s="83">
        <f>F122+G122+H122+I122</f>
        <v>6043</v>
      </c>
      <c r="P122" s="83">
        <f>J122</f>
        <v>790</v>
      </c>
      <c r="Q122" s="2"/>
    </row>
    <row r="123" spans="1:17" ht="16.5" customHeight="1" x14ac:dyDescent="0.25">
      <c r="A123" s="75" t="s">
        <v>73</v>
      </c>
      <c r="B123" s="86">
        <f>SUM(C123:J123)</f>
        <v>7291</v>
      </c>
      <c r="C123" s="47">
        <v>290</v>
      </c>
      <c r="D123" s="47">
        <v>569</v>
      </c>
      <c r="E123" s="47">
        <v>677</v>
      </c>
      <c r="F123" s="47">
        <v>1583</v>
      </c>
      <c r="G123" s="47">
        <v>1950</v>
      </c>
      <c r="H123" s="47">
        <v>1241</v>
      </c>
      <c r="I123" s="47">
        <v>624</v>
      </c>
      <c r="J123" s="47">
        <v>357</v>
      </c>
      <c r="K123" s="2"/>
      <c r="L123" s="2" t="s">
        <v>73</v>
      </c>
      <c r="M123" s="83">
        <f>C123+D123</f>
        <v>859</v>
      </c>
      <c r="N123" s="83">
        <f>E123</f>
        <v>677</v>
      </c>
      <c r="O123" s="83">
        <f>F123+G123+H123+I123</f>
        <v>5398</v>
      </c>
      <c r="P123" s="83">
        <f>J123</f>
        <v>357</v>
      </c>
      <c r="Q123" s="2"/>
    </row>
    <row r="124" spans="1:17" ht="16.5" customHeight="1" x14ac:dyDescent="0.25">
      <c r="A124" s="74" t="s">
        <v>72</v>
      </c>
      <c r="B124" s="85">
        <f>SUM(C124:J124)</f>
        <v>1711</v>
      </c>
      <c r="C124" s="43">
        <v>79</v>
      </c>
      <c r="D124" s="43">
        <v>323</v>
      </c>
      <c r="E124" s="43">
        <v>682</v>
      </c>
      <c r="F124" s="43">
        <v>278</v>
      </c>
      <c r="G124" s="43">
        <v>193</v>
      </c>
      <c r="H124" s="43">
        <v>98</v>
      </c>
      <c r="I124" s="43">
        <v>43</v>
      </c>
      <c r="J124" s="43">
        <v>15</v>
      </c>
      <c r="K124" s="2"/>
      <c r="L124" s="2" t="s">
        <v>72</v>
      </c>
      <c r="M124" s="83">
        <f>C124+D124</f>
        <v>402</v>
      </c>
      <c r="N124" s="83">
        <f>E124</f>
        <v>682</v>
      </c>
      <c r="O124" s="83">
        <f>F124+G124+H124+I124</f>
        <v>612</v>
      </c>
      <c r="P124" s="83">
        <f>J124</f>
        <v>15</v>
      </c>
      <c r="Q124" s="2"/>
    </row>
    <row r="125" spans="1:17" x14ac:dyDescent="0.25">
      <c r="A125" s="42" t="s">
        <v>2</v>
      </c>
      <c r="B125" s="41">
        <f t="shared" ref="B125:J125" si="11">SUM(B121:B124)</f>
        <v>18466</v>
      </c>
      <c r="C125" s="41">
        <f t="shared" si="11"/>
        <v>963</v>
      </c>
      <c r="D125" s="41">
        <f t="shared" si="11"/>
        <v>1991</v>
      </c>
      <c r="E125" s="41">
        <f t="shared" si="11"/>
        <v>2229</v>
      </c>
      <c r="F125" s="41">
        <f t="shared" si="11"/>
        <v>2932</v>
      </c>
      <c r="G125" s="41">
        <f t="shared" si="11"/>
        <v>4161</v>
      </c>
      <c r="H125" s="41">
        <f t="shared" si="11"/>
        <v>3066</v>
      </c>
      <c r="I125" s="41">
        <f t="shared" si="11"/>
        <v>1927</v>
      </c>
      <c r="J125" s="41">
        <f t="shared" si="11"/>
        <v>1197</v>
      </c>
      <c r="K125" s="2"/>
      <c r="L125" s="2" t="s">
        <v>75</v>
      </c>
      <c r="M125" s="83">
        <f>C121+D121</f>
        <v>15</v>
      </c>
      <c r="N125" s="83">
        <f>E121</f>
        <v>10</v>
      </c>
      <c r="O125" s="83">
        <f>F121+G121+H121+I121</f>
        <v>33</v>
      </c>
      <c r="P125" s="83">
        <f>J121</f>
        <v>35</v>
      </c>
      <c r="Q125" s="2"/>
    </row>
    <row r="126" spans="1:17" ht="15.75" thickBot="1" x14ac:dyDescent="0.3">
      <c r="A126" s="70" t="s">
        <v>15</v>
      </c>
      <c r="B126" s="84">
        <f t="shared" ref="B126:J126" si="12">B125/$B125</f>
        <v>1</v>
      </c>
      <c r="C126" s="84">
        <f t="shared" si="12"/>
        <v>5.2149897108198853E-2</v>
      </c>
      <c r="D126" s="84">
        <f t="shared" si="12"/>
        <v>0.10781977688725225</v>
      </c>
      <c r="E126" s="84">
        <f t="shared" si="12"/>
        <v>0.12070832882053503</v>
      </c>
      <c r="F126" s="84">
        <f t="shared" si="12"/>
        <v>0.15877829524531573</v>
      </c>
      <c r="G126" s="84">
        <f t="shared" si="12"/>
        <v>0.22533304451424238</v>
      </c>
      <c r="H126" s="84">
        <f t="shared" si="12"/>
        <v>0.16603487490523122</v>
      </c>
      <c r="I126" s="84">
        <f t="shared" si="12"/>
        <v>0.10435394779594931</v>
      </c>
      <c r="J126" s="84">
        <f t="shared" si="12"/>
        <v>6.4821834723275212E-2</v>
      </c>
      <c r="K126" s="16"/>
      <c r="L126" s="16"/>
      <c r="M126" s="83">
        <f>SUM(M122:M125)</f>
        <v>2954</v>
      </c>
      <c r="N126" s="83">
        <f>SUM(N122:N125)</f>
        <v>2229</v>
      </c>
      <c r="O126" s="83">
        <f>SUM(O122:O125)</f>
        <v>12086</v>
      </c>
      <c r="P126" s="83">
        <f>SUM(P122:P125)</f>
        <v>1197</v>
      </c>
      <c r="Q126" s="16"/>
    </row>
    <row r="127" spans="1:17" ht="79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37.5" customHeight="1" thickBot="1" x14ac:dyDescent="0.3">
      <c r="A128" s="188" t="s">
        <v>209</v>
      </c>
      <c r="B128" s="188"/>
      <c r="C128" s="188"/>
      <c r="D128" s="188"/>
      <c r="E128" s="188"/>
      <c r="F128" s="81"/>
      <c r="G128" s="81"/>
      <c r="H128" s="81"/>
      <c r="I128" s="81"/>
      <c r="J128" s="82"/>
      <c r="K128" s="188" t="s">
        <v>208</v>
      </c>
      <c r="L128" s="188"/>
      <c r="M128" s="188"/>
      <c r="N128" s="188"/>
      <c r="O128" s="188"/>
      <c r="P128" s="81"/>
      <c r="Q128" s="81"/>
    </row>
    <row r="129" spans="1:17" ht="3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30.75" customHeight="1" x14ac:dyDescent="0.25">
      <c r="A130" s="174" t="s">
        <v>207</v>
      </c>
      <c r="B130" s="174"/>
      <c r="C130" s="66" t="s">
        <v>206</v>
      </c>
      <c r="D130" s="66" t="s">
        <v>16</v>
      </c>
      <c r="E130" s="66" t="s">
        <v>17</v>
      </c>
      <c r="F130" s="2"/>
      <c r="G130" s="2"/>
      <c r="H130" s="2"/>
      <c r="I130" s="2"/>
      <c r="J130" s="2"/>
      <c r="K130" s="174" t="s">
        <v>207</v>
      </c>
      <c r="L130" s="174"/>
      <c r="M130" s="66" t="s">
        <v>206</v>
      </c>
      <c r="N130" s="66" t="s">
        <v>16</v>
      </c>
      <c r="O130" s="66" t="s">
        <v>17</v>
      </c>
      <c r="P130" s="2"/>
      <c r="Q130" s="2"/>
    </row>
    <row r="131" spans="1:17" x14ac:dyDescent="0.25">
      <c r="A131" s="171" t="s">
        <v>205</v>
      </c>
      <c r="B131" s="171"/>
      <c r="C131" s="39">
        <f>SUM(D131:E131)</f>
        <v>13117</v>
      </c>
      <c r="D131" s="47">
        <v>1961</v>
      </c>
      <c r="E131" s="47">
        <v>11156</v>
      </c>
      <c r="F131" s="2"/>
      <c r="G131" s="2"/>
      <c r="H131" s="2"/>
      <c r="I131" s="2"/>
      <c r="J131" s="2"/>
      <c r="K131" s="171" t="s">
        <v>205</v>
      </c>
      <c r="L131" s="171"/>
      <c r="M131" s="39">
        <f>SUM(N131:O131)</f>
        <v>17914</v>
      </c>
      <c r="N131" s="47">
        <v>15339</v>
      </c>
      <c r="O131" s="47">
        <v>2575</v>
      </c>
      <c r="P131" s="2"/>
      <c r="Q131" s="2"/>
    </row>
    <row r="132" spans="1:17" ht="15" customHeight="1" x14ac:dyDescent="0.25">
      <c r="A132" s="171" t="s">
        <v>204</v>
      </c>
      <c r="B132" s="171"/>
      <c r="C132" s="39">
        <f>SUM(D132:E132)</f>
        <v>5032</v>
      </c>
      <c r="D132" s="47">
        <v>201</v>
      </c>
      <c r="E132" s="47">
        <v>4831</v>
      </c>
      <c r="F132" s="2"/>
      <c r="G132" s="2"/>
      <c r="H132" s="2"/>
      <c r="I132" s="2"/>
      <c r="J132" s="2"/>
      <c r="K132" s="171" t="s">
        <v>204</v>
      </c>
      <c r="L132" s="171"/>
      <c r="M132" s="39">
        <f>SUM(N132:O132)</f>
        <v>527</v>
      </c>
      <c r="N132" s="47">
        <v>492</v>
      </c>
      <c r="O132" s="47">
        <v>35</v>
      </c>
      <c r="P132" s="2"/>
      <c r="Q132" s="2"/>
    </row>
    <row r="133" spans="1:17" ht="15.75" customHeight="1" x14ac:dyDescent="0.25">
      <c r="A133" s="171" t="s">
        <v>203</v>
      </c>
      <c r="B133" s="171"/>
      <c r="C133" s="39">
        <f>SUM(D133:E133)</f>
        <v>131</v>
      </c>
      <c r="D133" s="47">
        <v>5</v>
      </c>
      <c r="E133" s="47">
        <v>126</v>
      </c>
      <c r="F133" s="2"/>
      <c r="G133" s="2"/>
      <c r="H133" s="2"/>
      <c r="I133" s="2"/>
      <c r="J133" s="2"/>
      <c r="K133" s="171" t="s">
        <v>203</v>
      </c>
      <c r="L133" s="171"/>
      <c r="M133" s="39">
        <f>SUM(N133:O133)</f>
        <v>15</v>
      </c>
      <c r="N133" s="47">
        <v>14</v>
      </c>
      <c r="O133" s="47">
        <v>1</v>
      </c>
      <c r="P133" s="2"/>
      <c r="Q133" s="2"/>
    </row>
    <row r="134" spans="1:17" x14ac:dyDescent="0.25">
      <c r="A134" s="172" t="s">
        <v>202</v>
      </c>
      <c r="B134" s="172"/>
      <c r="C134" s="73">
        <f>SUM(D134:E134)</f>
        <v>186</v>
      </c>
      <c r="D134" s="43">
        <v>8</v>
      </c>
      <c r="E134" s="43">
        <v>178</v>
      </c>
      <c r="F134" s="2"/>
      <c r="G134" s="2"/>
      <c r="H134" s="2"/>
      <c r="I134" s="2"/>
      <c r="J134" s="2"/>
      <c r="K134" s="172" t="s">
        <v>202</v>
      </c>
      <c r="L134" s="172"/>
      <c r="M134" s="73">
        <f>SUM(N134:O134)</f>
        <v>10</v>
      </c>
      <c r="N134" s="43">
        <v>10</v>
      </c>
      <c r="O134" s="43">
        <v>0</v>
      </c>
      <c r="P134" s="2"/>
      <c r="Q134" s="2"/>
    </row>
    <row r="135" spans="1:17" x14ac:dyDescent="0.25">
      <c r="A135" s="181" t="s">
        <v>2</v>
      </c>
      <c r="B135" s="181"/>
      <c r="C135" s="41">
        <f>SUM(C131:C134)</f>
        <v>18466</v>
      </c>
      <c r="D135" s="41">
        <f>SUM(D131:D134)</f>
        <v>2175</v>
      </c>
      <c r="E135" s="41">
        <f>SUM(E131:E134)</f>
        <v>16291</v>
      </c>
      <c r="F135" s="2"/>
      <c r="G135" s="2"/>
      <c r="H135" s="2"/>
      <c r="I135" s="2"/>
      <c r="J135" s="2"/>
      <c r="K135" s="181" t="s">
        <v>2</v>
      </c>
      <c r="L135" s="181"/>
      <c r="M135" s="41">
        <f>SUM(M131:M134)</f>
        <v>18466</v>
      </c>
      <c r="N135" s="41">
        <f>SUM(N131:N134)</f>
        <v>15855</v>
      </c>
      <c r="O135" s="41">
        <f>SUM(O131:O134)</f>
        <v>2611</v>
      </c>
      <c r="P135" s="2"/>
      <c r="Q135" s="2"/>
    </row>
    <row r="136" spans="1:17" ht="15.75" thickBot="1" x14ac:dyDescent="0.3">
      <c r="A136" s="186" t="s">
        <v>15</v>
      </c>
      <c r="B136" s="186"/>
      <c r="C136" s="80">
        <f>SUM(D136:E136)</f>
        <v>1</v>
      </c>
      <c r="D136" s="80">
        <f>+D135/$C$135</f>
        <v>0.11778403552474818</v>
      </c>
      <c r="E136" s="80">
        <f>+E135/$C$135</f>
        <v>0.88221596447525186</v>
      </c>
      <c r="F136" s="16"/>
      <c r="G136" s="16"/>
      <c r="H136" s="16"/>
      <c r="I136" s="16"/>
      <c r="J136" s="16"/>
      <c r="K136" s="186" t="s">
        <v>15</v>
      </c>
      <c r="L136" s="186"/>
      <c r="M136" s="80">
        <f>SUM(N136:O136)</f>
        <v>1</v>
      </c>
      <c r="N136" s="80">
        <f>+N135/$M$135</f>
        <v>0.85860500379075055</v>
      </c>
      <c r="O136" s="80">
        <f>+O135/$M$135</f>
        <v>0.14139499620924942</v>
      </c>
      <c r="P136" s="16"/>
      <c r="Q136" s="16"/>
    </row>
    <row r="137" spans="1:17" x14ac:dyDescent="0.25">
      <c r="A137" s="67" t="s">
        <v>201</v>
      </c>
      <c r="B137" s="2"/>
      <c r="C137" s="2"/>
      <c r="D137" s="2"/>
      <c r="E137" s="2"/>
      <c r="F137" s="2"/>
      <c r="G137" s="2"/>
      <c r="H137" s="2"/>
      <c r="I137" s="2"/>
      <c r="J137" s="2"/>
      <c r="K137" s="67" t="s">
        <v>201</v>
      </c>
      <c r="L137" s="2"/>
      <c r="M137" s="2"/>
      <c r="N137" s="2"/>
      <c r="O137" s="2"/>
      <c r="P137" s="2"/>
      <c r="Q137" s="2"/>
    </row>
    <row r="138" spans="1:17" ht="15.75" customHeight="1" x14ac:dyDescent="0.25">
      <c r="A138" s="67"/>
      <c r="B138" s="2"/>
      <c r="C138" s="2"/>
      <c r="D138" s="2"/>
      <c r="E138" s="2"/>
      <c r="F138" s="2"/>
      <c r="G138" s="2"/>
      <c r="H138" s="2"/>
      <c r="I138" s="2"/>
      <c r="J138" s="2"/>
      <c r="K138" s="67"/>
      <c r="L138" s="2"/>
      <c r="M138" s="2"/>
      <c r="N138" s="2"/>
      <c r="O138" s="2"/>
      <c r="P138" s="2"/>
      <c r="Q138" s="2"/>
    </row>
    <row r="139" spans="1:17" ht="16.5" thickBot="1" x14ac:dyDescent="0.3">
      <c r="A139" s="79" t="s">
        <v>200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14"/>
    </row>
    <row r="140" spans="1:17" ht="3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60" x14ac:dyDescent="0.25">
      <c r="A141" s="66" t="s">
        <v>85</v>
      </c>
      <c r="B141" s="5" t="s">
        <v>2</v>
      </c>
      <c r="C141" s="66" t="s">
        <v>199</v>
      </c>
      <c r="D141" s="66" t="s">
        <v>198</v>
      </c>
      <c r="E141" s="66" t="s">
        <v>197</v>
      </c>
      <c r="F141" s="66" t="s">
        <v>196</v>
      </c>
      <c r="G141" s="78" t="s">
        <v>195</v>
      </c>
      <c r="H141" s="66" t="s">
        <v>194</v>
      </c>
      <c r="I141" s="66" t="s">
        <v>193</v>
      </c>
      <c r="J141" s="66" t="s">
        <v>61</v>
      </c>
      <c r="K141" s="2"/>
      <c r="L141" s="2"/>
      <c r="M141" s="2"/>
      <c r="N141" s="2"/>
      <c r="O141" s="2"/>
      <c r="P141" s="2"/>
      <c r="Q141" s="68"/>
    </row>
    <row r="142" spans="1:17" x14ac:dyDescent="0.25">
      <c r="A142" s="77" t="s">
        <v>192</v>
      </c>
      <c r="B142" s="39">
        <f>SUM(C142:J142)</f>
        <v>93</v>
      </c>
      <c r="C142" s="47">
        <v>15</v>
      </c>
      <c r="D142" s="47">
        <v>5</v>
      </c>
      <c r="E142" s="47">
        <v>0</v>
      </c>
      <c r="F142" s="47">
        <v>0</v>
      </c>
      <c r="G142" s="47">
        <v>0</v>
      </c>
      <c r="H142" s="47">
        <v>3</v>
      </c>
      <c r="I142" s="47">
        <v>70</v>
      </c>
      <c r="J142" s="47">
        <v>0</v>
      </c>
      <c r="K142" s="2"/>
      <c r="L142" s="2"/>
      <c r="M142" s="2"/>
      <c r="N142" s="2"/>
      <c r="O142" s="2"/>
      <c r="P142" s="2"/>
      <c r="Q142" s="68"/>
    </row>
    <row r="143" spans="1:17" x14ac:dyDescent="0.25">
      <c r="A143" s="76" t="s">
        <v>74</v>
      </c>
      <c r="B143" s="39">
        <f>SUM(C143:J143)</f>
        <v>9371</v>
      </c>
      <c r="C143" s="47">
        <v>1015</v>
      </c>
      <c r="D143" s="47">
        <v>113</v>
      </c>
      <c r="E143" s="47">
        <v>17</v>
      </c>
      <c r="F143" s="47">
        <v>48</v>
      </c>
      <c r="G143" s="47">
        <v>0</v>
      </c>
      <c r="H143" s="47">
        <v>111</v>
      </c>
      <c r="I143" s="47">
        <v>8060</v>
      </c>
      <c r="J143" s="47">
        <v>7</v>
      </c>
      <c r="K143" s="2"/>
      <c r="L143" s="2"/>
      <c r="M143" s="2"/>
      <c r="N143" s="2"/>
      <c r="O143" s="2"/>
      <c r="P143" s="2"/>
      <c r="Q143" s="68"/>
    </row>
    <row r="144" spans="1:17" ht="15.75" customHeight="1" x14ac:dyDescent="0.25">
      <c r="A144" s="75" t="s">
        <v>73</v>
      </c>
      <c r="B144" s="39">
        <f>SUM(C144:J144)</f>
        <v>7291</v>
      </c>
      <c r="C144" s="47">
        <v>869</v>
      </c>
      <c r="D144" s="47">
        <v>129</v>
      </c>
      <c r="E144" s="47">
        <v>23</v>
      </c>
      <c r="F144" s="47">
        <v>35</v>
      </c>
      <c r="G144" s="47">
        <v>1</v>
      </c>
      <c r="H144" s="47">
        <v>80</v>
      </c>
      <c r="I144" s="47">
        <v>6142</v>
      </c>
      <c r="J144" s="47">
        <v>12</v>
      </c>
      <c r="K144" s="2"/>
      <c r="L144" s="2"/>
      <c r="M144" s="2"/>
      <c r="N144" s="2"/>
      <c r="O144" s="2"/>
      <c r="P144" s="2"/>
      <c r="Q144" s="68"/>
    </row>
    <row r="145" spans="1:17" x14ac:dyDescent="0.25">
      <c r="A145" s="74" t="s">
        <v>72</v>
      </c>
      <c r="B145" s="73">
        <f>SUM(C145:J145)</f>
        <v>1711</v>
      </c>
      <c r="C145" s="43">
        <v>129</v>
      </c>
      <c r="D145" s="43">
        <v>11</v>
      </c>
      <c r="E145" s="43">
        <v>9</v>
      </c>
      <c r="F145" s="43">
        <v>3</v>
      </c>
      <c r="G145" s="43">
        <v>3</v>
      </c>
      <c r="H145" s="43">
        <v>23</v>
      </c>
      <c r="I145" s="43">
        <v>1532</v>
      </c>
      <c r="J145" s="43">
        <v>1</v>
      </c>
      <c r="K145" s="2"/>
      <c r="L145" s="2"/>
      <c r="M145" s="2"/>
      <c r="N145" s="2"/>
      <c r="O145" s="2"/>
      <c r="P145" s="2"/>
      <c r="Q145" s="68"/>
    </row>
    <row r="146" spans="1:17" x14ac:dyDescent="0.25">
      <c r="A146" s="72" t="s">
        <v>2</v>
      </c>
      <c r="B146" s="71">
        <f t="shared" ref="B146:J146" si="13">SUM(B142:B145)</f>
        <v>18466</v>
      </c>
      <c r="C146" s="71">
        <f t="shared" si="13"/>
        <v>2028</v>
      </c>
      <c r="D146" s="71">
        <f t="shared" si="13"/>
        <v>258</v>
      </c>
      <c r="E146" s="71">
        <f t="shared" si="13"/>
        <v>49</v>
      </c>
      <c r="F146" s="71">
        <f t="shared" si="13"/>
        <v>86</v>
      </c>
      <c r="G146" s="71">
        <f t="shared" si="13"/>
        <v>4</v>
      </c>
      <c r="H146" s="71">
        <f t="shared" si="13"/>
        <v>217</v>
      </c>
      <c r="I146" s="71">
        <f t="shared" si="13"/>
        <v>15804</v>
      </c>
      <c r="J146" s="71">
        <f t="shared" si="13"/>
        <v>20</v>
      </c>
      <c r="K146" s="2"/>
      <c r="L146" s="2"/>
      <c r="M146" s="2"/>
      <c r="N146" s="2"/>
      <c r="O146" s="2"/>
      <c r="P146" s="2"/>
      <c r="Q146" s="68"/>
    </row>
    <row r="147" spans="1:17" ht="15.75" thickBot="1" x14ac:dyDescent="0.3">
      <c r="A147" s="70" t="s">
        <v>15</v>
      </c>
      <c r="B147" s="69">
        <f>B146/$B146</f>
        <v>1</v>
      </c>
      <c r="C147" s="69">
        <f t="shared" ref="C147:J147" si="14">C146/$B$146</f>
        <v>0.10982345933066176</v>
      </c>
      <c r="D147" s="157">
        <f t="shared" si="14"/>
        <v>1.3971623524314957E-2</v>
      </c>
      <c r="E147" s="69">
        <f t="shared" si="14"/>
        <v>2.6535253980288099E-3</v>
      </c>
      <c r="F147" s="69">
        <f t="shared" si="14"/>
        <v>4.6572078414383192E-3</v>
      </c>
      <c r="G147" s="69">
        <f t="shared" si="14"/>
        <v>2.1661431820643344E-4</v>
      </c>
      <c r="H147" s="69">
        <f t="shared" si="14"/>
        <v>1.1751326762699014E-2</v>
      </c>
      <c r="I147" s="69">
        <f t="shared" si="14"/>
        <v>0.85584317123361853</v>
      </c>
      <c r="J147" s="157">
        <f t="shared" si="14"/>
        <v>1.0830715910321671E-3</v>
      </c>
      <c r="K147" s="2"/>
      <c r="L147" s="2"/>
      <c r="M147" s="2"/>
      <c r="N147" s="2"/>
      <c r="O147" s="2"/>
      <c r="P147" s="2"/>
      <c r="Q147" s="68"/>
    </row>
    <row r="148" spans="1:17" ht="3.75" customHeight="1" x14ac:dyDescent="0.25">
      <c r="A148" s="6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3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6.5" thickBot="1" x14ac:dyDescent="0.3">
      <c r="A150" s="14" t="s">
        <v>254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</row>
    <row r="151" spans="1:17" ht="3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1" customHeight="1" x14ac:dyDescent="0.25">
      <c r="A152" s="66" t="s">
        <v>1</v>
      </c>
      <c r="B152" s="66">
        <v>2019</v>
      </c>
      <c r="C152" s="66">
        <v>2020</v>
      </c>
      <c r="D152" s="65" t="s">
        <v>67</v>
      </c>
      <c r="E152" s="2"/>
      <c r="F152" s="2"/>
      <c r="G152" s="58"/>
      <c r="H152" s="2"/>
      <c r="I152" s="2"/>
      <c r="J152" s="2"/>
      <c r="K152" s="55"/>
      <c r="L152" s="2"/>
      <c r="M152" s="2"/>
      <c r="N152" s="2"/>
      <c r="O152" s="2"/>
      <c r="P152" s="2"/>
      <c r="Q152" s="2"/>
    </row>
    <row r="153" spans="1:17" ht="17.25" customHeight="1" x14ac:dyDescent="0.25">
      <c r="A153" s="64" t="s">
        <v>3</v>
      </c>
      <c r="B153" s="47">
        <v>14491</v>
      </c>
      <c r="C153" s="47">
        <v>18466</v>
      </c>
      <c r="D153" s="60">
        <f t="shared" ref="D153:D165" si="15">C153/B153-1</f>
        <v>0.27430819129114625</v>
      </c>
      <c r="E153" s="2"/>
      <c r="F153" s="2"/>
      <c r="G153" s="63"/>
      <c r="H153" s="58" t="s">
        <v>18</v>
      </c>
      <c r="I153" s="56">
        <f>D153</f>
        <v>0.27430819129114625</v>
      </c>
      <c r="J153" s="2"/>
      <c r="K153" s="55"/>
      <c r="L153" s="2"/>
      <c r="M153" s="2"/>
      <c r="N153" s="2"/>
      <c r="O153" s="2"/>
      <c r="P153" s="2"/>
      <c r="Q153" s="2"/>
    </row>
    <row r="154" spans="1:17" ht="17.25" hidden="1" customHeight="1" x14ac:dyDescent="0.25">
      <c r="A154" s="62" t="s">
        <v>4</v>
      </c>
      <c r="B154" s="61">
        <v>12941</v>
      </c>
      <c r="C154" s="61"/>
      <c r="D154" s="60">
        <f t="shared" si="15"/>
        <v>-1</v>
      </c>
      <c r="E154" s="2"/>
      <c r="F154" s="2"/>
      <c r="G154" s="63"/>
      <c r="H154" s="58" t="s">
        <v>19</v>
      </c>
      <c r="I154" s="56"/>
      <c r="J154" s="2"/>
      <c r="K154" s="55"/>
      <c r="L154" s="2"/>
      <c r="M154" s="2"/>
      <c r="N154" s="2"/>
      <c r="O154" s="2"/>
      <c r="P154" s="2"/>
      <c r="Q154" s="2"/>
    </row>
    <row r="155" spans="1:17" ht="17.25" hidden="1" customHeight="1" x14ac:dyDescent="0.25">
      <c r="A155" s="62" t="s">
        <v>5</v>
      </c>
      <c r="B155" s="61">
        <v>14420</v>
      </c>
      <c r="C155" s="61"/>
      <c r="D155" s="60">
        <f t="shared" si="15"/>
        <v>-1</v>
      </c>
      <c r="E155" s="2"/>
      <c r="F155" s="2"/>
      <c r="G155" s="63"/>
      <c r="H155" s="58" t="s">
        <v>20</v>
      </c>
      <c r="I155" s="56"/>
      <c r="J155" s="2"/>
      <c r="K155" s="55"/>
      <c r="L155" s="2"/>
      <c r="M155" s="2"/>
      <c r="N155" s="2"/>
      <c r="O155" s="2"/>
      <c r="P155" s="2"/>
      <c r="Q155" s="2"/>
    </row>
    <row r="156" spans="1:17" ht="17.25" hidden="1" customHeight="1" x14ac:dyDescent="0.25">
      <c r="A156" s="62" t="s">
        <v>6</v>
      </c>
      <c r="B156" s="61">
        <v>14419</v>
      </c>
      <c r="C156" s="61"/>
      <c r="D156" s="60">
        <f t="shared" si="15"/>
        <v>-1</v>
      </c>
      <c r="E156" s="2"/>
      <c r="F156" s="2"/>
      <c r="G156" s="63"/>
      <c r="H156" s="58" t="s">
        <v>21</v>
      </c>
      <c r="I156" s="56"/>
      <c r="J156" s="2"/>
      <c r="K156" s="55"/>
      <c r="L156" s="55"/>
      <c r="M156" s="55"/>
      <c r="N156" s="2"/>
      <c r="O156" s="2"/>
      <c r="P156" s="2"/>
      <c r="Q156" s="2"/>
    </row>
    <row r="157" spans="1:17" ht="17.25" hidden="1" customHeight="1" x14ac:dyDescent="0.25">
      <c r="A157" s="62" t="s">
        <v>7</v>
      </c>
      <c r="B157" s="61">
        <v>15259</v>
      </c>
      <c r="C157" s="61"/>
      <c r="D157" s="60">
        <f t="shared" si="15"/>
        <v>-1</v>
      </c>
      <c r="E157" s="2"/>
      <c r="F157" s="2"/>
      <c r="G157" s="63"/>
      <c r="H157" s="58" t="s">
        <v>22</v>
      </c>
      <c r="I157" s="56"/>
      <c r="J157" s="2"/>
      <c r="K157" s="55"/>
      <c r="L157" s="55"/>
      <c r="M157" s="55"/>
      <c r="N157" s="2"/>
      <c r="O157" s="2"/>
      <c r="P157" s="2"/>
      <c r="Q157" s="2"/>
    </row>
    <row r="158" spans="1:17" ht="17.25" hidden="1" customHeight="1" x14ac:dyDescent="0.25">
      <c r="A158" s="62" t="s">
        <v>8</v>
      </c>
      <c r="B158" s="61">
        <v>14804</v>
      </c>
      <c r="C158" s="61"/>
      <c r="D158" s="60">
        <f t="shared" si="15"/>
        <v>-1</v>
      </c>
      <c r="E158" s="2"/>
      <c r="F158" s="2"/>
      <c r="G158" s="63"/>
      <c r="H158" s="58" t="s">
        <v>23</v>
      </c>
      <c r="I158" s="56"/>
      <c r="J158" s="2"/>
      <c r="K158" s="55"/>
      <c r="L158" s="55"/>
      <c r="M158" s="55"/>
      <c r="N158" s="2"/>
      <c r="O158" s="2"/>
      <c r="P158" s="2"/>
      <c r="Q158" s="2"/>
    </row>
    <row r="159" spans="1:17" ht="17.25" hidden="1" customHeight="1" x14ac:dyDescent="0.25">
      <c r="A159" s="62" t="s">
        <v>9</v>
      </c>
      <c r="B159" s="61">
        <v>15334</v>
      </c>
      <c r="C159" s="61"/>
      <c r="D159" s="60">
        <f t="shared" si="15"/>
        <v>-1</v>
      </c>
      <c r="E159" s="2"/>
      <c r="F159" s="2"/>
      <c r="G159" s="63"/>
      <c r="H159" s="58" t="s">
        <v>24</v>
      </c>
      <c r="I159" s="56"/>
      <c r="J159" s="2"/>
      <c r="K159" s="55"/>
      <c r="L159" s="55"/>
      <c r="M159" s="55"/>
      <c r="N159" s="2"/>
      <c r="O159" s="2"/>
      <c r="P159" s="2"/>
      <c r="Q159" s="2"/>
    </row>
    <row r="160" spans="1:17" ht="17.25" hidden="1" customHeight="1" x14ac:dyDescent="0.25">
      <c r="A160" s="62" t="s">
        <v>10</v>
      </c>
      <c r="B160" s="61">
        <v>15245</v>
      </c>
      <c r="C160" s="61"/>
      <c r="D160" s="60">
        <f t="shared" si="15"/>
        <v>-1</v>
      </c>
      <c r="E160" s="2"/>
      <c r="F160" s="2"/>
      <c r="G160" s="63"/>
      <c r="H160" s="58" t="s">
        <v>25</v>
      </c>
      <c r="I160" s="56"/>
      <c r="J160" s="2"/>
      <c r="K160" s="55"/>
      <c r="L160" s="55"/>
      <c r="M160" s="55"/>
      <c r="N160" s="2"/>
      <c r="O160" s="2"/>
      <c r="P160" s="2"/>
      <c r="Q160" s="2"/>
    </row>
    <row r="161" spans="1:17" ht="17.25" hidden="1" customHeight="1" x14ac:dyDescent="0.25">
      <c r="A161" s="62" t="s">
        <v>11</v>
      </c>
      <c r="B161" s="61">
        <v>16210</v>
      </c>
      <c r="C161" s="61"/>
      <c r="D161" s="60">
        <f t="shared" si="15"/>
        <v>-1</v>
      </c>
      <c r="E161" s="2"/>
      <c r="F161" s="2"/>
      <c r="G161" s="58"/>
      <c r="H161" s="58" t="s">
        <v>26</v>
      </c>
      <c r="I161" s="56"/>
      <c r="J161" s="2"/>
      <c r="K161" s="55"/>
      <c r="L161" s="55"/>
      <c r="M161" s="55"/>
      <c r="N161" s="2"/>
      <c r="O161" s="2"/>
      <c r="P161" s="2"/>
      <c r="Q161" s="2"/>
    </row>
    <row r="162" spans="1:17" ht="17.25" hidden="1" customHeight="1" x14ac:dyDescent="0.25">
      <c r="A162" s="62" t="s">
        <v>12</v>
      </c>
      <c r="B162" s="61">
        <v>16289</v>
      </c>
      <c r="C162" s="61"/>
      <c r="D162" s="60">
        <f t="shared" si="15"/>
        <v>-1</v>
      </c>
      <c r="E162" s="2"/>
      <c r="F162" s="2"/>
      <c r="G162" s="58"/>
      <c r="H162" s="58" t="s">
        <v>27</v>
      </c>
      <c r="I162" s="56"/>
      <c r="J162" s="2"/>
      <c r="K162" s="55"/>
      <c r="L162" s="55"/>
      <c r="M162" s="55"/>
      <c r="N162" s="2"/>
      <c r="O162" s="2"/>
      <c r="P162" s="2"/>
      <c r="Q162" s="2"/>
    </row>
    <row r="163" spans="1:17" ht="17.25" hidden="1" customHeight="1" x14ac:dyDescent="0.25">
      <c r="A163" s="62" t="s">
        <v>13</v>
      </c>
      <c r="B163" s="61">
        <v>16240</v>
      </c>
      <c r="C163" s="61"/>
      <c r="D163" s="60">
        <f t="shared" si="15"/>
        <v>-1</v>
      </c>
      <c r="E163" s="2"/>
      <c r="F163" s="2"/>
      <c r="G163" s="58"/>
      <c r="H163" s="58" t="s">
        <v>28</v>
      </c>
      <c r="I163" s="56"/>
      <c r="J163" s="2"/>
      <c r="K163" s="55"/>
      <c r="L163" s="2"/>
      <c r="M163" s="2"/>
      <c r="N163" s="2"/>
      <c r="O163" s="2"/>
      <c r="P163" s="2"/>
      <c r="Q163" s="2"/>
    </row>
    <row r="164" spans="1:17" ht="17.25" hidden="1" customHeight="1" x14ac:dyDescent="0.25">
      <c r="A164" s="62" t="s">
        <v>14</v>
      </c>
      <c r="B164" s="61">
        <v>16233</v>
      </c>
      <c r="C164" s="61"/>
      <c r="D164" s="60">
        <f t="shared" si="15"/>
        <v>-1</v>
      </c>
      <c r="E164" s="2"/>
      <c r="F164" s="2"/>
      <c r="G164" s="58"/>
      <c r="H164" s="58" t="s">
        <v>29</v>
      </c>
      <c r="I164" s="56"/>
      <c r="J164" s="2"/>
      <c r="K164" s="55"/>
      <c r="L164" s="2"/>
      <c r="M164" s="2"/>
      <c r="N164" s="2"/>
      <c r="O164" s="2"/>
      <c r="P164" s="2"/>
      <c r="Q164" s="2"/>
    </row>
    <row r="165" spans="1:17" ht="21" customHeight="1" x14ac:dyDescent="0.25">
      <c r="A165" s="42" t="s">
        <v>2</v>
      </c>
      <c r="B165" s="41">
        <f>SUM(B153)</f>
        <v>14491</v>
      </c>
      <c r="C165" s="41">
        <f>SUM(C153:C164)</f>
        <v>18466</v>
      </c>
      <c r="D165" s="59">
        <f t="shared" si="15"/>
        <v>0.27430819129114625</v>
      </c>
      <c r="E165" s="2"/>
      <c r="F165" s="2"/>
      <c r="G165" s="58"/>
      <c r="H165" s="57" t="s">
        <v>191</v>
      </c>
      <c r="I165" s="56">
        <f>D165</f>
        <v>0.27430819129114625</v>
      </c>
      <c r="J165" s="2"/>
      <c r="K165" s="55"/>
      <c r="L165" s="2"/>
      <c r="M165" s="2"/>
      <c r="N165" s="2"/>
      <c r="O165" s="2"/>
      <c r="P165" s="2"/>
      <c r="Q165" s="2"/>
    </row>
    <row r="166" spans="1:17" ht="1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6.5" thickBot="1" x14ac:dyDescent="0.3">
      <c r="A167" s="14" t="s">
        <v>255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54"/>
    </row>
    <row r="168" spans="1:17" ht="3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66.75" customHeight="1" thickBot="1" x14ac:dyDescent="0.3">
      <c r="A169" s="174" t="s">
        <v>33</v>
      </c>
      <c r="B169" s="174" t="s">
        <v>190</v>
      </c>
      <c r="C169" s="174" t="s">
        <v>189</v>
      </c>
      <c r="D169" s="174"/>
      <c r="E169" s="180"/>
      <c r="F169" s="174" t="s">
        <v>188</v>
      </c>
      <c r="G169" s="180"/>
      <c r="H169" s="174" t="s">
        <v>187</v>
      </c>
      <c r="I169" s="180"/>
      <c r="J169" s="174" t="s">
        <v>186</v>
      </c>
      <c r="K169" s="174"/>
      <c r="L169" s="174"/>
      <c r="M169" s="174"/>
      <c r="N169" s="174"/>
      <c r="O169" s="53"/>
      <c r="P169" s="53"/>
      <c r="Q169" s="16"/>
    </row>
    <row r="170" spans="1:17" ht="45" customHeight="1" thickTop="1" x14ac:dyDescent="0.25">
      <c r="A170" s="174"/>
      <c r="B170" s="174"/>
      <c r="C170" s="163" t="s">
        <v>69</v>
      </c>
      <c r="D170" s="163" t="s">
        <v>68</v>
      </c>
      <c r="E170" s="164" t="s">
        <v>185</v>
      </c>
      <c r="F170" s="165" t="s">
        <v>59</v>
      </c>
      <c r="G170" s="166" t="s">
        <v>58</v>
      </c>
      <c r="H170" s="165" t="s">
        <v>59</v>
      </c>
      <c r="I170" s="166" t="s">
        <v>58</v>
      </c>
      <c r="J170" s="52" t="s">
        <v>184</v>
      </c>
      <c r="K170" s="52" t="s">
        <v>183</v>
      </c>
      <c r="L170" s="52" t="s">
        <v>182</v>
      </c>
      <c r="M170" s="52" t="s">
        <v>181</v>
      </c>
      <c r="N170" s="52" t="s">
        <v>180</v>
      </c>
      <c r="O170" s="16"/>
      <c r="P170" s="51"/>
      <c r="Q170" s="16"/>
    </row>
    <row r="171" spans="1:17" ht="19.5" customHeight="1" x14ac:dyDescent="0.25">
      <c r="A171" s="50" t="s">
        <v>47</v>
      </c>
      <c r="B171" s="49">
        <f t="shared" ref="B171:B195" si="16">SUM(C171:E171)</f>
        <v>154</v>
      </c>
      <c r="C171" s="47">
        <v>26</v>
      </c>
      <c r="D171" s="47">
        <v>71</v>
      </c>
      <c r="E171" s="48">
        <v>57</v>
      </c>
      <c r="F171" s="47">
        <v>34</v>
      </c>
      <c r="G171" s="48">
        <v>120</v>
      </c>
      <c r="H171" s="47">
        <v>2</v>
      </c>
      <c r="I171" s="48">
        <v>152</v>
      </c>
      <c r="J171" s="47">
        <v>130</v>
      </c>
      <c r="K171" s="47">
        <v>103</v>
      </c>
      <c r="L171" s="47">
        <v>16</v>
      </c>
      <c r="M171" s="47">
        <v>4</v>
      </c>
      <c r="N171" s="47">
        <v>1</v>
      </c>
      <c r="O171" s="40"/>
      <c r="P171" s="40"/>
      <c r="Q171" s="16"/>
    </row>
    <row r="172" spans="1:17" ht="19.5" customHeight="1" x14ac:dyDescent="0.25">
      <c r="A172" s="50" t="s">
        <v>43</v>
      </c>
      <c r="B172" s="49">
        <f t="shared" si="16"/>
        <v>1006</v>
      </c>
      <c r="C172" s="47">
        <v>219</v>
      </c>
      <c r="D172" s="47">
        <v>505</v>
      </c>
      <c r="E172" s="48">
        <v>282</v>
      </c>
      <c r="F172" s="47">
        <v>187</v>
      </c>
      <c r="G172" s="48">
        <v>819</v>
      </c>
      <c r="H172" s="47">
        <v>44</v>
      </c>
      <c r="I172" s="48">
        <v>962</v>
      </c>
      <c r="J172" s="47">
        <v>848</v>
      </c>
      <c r="K172" s="47">
        <v>738</v>
      </c>
      <c r="L172" s="47">
        <v>147</v>
      </c>
      <c r="M172" s="47">
        <v>5</v>
      </c>
      <c r="N172" s="47">
        <v>8</v>
      </c>
      <c r="O172" s="40"/>
      <c r="P172" s="40"/>
      <c r="Q172" s="16"/>
    </row>
    <row r="173" spans="1:17" ht="19.5" customHeight="1" x14ac:dyDescent="0.25">
      <c r="A173" s="50" t="s">
        <v>57</v>
      </c>
      <c r="B173" s="49">
        <f t="shared" si="16"/>
        <v>345</v>
      </c>
      <c r="C173" s="47">
        <v>110</v>
      </c>
      <c r="D173" s="47">
        <v>178</v>
      </c>
      <c r="E173" s="48">
        <v>57</v>
      </c>
      <c r="F173" s="47">
        <v>88</v>
      </c>
      <c r="G173" s="48">
        <v>257</v>
      </c>
      <c r="H173" s="47">
        <v>0</v>
      </c>
      <c r="I173" s="48">
        <v>345</v>
      </c>
      <c r="J173" s="47">
        <v>323</v>
      </c>
      <c r="K173" s="47">
        <v>243</v>
      </c>
      <c r="L173" s="47">
        <v>78</v>
      </c>
      <c r="M173" s="47">
        <v>11</v>
      </c>
      <c r="N173" s="47">
        <v>4</v>
      </c>
      <c r="O173" s="40"/>
      <c r="P173" s="40"/>
      <c r="Q173" s="16"/>
    </row>
    <row r="174" spans="1:17" ht="19.5" customHeight="1" x14ac:dyDescent="0.25">
      <c r="A174" s="50" t="s">
        <v>32</v>
      </c>
      <c r="B174" s="49">
        <f t="shared" si="16"/>
        <v>1610</v>
      </c>
      <c r="C174" s="47">
        <v>480</v>
      </c>
      <c r="D174" s="47">
        <v>847</v>
      </c>
      <c r="E174" s="48">
        <v>283</v>
      </c>
      <c r="F174" s="47">
        <v>272</v>
      </c>
      <c r="G174" s="48">
        <v>1338</v>
      </c>
      <c r="H174" s="47">
        <v>60</v>
      </c>
      <c r="I174" s="48">
        <v>1550</v>
      </c>
      <c r="J174" s="47">
        <v>1426</v>
      </c>
      <c r="K174" s="47">
        <v>1038</v>
      </c>
      <c r="L174" s="47">
        <v>256</v>
      </c>
      <c r="M174" s="47">
        <v>36</v>
      </c>
      <c r="N174" s="47">
        <v>3</v>
      </c>
      <c r="O174" s="40"/>
      <c r="P174" s="40"/>
      <c r="Q174" s="16"/>
    </row>
    <row r="175" spans="1:17" ht="19.5" customHeight="1" x14ac:dyDescent="0.25">
      <c r="A175" s="50" t="s">
        <v>44</v>
      </c>
      <c r="B175" s="49">
        <f t="shared" si="16"/>
        <v>600</v>
      </c>
      <c r="C175" s="47">
        <v>223</v>
      </c>
      <c r="D175" s="47">
        <v>311</v>
      </c>
      <c r="E175" s="48">
        <v>66</v>
      </c>
      <c r="F175" s="47">
        <v>194</v>
      </c>
      <c r="G175" s="48">
        <v>406</v>
      </c>
      <c r="H175" s="47">
        <v>26</v>
      </c>
      <c r="I175" s="48">
        <v>574</v>
      </c>
      <c r="J175" s="47">
        <v>483</v>
      </c>
      <c r="K175" s="47">
        <v>382</v>
      </c>
      <c r="L175" s="47">
        <v>152</v>
      </c>
      <c r="M175" s="47">
        <v>8</v>
      </c>
      <c r="N175" s="47">
        <v>0</v>
      </c>
      <c r="O175" s="40"/>
      <c r="P175" s="40"/>
      <c r="Q175" s="16"/>
    </row>
    <row r="176" spans="1:17" ht="19.5" customHeight="1" x14ac:dyDescent="0.25">
      <c r="A176" s="50" t="s">
        <v>39</v>
      </c>
      <c r="B176" s="49">
        <f t="shared" si="16"/>
        <v>359</v>
      </c>
      <c r="C176" s="47">
        <v>133</v>
      </c>
      <c r="D176" s="47">
        <v>171</v>
      </c>
      <c r="E176" s="48">
        <v>55</v>
      </c>
      <c r="F176" s="47">
        <v>73</v>
      </c>
      <c r="G176" s="48">
        <v>286</v>
      </c>
      <c r="H176" s="47">
        <v>24</v>
      </c>
      <c r="I176" s="48">
        <v>335</v>
      </c>
      <c r="J176" s="47">
        <v>283</v>
      </c>
      <c r="K176" s="47">
        <v>248</v>
      </c>
      <c r="L176" s="47">
        <v>64</v>
      </c>
      <c r="M176" s="47">
        <v>3</v>
      </c>
      <c r="N176" s="47">
        <v>1</v>
      </c>
      <c r="O176" s="40"/>
      <c r="P176" s="40"/>
      <c r="Q176" s="16"/>
    </row>
    <row r="177" spans="1:17" ht="19.5" customHeight="1" x14ac:dyDescent="0.25">
      <c r="A177" s="50" t="s">
        <v>34</v>
      </c>
      <c r="B177" s="49">
        <f t="shared" si="16"/>
        <v>464</v>
      </c>
      <c r="C177" s="47">
        <v>136</v>
      </c>
      <c r="D177" s="47">
        <v>267</v>
      </c>
      <c r="E177" s="48">
        <v>61</v>
      </c>
      <c r="F177" s="47">
        <v>93</v>
      </c>
      <c r="G177" s="48">
        <v>371</v>
      </c>
      <c r="H177" s="47">
        <v>17</v>
      </c>
      <c r="I177" s="48">
        <v>447</v>
      </c>
      <c r="J177" s="47">
        <v>377</v>
      </c>
      <c r="K177" s="47">
        <v>277</v>
      </c>
      <c r="L177" s="47">
        <v>59</v>
      </c>
      <c r="M177" s="47">
        <v>0</v>
      </c>
      <c r="N177" s="47">
        <v>1</v>
      </c>
      <c r="O177" s="40"/>
      <c r="P177" s="40"/>
      <c r="Q177" s="16"/>
    </row>
    <row r="178" spans="1:17" ht="19.5" customHeight="1" x14ac:dyDescent="0.25">
      <c r="A178" s="50" t="s">
        <v>37</v>
      </c>
      <c r="B178" s="49">
        <f t="shared" si="16"/>
        <v>1151</v>
      </c>
      <c r="C178" s="47">
        <v>362</v>
      </c>
      <c r="D178" s="47">
        <v>634</v>
      </c>
      <c r="E178" s="48">
        <v>155</v>
      </c>
      <c r="F178" s="47">
        <v>245</v>
      </c>
      <c r="G178" s="48">
        <v>906</v>
      </c>
      <c r="H178" s="47">
        <v>59</v>
      </c>
      <c r="I178" s="48">
        <v>1092</v>
      </c>
      <c r="J178" s="47">
        <v>963</v>
      </c>
      <c r="K178" s="47">
        <v>895</v>
      </c>
      <c r="L178" s="47">
        <v>177</v>
      </c>
      <c r="M178" s="47">
        <v>13</v>
      </c>
      <c r="N178" s="47">
        <v>11</v>
      </c>
      <c r="O178" s="40"/>
      <c r="P178" s="40"/>
      <c r="Q178" s="16"/>
    </row>
    <row r="179" spans="1:17" ht="19.5" customHeight="1" x14ac:dyDescent="0.25">
      <c r="A179" s="50" t="s">
        <v>49</v>
      </c>
      <c r="B179" s="49">
        <f t="shared" si="16"/>
        <v>159</v>
      </c>
      <c r="C179" s="47">
        <v>39</v>
      </c>
      <c r="D179" s="47">
        <v>65</v>
      </c>
      <c r="E179" s="48">
        <v>55</v>
      </c>
      <c r="F179" s="47">
        <v>92</v>
      </c>
      <c r="G179" s="48">
        <v>67</v>
      </c>
      <c r="H179" s="47">
        <v>27</v>
      </c>
      <c r="I179" s="48">
        <v>132</v>
      </c>
      <c r="J179" s="47">
        <v>103</v>
      </c>
      <c r="K179" s="47">
        <v>78</v>
      </c>
      <c r="L179" s="47">
        <v>64</v>
      </c>
      <c r="M179" s="47">
        <v>3</v>
      </c>
      <c r="N179" s="47">
        <v>0</v>
      </c>
      <c r="O179" s="40"/>
      <c r="P179" s="40"/>
      <c r="Q179" s="16"/>
    </row>
    <row r="180" spans="1:17" ht="19.5" customHeight="1" x14ac:dyDescent="0.25">
      <c r="A180" s="50" t="s">
        <v>56</v>
      </c>
      <c r="B180" s="49">
        <f t="shared" si="16"/>
        <v>447</v>
      </c>
      <c r="C180" s="47">
        <v>154</v>
      </c>
      <c r="D180" s="47">
        <v>247</v>
      </c>
      <c r="E180" s="48">
        <v>46</v>
      </c>
      <c r="F180" s="47">
        <v>102</v>
      </c>
      <c r="G180" s="48">
        <v>345</v>
      </c>
      <c r="H180" s="47">
        <v>22</v>
      </c>
      <c r="I180" s="48">
        <v>425</v>
      </c>
      <c r="J180" s="47">
        <v>374</v>
      </c>
      <c r="K180" s="47">
        <v>295</v>
      </c>
      <c r="L180" s="47">
        <v>89</v>
      </c>
      <c r="M180" s="47">
        <v>1</v>
      </c>
      <c r="N180" s="47">
        <v>1</v>
      </c>
      <c r="O180" s="40"/>
      <c r="P180" s="40"/>
      <c r="Q180" s="16"/>
    </row>
    <row r="181" spans="1:17" ht="19.5" customHeight="1" x14ac:dyDescent="0.25">
      <c r="A181" s="50" t="s">
        <v>40</v>
      </c>
      <c r="B181" s="49">
        <f t="shared" si="16"/>
        <v>661</v>
      </c>
      <c r="C181" s="47">
        <v>179</v>
      </c>
      <c r="D181" s="47">
        <v>319</v>
      </c>
      <c r="E181" s="48">
        <v>163</v>
      </c>
      <c r="F181" s="47">
        <v>112</v>
      </c>
      <c r="G181" s="48">
        <v>549</v>
      </c>
      <c r="H181" s="47">
        <v>30</v>
      </c>
      <c r="I181" s="48">
        <v>631</v>
      </c>
      <c r="J181" s="47">
        <v>535</v>
      </c>
      <c r="K181" s="47">
        <v>425</v>
      </c>
      <c r="L181" s="47">
        <v>101</v>
      </c>
      <c r="M181" s="47">
        <v>0</v>
      </c>
      <c r="N181" s="47">
        <v>1</v>
      </c>
      <c r="O181" s="40"/>
      <c r="P181" s="40"/>
      <c r="Q181" s="16"/>
    </row>
    <row r="182" spans="1:17" ht="19.5" customHeight="1" x14ac:dyDescent="0.25">
      <c r="A182" s="50" t="s">
        <v>55</v>
      </c>
      <c r="B182" s="49">
        <f t="shared" si="16"/>
        <v>801</v>
      </c>
      <c r="C182" s="47">
        <v>313</v>
      </c>
      <c r="D182" s="47">
        <v>389</v>
      </c>
      <c r="E182" s="48">
        <v>99</v>
      </c>
      <c r="F182" s="47">
        <v>225</v>
      </c>
      <c r="G182" s="48">
        <v>576</v>
      </c>
      <c r="H182" s="47">
        <v>50</v>
      </c>
      <c r="I182" s="48">
        <v>751</v>
      </c>
      <c r="J182" s="47">
        <v>642</v>
      </c>
      <c r="K182" s="47">
        <v>358</v>
      </c>
      <c r="L182" s="47">
        <v>153</v>
      </c>
      <c r="M182" s="47">
        <v>8</v>
      </c>
      <c r="N182" s="47">
        <v>1</v>
      </c>
      <c r="O182" s="40"/>
      <c r="P182" s="40"/>
      <c r="Q182" s="16"/>
    </row>
    <row r="183" spans="1:17" ht="19.5" customHeight="1" x14ac:dyDescent="0.25">
      <c r="A183" s="50" t="s">
        <v>35</v>
      </c>
      <c r="B183" s="49">
        <f t="shared" si="16"/>
        <v>969</v>
      </c>
      <c r="C183" s="47">
        <v>246</v>
      </c>
      <c r="D183" s="47">
        <v>512</v>
      </c>
      <c r="E183" s="48">
        <v>211</v>
      </c>
      <c r="F183" s="47">
        <v>441</v>
      </c>
      <c r="G183" s="48">
        <v>528</v>
      </c>
      <c r="H183" s="47">
        <v>86</v>
      </c>
      <c r="I183" s="48">
        <v>883</v>
      </c>
      <c r="J183" s="47">
        <v>761</v>
      </c>
      <c r="K183" s="47">
        <v>632</v>
      </c>
      <c r="L183" s="47">
        <v>322</v>
      </c>
      <c r="M183" s="47">
        <v>8</v>
      </c>
      <c r="N183" s="47">
        <v>1</v>
      </c>
      <c r="O183" s="40"/>
      <c r="P183" s="40"/>
      <c r="Q183" s="16"/>
    </row>
    <row r="184" spans="1:17" ht="19.5" customHeight="1" x14ac:dyDescent="0.25">
      <c r="A184" s="50" t="s">
        <v>42</v>
      </c>
      <c r="B184" s="49">
        <f t="shared" si="16"/>
        <v>532</v>
      </c>
      <c r="C184" s="47">
        <v>135</v>
      </c>
      <c r="D184" s="47">
        <v>273</v>
      </c>
      <c r="E184" s="48">
        <v>124</v>
      </c>
      <c r="F184" s="47">
        <v>53</v>
      </c>
      <c r="G184" s="48">
        <v>479</v>
      </c>
      <c r="H184" s="47">
        <v>38</v>
      </c>
      <c r="I184" s="48">
        <v>494</v>
      </c>
      <c r="J184" s="47">
        <v>449</v>
      </c>
      <c r="K184" s="47">
        <v>351</v>
      </c>
      <c r="L184" s="47">
        <v>43</v>
      </c>
      <c r="M184" s="47">
        <v>6</v>
      </c>
      <c r="N184" s="47">
        <v>1</v>
      </c>
      <c r="O184" s="40"/>
      <c r="P184" s="40"/>
      <c r="Q184" s="16"/>
    </row>
    <row r="185" spans="1:17" ht="19.5" customHeight="1" x14ac:dyDescent="0.25">
      <c r="A185" s="50" t="s">
        <v>31</v>
      </c>
      <c r="B185" s="49">
        <f t="shared" si="16"/>
        <v>6169</v>
      </c>
      <c r="C185" s="47">
        <v>1388</v>
      </c>
      <c r="D185" s="47">
        <v>3297</v>
      </c>
      <c r="E185" s="48">
        <v>1484</v>
      </c>
      <c r="F185" s="47">
        <v>1186</v>
      </c>
      <c r="G185" s="48">
        <v>4983</v>
      </c>
      <c r="H185" s="47">
        <v>205</v>
      </c>
      <c r="I185" s="48">
        <v>5964</v>
      </c>
      <c r="J185" s="47">
        <v>4432</v>
      </c>
      <c r="K185" s="47">
        <v>3432</v>
      </c>
      <c r="L185" s="47">
        <v>686</v>
      </c>
      <c r="M185" s="47">
        <v>30</v>
      </c>
      <c r="N185" s="47">
        <v>14</v>
      </c>
      <c r="O185" s="40"/>
      <c r="P185" s="40"/>
      <c r="Q185" s="16"/>
    </row>
    <row r="186" spans="1:17" ht="19.5" customHeight="1" x14ac:dyDescent="0.25">
      <c r="A186" s="50" t="s">
        <v>45</v>
      </c>
      <c r="B186" s="49">
        <f t="shared" si="16"/>
        <v>318</v>
      </c>
      <c r="C186" s="47">
        <v>36</v>
      </c>
      <c r="D186" s="47">
        <v>146</v>
      </c>
      <c r="E186" s="48">
        <v>136</v>
      </c>
      <c r="F186" s="47">
        <v>71</v>
      </c>
      <c r="G186" s="48">
        <v>247</v>
      </c>
      <c r="H186" s="47">
        <v>10</v>
      </c>
      <c r="I186" s="48">
        <v>308</v>
      </c>
      <c r="J186" s="47">
        <v>231</v>
      </c>
      <c r="K186" s="47">
        <v>135</v>
      </c>
      <c r="L186" s="47">
        <v>28</v>
      </c>
      <c r="M186" s="47">
        <v>4</v>
      </c>
      <c r="N186" s="47">
        <v>1</v>
      </c>
      <c r="O186" s="40"/>
      <c r="P186" s="40"/>
      <c r="Q186" s="16"/>
    </row>
    <row r="187" spans="1:17" ht="19.5" customHeight="1" x14ac:dyDescent="0.25">
      <c r="A187" s="50" t="s">
        <v>50</v>
      </c>
      <c r="B187" s="49">
        <f t="shared" si="16"/>
        <v>106</v>
      </c>
      <c r="C187" s="47">
        <v>14</v>
      </c>
      <c r="D187" s="47">
        <v>60</v>
      </c>
      <c r="E187" s="48">
        <v>32</v>
      </c>
      <c r="F187" s="47">
        <v>58</v>
      </c>
      <c r="G187" s="48">
        <v>48</v>
      </c>
      <c r="H187" s="47">
        <v>1</v>
      </c>
      <c r="I187" s="48">
        <v>105</v>
      </c>
      <c r="J187" s="47">
        <v>68</v>
      </c>
      <c r="K187" s="47">
        <v>51</v>
      </c>
      <c r="L187" s="47">
        <v>51</v>
      </c>
      <c r="M187" s="47">
        <v>2</v>
      </c>
      <c r="N187" s="47">
        <v>0</v>
      </c>
      <c r="O187" s="40"/>
      <c r="P187" s="40"/>
      <c r="Q187" s="16"/>
    </row>
    <row r="188" spans="1:17" ht="19.5" customHeight="1" x14ac:dyDescent="0.25">
      <c r="A188" s="50" t="s">
        <v>51</v>
      </c>
      <c r="B188" s="49">
        <f t="shared" si="16"/>
        <v>107</v>
      </c>
      <c r="C188" s="47">
        <v>51</v>
      </c>
      <c r="D188" s="47">
        <v>30</v>
      </c>
      <c r="E188" s="48">
        <v>26</v>
      </c>
      <c r="F188" s="47">
        <v>28</v>
      </c>
      <c r="G188" s="48">
        <v>79</v>
      </c>
      <c r="H188" s="47">
        <v>12</v>
      </c>
      <c r="I188" s="48">
        <v>95</v>
      </c>
      <c r="J188" s="47">
        <v>100</v>
      </c>
      <c r="K188" s="47">
        <v>66</v>
      </c>
      <c r="L188" s="47">
        <v>24</v>
      </c>
      <c r="M188" s="47">
        <v>3</v>
      </c>
      <c r="N188" s="47">
        <v>0</v>
      </c>
      <c r="O188" s="40"/>
      <c r="P188" s="40"/>
      <c r="Q188" s="16"/>
    </row>
    <row r="189" spans="1:17" ht="19.5" customHeight="1" x14ac:dyDescent="0.25">
      <c r="A189" s="50" t="s">
        <v>52</v>
      </c>
      <c r="B189" s="49">
        <f t="shared" si="16"/>
        <v>186</v>
      </c>
      <c r="C189" s="47">
        <v>64</v>
      </c>
      <c r="D189" s="47">
        <v>77</v>
      </c>
      <c r="E189" s="48">
        <v>45</v>
      </c>
      <c r="F189" s="47">
        <v>96</v>
      </c>
      <c r="G189" s="48">
        <v>90</v>
      </c>
      <c r="H189" s="47">
        <v>21</v>
      </c>
      <c r="I189" s="48">
        <v>165</v>
      </c>
      <c r="J189" s="47">
        <v>160</v>
      </c>
      <c r="K189" s="47">
        <v>120</v>
      </c>
      <c r="L189" s="47">
        <v>64</v>
      </c>
      <c r="M189" s="47">
        <v>3</v>
      </c>
      <c r="N189" s="47">
        <v>0</v>
      </c>
      <c r="O189" s="40"/>
      <c r="P189" s="40"/>
      <c r="Q189" s="16"/>
    </row>
    <row r="190" spans="1:17" ht="19.5" customHeight="1" x14ac:dyDescent="0.25">
      <c r="A190" s="50" t="s">
        <v>36</v>
      </c>
      <c r="B190" s="49">
        <f t="shared" si="16"/>
        <v>759</v>
      </c>
      <c r="C190" s="47">
        <v>207</v>
      </c>
      <c r="D190" s="47">
        <v>369</v>
      </c>
      <c r="E190" s="48">
        <v>183</v>
      </c>
      <c r="F190" s="47">
        <v>176</v>
      </c>
      <c r="G190" s="48">
        <v>583</v>
      </c>
      <c r="H190" s="47">
        <v>19</v>
      </c>
      <c r="I190" s="48">
        <v>740</v>
      </c>
      <c r="J190" s="47">
        <v>682</v>
      </c>
      <c r="K190" s="47">
        <v>551</v>
      </c>
      <c r="L190" s="47">
        <v>196</v>
      </c>
      <c r="M190" s="47">
        <v>8</v>
      </c>
      <c r="N190" s="47">
        <v>1</v>
      </c>
      <c r="O190" s="40"/>
      <c r="P190" s="40"/>
      <c r="Q190" s="16"/>
    </row>
    <row r="191" spans="1:17" ht="19.5" customHeight="1" x14ac:dyDescent="0.25">
      <c r="A191" s="50" t="s">
        <v>38</v>
      </c>
      <c r="B191" s="49">
        <f t="shared" si="16"/>
        <v>493</v>
      </c>
      <c r="C191" s="47">
        <v>166</v>
      </c>
      <c r="D191" s="47">
        <v>235</v>
      </c>
      <c r="E191" s="48">
        <v>92</v>
      </c>
      <c r="F191" s="47">
        <v>142</v>
      </c>
      <c r="G191" s="48">
        <v>351</v>
      </c>
      <c r="H191" s="47">
        <v>91</v>
      </c>
      <c r="I191" s="48">
        <v>402</v>
      </c>
      <c r="J191" s="47">
        <v>368</v>
      </c>
      <c r="K191" s="47">
        <v>243</v>
      </c>
      <c r="L191" s="47">
        <v>66</v>
      </c>
      <c r="M191" s="47">
        <v>5</v>
      </c>
      <c r="N191" s="47">
        <v>1</v>
      </c>
      <c r="O191" s="40"/>
      <c r="P191" s="40"/>
      <c r="Q191" s="16"/>
    </row>
    <row r="192" spans="1:17" ht="19.5" customHeight="1" x14ac:dyDescent="0.25">
      <c r="A192" s="50" t="s">
        <v>41</v>
      </c>
      <c r="B192" s="49">
        <f t="shared" si="16"/>
        <v>507</v>
      </c>
      <c r="C192" s="47">
        <v>164</v>
      </c>
      <c r="D192" s="47">
        <v>215</v>
      </c>
      <c r="E192" s="48">
        <v>128</v>
      </c>
      <c r="F192" s="47">
        <v>99</v>
      </c>
      <c r="G192" s="48">
        <v>408</v>
      </c>
      <c r="H192" s="47">
        <v>46</v>
      </c>
      <c r="I192" s="48">
        <v>461</v>
      </c>
      <c r="J192" s="47">
        <v>362</v>
      </c>
      <c r="K192" s="47">
        <v>301</v>
      </c>
      <c r="L192" s="47">
        <v>94</v>
      </c>
      <c r="M192" s="47">
        <v>3</v>
      </c>
      <c r="N192" s="47">
        <v>0</v>
      </c>
      <c r="O192" s="40"/>
      <c r="P192" s="40"/>
      <c r="Q192" s="16"/>
    </row>
    <row r="193" spans="1:17" ht="19.5" customHeight="1" x14ac:dyDescent="0.25">
      <c r="A193" s="50" t="s">
        <v>48</v>
      </c>
      <c r="B193" s="49">
        <f t="shared" si="16"/>
        <v>264</v>
      </c>
      <c r="C193" s="47">
        <v>71</v>
      </c>
      <c r="D193" s="47">
        <v>166</v>
      </c>
      <c r="E193" s="48">
        <v>27</v>
      </c>
      <c r="F193" s="47">
        <v>116</v>
      </c>
      <c r="G193" s="48">
        <v>148</v>
      </c>
      <c r="H193" s="47">
        <v>38</v>
      </c>
      <c r="I193" s="48">
        <v>226</v>
      </c>
      <c r="J193" s="47">
        <v>218</v>
      </c>
      <c r="K193" s="47">
        <v>177</v>
      </c>
      <c r="L193" s="47">
        <v>84</v>
      </c>
      <c r="M193" s="47">
        <v>6</v>
      </c>
      <c r="N193" s="47">
        <v>1</v>
      </c>
      <c r="O193" s="40"/>
      <c r="P193" s="40"/>
      <c r="Q193" s="16"/>
    </row>
    <row r="194" spans="1:17" ht="19.5" customHeight="1" x14ac:dyDescent="0.25">
      <c r="A194" s="50" t="s">
        <v>53</v>
      </c>
      <c r="B194" s="49">
        <f t="shared" si="16"/>
        <v>207</v>
      </c>
      <c r="C194" s="47">
        <v>48</v>
      </c>
      <c r="D194" s="47">
        <v>71</v>
      </c>
      <c r="E194" s="48">
        <v>88</v>
      </c>
      <c r="F194" s="47">
        <v>42</v>
      </c>
      <c r="G194" s="48">
        <v>165</v>
      </c>
      <c r="H194" s="47">
        <v>10</v>
      </c>
      <c r="I194" s="48">
        <v>197</v>
      </c>
      <c r="J194" s="47">
        <v>172</v>
      </c>
      <c r="K194" s="47">
        <v>103</v>
      </c>
      <c r="L194" s="47">
        <v>26</v>
      </c>
      <c r="M194" s="47">
        <v>7</v>
      </c>
      <c r="N194" s="47">
        <v>0</v>
      </c>
      <c r="O194" s="40"/>
      <c r="P194" s="40"/>
      <c r="Q194" s="16"/>
    </row>
    <row r="195" spans="1:17" ht="19.5" customHeight="1" x14ac:dyDescent="0.25">
      <c r="A195" s="46" t="s">
        <v>46</v>
      </c>
      <c r="B195" s="45">
        <f t="shared" si="16"/>
        <v>92</v>
      </c>
      <c r="C195" s="43">
        <v>27</v>
      </c>
      <c r="D195" s="43">
        <v>38</v>
      </c>
      <c r="E195" s="44">
        <v>27</v>
      </c>
      <c r="F195" s="43">
        <v>34</v>
      </c>
      <c r="G195" s="44">
        <v>58</v>
      </c>
      <c r="H195" s="43">
        <v>5</v>
      </c>
      <c r="I195" s="44">
        <v>87</v>
      </c>
      <c r="J195" s="43">
        <v>50</v>
      </c>
      <c r="K195" s="43">
        <v>28</v>
      </c>
      <c r="L195" s="43">
        <v>26</v>
      </c>
      <c r="M195" s="43">
        <v>2</v>
      </c>
      <c r="N195" s="43">
        <v>1</v>
      </c>
      <c r="O195" s="40"/>
      <c r="P195" s="40"/>
      <c r="Q195" s="16"/>
    </row>
    <row r="196" spans="1:17" ht="21" customHeight="1" x14ac:dyDescent="0.25">
      <c r="A196" s="42" t="s">
        <v>2</v>
      </c>
      <c r="B196" s="41">
        <f t="shared" ref="B196:N196" si="17">SUM(B171:B195)</f>
        <v>18466</v>
      </c>
      <c r="C196" s="41">
        <f t="shared" si="17"/>
        <v>4991</v>
      </c>
      <c r="D196" s="41">
        <f t="shared" si="17"/>
        <v>9493</v>
      </c>
      <c r="E196" s="41">
        <f t="shared" si="17"/>
        <v>3982</v>
      </c>
      <c r="F196" s="41">
        <f t="shared" si="17"/>
        <v>4259</v>
      </c>
      <c r="G196" s="41">
        <f t="shared" si="17"/>
        <v>14207</v>
      </c>
      <c r="H196" s="41">
        <f t="shared" si="17"/>
        <v>943</v>
      </c>
      <c r="I196" s="41">
        <f t="shared" si="17"/>
        <v>17523</v>
      </c>
      <c r="J196" s="41">
        <f t="shared" si="17"/>
        <v>14540</v>
      </c>
      <c r="K196" s="41">
        <f t="shared" si="17"/>
        <v>11270</v>
      </c>
      <c r="L196" s="41">
        <f t="shared" si="17"/>
        <v>3066</v>
      </c>
      <c r="M196" s="41">
        <f t="shared" si="17"/>
        <v>179</v>
      </c>
      <c r="N196" s="41">
        <f t="shared" si="17"/>
        <v>53</v>
      </c>
      <c r="O196" s="40"/>
      <c r="P196" s="40"/>
      <c r="Q196" s="40"/>
    </row>
    <row r="197" spans="1:17" ht="19.5" customHeight="1" x14ac:dyDescent="0.25">
      <c r="A197" s="39" t="s">
        <v>15</v>
      </c>
      <c r="B197" s="167">
        <f t="shared" ref="B197:N197" si="18">B196/$B$196</f>
        <v>1</v>
      </c>
      <c r="C197" s="167">
        <f t="shared" si="18"/>
        <v>0.27028051554207733</v>
      </c>
      <c r="D197" s="167">
        <f t="shared" si="18"/>
        <v>0.51407993068341817</v>
      </c>
      <c r="E197" s="167">
        <f t="shared" si="18"/>
        <v>0.2156395537745045</v>
      </c>
      <c r="F197" s="167">
        <f t="shared" si="18"/>
        <v>0.2306400953103</v>
      </c>
      <c r="G197" s="167">
        <f t="shared" si="18"/>
        <v>0.76935990468969995</v>
      </c>
      <c r="H197" s="167">
        <f t="shared" si="18"/>
        <v>5.1066825517166688E-2</v>
      </c>
      <c r="I197" s="167">
        <f t="shared" si="18"/>
        <v>0.94893317448283332</v>
      </c>
      <c r="J197" s="37">
        <f t="shared" si="18"/>
        <v>0.78739304668038557</v>
      </c>
      <c r="K197" s="37">
        <f t="shared" si="18"/>
        <v>0.61031084154662618</v>
      </c>
      <c r="L197" s="37">
        <f t="shared" si="18"/>
        <v>0.16603487490523122</v>
      </c>
      <c r="M197" s="37">
        <f t="shared" si="18"/>
        <v>9.6934907397378967E-3</v>
      </c>
      <c r="N197" s="37">
        <f t="shared" si="18"/>
        <v>2.8701397162352433E-3</v>
      </c>
      <c r="O197" s="36"/>
      <c r="P197" s="35"/>
      <c r="Q197" s="35"/>
    </row>
    <row r="198" spans="1:17" x14ac:dyDescent="0.25">
      <c r="A198" s="176" t="s">
        <v>253</v>
      </c>
      <c r="B198" s="176"/>
      <c r="C198" s="176"/>
      <c r="D198" s="176"/>
      <c r="E198" s="176"/>
      <c r="F198" s="176"/>
      <c r="G198" s="176"/>
      <c r="H198" s="176"/>
      <c r="I198" s="176"/>
      <c r="J198" s="176"/>
      <c r="K198" s="176"/>
      <c r="L198" s="176"/>
      <c r="M198" s="176"/>
      <c r="N198" s="176"/>
      <c r="O198" s="2"/>
      <c r="P198" s="2"/>
      <c r="Q198" s="2"/>
    </row>
    <row r="199" spans="1:17" ht="3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34"/>
      <c r="P199" s="2"/>
      <c r="Q199" s="2"/>
    </row>
    <row r="200" spans="1:17" ht="3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8.75" thickBot="1" x14ac:dyDescent="0.3">
      <c r="A201" s="33" t="s">
        <v>179</v>
      </c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1:17" ht="3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6.5" thickBot="1" x14ac:dyDescent="0.3">
      <c r="A203" s="15" t="s">
        <v>178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17" ht="3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6"/>
      <c r="M204" s="16"/>
      <c r="N204" s="16"/>
      <c r="O204" s="16"/>
      <c r="P204" s="16"/>
      <c r="Q204" s="16"/>
    </row>
    <row r="205" spans="1:17" ht="21.75" customHeight="1" x14ac:dyDescent="0.25">
      <c r="A205" s="177" t="s">
        <v>60</v>
      </c>
      <c r="B205" s="177"/>
      <c r="C205" s="177"/>
      <c r="D205" s="177"/>
      <c r="E205" s="178"/>
      <c r="F205" s="23" t="s">
        <v>2</v>
      </c>
      <c r="G205" s="23" t="s">
        <v>66</v>
      </c>
      <c r="H205" s="23" t="s">
        <v>177</v>
      </c>
      <c r="I205" s="23" t="s">
        <v>65</v>
      </c>
      <c r="J205" s="23" t="s">
        <v>64</v>
      </c>
      <c r="K205" s="2"/>
      <c r="L205" s="16"/>
      <c r="M205" s="179"/>
      <c r="N205" s="179"/>
      <c r="O205" s="185"/>
      <c r="P205" s="185"/>
      <c r="Q205" s="185"/>
    </row>
    <row r="206" spans="1:17" ht="21.75" customHeight="1" x14ac:dyDescent="0.25">
      <c r="A206" s="22" t="s">
        <v>176</v>
      </c>
      <c r="B206" s="22"/>
      <c r="C206" s="22"/>
      <c r="D206" s="22"/>
      <c r="E206" s="22"/>
      <c r="F206" s="21">
        <f t="shared" ref="F206:F241" si="19">+SUM(G206:J206)</f>
        <v>18466</v>
      </c>
      <c r="G206" s="32">
        <v>11093</v>
      </c>
      <c r="H206" s="32">
        <v>4644</v>
      </c>
      <c r="I206" s="32">
        <v>1455</v>
      </c>
      <c r="J206" s="32">
        <v>1274</v>
      </c>
      <c r="K206" s="2"/>
      <c r="L206" s="16"/>
      <c r="M206" s="179"/>
      <c r="N206" s="179"/>
      <c r="O206" s="31"/>
      <c r="P206" s="31"/>
      <c r="Q206" s="31"/>
    </row>
    <row r="207" spans="1:17" ht="21.75" customHeight="1" x14ac:dyDescent="0.25">
      <c r="A207" s="30" t="s">
        <v>175</v>
      </c>
      <c r="B207" s="30"/>
      <c r="C207" s="30"/>
      <c r="D207" s="30"/>
      <c r="E207" s="30"/>
      <c r="F207" s="29">
        <f t="shared" si="19"/>
        <v>17809</v>
      </c>
      <c r="G207" s="28">
        <v>0</v>
      </c>
      <c r="H207" s="28">
        <v>14179</v>
      </c>
      <c r="I207" s="28">
        <v>2229</v>
      </c>
      <c r="J207" s="28">
        <v>1401</v>
      </c>
      <c r="K207" s="2"/>
      <c r="L207" s="16"/>
      <c r="M207" s="179"/>
      <c r="N207" s="179"/>
      <c r="O207" s="31"/>
      <c r="P207" s="31"/>
      <c r="Q207" s="31"/>
    </row>
    <row r="208" spans="1:17" ht="21.75" customHeight="1" x14ac:dyDescent="0.25">
      <c r="A208" s="30" t="s">
        <v>174</v>
      </c>
      <c r="B208" s="30"/>
      <c r="C208" s="30"/>
      <c r="D208" s="30"/>
      <c r="E208" s="30"/>
      <c r="F208" s="29">
        <f t="shared" si="19"/>
        <v>53259</v>
      </c>
      <c r="G208" s="28">
        <v>0</v>
      </c>
      <c r="H208" s="28">
        <v>11871</v>
      </c>
      <c r="I208" s="28">
        <v>17685</v>
      </c>
      <c r="J208" s="28">
        <v>23703</v>
      </c>
      <c r="K208" s="2"/>
      <c r="L208" s="16"/>
      <c r="M208" s="27"/>
      <c r="N208" s="26"/>
      <c r="O208" s="25"/>
      <c r="P208" s="25"/>
      <c r="Q208" s="25"/>
    </row>
    <row r="209" spans="1:17" ht="21.75" customHeight="1" x14ac:dyDescent="0.25">
      <c r="A209" s="30" t="s">
        <v>173</v>
      </c>
      <c r="B209" s="30"/>
      <c r="C209" s="30"/>
      <c r="D209" s="30"/>
      <c r="E209" s="30"/>
      <c r="F209" s="29">
        <f t="shared" si="19"/>
        <v>3160</v>
      </c>
      <c r="G209" s="28">
        <v>0</v>
      </c>
      <c r="H209" s="28">
        <v>2824</v>
      </c>
      <c r="I209" s="28">
        <v>195</v>
      </c>
      <c r="J209" s="28">
        <v>141</v>
      </c>
      <c r="K209" s="2"/>
      <c r="L209" s="16"/>
      <c r="M209" s="27"/>
      <c r="N209" s="26"/>
      <c r="O209" s="25"/>
      <c r="P209" s="25"/>
      <c r="Q209" s="25"/>
    </row>
    <row r="210" spans="1:17" ht="21.75" customHeight="1" x14ac:dyDescent="0.25">
      <c r="A210" s="30" t="s">
        <v>172</v>
      </c>
      <c r="B210" s="30"/>
      <c r="C210" s="30"/>
      <c r="D210" s="30"/>
      <c r="E210" s="30"/>
      <c r="F210" s="29">
        <f t="shared" si="19"/>
        <v>18468</v>
      </c>
      <c r="G210" s="28">
        <v>0</v>
      </c>
      <c r="H210" s="28">
        <v>5656</v>
      </c>
      <c r="I210" s="28">
        <v>11716</v>
      </c>
      <c r="J210" s="28">
        <v>1096</v>
      </c>
      <c r="K210" s="2"/>
      <c r="L210" s="16"/>
      <c r="M210" s="27"/>
      <c r="N210" s="26"/>
      <c r="O210" s="25"/>
      <c r="P210" s="25"/>
      <c r="Q210" s="25"/>
    </row>
    <row r="211" spans="1:17" ht="21.75" customHeight="1" x14ac:dyDescent="0.25">
      <c r="A211" s="30" t="s">
        <v>171</v>
      </c>
      <c r="B211" s="30"/>
      <c r="C211" s="30"/>
      <c r="D211" s="30"/>
      <c r="E211" s="30"/>
      <c r="F211" s="29">
        <f t="shared" si="19"/>
        <v>11728</v>
      </c>
      <c r="G211" s="28">
        <v>0</v>
      </c>
      <c r="H211" s="28">
        <v>1899</v>
      </c>
      <c r="I211" s="28">
        <v>9046</v>
      </c>
      <c r="J211" s="28">
        <v>783</v>
      </c>
      <c r="K211" s="2"/>
      <c r="L211" s="16"/>
      <c r="M211" s="27"/>
      <c r="N211" s="26"/>
      <c r="O211" s="25"/>
      <c r="P211" s="25"/>
      <c r="Q211" s="25"/>
    </row>
    <row r="212" spans="1:17" ht="21.75" customHeight="1" x14ac:dyDescent="0.25">
      <c r="A212" s="30" t="s">
        <v>170</v>
      </c>
      <c r="B212" s="30"/>
      <c r="C212" s="30"/>
      <c r="D212" s="30"/>
      <c r="E212" s="30"/>
      <c r="F212" s="29">
        <f t="shared" si="19"/>
        <v>1610</v>
      </c>
      <c r="G212" s="28">
        <v>0</v>
      </c>
      <c r="H212" s="28">
        <v>184</v>
      </c>
      <c r="I212" s="28">
        <v>1396</v>
      </c>
      <c r="J212" s="28">
        <v>30</v>
      </c>
      <c r="K212" s="2"/>
      <c r="L212" s="16"/>
      <c r="M212" s="27"/>
      <c r="N212" s="26"/>
      <c r="O212" s="25"/>
      <c r="P212" s="25"/>
      <c r="Q212" s="25"/>
    </row>
    <row r="213" spans="1:17" ht="21.75" customHeight="1" x14ac:dyDescent="0.25">
      <c r="A213" s="30" t="s">
        <v>169</v>
      </c>
      <c r="B213" s="30"/>
      <c r="C213" s="30"/>
      <c r="D213" s="30"/>
      <c r="E213" s="30"/>
      <c r="F213" s="29">
        <f t="shared" si="19"/>
        <v>214</v>
      </c>
      <c r="G213" s="28">
        <v>0</v>
      </c>
      <c r="H213" s="28">
        <v>39</v>
      </c>
      <c r="I213" s="28">
        <v>151</v>
      </c>
      <c r="J213" s="28">
        <v>24</v>
      </c>
      <c r="K213" s="2"/>
      <c r="L213" s="16"/>
      <c r="M213" s="27"/>
      <c r="N213" s="26"/>
      <c r="O213" s="25"/>
      <c r="P213" s="25"/>
      <c r="Q213" s="25"/>
    </row>
    <row r="214" spans="1:17" ht="21.75" customHeight="1" x14ac:dyDescent="0.25">
      <c r="A214" s="30" t="s">
        <v>168</v>
      </c>
      <c r="B214" s="30"/>
      <c r="C214" s="30"/>
      <c r="D214" s="30"/>
      <c r="E214" s="30"/>
      <c r="F214" s="29">
        <f t="shared" si="19"/>
        <v>16234</v>
      </c>
      <c r="G214" s="28">
        <v>0</v>
      </c>
      <c r="H214" s="28">
        <v>5969</v>
      </c>
      <c r="I214" s="28">
        <v>8073</v>
      </c>
      <c r="J214" s="28">
        <v>2192</v>
      </c>
      <c r="K214" s="2"/>
      <c r="L214" s="16"/>
      <c r="M214" s="27"/>
      <c r="N214" s="26"/>
      <c r="O214" s="25"/>
      <c r="P214" s="25"/>
      <c r="Q214" s="25"/>
    </row>
    <row r="215" spans="1:17" ht="21.75" customHeight="1" x14ac:dyDescent="0.25">
      <c r="A215" s="30" t="s">
        <v>167</v>
      </c>
      <c r="B215" s="30"/>
      <c r="C215" s="30"/>
      <c r="D215" s="30"/>
      <c r="E215" s="30"/>
      <c r="F215" s="29">
        <f t="shared" si="19"/>
        <v>4321</v>
      </c>
      <c r="G215" s="28">
        <v>0</v>
      </c>
      <c r="H215" s="28">
        <v>504</v>
      </c>
      <c r="I215" s="28">
        <v>3656</v>
      </c>
      <c r="J215" s="28">
        <v>161</v>
      </c>
      <c r="K215" s="2"/>
      <c r="L215" s="16"/>
      <c r="M215" s="27"/>
      <c r="N215" s="26"/>
      <c r="O215" s="25"/>
      <c r="P215" s="25"/>
      <c r="Q215" s="25"/>
    </row>
    <row r="216" spans="1:17" ht="21.75" customHeight="1" x14ac:dyDescent="0.25">
      <c r="A216" s="30" t="s">
        <v>166</v>
      </c>
      <c r="B216" s="30"/>
      <c r="C216" s="30"/>
      <c r="D216" s="30"/>
      <c r="E216" s="30"/>
      <c r="F216" s="29">
        <f t="shared" si="19"/>
        <v>119</v>
      </c>
      <c r="G216" s="28">
        <v>0</v>
      </c>
      <c r="H216" s="28">
        <v>24</v>
      </c>
      <c r="I216" s="28">
        <v>65</v>
      </c>
      <c r="J216" s="28">
        <v>30</v>
      </c>
      <c r="K216" s="2"/>
      <c r="L216" s="16"/>
      <c r="M216" s="27"/>
      <c r="N216" s="26"/>
      <c r="O216" s="25"/>
      <c r="P216" s="25"/>
      <c r="Q216" s="25"/>
    </row>
    <row r="217" spans="1:17" ht="30" customHeight="1" x14ac:dyDescent="0.25">
      <c r="A217" s="184" t="s">
        <v>165</v>
      </c>
      <c r="B217" s="184"/>
      <c r="C217" s="184"/>
      <c r="D217" s="184"/>
      <c r="E217" s="184"/>
      <c r="F217" s="29">
        <f t="shared" si="19"/>
        <v>9048</v>
      </c>
      <c r="G217" s="28">
        <v>0</v>
      </c>
      <c r="H217" s="28">
        <v>8385</v>
      </c>
      <c r="I217" s="28">
        <v>572</v>
      </c>
      <c r="J217" s="28">
        <v>91</v>
      </c>
      <c r="K217" s="2"/>
      <c r="L217" s="16"/>
      <c r="M217" s="27"/>
      <c r="N217" s="26"/>
      <c r="O217" s="25"/>
      <c r="P217" s="25"/>
      <c r="Q217" s="25"/>
    </row>
    <row r="218" spans="1:17" ht="30" customHeight="1" x14ac:dyDescent="0.25">
      <c r="A218" s="184" t="s">
        <v>164</v>
      </c>
      <c r="B218" s="184"/>
      <c r="C218" s="184"/>
      <c r="D218" s="184"/>
      <c r="E218" s="184"/>
      <c r="F218" s="29">
        <f t="shared" si="19"/>
        <v>94</v>
      </c>
      <c r="G218" s="28">
        <v>0</v>
      </c>
      <c r="H218" s="28">
        <v>64</v>
      </c>
      <c r="I218" s="28">
        <v>15</v>
      </c>
      <c r="J218" s="28">
        <v>15</v>
      </c>
      <c r="K218" s="2"/>
      <c r="L218" s="16"/>
      <c r="M218" s="27"/>
      <c r="N218" s="26"/>
      <c r="O218" s="25"/>
      <c r="P218" s="25"/>
      <c r="Q218" s="25"/>
    </row>
    <row r="219" spans="1:17" ht="21.75" customHeight="1" x14ac:dyDescent="0.25">
      <c r="A219" s="30" t="s">
        <v>163</v>
      </c>
      <c r="B219" s="30"/>
      <c r="C219" s="30"/>
      <c r="D219" s="30"/>
      <c r="E219" s="30"/>
      <c r="F219" s="29">
        <f t="shared" si="19"/>
        <v>3007</v>
      </c>
      <c r="G219" s="28">
        <v>0</v>
      </c>
      <c r="H219" s="28">
        <v>819</v>
      </c>
      <c r="I219" s="28">
        <v>902</v>
      </c>
      <c r="J219" s="28">
        <v>1286</v>
      </c>
      <c r="K219" s="2"/>
      <c r="L219" s="16"/>
      <c r="M219" s="27"/>
      <c r="N219" s="26"/>
      <c r="O219" s="25"/>
      <c r="P219" s="25"/>
      <c r="Q219" s="25"/>
    </row>
    <row r="220" spans="1:17" ht="21.75" customHeight="1" x14ac:dyDescent="0.25">
      <c r="A220" s="30" t="s">
        <v>162</v>
      </c>
      <c r="B220" s="30"/>
      <c r="C220" s="30"/>
      <c r="D220" s="30"/>
      <c r="E220" s="30"/>
      <c r="F220" s="29">
        <f t="shared" si="19"/>
        <v>176</v>
      </c>
      <c r="G220" s="28">
        <v>0</v>
      </c>
      <c r="H220" s="28">
        <v>120</v>
      </c>
      <c r="I220" s="28">
        <v>56</v>
      </c>
      <c r="J220" s="28">
        <v>0</v>
      </c>
      <c r="K220" s="2"/>
      <c r="L220" s="16"/>
      <c r="M220" s="27"/>
      <c r="N220" s="26"/>
      <c r="O220" s="25"/>
      <c r="P220" s="25"/>
      <c r="Q220" s="25"/>
    </row>
    <row r="221" spans="1:17" ht="21.75" customHeight="1" x14ac:dyDescent="0.25">
      <c r="A221" s="30" t="s">
        <v>161</v>
      </c>
      <c r="B221" s="30"/>
      <c r="C221" s="30"/>
      <c r="D221" s="30"/>
      <c r="E221" s="30"/>
      <c r="F221" s="29">
        <f t="shared" si="19"/>
        <v>12229</v>
      </c>
      <c r="G221" s="28">
        <v>0</v>
      </c>
      <c r="H221" s="28">
        <v>245</v>
      </c>
      <c r="I221" s="28">
        <v>152</v>
      </c>
      <c r="J221" s="28">
        <v>11832</v>
      </c>
      <c r="K221" s="2"/>
      <c r="L221" s="16"/>
      <c r="M221" s="27"/>
      <c r="N221" s="26"/>
      <c r="O221" s="25"/>
      <c r="P221" s="25"/>
      <c r="Q221" s="25"/>
    </row>
    <row r="222" spans="1:17" ht="21.75" customHeight="1" x14ac:dyDescent="0.25">
      <c r="A222" s="30" t="s">
        <v>160</v>
      </c>
      <c r="B222" s="30"/>
      <c r="C222" s="30"/>
      <c r="D222" s="30"/>
      <c r="E222" s="30"/>
      <c r="F222" s="29">
        <f t="shared" si="19"/>
        <v>2589</v>
      </c>
      <c r="G222" s="28">
        <v>0</v>
      </c>
      <c r="H222" s="28">
        <v>52</v>
      </c>
      <c r="I222" s="28">
        <v>31</v>
      </c>
      <c r="J222" s="28">
        <v>2506</v>
      </c>
      <c r="K222" s="2"/>
      <c r="L222" s="16"/>
      <c r="M222" s="27"/>
      <c r="N222" s="26"/>
      <c r="O222" s="25"/>
      <c r="P222" s="25"/>
      <c r="Q222" s="25"/>
    </row>
    <row r="223" spans="1:17" ht="21.75" customHeight="1" x14ac:dyDescent="0.25">
      <c r="A223" s="30" t="s">
        <v>159</v>
      </c>
      <c r="B223" s="30"/>
      <c r="C223" s="30"/>
      <c r="D223" s="30"/>
      <c r="E223" s="30"/>
      <c r="F223" s="29">
        <f t="shared" si="19"/>
        <v>315</v>
      </c>
      <c r="G223" s="28">
        <v>0</v>
      </c>
      <c r="H223" s="28">
        <v>3</v>
      </c>
      <c r="I223" s="28">
        <v>7</v>
      </c>
      <c r="J223" s="28">
        <v>305</v>
      </c>
      <c r="K223" s="2"/>
      <c r="L223" s="16"/>
      <c r="M223" s="27"/>
      <c r="N223" s="26"/>
      <c r="O223" s="25"/>
      <c r="P223" s="25"/>
      <c r="Q223" s="25"/>
    </row>
    <row r="224" spans="1:17" ht="21.75" customHeight="1" x14ac:dyDescent="0.25">
      <c r="A224" s="30" t="s">
        <v>158</v>
      </c>
      <c r="B224" s="30"/>
      <c r="C224" s="30"/>
      <c r="D224" s="30"/>
      <c r="E224" s="30"/>
      <c r="F224" s="29">
        <f t="shared" si="19"/>
        <v>261</v>
      </c>
      <c r="G224" s="28">
        <v>0</v>
      </c>
      <c r="H224" s="28">
        <v>2</v>
      </c>
      <c r="I224" s="28">
        <v>6</v>
      </c>
      <c r="J224" s="28">
        <v>253</v>
      </c>
      <c r="K224" s="2"/>
      <c r="L224" s="16"/>
      <c r="M224" s="27"/>
      <c r="N224" s="26"/>
      <c r="O224" s="25"/>
      <c r="P224" s="25"/>
      <c r="Q224" s="25"/>
    </row>
    <row r="225" spans="1:17" ht="21.75" customHeight="1" x14ac:dyDescent="0.25">
      <c r="A225" s="30" t="s">
        <v>157</v>
      </c>
      <c r="B225" s="30"/>
      <c r="C225" s="30"/>
      <c r="D225" s="30"/>
      <c r="E225" s="30"/>
      <c r="F225" s="29">
        <f t="shared" si="19"/>
        <v>224</v>
      </c>
      <c r="G225" s="28">
        <v>0</v>
      </c>
      <c r="H225" s="28">
        <v>25</v>
      </c>
      <c r="I225" s="28">
        <v>21</v>
      </c>
      <c r="J225" s="28">
        <v>178</v>
      </c>
      <c r="K225" s="2"/>
      <c r="L225" s="16"/>
      <c r="M225" s="27"/>
      <c r="N225" s="26"/>
      <c r="O225" s="25"/>
      <c r="P225" s="25"/>
      <c r="Q225" s="25"/>
    </row>
    <row r="226" spans="1:17" ht="21.75" customHeight="1" x14ac:dyDescent="0.25">
      <c r="A226" s="30" t="s">
        <v>156</v>
      </c>
      <c r="B226" s="30"/>
      <c r="C226" s="30"/>
      <c r="D226" s="30"/>
      <c r="E226" s="30"/>
      <c r="F226" s="29">
        <f t="shared" si="19"/>
        <v>8747</v>
      </c>
      <c r="G226" s="28">
        <v>0</v>
      </c>
      <c r="H226" s="28">
        <v>8747</v>
      </c>
      <c r="I226" s="28">
        <v>0</v>
      </c>
      <c r="J226" s="28">
        <v>0</v>
      </c>
      <c r="K226" s="2"/>
      <c r="L226" s="16"/>
      <c r="M226" s="27"/>
      <c r="N226" s="26"/>
      <c r="O226" s="25"/>
      <c r="P226" s="25"/>
      <c r="Q226" s="25"/>
    </row>
    <row r="227" spans="1:17" ht="21.75" customHeight="1" x14ac:dyDescent="0.25">
      <c r="A227" s="30" t="s">
        <v>155</v>
      </c>
      <c r="B227" s="30"/>
      <c r="C227" s="30"/>
      <c r="D227" s="30"/>
      <c r="E227" s="30"/>
      <c r="F227" s="29">
        <f t="shared" si="19"/>
        <v>15421</v>
      </c>
      <c r="G227" s="28">
        <v>0</v>
      </c>
      <c r="H227" s="28">
        <v>15421</v>
      </c>
      <c r="I227" s="28">
        <v>0</v>
      </c>
      <c r="J227" s="28">
        <v>0</v>
      </c>
      <c r="K227" s="2"/>
      <c r="L227" s="16"/>
      <c r="M227" s="27"/>
      <c r="N227" s="26"/>
      <c r="O227" s="25"/>
      <c r="P227" s="25"/>
      <c r="Q227" s="25"/>
    </row>
    <row r="228" spans="1:17" ht="21.75" customHeight="1" x14ac:dyDescent="0.25">
      <c r="A228" s="30" t="s">
        <v>154</v>
      </c>
      <c r="B228" s="30"/>
      <c r="C228" s="30"/>
      <c r="D228" s="30"/>
      <c r="E228" s="30"/>
      <c r="F228" s="29">
        <f t="shared" si="19"/>
        <v>14740</v>
      </c>
      <c r="G228" s="28">
        <v>0</v>
      </c>
      <c r="H228" s="28">
        <v>14740</v>
      </c>
      <c r="I228" s="28">
        <v>0</v>
      </c>
      <c r="J228" s="28">
        <v>0</v>
      </c>
      <c r="K228" s="2"/>
      <c r="L228" s="16"/>
      <c r="M228" s="27"/>
      <c r="N228" s="26"/>
      <c r="O228" s="25"/>
      <c r="P228" s="25"/>
      <c r="Q228" s="25"/>
    </row>
    <row r="229" spans="1:17" ht="21.75" customHeight="1" x14ac:dyDescent="0.25">
      <c r="A229" s="30" t="s">
        <v>153</v>
      </c>
      <c r="B229" s="30"/>
      <c r="C229" s="30"/>
      <c r="D229" s="30"/>
      <c r="E229" s="30"/>
      <c r="F229" s="29">
        <f t="shared" si="19"/>
        <v>23637</v>
      </c>
      <c r="G229" s="28">
        <v>0</v>
      </c>
      <c r="H229" s="28">
        <v>7108</v>
      </c>
      <c r="I229" s="28">
        <v>11126</v>
      </c>
      <c r="J229" s="28">
        <v>5403</v>
      </c>
      <c r="K229" s="2"/>
      <c r="L229" s="16"/>
      <c r="M229" s="27"/>
      <c r="N229" s="26"/>
      <c r="O229" s="25"/>
      <c r="P229" s="25"/>
      <c r="Q229" s="25"/>
    </row>
    <row r="230" spans="1:17" ht="21.75" customHeight="1" x14ac:dyDescent="0.25">
      <c r="A230" s="30" t="s">
        <v>152</v>
      </c>
      <c r="B230" s="30"/>
      <c r="C230" s="30"/>
      <c r="D230" s="30"/>
      <c r="E230" s="30"/>
      <c r="F230" s="29">
        <f t="shared" si="19"/>
        <v>11630</v>
      </c>
      <c r="G230" s="28">
        <v>0</v>
      </c>
      <c r="H230" s="28">
        <v>2736</v>
      </c>
      <c r="I230" s="28">
        <v>7902</v>
      </c>
      <c r="J230" s="28">
        <v>992</v>
      </c>
      <c r="K230" s="2"/>
      <c r="L230" s="16"/>
      <c r="M230" s="27"/>
      <c r="N230" s="26"/>
      <c r="O230" s="25"/>
      <c r="P230" s="25"/>
      <c r="Q230" s="25"/>
    </row>
    <row r="231" spans="1:17" ht="21.75" customHeight="1" x14ac:dyDescent="0.25">
      <c r="A231" s="30" t="s">
        <v>151</v>
      </c>
      <c r="B231" s="30"/>
      <c r="C231" s="30"/>
      <c r="D231" s="30"/>
      <c r="E231" s="30"/>
      <c r="F231" s="29">
        <f t="shared" si="19"/>
        <v>1550</v>
      </c>
      <c r="G231" s="28">
        <v>0</v>
      </c>
      <c r="H231" s="28">
        <v>105</v>
      </c>
      <c r="I231" s="28">
        <v>1424</v>
      </c>
      <c r="J231" s="28">
        <v>21</v>
      </c>
      <c r="K231" s="2"/>
      <c r="L231" s="16"/>
      <c r="M231" s="27"/>
      <c r="N231" s="26"/>
      <c r="O231" s="25"/>
      <c r="P231" s="25"/>
      <c r="Q231" s="25"/>
    </row>
    <row r="232" spans="1:17" ht="21.75" customHeight="1" x14ac:dyDescent="0.25">
      <c r="A232" s="30" t="s">
        <v>150</v>
      </c>
      <c r="B232" s="30"/>
      <c r="C232" s="30"/>
      <c r="D232" s="30"/>
      <c r="E232" s="30"/>
      <c r="F232" s="29">
        <f t="shared" si="19"/>
        <v>10644</v>
      </c>
      <c r="G232" s="28">
        <v>0</v>
      </c>
      <c r="H232" s="28">
        <v>0</v>
      </c>
      <c r="I232" s="28">
        <v>10644</v>
      </c>
      <c r="J232" s="28">
        <v>0</v>
      </c>
      <c r="K232" s="2"/>
      <c r="L232" s="16"/>
      <c r="M232" s="27"/>
      <c r="N232" s="26"/>
      <c r="O232" s="25"/>
      <c r="P232" s="25"/>
      <c r="Q232" s="25"/>
    </row>
    <row r="233" spans="1:17" ht="21.75" customHeight="1" x14ac:dyDescent="0.25">
      <c r="A233" s="30" t="s">
        <v>149</v>
      </c>
      <c r="B233" s="30"/>
      <c r="C233" s="30"/>
      <c r="D233" s="30"/>
      <c r="E233" s="30"/>
      <c r="F233" s="29">
        <f t="shared" si="19"/>
        <v>748</v>
      </c>
      <c r="G233" s="28">
        <v>0</v>
      </c>
      <c r="H233" s="28">
        <v>0</v>
      </c>
      <c r="I233" s="28">
        <v>748</v>
      </c>
      <c r="J233" s="28">
        <v>0</v>
      </c>
      <c r="K233" s="2"/>
      <c r="L233" s="16"/>
      <c r="M233" s="27"/>
      <c r="N233" s="26"/>
      <c r="O233" s="25"/>
      <c r="P233" s="25"/>
      <c r="Q233" s="25"/>
    </row>
    <row r="234" spans="1:17" ht="21.75" customHeight="1" x14ac:dyDescent="0.25">
      <c r="A234" s="30" t="s">
        <v>148</v>
      </c>
      <c r="B234" s="30"/>
      <c r="C234" s="30"/>
      <c r="D234" s="30"/>
      <c r="E234" s="30"/>
      <c r="F234" s="29">
        <f t="shared" si="19"/>
        <v>10905</v>
      </c>
      <c r="G234" s="28">
        <v>0</v>
      </c>
      <c r="H234" s="28">
        <v>0</v>
      </c>
      <c r="I234" s="28">
        <v>10905</v>
      </c>
      <c r="J234" s="28">
        <v>0</v>
      </c>
      <c r="K234" s="2"/>
      <c r="L234" s="16"/>
      <c r="M234" s="27"/>
      <c r="N234" s="26"/>
      <c r="O234" s="25"/>
      <c r="P234" s="25"/>
      <c r="Q234" s="25"/>
    </row>
    <row r="235" spans="1:17" ht="21.75" customHeight="1" x14ac:dyDescent="0.25">
      <c r="A235" s="30" t="s">
        <v>147</v>
      </c>
      <c r="B235" s="30"/>
      <c r="C235" s="30"/>
      <c r="D235" s="30"/>
      <c r="E235" s="30"/>
      <c r="F235" s="29">
        <f t="shared" si="19"/>
        <v>5722</v>
      </c>
      <c r="G235" s="28">
        <v>0</v>
      </c>
      <c r="H235" s="28">
        <v>55</v>
      </c>
      <c r="I235" s="28">
        <v>85</v>
      </c>
      <c r="J235" s="28">
        <v>5582</v>
      </c>
      <c r="K235" s="2"/>
      <c r="L235" s="16"/>
      <c r="M235" s="27"/>
      <c r="N235" s="26"/>
      <c r="O235" s="25"/>
      <c r="P235" s="25"/>
      <c r="Q235" s="25"/>
    </row>
    <row r="236" spans="1:17" ht="21.75" customHeight="1" x14ac:dyDescent="0.25">
      <c r="A236" s="30" t="s">
        <v>146</v>
      </c>
      <c r="B236" s="30"/>
      <c r="C236" s="30"/>
      <c r="D236" s="30"/>
      <c r="E236" s="30"/>
      <c r="F236" s="29">
        <f t="shared" si="19"/>
        <v>616</v>
      </c>
      <c r="G236" s="28">
        <v>0</v>
      </c>
      <c r="H236" s="28">
        <v>11</v>
      </c>
      <c r="I236" s="28">
        <v>3</v>
      </c>
      <c r="J236" s="28">
        <v>602</v>
      </c>
      <c r="K236" s="2"/>
      <c r="L236" s="16"/>
      <c r="M236" s="27"/>
      <c r="N236" s="26"/>
      <c r="O236" s="25"/>
      <c r="P236" s="25"/>
      <c r="Q236" s="25"/>
    </row>
    <row r="237" spans="1:17" ht="21.75" customHeight="1" x14ac:dyDescent="0.25">
      <c r="A237" s="30" t="s">
        <v>145</v>
      </c>
      <c r="B237" s="30"/>
      <c r="C237" s="30"/>
      <c r="D237" s="30"/>
      <c r="E237" s="30"/>
      <c r="F237" s="29">
        <f t="shared" si="19"/>
        <v>607</v>
      </c>
      <c r="G237" s="28">
        <v>0</v>
      </c>
      <c r="H237" s="28">
        <v>6</v>
      </c>
      <c r="I237" s="28">
        <v>9</v>
      </c>
      <c r="J237" s="28">
        <v>592</v>
      </c>
      <c r="K237" s="2"/>
      <c r="L237" s="16"/>
      <c r="M237" s="27"/>
      <c r="N237" s="26"/>
      <c r="O237" s="25"/>
      <c r="P237" s="25"/>
      <c r="Q237" s="25"/>
    </row>
    <row r="238" spans="1:17" ht="21.75" customHeight="1" x14ac:dyDescent="0.25">
      <c r="A238" s="30" t="s">
        <v>144</v>
      </c>
      <c r="B238" s="30"/>
      <c r="C238" s="30"/>
      <c r="D238" s="30"/>
      <c r="E238" s="30"/>
      <c r="F238" s="29">
        <f t="shared" si="19"/>
        <v>100</v>
      </c>
      <c r="G238" s="28">
        <v>0</v>
      </c>
      <c r="H238" s="28">
        <v>10</v>
      </c>
      <c r="I238" s="28">
        <v>13</v>
      </c>
      <c r="J238" s="28">
        <v>77</v>
      </c>
      <c r="K238" s="2"/>
      <c r="L238" s="16"/>
      <c r="M238" s="27"/>
      <c r="N238" s="26"/>
      <c r="O238" s="25"/>
      <c r="P238" s="25"/>
      <c r="Q238" s="25"/>
    </row>
    <row r="239" spans="1:17" ht="21.75" customHeight="1" x14ac:dyDescent="0.25">
      <c r="A239" s="30" t="s">
        <v>143</v>
      </c>
      <c r="B239" s="30"/>
      <c r="C239" s="30"/>
      <c r="D239" s="30"/>
      <c r="E239" s="30"/>
      <c r="F239" s="29">
        <f t="shared" si="19"/>
        <v>28190</v>
      </c>
      <c r="G239" s="28">
        <v>0</v>
      </c>
      <c r="H239" s="28">
        <v>10414</v>
      </c>
      <c r="I239" s="28">
        <v>8943</v>
      </c>
      <c r="J239" s="28">
        <v>8833</v>
      </c>
      <c r="K239" s="2"/>
      <c r="L239" s="16"/>
      <c r="M239" s="27"/>
      <c r="N239" s="26"/>
      <c r="O239" s="25"/>
      <c r="P239" s="25"/>
      <c r="Q239" s="25"/>
    </row>
    <row r="240" spans="1:17" ht="21.75" customHeight="1" x14ac:dyDescent="0.25">
      <c r="A240" s="30" t="s">
        <v>142</v>
      </c>
      <c r="B240" s="30"/>
      <c r="C240" s="30"/>
      <c r="D240" s="30"/>
      <c r="E240" s="30"/>
      <c r="F240" s="29">
        <f t="shared" si="19"/>
        <v>36863</v>
      </c>
      <c r="G240" s="28">
        <v>0</v>
      </c>
      <c r="H240" s="28">
        <v>11019</v>
      </c>
      <c r="I240" s="28">
        <v>8787</v>
      </c>
      <c r="J240" s="28">
        <v>17057</v>
      </c>
      <c r="K240" s="2"/>
      <c r="L240" s="16"/>
      <c r="M240" s="27"/>
      <c r="N240" s="26"/>
      <c r="O240" s="25"/>
      <c r="P240" s="25"/>
      <c r="Q240" s="25"/>
    </row>
    <row r="241" spans="1:17" ht="21.75" customHeight="1" x14ac:dyDescent="0.25">
      <c r="A241" s="30" t="s">
        <v>141</v>
      </c>
      <c r="B241" s="30"/>
      <c r="C241" s="30"/>
      <c r="D241" s="30"/>
      <c r="E241" s="30"/>
      <c r="F241" s="29">
        <f t="shared" si="19"/>
        <v>282</v>
      </c>
      <c r="G241" s="28">
        <v>0</v>
      </c>
      <c r="H241" s="28">
        <v>105</v>
      </c>
      <c r="I241" s="28">
        <v>77</v>
      </c>
      <c r="J241" s="28">
        <v>100</v>
      </c>
      <c r="K241" s="2"/>
      <c r="L241" s="16"/>
      <c r="M241" s="27"/>
      <c r="N241" s="26"/>
      <c r="O241" s="25"/>
      <c r="P241" s="25"/>
      <c r="Q241" s="25"/>
    </row>
    <row r="242" spans="1:17" ht="21.75" customHeight="1" x14ac:dyDescent="0.25">
      <c r="A242" s="181" t="s">
        <v>2</v>
      </c>
      <c r="B242" s="181"/>
      <c r="C242" s="181"/>
      <c r="D242" s="181"/>
      <c r="E242" s="181"/>
      <c r="F242" s="4">
        <f>SUM(F206:F241)</f>
        <v>343733</v>
      </c>
      <c r="G242" s="4">
        <f>SUM(G206:G241)</f>
        <v>11093</v>
      </c>
      <c r="H242" s="4">
        <f>SUM(H206:H241)</f>
        <v>127985</v>
      </c>
      <c r="I242" s="4">
        <f>SUM(I206:I241)</f>
        <v>118095</v>
      </c>
      <c r="J242" s="4">
        <f>SUM(J206:J241)</f>
        <v>86560</v>
      </c>
      <c r="K242" s="2"/>
      <c r="L242" s="16"/>
      <c r="M242" s="27"/>
      <c r="N242" s="26"/>
      <c r="O242" s="25"/>
      <c r="P242" s="25"/>
      <c r="Q242" s="25"/>
    </row>
    <row r="243" spans="1:17" ht="21.75" customHeight="1" x14ac:dyDescent="0.25">
      <c r="A243" s="182" t="s">
        <v>54</v>
      </c>
      <c r="B243" s="182"/>
      <c r="C243" s="182"/>
      <c r="D243" s="182"/>
      <c r="E243" s="182"/>
      <c r="F243" s="168">
        <f>SUM(G243:J243)</f>
        <v>1</v>
      </c>
      <c r="G243" s="168">
        <f>+G242/$F$242</f>
        <v>3.2272141458632136E-2</v>
      </c>
      <c r="H243" s="168">
        <f>+H242/$F$242</f>
        <v>0.37233841382701111</v>
      </c>
      <c r="I243" s="168">
        <f>+I242/$F$242</f>
        <v>0.34356608181350057</v>
      </c>
      <c r="J243" s="168">
        <f>+J242/$F$242</f>
        <v>0.25182336290085616</v>
      </c>
      <c r="K243" s="2"/>
      <c r="L243" s="16"/>
      <c r="M243" s="27"/>
      <c r="N243" s="26"/>
      <c r="O243" s="25"/>
      <c r="P243" s="25"/>
      <c r="Q243" s="25"/>
    </row>
    <row r="244" spans="1:17" x14ac:dyDescent="0.25">
      <c r="A244" s="24" t="s">
        <v>140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6"/>
      <c r="M244" s="16"/>
      <c r="N244" s="16"/>
      <c r="O244" s="16"/>
      <c r="P244" s="16"/>
      <c r="Q244" s="16"/>
    </row>
    <row r="245" spans="1:17" ht="3.75" customHeight="1" x14ac:dyDescent="0.25">
      <c r="A245" s="2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6"/>
      <c r="M245" s="16"/>
      <c r="N245" s="16"/>
      <c r="O245" s="16"/>
      <c r="P245" s="16"/>
      <c r="Q245" s="16"/>
    </row>
    <row r="246" spans="1:17" ht="3.75" customHeight="1" x14ac:dyDescent="0.25">
      <c r="A246" s="2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6"/>
      <c r="M246" s="16"/>
      <c r="N246" s="16"/>
      <c r="O246" s="16"/>
      <c r="P246" s="16"/>
      <c r="Q246" s="16"/>
    </row>
    <row r="247" spans="1:17" ht="16.5" thickBot="1" x14ac:dyDescent="0.3">
      <c r="A247" s="15" t="s">
        <v>139</v>
      </c>
      <c r="B247" s="14"/>
      <c r="C247" s="14"/>
      <c r="D247" s="14"/>
      <c r="E247" s="14"/>
      <c r="F247" s="14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3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 customHeight="1" x14ac:dyDescent="0.25">
      <c r="A249" s="183" t="s">
        <v>60</v>
      </c>
      <c r="B249" s="177"/>
      <c r="C249" s="177"/>
      <c r="D249" s="177"/>
      <c r="E249" s="178"/>
      <c r="F249" s="23" t="s">
        <v>2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 customHeight="1" x14ac:dyDescent="0.25">
      <c r="A250" s="22" t="s">
        <v>138</v>
      </c>
      <c r="B250" s="22"/>
      <c r="C250" s="22"/>
      <c r="D250" s="22"/>
      <c r="E250" s="22"/>
      <c r="F250" s="21">
        <v>1079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 customHeight="1" x14ac:dyDescent="0.25">
      <c r="A251" s="22" t="s">
        <v>137</v>
      </c>
      <c r="B251" s="22"/>
      <c r="C251" s="22"/>
      <c r="D251" s="22"/>
      <c r="E251" s="22"/>
      <c r="F251" s="21">
        <v>1966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 customHeight="1" x14ac:dyDescent="0.25">
      <c r="A252" s="22" t="s">
        <v>136</v>
      </c>
      <c r="B252" s="22"/>
      <c r="C252" s="22"/>
      <c r="D252" s="22"/>
      <c r="E252" s="22"/>
      <c r="F252" s="21">
        <v>12752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 customHeight="1" x14ac:dyDescent="0.25">
      <c r="A253" s="22" t="s">
        <v>135</v>
      </c>
      <c r="B253" s="22"/>
      <c r="C253" s="22"/>
      <c r="D253" s="22"/>
      <c r="E253" s="22"/>
      <c r="F253" s="21">
        <v>272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 customHeight="1" x14ac:dyDescent="0.25">
      <c r="A254" s="22" t="s">
        <v>134</v>
      </c>
      <c r="B254" s="22"/>
      <c r="C254" s="22"/>
      <c r="D254" s="22"/>
      <c r="E254" s="22"/>
      <c r="F254" s="21">
        <v>5471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 customHeight="1" x14ac:dyDescent="0.25">
      <c r="A255" s="22" t="s">
        <v>133</v>
      </c>
      <c r="B255" s="22"/>
      <c r="C255" s="22"/>
      <c r="D255" s="22"/>
      <c r="E255" s="22"/>
      <c r="F255" s="21">
        <v>120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 customHeight="1" x14ac:dyDescent="0.25">
      <c r="A256" s="22" t="s">
        <v>132</v>
      </c>
      <c r="B256" s="22"/>
      <c r="C256" s="22"/>
      <c r="D256" s="22"/>
      <c r="E256" s="22"/>
      <c r="F256" s="21">
        <v>4041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 customHeight="1" x14ac:dyDescent="0.25">
      <c r="A257" s="22" t="s">
        <v>131</v>
      </c>
      <c r="B257" s="22"/>
      <c r="C257" s="22"/>
      <c r="D257" s="22"/>
      <c r="E257" s="22"/>
      <c r="F257" s="21">
        <v>5421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 customHeight="1" x14ac:dyDescent="0.25">
      <c r="A258" s="22" t="s">
        <v>130</v>
      </c>
      <c r="B258" s="22"/>
      <c r="C258" s="22"/>
      <c r="D258" s="22"/>
      <c r="E258" s="22"/>
      <c r="F258" s="21">
        <v>97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 customHeight="1" x14ac:dyDescent="0.25">
      <c r="A259" s="22" t="s">
        <v>129</v>
      </c>
      <c r="B259" s="22"/>
      <c r="C259" s="22"/>
      <c r="D259" s="22"/>
      <c r="E259" s="22"/>
      <c r="F259" s="21">
        <v>168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 customHeight="1" x14ac:dyDescent="0.25">
      <c r="A260" s="22" t="s">
        <v>128</v>
      </c>
      <c r="B260" s="22"/>
      <c r="C260" s="22"/>
      <c r="D260" s="22"/>
      <c r="E260" s="22"/>
      <c r="F260" s="21">
        <v>6338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 customHeight="1" x14ac:dyDescent="0.25">
      <c r="A261" s="22" t="s">
        <v>127</v>
      </c>
      <c r="B261" s="22"/>
      <c r="C261" s="22"/>
      <c r="D261" s="22"/>
      <c r="E261" s="22"/>
      <c r="F261" s="21">
        <v>312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 customHeight="1" x14ac:dyDescent="0.25">
      <c r="A262" s="22" t="s">
        <v>126</v>
      </c>
      <c r="B262" s="22"/>
      <c r="C262" s="22"/>
      <c r="D262" s="22"/>
      <c r="E262" s="22"/>
      <c r="F262" s="21">
        <v>1384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 customHeight="1" x14ac:dyDescent="0.25">
      <c r="A263" s="22" t="s">
        <v>125</v>
      </c>
      <c r="B263" s="22"/>
      <c r="C263" s="22"/>
      <c r="D263" s="22"/>
      <c r="E263" s="22"/>
      <c r="F263" s="21">
        <v>3793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 customHeight="1" x14ac:dyDescent="0.25">
      <c r="A264" s="22" t="s">
        <v>124</v>
      </c>
      <c r="B264" s="22"/>
      <c r="C264" s="22"/>
      <c r="D264" s="22"/>
      <c r="E264" s="22"/>
      <c r="F264" s="21">
        <v>421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 customHeight="1" x14ac:dyDescent="0.25">
      <c r="A265" s="22" t="s">
        <v>123</v>
      </c>
      <c r="B265" s="22"/>
      <c r="C265" s="22"/>
      <c r="D265" s="22"/>
      <c r="E265" s="22"/>
      <c r="F265" s="21">
        <v>436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 customHeight="1" x14ac:dyDescent="0.25">
      <c r="A266" s="22" t="s">
        <v>122</v>
      </c>
      <c r="B266" s="22"/>
      <c r="C266" s="22"/>
      <c r="D266" s="22"/>
      <c r="E266" s="22"/>
      <c r="F266" s="21">
        <v>187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 customHeight="1" x14ac:dyDescent="0.25">
      <c r="A267" s="22" t="s">
        <v>121</v>
      </c>
      <c r="B267" s="22"/>
      <c r="C267" s="22"/>
      <c r="D267" s="22"/>
      <c r="E267" s="22"/>
      <c r="F267" s="21">
        <v>84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" customHeight="1" x14ac:dyDescent="0.25">
      <c r="A268" s="22" t="s">
        <v>120</v>
      </c>
      <c r="B268" s="22"/>
      <c r="C268" s="22"/>
      <c r="D268" s="22"/>
      <c r="E268" s="22"/>
      <c r="F268" s="21">
        <v>370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" customHeight="1" x14ac:dyDescent="0.25">
      <c r="A269" s="22" t="s">
        <v>119</v>
      </c>
      <c r="B269" s="22"/>
      <c r="C269" s="22"/>
      <c r="D269" s="22"/>
      <c r="E269" s="22"/>
      <c r="F269" s="21">
        <v>496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" customHeight="1" x14ac:dyDescent="0.25">
      <c r="A270" s="22" t="s">
        <v>118</v>
      </c>
      <c r="B270" s="22"/>
      <c r="C270" s="22"/>
      <c r="D270" s="22"/>
      <c r="E270" s="22"/>
      <c r="F270" s="21">
        <v>156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" customHeight="1" x14ac:dyDescent="0.25">
      <c r="A271" s="22" t="s">
        <v>117</v>
      </c>
      <c r="B271" s="22"/>
      <c r="C271" s="22"/>
      <c r="D271" s="22"/>
      <c r="E271" s="22"/>
      <c r="F271" s="21">
        <v>255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" customHeight="1" x14ac:dyDescent="0.25">
      <c r="A272" s="22" t="s">
        <v>116</v>
      </c>
      <c r="B272" s="22"/>
      <c r="C272" s="22"/>
      <c r="D272" s="22"/>
      <c r="E272" s="22"/>
      <c r="F272" s="21">
        <v>41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" customHeight="1" x14ac:dyDescent="0.25">
      <c r="A273" s="22" t="s">
        <v>115</v>
      </c>
      <c r="B273" s="22"/>
      <c r="C273" s="22"/>
      <c r="D273" s="22"/>
      <c r="E273" s="22"/>
      <c r="F273" s="21">
        <v>22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" customHeight="1" x14ac:dyDescent="0.25">
      <c r="A274" s="22" t="s">
        <v>114</v>
      </c>
      <c r="B274" s="22"/>
      <c r="C274" s="22"/>
      <c r="D274" s="22"/>
      <c r="E274" s="22"/>
      <c r="F274" s="21">
        <v>18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5" customHeight="1" x14ac:dyDescent="0.25">
      <c r="A275" s="22" t="s">
        <v>113</v>
      </c>
      <c r="B275" s="22"/>
      <c r="C275" s="22"/>
      <c r="D275" s="22"/>
      <c r="E275" s="22"/>
      <c r="F275" s="21">
        <v>3050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5" customHeight="1" x14ac:dyDescent="0.25">
      <c r="A276" s="22" t="s">
        <v>112</v>
      </c>
      <c r="B276" s="22"/>
      <c r="C276" s="22"/>
      <c r="D276" s="22"/>
      <c r="E276" s="22"/>
      <c r="F276" s="21">
        <v>129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" customHeight="1" x14ac:dyDescent="0.25">
      <c r="A277" s="22" t="s">
        <v>111</v>
      </c>
      <c r="B277" s="22"/>
      <c r="C277" s="22"/>
      <c r="D277" s="22"/>
      <c r="E277" s="22"/>
      <c r="F277" s="21">
        <v>10748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" customHeight="1" x14ac:dyDescent="0.25">
      <c r="A278" s="22" t="s">
        <v>110</v>
      </c>
      <c r="B278" s="22"/>
      <c r="C278" s="22"/>
      <c r="D278" s="22"/>
      <c r="E278" s="22"/>
      <c r="F278" s="21">
        <v>7777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5" customHeight="1" x14ac:dyDescent="0.25">
      <c r="A279" s="22" t="s">
        <v>109</v>
      </c>
      <c r="B279" s="22"/>
      <c r="C279" s="22"/>
      <c r="D279" s="22"/>
      <c r="E279" s="22"/>
      <c r="F279" s="21">
        <v>11321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5" customHeight="1" x14ac:dyDescent="0.25">
      <c r="A280" s="22" t="s">
        <v>108</v>
      </c>
      <c r="B280" s="22"/>
      <c r="C280" s="22"/>
      <c r="D280" s="22"/>
      <c r="E280" s="22"/>
      <c r="F280" s="21">
        <v>8091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5" customHeight="1" x14ac:dyDescent="0.25">
      <c r="A281" s="22" t="s">
        <v>107</v>
      </c>
      <c r="B281" s="22"/>
      <c r="C281" s="22"/>
      <c r="D281" s="22"/>
      <c r="E281" s="22"/>
      <c r="F281" s="21">
        <v>331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5" customHeight="1" x14ac:dyDescent="0.25">
      <c r="A282" s="22" t="s">
        <v>106</v>
      </c>
      <c r="B282" s="22"/>
      <c r="C282" s="22"/>
      <c r="D282" s="22"/>
      <c r="E282" s="22"/>
      <c r="F282" s="21">
        <v>33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5" customHeight="1" x14ac:dyDescent="0.25">
      <c r="A283" s="22" t="s">
        <v>105</v>
      </c>
      <c r="B283" s="22"/>
      <c r="C283" s="22"/>
      <c r="D283" s="22"/>
      <c r="E283" s="22"/>
      <c r="F283" s="21">
        <v>84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5" customHeight="1" x14ac:dyDescent="0.25">
      <c r="A284" s="22" t="s">
        <v>104</v>
      </c>
      <c r="B284" s="22"/>
      <c r="C284" s="22"/>
      <c r="D284" s="22"/>
      <c r="E284" s="22"/>
      <c r="F284" s="21">
        <v>63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5" customHeight="1" x14ac:dyDescent="0.25">
      <c r="A285" s="22" t="s">
        <v>103</v>
      </c>
      <c r="B285" s="22"/>
      <c r="C285" s="22"/>
      <c r="D285" s="22"/>
      <c r="E285" s="22"/>
      <c r="F285" s="21">
        <v>21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5" customHeight="1" x14ac:dyDescent="0.25">
      <c r="A286" s="22" t="s">
        <v>102</v>
      </c>
      <c r="B286" s="22"/>
      <c r="C286" s="22"/>
      <c r="D286" s="22"/>
      <c r="E286" s="22"/>
      <c r="F286" s="21">
        <v>69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5" customHeight="1" x14ac:dyDescent="0.25">
      <c r="A287" s="22" t="s">
        <v>101</v>
      </c>
      <c r="B287" s="22"/>
      <c r="C287" s="22"/>
      <c r="D287" s="22"/>
      <c r="E287" s="22"/>
      <c r="F287" s="21">
        <v>167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5" customHeight="1" x14ac:dyDescent="0.25">
      <c r="A288" s="22" t="s">
        <v>100</v>
      </c>
      <c r="B288" s="22"/>
      <c r="C288" s="22"/>
      <c r="D288" s="22"/>
      <c r="E288" s="22"/>
      <c r="F288" s="21">
        <v>35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5" customHeight="1" x14ac:dyDescent="0.25">
      <c r="A289" s="22" t="s">
        <v>99</v>
      </c>
      <c r="B289" s="22"/>
      <c r="C289" s="22"/>
      <c r="D289" s="22"/>
      <c r="E289" s="22"/>
      <c r="F289" s="21">
        <v>3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5" customHeight="1" x14ac:dyDescent="0.25">
      <c r="A290" s="22" t="s">
        <v>98</v>
      </c>
      <c r="B290" s="22"/>
      <c r="C290" s="22"/>
      <c r="D290" s="22"/>
      <c r="E290" s="22"/>
      <c r="F290" s="21">
        <v>0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5" customHeight="1" x14ac:dyDescent="0.25">
      <c r="A291" s="22" t="s">
        <v>97</v>
      </c>
      <c r="B291" s="22"/>
      <c r="C291" s="22"/>
      <c r="D291" s="22"/>
      <c r="E291" s="22"/>
      <c r="F291" s="21">
        <v>0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5" customHeight="1" x14ac:dyDescent="0.25">
      <c r="A292" s="22" t="s">
        <v>96</v>
      </c>
      <c r="B292" s="22"/>
      <c r="C292" s="22"/>
      <c r="D292" s="22"/>
      <c r="E292" s="22"/>
      <c r="F292" s="21">
        <v>0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5" customHeight="1" x14ac:dyDescent="0.25">
      <c r="A293" s="22" t="s">
        <v>95</v>
      </c>
      <c r="B293" s="22"/>
      <c r="C293" s="22"/>
      <c r="D293" s="22"/>
      <c r="E293" s="22"/>
      <c r="F293" s="21">
        <v>0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5" customHeight="1" x14ac:dyDescent="0.25">
      <c r="A294" s="22" t="s">
        <v>94</v>
      </c>
      <c r="B294" s="22"/>
      <c r="C294" s="22"/>
      <c r="D294" s="22"/>
      <c r="E294" s="22"/>
      <c r="F294" s="21">
        <v>0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5" customHeight="1" x14ac:dyDescent="0.25">
      <c r="A295" s="22" t="s">
        <v>93</v>
      </c>
      <c r="B295" s="22"/>
      <c r="C295" s="22"/>
      <c r="D295" s="22"/>
      <c r="E295" s="22"/>
      <c r="F295" s="21">
        <v>0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5" customHeight="1" x14ac:dyDescent="0.25">
      <c r="A296" s="22" t="s">
        <v>92</v>
      </c>
      <c r="B296" s="22"/>
      <c r="C296" s="22"/>
      <c r="D296" s="22"/>
      <c r="E296" s="22"/>
      <c r="F296" s="21">
        <v>0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5" customHeight="1" x14ac:dyDescent="0.25">
      <c r="A297" s="22" t="s">
        <v>91</v>
      </c>
      <c r="B297" s="22"/>
      <c r="C297" s="22"/>
      <c r="D297" s="22"/>
      <c r="E297" s="22"/>
      <c r="F297" s="21">
        <v>2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5" customHeight="1" x14ac:dyDescent="0.25">
      <c r="A298" s="22" t="s">
        <v>90</v>
      </c>
      <c r="B298" s="22"/>
      <c r="C298" s="22"/>
      <c r="D298" s="22"/>
      <c r="E298" s="22"/>
      <c r="F298" s="21">
        <v>2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5" customHeight="1" x14ac:dyDescent="0.25">
      <c r="A299" s="20" t="s">
        <v>89</v>
      </c>
      <c r="B299" s="20"/>
      <c r="C299" s="20"/>
      <c r="D299" s="20"/>
      <c r="E299" s="20"/>
      <c r="F299" s="19">
        <v>45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5" customHeight="1" x14ac:dyDescent="0.25">
      <c r="A300" s="173" t="s">
        <v>2</v>
      </c>
      <c r="B300" s="174"/>
      <c r="C300" s="174"/>
      <c r="D300" s="174"/>
      <c r="E300" s="175"/>
      <c r="F300" s="4">
        <f>SUM(F250:F299)</f>
        <v>87671</v>
      </c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3.75" customHeight="1" x14ac:dyDescent="0.25">
      <c r="A301" s="18"/>
      <c r="B301" s="18"/>
      <c r="C301" s="18"/>
      <c r="D301" s="18"/>
      <c r="E301" s="18"/>
      <c r="F301" s="1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1:17" ht="16.5" thickBot="1" x14ac:dyDescent="0.3">
      <c r="A302" s="15" t="s">
        <v>88</v>
      </c>
      <c r="B302" s="14"/>
      <c r="C302" s="14"/>
      <c r="D302" s="14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3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5" customHeight="1" x14ac:dyDescent="0.25">
      <c r="A304" s="5" t="s">
        <v>87</v>
      </c>
      <c r="B304" s="12" t="s">
        <v>2</v>
      </c>
      <c r="C304" s="12" t="s">
        <v>18</v>
      </c>
      <c r="D304" s="2"/>
      <c r="E304" s="2"/>
      <c r="F304" s="2"/>
    </row>
    <row r="305" spans="1:17" ht="15" customHeight="1" x14ac:dyDescent="0.25">
      <c r="A305" s="11" t="s">
        <v>66</v>
      </c>
      <c r="B305" s="7">
        <f>SUM(C305:C305)</f>
        <v>11093</v>
      </c>
      <c r="C305" s="9">
        <v>11093</v>
      </c>
      <c r="D305" s="2"/>
      <c r="E305" s="2"/>
      <c r="F305" s="2"/>
    </row>
    <row r="306" spans="1:17" ht="15" customHeight="1" x14ac:dyDescent="0.25">
      <c r="A306" s="10" t="s">
        <v>63</v>
      </c>
      <c r="B306" s="7">
        <f>SUM(C306:C306)</f>
        <v>127985</v>
      </c>
      <c r="C306" s="9">
        <v>127985</v>
      </c>
      <c r="D306" s="2"/>
      <c r="E306" s="2"/>
      <c r="F306" s="2"/>
    </row>
    <row r="307" spans="1:17" ht="15" customHeight="1" x14ac:dyDescent="0.25">
      <c r="A307" s="10" t="s">
        <v>65</v>
      </c>
      <c r="B307" s="7">
        <f>SUM(C307:C307)</f>
        <v>118095</v>
      </c>
      <c r="C307" s="9">
        <v>118095</v>
      </c>
      <c r="D307" s="2"/>
      <c r="E307" s="2"/>
      <c r="F307" s="2"/>
    </row>
    <row r="308" spans="1:17" ht="15" customHeight="1" x14ac:dyDescent="0.25">
      <c r="A308" s="8" t="s">
        <v>64</v>
      </c>
      <c r="B308" s="169">
        <f>SUM(C308:C308)</f>
        <v>174231</v>
      </c>
      <c r="C308" s="6">
        <v>174231</v>
      </c>
      <c r="D308" s="2"/>
      <c r="E308" s="2"/>
      <c r="F308" s="2"/>
    </row>
    <row r="309" spans="1:17" ht="15" customHeight="1" x14ac:dyDescent="0.25">
      <c r="A309" s="5" t="s">
        <v>2</v>
      </c>
      <c r="B309" s="4">
        <f>+SUM(C309:C309)</f>
        <v>431404</v>
      </c>
      <c r="C309" s="4">
        <f t="shared" ref="C309" si="20">+C305+C306+C307+C308</f>
        <v>431404</v>
      </c>
      <c r="D309" s="2"/>
      <c r="E309" s="2"/>
      <c r="F309" s="2"/>
    </row>
    <row r="310" spans="1:17" ht="3.75" customHeight="1" x14ac:dyDescent="0.25">
      <c r="A310" s="2"/>
      <c r="B310" s="2"/>
      <c r="C310" s="2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</sheetData>
  <mergeCells count="51">
    <mergeCell ref="I45:J45"/>
    <mergeCell ref="A2:Q2"/>
    <mergeCell ref="A5:Q5"/>
    <mergeCell ref="A6:Q6"/>
    <mergeCell ref="A7:Q7"/>
    <mergeCell ref="A8:Q8"/>
    <mergeCell ref="K130:L130"/>
    <mergeCell ref="N97:N98"/>
    <mergeCell ref="O97:Q97"/>
    <mergeCell ref="A97:A98"/>
    <mergeCell ref="B97:B98"/>
    <mergeCell ref="C97:C98"/>
    <mergeCell ref="K128:O128"/>
    <mergeCell ref="A130:B130"/>
    <mergeCell ref="J97:J98"/>
    <mergeCell ref="K97:M97"/>
    <mergeCell ref="H114:Q114"/>
    <mergeCell ref="A128:E128"/>
    <mergeCell ref="E97:E98"/>
    <mergeCell ref="F97:F98"/>
    <mergeCell ref="D97:D98"/>
    <mergeCell ref="H97:H98"/>
    <mergeCell ref="O205:Q205"/>
    <mergeCell ref="A135:B135"/>
    <mergeCell ref="K135:L135"/>
    <mergeCell ref="A136:B136"/>
    <mergeCell ref="K136:L136"/>
    <mergeCell ref="A169:A170"/>
    <mergeCell ref="B169:B170"/>
    <mergeCell ref="C169:E169"/>
    <mergeCell ref="A133:B133"/>
    <mergeCell ref="A132:B132"/>
    <mergeCell ref="K132:L132"/>
    <mergeCell ref="A131:B131"/>
    <mergeCell ref="K131:L131"/>
    <mergeCell ref="I97:I98"/>
    <mergeCell ref="K133:L133"/>
    <mergeCell ref="A134:B134"/>
    <mergeCell ref="A300:E300"/>
    <mergeCell ref="A198:N198"/>
    <mergeCell ref="A205:E205"/>
    <mergeCell ref="M205:N207"/>
    <mergeCell ref="F169:G169"/>
    <mergeCell ref="H169:I169"/>
    <mergeCell ref="J169:N169"/>
    <mergeCell ref="A242:E242"/>
    <mergeCell ref="A243:E243"/>
    <mergeCell ref="A249:E249"/>
    <mergeCell ref="A217:E217"/>
    <mergeCell ref="A218:E218"/>
    <mergeCell ref="K134:L134"/>
  </mergeCells>
  <printOptions horizontalCentered="1"/>
  <pageMargins left="0.51181102362204722" right="0.51181102362204722" top="0.39370078740157483" bottom="0.19685039370078741" header="0.31496062992125984" footer="0.31496062992125984"/>
  <pageSetup scale="54" fitToHeight="0" orientation="landscape" horizontalDpi="4294967295" verticalDpi="4294967295" r:id="rId1"/>
  <rowBreaks count="4" manualBreakCount="4">
    <brk id="93" max="16" man="1"/>
    <brk id="149" max="16" man="1"/>
    <brk id="198" max="16" man="1"/>
    <brk id="24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2020-02-14T22:37:48Z</cp:lastPrinted>
  <dcterms:created xsi:type="dcterms:W3CDTF">2014-04-07T17:49:13Z</dcterms:created>
  <dcterms:modified xsi:type="dcterms:W3CDTF">2020-02-21T21:24:54Z</dcterms:modified>
</cp:coreProperties>
</file>