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Casos CEM" sheetId="5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CEM'!$A$1:$Q$97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J95" i="53" l="1"/>
  <c r="I95" i="53"/>
  <c r="H95" i="53"/>
  <c r="G95" i="53"/>
  <c r="F95" i="53"/>
  <c r="E95" i="53"/>
  <c r="D95" i="53"/>
  <c r="C95" i="53"/>
  <c r="B95" i="53"/>
  <c r="B94" i="53"/>
  <c r="B93" i="53"/>
  <c r="B92" i="53"/>
  <c r="B91" i="53"/>
  <c r="O84" i="53"/>
  <c r="N84" i="53"/>
  <c r="M84" i="53" s="1"/>
  <c r="M83" i="53"/>
  <c r="M82" i="53"/>
  <c r="M81" i="53"/>
  <c r="M80" i="53"/>
  <c r="C85" i="53"/>
  <c r="D85" i="53"/>
  <c r="E85" i="53"/>
  <c r="E84" i="53"/>
  <c r="D84" i="53"/>
  <c r="C83" i="53"/>
  <c r="C82" i="53"/>
  <c r="C81" i="53"/>
  <c r="C80" i="53"/>
  <c r="J74" i="53"/>
  <c r="I74" i="53"/>
  <c r="H74" i="53"/>
  <c r="G74" i="53"/>
  <c r="F74" i="53"/>
  <c r="E74" i="53"/>
  <c r="D74" i="53"/>
  <c r="C74" i="53"/>
  <c r="B73" i="53"/>
  <c r="B72" i="53"/>
  <c r="B74" i="53" s="1"/>
  <c r="B71" i="53"/>
  <c r="B70" i="53"/>
  <c r="G58" i="53"/>
  <c r="F58" i="53"/>
  <c r="E58" i="53"/>
  <c r="D58" i="53"/>
  <c r="C58" i="53"/>
  <c r="B57" i="53"/>
  <c r="B56" i="53"/>
  <c r="B55" i="53"/>
  <c r="B54" i="53"/>
  <c r="B53" i="53"/>
  <c r="B52" i="53"/>
  <c r="B51" i="53"/>
  <c r="B50" i="53"/>
  <c r="B49" i="53"/>
  <c r="B48" i="53"/>
  <c r="B47" i="53"/>
  <c r="B46" i="53"/>
  <c r="B58" i="53" s="1"/>
  <c r="K48" i="53"/>
  <c r="I20" i="53"/>
  <c r="H20" i="53"/>
  <c r="G20" i="53"/>
  <c r="J19" i="53"/>
  <c r="J18" i="53"/>
  <c r="J17" i="53"/>
  <c r="J16" i="53"/>
  <c r="J20" i="53" s="1"/>
  <c r="D28" i="53"/>
  <c r="D29" i="53" s="1"/>
  <c r="C28" i="53"/>
  <c r="B27" i="53"/>
  <c r="B26" i="53"/>
  <c r="B25" i="53"/>
  <c r="B24" i="53"/>
  <c r="B23" i="53"/>
  <c r="B22" i="53"/>
  <c r="B21" i="53"/>
  <c r="B20" i="53"/>
  <c r="B19" i="53"/>
  <c r="B18" i="53"/>
  <c r="B17" i="53"/>
  <c r="B16" i="53"/>
  <c r="B28" i="53" s="1"/>
  <c r="B29" i="53" s="1"/>
  <c r="C84" i="53" l="1"/>
  <c r="J75" i="53"/>
  <c r="D75" i="53"/>
  <c r="B75" i="53"/>
  <c r="I75" i="53"/>
  <c r="G75" i="53"/>
  <c r="F75" i="53"/>
  <c r="C75" i="53"/>
  <c r="E75" i="53"/>
  <c r="H75" i="53"/>
  <c r="G59" i="53"/>
  <c r="F59" i="53"/>
  <c r="B59" i="53"/>
  <c r="C59" i="53"/>
  <c r="D59" i="53"/>
  <c r="E59" i="53"/>
  <c r="C29" i="53"/>
  <c r="F96" i="53" l="1"/>
  <c r="C96" i="53"/>
  <c r="L47" i="53"/>
  <c r="D96" i="53" l="1"/>
  <c r="J96" i="53"/>
  <c r="B96" i="53"/>
  <c r="E96" i="53"/>
  <c r="I96" i="53"/>
  <c r="H96" i="53"/>
  <c r="G96" i="53"/>
  <c r="L46" i="53"/>
  <c r="L48" i="53" s="1"/>
  <c r="P74" i="53" l="1"/>
  <c r="O74" i="53"/>
  <c r="N74" i="53"/>
  <c r="M74" i="53"/>
  <c r="P73" i="53"/>
  <c r="O73" i="53"/>
  <c r="N73" i="53"/>
  <c r="M73" i="53"/>
  <c r="P72" i="53"/>
  <c r="O72" i="53"/>
  <c r="N72" i="53"/>
  <c r="M72" i="53"/>
  <c r="P71" i="53"/>
  <c r="P75" i="53" s="1"/>
  <c r="O71" i="53"/>
  <c r="N71" i="53"/>
  <c r="M71" i="53"/>
  <c r="N75" i="53" l="1"/>
  <c r="M75" i="53"/>
  <c r="O75" i="53"/>
  <c r="N85" i="53"/>
  <c r="O85" i="53"/>
  <c r="M85" i="53" l="1"/>
</calcChain>
</file>

<file path=xl/sharedStrings.xml><?xml version="1.0" encoding="utf-8"?>
<sst xmlns="http://schemas.openxmlformats.org/spreadsheetml/2006/main" count="130" uniqueCount="79">
  <si>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</si>
  <si>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</si>
  <si>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</si>
  <si>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</si>
  <si>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</si>
  <si>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</si>
  <si>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</si>
  <si>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</si>
  <si>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</si>
  <si>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</si>
  <si>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</si>
  <si>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</si>
  <si>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</si>
  <si>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</si>
  <si>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Otro</t>
  </si>
  <si>
    <t>%</t>
  </si>
  <si>
    <t>Mujer</t>
  </si>
  <si>
    <t>Hombre</t>
  </si>
  <si>
    <t>Económica o patrimonial</t>
  </si>
  <si>
    <t>Sexual</t>
  </si>
  <si>
    <t>Física</t>
  </si>
  <si>
    <t>Psicológica</t>
  </si>
  <si>
    <t>Personas Adultas Mayores</t>
  </si>
  <si>
    <t>Personas Adultas</t>
  </si>
  <si>
    <t>Adolescentes</t>
  </si>
  <si>
    <t>Niños y niñas</t>
  </si>
  <si>
    <t>Continuador</t>
  </si>
  <si>
    <t>Derivado</t>
  </si>
  <si>
    <t>Reincidente</t>
  </si>
  <si>
    <t>Reingreso</t>
  </si>
  <si>
    <t>Nuevo</t>
  </si>
  <si>
    <t>Casos atendidos por condición del caso según mes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</si>
  <si>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</si>
  <si>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No</t>
  </si>
  <si>
    <t>Si</t>
  </si>
  <si>
    <t>Económica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</si>
  <si>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</si>
  <si>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</si>
  <si>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</si>
  <si>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</si>
  <si>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</si>
  <si>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</si>
  <si>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</si>
  <si>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</si>
  <si>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</si>
  <si>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Efectos de alcohol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</si>
  <si>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</si>
  <si>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</si>
  <si>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</si>
  <si>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</si>
  <si>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</si>
  <si>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</si>
  <si>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</si>
  <si>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</si>
  <si>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</si>
  <si>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</si>
  <si>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</si>
  <si>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</si>
  <si>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</si>
  <si>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</si>
  <si>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</si>
  <si>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</si>
  <si>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</si>
  <si>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</si>
  <si>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t>Cantidad</t>
  </si>
  <si>
    <t>Víctima ha interpuesto denuncia?</t>
  </si>
  <si>
    <t>Denuncias interpuestas por los ultimos hechos de violencia previa a la intervención del CEM</t>
  </si>
  <si>
    <t>Centro de Salud</t>
  </si>
  <si>
    <t>Comisaría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</si>
  <si>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</si>
  <si>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</si>
  <si>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</si>
  <si>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</si>
  <si>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</si>
  <si>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</si>
  <si>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</si>
  <si>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</si>
  <si>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CENTROS EMERGENCIA MUJER A NIVEL NACIONAL</t>
  </si>
  <si>
    <t>Periodo 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</si>
</sst>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8"/>
      <name val="Arial Narrow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u/>
      <vertAlign val="superscript"/>
      <sz val="15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3" fillId="0" borderId="0" applyBorder="0"/>
    <xf numFmtId="0" fontId="3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0" fillId="3" borderId="0" xfId="0" applyFill="1" applyAlignment="1">
      <alignment vertical="center"/>
    </xf>
    <xf numFmtId="0" fontId="3" fillId="3" borderId="0" xfId="3" applyFill="1" applyAlignment="1">
      <alignment vertical="center"/>
    </xf>
    <xf numFmtId="3" fontId="3" fillId="3" borderId="0" xfId="3" applyNumberFormat="1" applyFill="1" applyAlignment="1">
      <alignment vertical="center"/>
    </xf>
    <xf numFmtId="0" fontId="3" fillId="3" borderId="4" xfId="3" applyFill="1" applyBorder="1" applyAlignment="1">
      <alignment vertical="center"/>
    </xf>
    <xf numFmtId="0" fontId="7" fillId="3" borderId="4" xfId="3" applyFont="1" applyFill="1" applyBorder="1" applyAlignment="1">
      <alignment vertical="center"/>
    </xf>
    <xf numFmtId="0" fontId="3" fillId="2" borderId="0" xfId="3" applyFill="1" applyAlignment="1">
      <alignment vertical="center"/>
    </xf>
    <xf numFmtId="3" fontId="3" fillId="2" borderId="0" xfId="3" applyNumberFormat="1" applyFill="1" applyAlignment="1">
      <alignment horizontal="center" vertical="center"/>
    </xf>
    <xf numFmtId="165" fontId="6" fillId="4" borderId="4" xfId="4" applyNumberFormat="1" applyFont="1" applyFill="1" applyBorder="1" applyAlignment="1">
      <alignment horizontal="center" vertical="center"/>
    </xf>
    <xf numFmtId="0" fontId="6" fillId="4" borderId="4" xfId="3" applyFont="1" applyFill="1" applyBorder="1" applyAlignment="1">
      <alignment vertical="center"/>
    </xf>
    <xf numFmtId="3" fontId="5" fillId="4" borderId="1" xfId="3" applyNumberFormat="1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left" vertical="center"/>
    </xf>
    <xf numFmtId="0" fontId="9" fillId="3" borderId="0" xfId="3" applyFont="1" applyFill="1" applyAlignment="1">
      <alignment horizontal="center" vertical="center" wrapText="1"/>
    </xf>
    <xf numFmtId="0" fontId="4" fillId="5" borderId="0" xfId="3" applyFont="1" applyFill="1" applyAlignment="1">
      <alignment vertical="center" wrapText="1"/>
    </xf>
    <xf numFmtId="0" fontId="10" fillId="3" borderId="4" xfId="3" applyFont="1" applyFill="1" applyBorder="1" applyAlignment="1">
      <alignment vertical="center"/>
    </xf>
    <xf numFmtId="3" fontId="6" fillId="4" borderId="2" xfId="3" applyNumberFormat="1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justify" vertical="center"/>
    </xf>
    <xf numFmtId="0" fontId="12" fillId="3" borderId="4" xfId="3" applyFont="1" applyFill="1" applyBorder="1" applyAlignment="1">
      <alignment vertical="center"/>
    </xf>
    <xf numFmtId="0" fontId="3" fillId="3" borderId="0" xfId="3" applyFill="1" applyAlignment="1">
      <alignment horizontal="center" vertical="center"/>
    </xf>
    <xf numFmtId="9" fontId="6" fillId="4" borderId="4" xfId="4" applyFont="1" applyFill="1" applyBorder="1" applyAlignment="1">
      <alignment horizontal="center" vertical="center"/>
    </xf>
    <xf numFmtId="3" fontId="4" fillId="5" borderId="0" xfId="3" applyNumberFormat="1" applyFont="1" applyFill="1" applyAlignment="1">
      <alignment horizontal="center" vertical="center"/>
    </xf>
    <xf numFmtId="3" fontId="5" fillId="4" borderId="3" xfId="3" applyNumberFormat="1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left" vertical="center"/>
    </xf>
    <xf numFmtId="0" fontId="6" fillId="4" borderId="1" xfId="3" applyFont="1" applyFill="1" applyBorder="1" applyAlignment="1">
      <alignment horizontal="left" vertical="center"/>
    </xf>
    <xf numFmtId="0" fontId="12" fillId="3" borderId="0" xfId="3" applyFont="1" applyFill="1" applyAlignment="1">
      <alignment vertical="center"/>
    </xf>
    <xf numFmtId="9" fontId="3" fillId="3" borderId="0" xfId="4" applyFill="1" applyAlignment="1">
      <alignment horizontal="center" vertical="center"/>
    </xf>
    <xf numFmtId="0" fontId="4" fillId="2" borderId="0" xfId="3" applyFont="1" applyFill="1" applyAlignment="1">
      <alignment horizontal="left" vertical="center"/>
    </xf>
    <xf numFmtId="9" fontId="14" fillId="3" borderId="0" xfId="4" applyFont="1" applyFill="1" applyAlignment="1">
      <alignment horizontal="center" vertical="center"/>
    </xf>
    <xf numFmtId="0" fontId="14" fillId="3" borderId="0" xfId="3" applyFont="1" applyFill="1" applyAlignment="1">
      <alignment vertical="center"/>
    </xf>
    <xf numFmtId="0" fontId="6" fillId="2" borderId="0" xfId="3" applyFont="1" applyFill="1" applyAlignment="1">
      <alignment horizontal="left" vertical="center"/>
    </xf>
    <xf numFmtId="165" fontId="14" fillId="4" borderId="4" xfId="4" applyNumberFormat="1" applyFont="1" applyFill="1" applyBorder="1" applyAlignment="1">
      <alignment horizontal="center" vertical="center"/>
    </xf>
    <xf numFmtId="0" fontId="14" fillId="4" borderId="4" xfId="3" applyFont="1" applyFill="1" applyBorder="1" applyAlignment="1">
      <alignment vertical="center"/>
    </xf>
    <xf numFmtId="3" fontId="14" fillId="2" borderId="0" xfId="3" applyNumberFormat="1" applyFont="1" applyFill="1" applyAlignment="1">
      <alignment horizontal="center" vertical="center"/>
    </xf>
    <xf numFmtId="0" fontId="14" fillId="2" borderId="0" xfId="3" applyFont="1" applyFill="1" applyAlignment="1">
      <alignment horizontal="left" vertical="center"/>
    </xf>
    <xf numFmtId="0" fontId="3" fillId="2" borderId="0" xfId="3" applyFill="1" applyAlignment="1">
      <alignment horizontal="center" vertical="center"/>
    </xf>
    <xf numFmtId="3" fontId="6" fillId="4" borderId="3" xfId="3" applyNumberFormat="1" applyFont="1" applyFill="1" applyBorder="1" applyAlignment="1">
      <alignment horizontal="center" vertical="center"/>
    </xf>
    <xf numFmtId="0" fontId="8" fillId="2" borderId="0" xfId="3" applyFont="1" applyFill="1" applyAlignment="1">
      <alignment vertical="center" wrapText="1"/>
    </xf>
    <xf numFmtId="0" fontId="15" fillId="5" borderId="0" xfId="3" applyFont="1" applyFill="1" applyAlignment="1">
      <alignment horizontal="center" vertical="center"/>
    </xf>
    <xf numFmtId="0" fontId="12" fillId="3" borderId="0" xfId="3" applyFont="1" applyFill="1" applyAlignment="1">
      <alignment horizontal="left" vertical="center"/>
    </xf>
    <xf numFmtId="165" fontId="6" fillId="2" borderId="0" xfId="4" applyNumberFormat="1" applyFont="1" applyFill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6" fillId="4" borderId="1" xfId="3" applyFont="1" applyFill="1" applyBorder="1" applyAlignment="1">
      <alignment horizontal="justify" vertical="center"/>
    </xf>
    <xf numFmtId="0" fontId="7" fillId="3" borderId="0" xfId="3" applyFont="1" applyFill="1" applyAlignment="1">
      <alignment vertical="center"/>
    </xf>
    <xf numFmtId="0" fontId="16" fillId="5" borderId="4" xfId="3" applyFont="1" applyFill="1" applyBorder="1" applyAlignment="1" applyProtection="1">
      <alignment vertical="center"/>
      <protection hidden="1"/>
    </xf>
    <xf numFmtId="0" fontId="3" fillId="6" borderId="0" xfId="3" applyFill="1" applyAlignment="1">
      <alignment vertical="center"/>
    </xf>
    <xf numFmtId="0" fontId="8" fillId="6" borderId="0" xfId="3" applyFont="1" applyFill="1" applyAlignment="1">
      <alignment horizontal="centerContinuous" vertical="center"/>
    </xf>
    <xf numFmtId="0" fontId="13" fillId="6" borderId="0" xfId="3" applyFont="1" applyFill="1" applyAlignment="1">
      <alignment horizontal="centerContinuous" vertical="center"/>
    </xf>
    <xf numFmtId="0" fontId="11" fillId="6" borderId="0" xfId="3" applyFont="1" applyFill="1" applyAlignment="1">
      <alignment horizontal="centerContinuous" vertical="center"/>
    </xf>
    <xf numFmtId="0" fontId="3" fillId="3" borderId="0" xfId="3" applyFill="1" applyAlignment="1">
      <alignment horizontal="centerContinuous" vertical="center"/>
    </xf>
    <xf numFmtId="0" fontId="14" fillId="3" borderId="0" xfId="5" applyFont="1" applyFill="1" applyAlignment="1">
      <alignment horizontal="centerContinuous" vertical="center"/>
    </xf>
    <xf numFmtId="9" fontId="6" fillId="4" borderId="1" xfId="1" applyFont="1" applyFill="1" applyBorder="1" applyAlignment="1">
      <alignment horizontal="center" vertical="center"/>
    </xf>
    <xf numFmtId="3" fontId="5" fillId="4" borderId="0" xfId="3" applyNumberFormat="1" applyFont="1" applyFill="1" applyAlignment="1">
      <alignment horizontal="center" vertical="center"/>
    </xf>
    <xf numFmtId="0" fontId="21" fillId="3" borderId="0" xfId="3" applyFont="1" applyFill="1" applyAlignment="1">
      <alignment vertical="center"/>
    </xf>
    <xf numFmtId="0" fontId="3" fillId="2" borderId="0" xfId="17" applyFill="1" applyAlignment="1">
      <alignment vertical="center"/>
    </xf>
    <xf numFmtId="10" fontId="6" fillId="4" borderId="4" xfId="4" applyNumberFormat="1" applyFont="1" applyFill="1" applyBorder="1" applyAlignment="1">
      <alignment horizontal="center" vertical="center"/>
    </xf>
    <xf numFmtId="3" fontId="4" fillId="5" borderId="5" xfId="3" applyNumberFormat="1" applyFont="1" applyFill="1" applyBorder="1" applyAlignment="1">
      <alignment horizontal="center" vertical="center"/>
    </xf>
    <xf numFmtId="0" fontId="4" fillId="5" borderId="6" xfId="3" applyFont="1" applyFill="1" applyBorder="1" applyAlignment="1">
      <alignment horizontal="justify" vertical="center"/>
    </xf>
    <xf numFmtId="3" fontId="6" fillId="4" borderId="0" xfId="3" applyNumberFormat="1" applyFont="1" applyFill="1" applyAlignment="1">
      <alignment horizontal="center" vertical="center"/>
    </xf>
    <xf numFmtId="0" fontId="6" fillId="4" borderId="3" xfId="3" applyFont="1" applyFill="1" applyBorder="1" applyAlignment="1">
      <alignment horizontal="justify" vertical="center"/>
    </xf>
    <xf numFmtId="9" fontId="6" fillId="4" borderId="4" xfId="1" applyFont="1" applyFill="1" applyBorder="1" applyAlignment="1">
      <alignment horizontal="center" vertical="center"/>
    </xf>
    <xf numFmtId="0" fontId="7" fillId="3" borderId="0" xfId="3" applyFont="1" applyFill="1" applyAlignment="1">
      <alignment vertical="center" wrapText="1"/>
    </xf>
    <xf numFmtId="3" fontId="6" fillId="4" borderId="1" xfId="3" applyNumberFormat="1" applyFont="1" applyFill="1" applyBorder="1" applyAlignment="1">
      <alignment horizontal="center" vertical="center" wrapText="1"/>
    </xf>
    <xf numFmtId="9" fontId="4" fillId="5" borderId="0" xfId="1" applyFont="1" applyFill="1" applyAlignment="1">
      <alignment horizontal="center" vertical="center"/>
    </xf>
    <xf numFmtId="9" fontId="6" fillId="4" borderId="3" xfId="1" applyFont="1" applyFill="1" applyBorder="1" applyAlignment="1">
      <alignment horizontal="center" vertical="center"/>
    </xf>
    <xf numFmtId="3" fontId="3" fillId="3" borderId="0" xfId="3" applyNumberFormat="1" applyFill="1" applyAlignment="1">
      <alignment horizontal="center" vertical="center"/>
    </xf>
    <xf numFmtId="0" fontId="22" fillId="4" borderId="3" xfId="3" applyFont="1" applyFill="1" applyBorder="1" applyAlignment="1">
      <alignment horizontal="left" vertical="center"/>
    </xf>
    <xf numFmtId="0" fontId="22" fillId="4" borderId="2" xfId="3" applyFont="1" applyFill="1" applyBorder="1" applyAlignment="1">
      <alignment horizontal="left" vertical="center"/>
    </xf>
    <xf numFmtId="0" fontId="22" fillId="4" borderId="1" xfId="3" applyFont="1" applyFill="1" applyBorder="1" applyAlignment="1">
      <alignment horizontal="left" vertical="center"/>
    </xf>
    <xf numFmtId="0" fontId="8" fillId="5" borderId="0" xfId="3" applyFont="1" applyFill="1" applyAlignment="1">
      <alignment horizontal="center" vertical="center" wrapText="1"/>
    </xf>
    <xf numFmtId="0" fontId="4" fillId="5" borderId="0" xfId="3" applyFont="1" applyFill="1" applyAlignment="1">
      <alignment horizontal="left" vertical="center"/>
    </xf>
    <xf numFmtId="0" fontId="4" fillId="5" borderId="0" xfId="3" applyFont="1" applyFill="1" applyAlignment="1">
      <alignment horizontal="center" vertical="center"/>
    </xf>
    <xf numFmtId="0" fontId="4" fillId="5" borderId="0" xfId="3" applyFont="1" applyFill="1" applyAlignment="1">
      <alignment horizontal="center" vertical="center" wrapText="1"/>
    </xf>
    <xf numFmtId="0" fontId="6" fillId="4" borderId="1" xfId="3" applyFont="1" applyFill="1" applyBorder="1" applyAlignment="1">
      <alignment horizontal="left" vertical="center" wrapText="1"/>
    </xf>
    <xf numFmtId="0" fontId="8" fillId="5" borderId="0" xfId="3" applyFont="1" applyFill="1" applyAlignment="1">
      <alignment horizontal="left" vertical="center" wrapText="1"/>
    </xf>
    <xf numFmtId="0" fontId="20" fillId="3" borderId="0" xfId="3" applyFont="1" applyFill="1" applyAlignment="1">
      <alignment horizontal="center" vertical="center" wrapText="1"/>
    </xf>
    <xf numFmtId="0" fontId="18" fillId="6" borderId="0" xfId="3" applyFont="1" applyFill="1" applyAlignment="1">
      <alignment horizontal="center" vertical="center"/>
    </xf>
    <xf numFmtId="0" fontId="17" fillId="6" borderId="0" xfId="3" applyFont="1" applyFill="1" applyAlignment="1">
      <alignment horizontal="center" vertical="center"/>
    </xf>
    <xf numFmtId="0" fontId="16" fillId="6" borderId="0" xfId="3" applyFont="1" applyFill="1" applyAlignment="1">
      <alignment horizontal="center" vertical="center"/>
    </xf>
    <xf numFmtId="0" fontId="7" fillId="3" borderId="4" xfId="3" applyFont="1" applyFill="1" applyBorder="1" applyAlignment="1">
      <alignment horizontal="left" vertical="center" wrapText="1"/>
    </xf>
    <xf numFmtId="0" fontId="4" fillId="5" borderId="0" xfId="3" applyFont="1" applyFill="1" applyAlignment="1">
      <alignment horizontal="center" vertical="center" wrapText="1"/>
    </xf>
    <xf numFmtId="0" fontId="6" fillId="4" borderId="1" xfId="3" applyFont="1" applyFill="1" applyBorder="1" applyAlignment="1">
      <alignment horizontal="left" vertical="center" wrapText="1"/>
    </xf>
    <xf numFmtId="0" fontId="4" fillId="5" borderId="0" xfId="3" applyFont="1" applyFill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0" xfId="3" applyFont="1" applyFill="1" applyAlignment="1">
      <alignment horizontal="left" vertical="center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v>Psicológica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4589</c:v>
              </c:pt>
              <c:pt idx="1">
                <c:v>2556</c:v>
              </c:pt>
              <c:pt idx="2">
                <c:v>17182</c:v>
              </c:pt>
              <c:pt idx="3">
                <c:v>2320</c:v>
              </c:pt>
            </c:numLit>
          </c:val>
          <c:extLst>
            <c:ext xmlns:c16="http://schemas.microsoft.com/office/drawing/2014/chart" uri="{C3380CC4-5D6E-409C-BE32-E72D297353CC}">
              <c16:uniqueId val="{00000001-B64D-4F6D-80CA-1A8DA81FBF12}"/>
            </c:ext>
          </c:extLst>
        </c:ser>
        <c:ser>
          <c:idx val="1"/>
          <c:order val="1"/>
          <c:tx>
            <c:v>Física</c:v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2702</c:v>
              </c:pt>
              <c:pt idx="1">
                <c:v>2113</c:v>
              </c:pt>
              <c:pt idx="2">
                <c:v>15550</c:v>
              </c:pt>
              <c:pt idx="3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5-B64D-4F6D-80CA-1A8DA81FBF12}"/>
            </c:ext>
          </c:extLst>
        </c:ser>
        <c:ser>
          <c:idx val="2"/>
          <c:order val="2"/>
          <c:tx>
            <c:v>Sexual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1520</c:v>
              </c:pt>
              <c:pt idx="1">
                <c:v>2375</c:v>
              </c:pt>
              <c:pt idx="2">
                <c:v>1819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A-B64D-4F6D-80CA-1A8DA81FBF12}"/>
            </c:ext>
          </c:extLst>
        </c:ser>
        <c:ser>
          <c:idx val="3"/>
          <c:order val="3"/>
          <c:tx>
            <c:v>Económica o patrimonial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54</c:v>
              </c:pt>
              <c:pt idx="1">
                <c:v>23</c:v>
              </c:pt>
              <c:pt idx="2">
                <c:v>109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B-B64D-4F6D-80CA-1A8DA81FB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B3-4467-B720-7A2599FB12A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B3-4467-B720-7A2599FB12A8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34FCB5FD-4C5B-419E-B6B2-1F442964542E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85.5%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CB3-4467-B720-7A2599FB12A8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B1D85B0-3A09-48EF-950E-EC47F271CAB9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14.5%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CB3-4467-B720-7A2599FB12A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46394</c:v>
              </c:pt>
              <c:pt idx="1">
                <c:v>7731</c:v>
              </c:pt>
            </c:numLit>
          </c:val>
          <c:extLst>
            <c:ext xmlns:c16="http://schemas.microsoft.com/office/drawing/2014/chart" uri="{C3380CC4-5D6E-409C-BE32-E72D297353CC}">
              <c16:uniqueId val="{00000004-2CB3-4467-B720-7A2599FB1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13,492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9C-4CE2-ACA7-460324D27D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48,213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9C-4CE2-ACA7-460324D27D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12022</c:v>
              </c:pt>
              <c:pt idx="1">
                <c:v>42103</c:v>
              </c:pt>
            </c:numLit>
          </c:val>
          <c:extLst>
            <c:ext xmlns:c16="http://schemas.microsoft.com/office/drawing/2014/chart" uri="{C3380CC4-5D6E-409C-BE32-E72D297353CC}">
              <c16:uniqueId val="{00000002-A69C-4CE2-ACA7-460324D2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92704"/>
        <c:axId val="129194240"/>
      </c:barChart>
      <c:catAx>
        <c:axId val="12919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9194240"/>
        <c:crosses val="autoZero"/>
        <c:auto val="1"/>
        <c:lblAlgn val="ctr"/>
        <c:lblOffset val="100"/>
        <c:noMultiLvlLbl val="0"/>
      </c:catAx>
      <c:valAx>
        <c:axId val="12919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291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1.png"/><Relationship Id="rId7" Type="http://schemas.microsoft.com/office/2007/relationships/hdphoto" Target="../media/hdphoto2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117181</xdr:colOff>
      <xdr:row>67</xdr:row>
      <xdr:rowOff>32403</xdr:rowOff>
    </xdr:from>
    <xdr:to>
      <xdr:col>16</xdr:col>
      <xdr:colOff>643557</xdr:colOff>
      <xdr:row>75</xdr:row>
      <xdr:rowOff>187098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E9B32320-DF31-490B-978D-5EFD799D7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34</xdr:row>
      <xdr:rowOff>152400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55A548C0-09B8-44B9-8FB7-E000E4C4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72601</xdr:colOff>
      <xdr:row>59</xdr:row>
      <xdr:rowOff>168929</xdr:rowOff>
    </xdr:from>
    <xdr:to>
      <xdr:col>16</xdr:col>
      <xdr:colOff>475690</xdr:colOff>
      <xdr:row>62</xdr:row>
      <xdr:rowOff>56030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9E4FA0-6871-429F-AD02-A8C7B322A707}"/>
            </a:ext>
          </a:extLst>
        </xdr:cNvPr>
        <xdr:cNvSpPr txBox="1"/>
      </xdr:nvSpPr>
      <xdr:spPr>
        <a:xfrm>
          <a:off x="72601" y="9122429"/>
          <a:ext cx="14290539" cy="4586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736239</xdr:colOff>
      <xdr:row>19</xdr:row>
      <xdr:rowOff>152400</xdr:rowOff>
    </xdr:from>
    <xdr:ext cx="1073150" cy="1185629"/>
    <xdr:pic>
      <xdr:nvPicPr>
        <xdr:cNvPr id="5" name="Imagen 4">
          <a:extLst>
            <a:ext uri="{FF2B5EF4-FFF2-40B4-BE49-F238E27FC236}">
              <a16:creationId xmlns:a16="http://schemas.microsoft.com/office/drawing/2014/main" id="{7B708FD4-0D4D-49E9-AF6D-D0A9A4F0C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651639" y="434340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219630</xdr:colOff>
      <xdr:row>17</xdr:row>
      <xdr:rowOff>108697</xdr:rowOff>
    </xdr:from>
    <xdr:ext cx="835891" cy="1132069"/>
    <xdr:pic>
      <xdr:nvPicPr>
        <xdr:cNvPr id="6" name="Imagen 5">
          <a:extLst>
            <a:ext uri="{FF2B5EF4-FFF2-40B4-BE49-F238E27FC236}">
              <a16:creationId xmlns:a16="http://schemas.microsoft.com/office/drawing/2014/main" id="{341E4DCF-DD7F-4B57-B73A-C6660CDE3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92705" y="391869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459582</xdr:colOff>
      <xdr:row>0</xdr:row>
      <xdr:rowOff>40821</xdr:rowOff>
    </xdr:from>
    <xdr:ext cx="3112293" cy="549736"/>
    <xdr:pic>
      <xdr:nvPicPr>
        <xdr:cNvPr id="7" name="Imagen 6">
          <a:extLst>
            <a:ext uri="{FF2B5EF4-FFF2-40B4-BE49-F238E27FC236}">
              <a16:creationId xmlns:a16="http://schemas.microsoft.com/office/drawing/2014/main" id="{9A317922-C65F-4B7D-85D1-E1DCF2B9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82" y="40821"/>
          <a:ext cx="3112293" cy="54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16</xdr:col>
      <xdr:colOff>214034</xdr:colOff>
      <xdr:row>58</xdr:row>
      <xdr:rowOff>130968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80D6BAB2-F779-4F7D-B8F6-399165CC616D}"/>
            </a:ext>
          </a:extLst>
        </xdr:cNvPr>
        <xdr:cNvGrpSpPr/>
      </xdr:nvGrpSpPr>
      <xdr:grpSpPr>
        <a:xfrm>
          <a:off x="10713819" y="6924675"/>
          <a:ext cx="3406715" cy="2731293"/>
          <a:chOff x="12259549" y="4546627"/>
          <a:chExt cx="3630187" cy="3451315"/>
        </a:xfrm>
      </xdr:grpSpPr>
      <xdr:graphicFrame macro="">
        <xdr:nvGraphicFramePr>
          <xdr:cNvPr id="9" name="Gráfico 3">
            <a:extLst>
              <a:ext uri="{FF2B5EF4-FFF2-40B4-BE49-F238E27FC236}">
                <a16:creationId xmlns:a16="http://schemas.microsoft.com/office/drawing/2014/main" id="{252E18A3-C10B-4DBC-8275-F8C10397F8C4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0" name="1 CuadroTexto">
            <a:extLst>
              <a:ext uri="{FF2B5EF4-FFF2-40B4-BE49-F238E27FC236}">
                <a16:creationId xmlns:a16="http://schemas.microsoft.com/office/drawing/2014/main" id="{A0583F2B-D89E-4A56-B4F6-C5C200CB4E12}"/>
              </a:ext>
            </a:extLst>
          </xdr:cNvPr>
          <xdr:cNvSpPr txBox="1"/>
        </xdr:nvSpPr>
        <xdr:spPr>
          <a:xfrm>
            <a:off x="13951809" y="5171882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21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6BF1CE1B-0BB4-4751-9B2B-1137C64C797F}"/>
              </a:ext>
            </a:extLst>
          </xdr:cNvPr>
          <xdr:cNvSpPr txBox="1"/>
        </xdr:nvSpPr>
        <xdr:spPr>
          <a:xfrm>
            <a:off x="15252873" y="6848373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79 %</a:t>
            </a:r>
          </a:p>
        </xdr:txBody>
      </xdr:sp>
    </xdr:grpSp>
    <xdr:clientData/>
  </xdr:twoCellAnchor>
  <xdr:twoCellAnchor>
    <xdr:from>
      <xdr:col>0</xdr:col>
      <xdr:colOff>0</xdr:colOff>
      <xdr:row>62</xdr:row>
      <xdr:rowOff>108637</xdr:rowOff>
    </xdr:from>
    <xdr:to>
      <xdr:col>16</xdr:col>
      <xdr:colOff>544926</xdr:colOff>
      <xdr:row>65</xdr:row>
      <xdr:rowOff>37800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F142709-AA0C-4111-AC8B-895327E6F797}"/>
            </a:ext>
          </a:extLst>
        </xdr:cNvPr>
        <xdr:cNvSpPr/>
      </xdr:nvSpPr>
      <xdr:spPr>
        <a:xfrm>
          <a:off x="0" y="9633637"/>
          <a:ext cx="14432376" cy="605438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Los casos de </a:t>
          </a:r>
          <a:r>
            <a:rPr lang="es-PE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VIOLACIÓN SEXUAL 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tienen mayor incidencia en los siguientes</a:t>
          </a:r>
          <a:r>
            <a:rPr lang="es-PE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departamentos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Lima</a:t>
          </a:r>
          <a:r>
            <a:rPr lang="es-PE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1 447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8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Arequipa 372 casos, La Libertad 371 casos</a:t>
          </a:r>
          <a:r>
            <a:rPr lang="es-PE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Cusco 311 casos, Junín 254 casos, Huanuco 224 casos, Ancash 211 casos, Piura 191 casos, Puno 163 casos, Callao 162 casos,</a:t>
          </a:r>
          <a:r>
            <a:rPr lang="es-PE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Cajamarca 157 casos.</a:t>
          </a:r>
          <a:endParaRPr lang="es-PE" sz="2800">
            <a:effectLst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A1520B14-2A28-4567-97F2-D8E263BC891B}"/>
            </a:ext>
          </a:extLst>
        </xdr:cNvPr>
        <xdr:cNvSpPr/>
      </xdr:nvSpPr>
      <xdr:spPr>
        <a:xfrm>
          <a:off x="3790949" y="100445"/>
          <a:ext cx="107442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Q97"/>
  <sheetViews>
    <sheetView tabSelected="1" view="pageBreakPreview" zoomScale="80" zoomScaleNormal="70" zoomScaleSheetLayoutView="80" workbookViewId="0">
      <selection activeCell="E17" sqref="E17"/>
    </sheetView>
  </sheetViews>
  <sheetFormatPr baseColWidth="10" defaultRowHeight="15" x14ac:dyDescent="0.25"/>
  <cols>
    <col min="1" max="1" width="15.7109375" customWidth="1"/>
    <col min="2" max="2" width="14.28515625" customWidth="1"/>
    <col min="3" max="3" width="13.7109375" customWidth="1"/>
    <col min="4" max="4" width="13.5703125" customWidth="1"/>
    <col min="5" max="5" width="12.42578125" customWidth="1"/>
    <col min="6" max="7" width="14.5703125" customWidth="1"/>
    <col min="8" max="8" width="12.85546875" customWidth="1"/>
    <col min="9" max="9" width="10.7109375" customWidth="1"/>
    <col min="10" max="10" width="11.28515625" customWidth="1"/>
    <col min="11" max="11" width="14.42578125" customWidth="1"/>
    <col min="12" max="12" width="12.140625" customWidth="1"/>
    <col min="13" max="13" width="13.42578125" customWidth="1"/>
    <col min="14" max="14" width="13.140625" customWidth="1"/>
    <col min="15" max="17" width="10.7109375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50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"/>
    </row>
    <row r="4" spans="1:17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5"/>
    </row>
    <row r="5" spans="1:17" ht="21.75" x14ac:dyDescent="0.25">
      <c r="A5" s="76" t="s">
        <v>32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21.75" x14ac:dyDescent="0.25">
      <c r="A6" s="76" t="s">
        <v>77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ht="22.5" x14ac:dyDescent="0.25">
      <c r="A7" s="77" t="s">
        <v>76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17" ht="18" x14ac:dyDescent="0.25">
      <c r="A8" s="78" t="s">
        <v>78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1:17" ht="15.75" x14ac:dyDescent="0.25">
      <c r="A9" s="48"/>
      <c r="B9" s="46"/>
      <c r="C9" s="46"/>
      <c r="D9" s="46"/>
      <c r="E9" s="46"/>
      <c r="F9" s="46"/>
      <c r="G9" s="46"/>
      <c r="H9" s="46"/>
      <c r="I9" s="47"/>
      <c r="J9" s="47"/>
      <c r="K9" s="46"/>
      <c r="L9" s="46"/>
      <c r="M9" s="46"/>
      <c r="N9" s="46"/>
      <c r="O9" s="46"/>
      <c r="P9" s="46"/>
      <c r="Q9" s="45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44" t="s">
        <v>75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6.5" thickBot="1" x14ac:dyDescent="0.3">
      <c r="A13" s="5" t="s">
        <v>74</v>
      </c>
      <c r="B13" s="5"/>
      <c r="C13" s="5"/>
      <c r="D13" s="5"/>
      <c r="E13" s="43"/>
      <c r="F13" s="5" t="s">
        <v>73</v>
      </c>
      <c r="G13" s="5"/>
      <c r="H13" s="5"/>
      <c r="I13" s="5"/>
      <c r="J13" s="5"/>
      <c r="K13" s="43"/>
      <c r="L13" s="43"/>
      <c r="M13" s="43"/>
      <c r="N13" s="43"/>
      <c r="O13" s="43"/>
      <c r="P13" s="43"/>
      <c r="Q13" s="25"/>
    </row>
    <row r="14" spans="1:17" x14ac:dyDescent="0.25">
      <c r="A14" s="2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5.5" x14ac:dyDescent="0.25">
      <c r="A15" s="70" t="s">
        <v>0</v>
      </c>
      <c r="B15" s="71" t="s">
        <v>1</v>
      </c>
      <c r="C15" s="71" t="s">
        <v>16</v>
      </c>
      <c r="D15" s="71" t="s">
        <v>17</v>
      </c>
      <c r="E15" s="2"/>
      <c r="F15" s="69" t="s">
        <v>72</v>
      </c>
      <c r="G15" s="72" t="s">
        <v>71</v>
      </c>
      <c r="H15" s="71" t="s">
        <v>16</v>
      </c>
      <c r="I15" s="71" t="s">
        <v>17</v>
      </c>
      <c r="J15" s="71" t="s">
        <v>1</v>
      </c>
      <c r="K15" s="2"/>
      <c r="L15" s="2"/>
      <c r="M15" s="2"/>
      <c r="N15" s="2"/>
      <c r="O15" s="2"/>
      <c r="P15" s="2"/>
      <c r="Q15" s="2"/>
    </row>
    <row r="16" spans="1:17" x14ac:dyDescent="0.25">
      <c r="A16" s="24" t="s">
        <v>2</v>
      </c>
      <c r="B16" s="11">
        <f t="shared" ref="B16:B27" si="0">SUM(C16:D16)</f>
        <v>18466</v>
      </c>
      <c r="C16" s="10">
        <v>15856</v>
      </c>
      <c r="D16" s="10">
        <v>2610</v>
      </c>
      <c r="E16" s="65"/>
      <c r="F16" s="68" t="s">
        <v>70</v>
      </c>
      <c r="G16" s="11">
        <v>240</v>
      </c>
      <c r="H16" s="10">
        <v>31910</v>
      </c>
      <c r="I16" s="10">
        <v>5433</v>
      </c>
      <c r="J16" s="11">
        <f>I16+H16</f>
        <v>37343</v>
      </c>
      <c r="K16" s="19"/>
      <c r="L16" s="19"/>
      <c r="M16" s="19"/>
      <c r="N16" s="19"/>
      <c r="O16" s="19"/>
      <c r="P16" s="19"/>
      <c r="Q16" s="19"/>
    </row>
    <row r="17" spans="1:17" x14ac:dyDescent="0.25">
      <c r="A17" s="12" t="s">
        <v>3</v>
      </c>
      <c r="B17" s="11">
        <f t="shared" si="0"/>
        <v>17181</v>
      </c>
      <c r="C17" s="10">
        <v>14693</v>
      </c>
      <c r="D17" s="10">
        <v>2488</v>
      </c>
      <c r="E17" s="65"/>
      <c r="F17" s="67" t="s">
        <v>69</v>
      </c>
      <c r="G17" s="11">
        <v>5</v>
      </c>
      <c r="H17" s="10">
        <v>4381</v>
      </c>
      <c r="I17" s="10">
        <v>1072</v>
      </c>
      <c r="J17" s="11">
        <f>I17+H17</f>
        <v>5453</v>
      </c>
      <c r="K17" s="19"/>
      <c r="L17" s="19"/>
      <c r="M17" s="19"/>
      <c r="N17" s="19"/>
      <c r="O17" s="19"/>
      <c r="P17" s="19"/>
      <c r="Q17" s="19"/>
    </row>
    <row r="18" spans="1:17" x14ac:dyDescent="0.25">
      <c r="A18" s="12" t="s">
        <v>4</v>
      </c>
      <c r="B18" s="11">
        <f t="shared" si="0"/>
        <v>9232</v>
      </c>
      <c r="C18" s="10">
        <v>7982</v>
      </c>
      <c r="D18" s="10">
        <v>1250</v>
      </c>
      <c r="E18" s="65"/>
      <c r="F18" s="67" t="s">
        <v>68</v>
      </c>
      <c r="G18" s="11">
        <v>167</v>
      </c>
      <c r="H18" s="10">
        <v>47419</v>
      </c>
      <c r="I18" s="10">
        <v>7742</v>
      </c>
      <c r="J18" s="11">
        <f>I18+H18</f>
        <v>55161</v>
      </c>
      <c r="K18" s="19"/>
      <c r="L18" s="19"/>
      <c r="M18" s="19"/>
      <c r="N18" s="19"/>
      <c r="O18" s="19"/>
      <c r="P18" s="19"/>
      <c r="Q18" s="19"/>
    </row>
    <row r="19" spans="1:17" x14ac:dyDescent="0.25">
      <c r="A19" s="12" t="s">
        <v>5</v>
      </c>
      <c r="B19" s="11">
        <f t="shared" si="0"/>
        <v>0</v>
      </c>
      <c r="C19" s="10">
        <v>0</v>
      </c>
      <c r="D19" s="10">
        <v>0</v>
      </c>
      <c r="E19" s="65"/>
      <c r="F19" s="66" t="s">
        <v>67</v>
      </c>
      <c r="G19" s="36">
        <v>1</v>
      </c>
      <c r="H19" s="22">
        <v>187</v>
      </c>
      <c r="I19" s="22">
        <v>20</v>
      </c>
      <c r="J19" s="36">
        <f>I19+H19</f>
        <v>207</v>
      </c>
      <c r="K19" s="19"/>
      <c r="L19" s="19"/>
      <c r="M19" s="19"/>
      <c r="N19" s="19"/>
      <c r="O19" s="19"/>
      <c r="P19" s="19"/>
      <c r="Q19" s="19"/>
    </row>
    <row r="20" spans="1:17" x14ac:dyDescent="0.25">
      <c r="A20" s="12" t="s">
        <v>6</v>
      </c>
      <c r="B20" s="11">
        <f t="shared" si="0"/>
        <v>0</v>
      </c>
      <c r="C20" s="10">
        <v>0</v>
      </c>
      <c r="D20" s="10">
        <v>0</v>
      </c>
      <c r="E20" s="65"/>
      <c r="F20" s="70" t="s">
        <v>1</v>
      </c>
      <c r="G20" s="21">
        <f>SUM(G16:G19)</f>
        <v>413</v>
      </c>
      <c r="H20" s="21">
        <f>SUM(H16:H19)</f>
        <v>83897</v>
      </c>
      <c r="I20" s="21">
        <f>SUM(I16:I19)</f>
        <v>14267</v>
      </c>
      <c r="J20" s="21">
        <f>SUM(J16:J19)</f>
        <v>98164</v>
      </c>
      <c r="K20" s="19"/>
      <c r="L20" s="19"/>
      <c r="M20" s="19"/>
      <c r="N20" s="19"/>
      <c r="O20" s="19"/>
      <c r="P20" s="19"/>
      <c r="Q20" s="19"/>
    </row>
    <row r="21" spans="1:17" x14ac:dyDescent="0.25">
      <c r="A21" s="12" t="s">
        <v>7</v>
      </c>
      <c r="B21" s="11">
        <f t="shared" si="0"/>
        <v>0</v>
      </c>
      <c r="C21" s="10">
        <v>0</v>
      </c>
      <c r="D21" s="10">
        <v>0</v>
      </c>
      <c r="E21" s="65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x14ac:dyDescent="0.25">
      <c r="A22" s="12" t="s">
        <v>8</v>
      </c>
      <c r="B22" s="11">
        <f t="shared" si="0"/>
        <v>5607</v>
      </c>
      <c r="C22" s="10">
        <v>4823</v>
      </c>
      <c r="D22" s="10">
        <v>784</v>
      </c>
      <c r="E22" s="65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x14ac:dyDescent="0.25">
      <c r="A23" s="12" t="s">
        <v>9</v>
      </c>
      <c r="B23" s="11">
        <f t="shared" si="0"/>
        <v>4899</v>
      </c>
      <c r="C23" s="10">
        <v>4101</v>
      </c>
      <c r="D23" s="10">
        <v>798</v>
      </c>
      <c r="E23" s="65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x14ac:dyDescent="0.25">
      <c r="A24" s="12" t="s">
        <v>10</v>
      </c>
      <c r="B24" s="11">
        <f t="shared" si="0"/>
        <v>7582</v>
      </c>
      <c r="C24" s="10">
        <v>6360</v>
      </c>
      <c r="D24" s="10">
        <v>1222</v>
      </c>
      <c r="E24" s="65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12" t="s">
        <v>11</v>
      </c>
      <c r="B25" s="11">
        <f t="shared" si="0"/>
        <v>17515</v>
      </c>
      <c r="C25" s="10">
        <v>14930</v>
      </c>
      <c r="D25" s="10">
        <v>2585</v>
      </c>
      <c r="E25" s="65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x14ac:dyDescent="0.25">
      <c r="A26" s="12" t="s">
        <v>12</v>
      </c>
      <c r="B26" s="11">
        <f t="shared" si="0"/>
        <v>17682</v>
      </c>
      <c r="C26" s="10">
        <v>15152</v>
      </c>
      <c r="D26" s="10">
        <v>2530</v>
      </c>
      <c r="E26" s="65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idden="1" x14ac:dyDescent="0.25">
      <c r="A27" s="12" t="s">
        <v>13</v>
      </c>
      <c r="B27" s="11">
        <f t="shared" si="0"/>
        <v>0</v>
      </c>
      <c r="C27" s="10"/>
      <c r="D27" s="10"/>
      <c r="E27" s="65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A28" s="70" t="s">
        <v>1</v>
      </c>
      <c r="B28" s="21">
        <f>SUM(B16:B27)</f>
        <v>98164</v>
      </c>
      <c r="C28" s="21">
        <f>SUM(C16:C27)</f>
        <v>83897</v>
      </c>
      <c r="D28" s="21">
        <f>SUM(D16:D27)</f>
        <v>14267</v>
      </c>
      <c r="E28" s="19"/>
      <c r="F28" s="1"/>
      <c r="G28" s="1"/>
      <c r="H28" s="1"/>
      <c r="I28" s="1"/>
      <c r="J28" s="1"/>
      <c r="K28" s="19"/>
      <c r="L28" s="19"/>
      <c r="M28" s="19"/>
      <c r="N28" s="19"/>
      <c r="O28" s="19"/>
      <c r="P28" s="19"/>
      <c r="Q28" s="19"/>
    </row>
    <row r="29" spans="1:17" ht="15.75" thickBot="1" x14ac:dyDescent="0.3">
      <c r="A29" s="9" t="s">
        <v>15</v>
      </c>
      <c r="B29" s="20">
        <f>B28/$B28</f>
        <v>1</v>
      </c>
      <c r="C29" s="8">
        <f>C28/$B28</f>
        <v>0.854661586732407</v>
      </c>
      <c r="D29" s="8">
        <f>D28/$B28</f>
        <v>0.145338413267593</v>
      </c>
      <c r="E29" s="2"/>
      <c r="F29" s="1"/>
      <c r="G29" s="1"/>
      <c r="H29" s="1"/>
      <c r="I29" s="1"/>
      <c r="J29" s="1"/>
      <c r="K29" s="2"/>
      <c r="L29" s="2"/>
      <c r="M29" s="2"/>
      <c r="N29" s="2"/>
      <c r="O29" s="2"/>
      <c r="P29" s="2"/>
      <c r="Q29" s="2"/>
    </row>
    <row r="30" spans="1:17" x14ac:dyDescent="0.25">
      <c r="A30" s="41"/>
      <c r="B30" s="40"/>
      <c r="C30" s="40"/>
      <c r="D30" s="40"/>
      <c r="E30" s="6"/>
      <c r="F30" s="1"/>
      <c r="G30" s="1"/>
      <c r="H30" s="1"/>
      <c r="I30" s="1"/>
      <c r="J30" s="1"/>
      <c r="K30" s="6"/>
      <c r="L30" s="2"/>
      <c r="M30" s="2"/>
      <c r="N30" s="2"/>
      <c r="O30" s="2"/>
      <c r="P30" s="2"/>
      <c r="Q30" s="2"/>
    </row>
    <row r="31" spans="1:17" x14ac:dyDescent="0.25">
      <c r="A31" s="41"/>
      <c r="B31" s="40"/>
      <c r="C31" s="40"/>
      <c r="D31" s="40"/>
      <c r="E31" s="6"/>
      <c r="F31" s="1"/>
      <c r="G31" s="1"/>
      <c r="H31" s="1"/>
      <c r="I31" s="1"/>
      <c r="J31" s="1"/>
      <c r="K31" s="6"/>
      <c r="L31" s="2"/>
      <c r="M31" s="2"/>
      <c r="N31" s="2"/>
      <c r="O31" s="2"/>
      <c r="P31" s="2"/>
      <c r="Q31" s="2"/>
    </row>
    <row r="32" spans="1:17" hidden="1" x14ac:dyDescent="0.25">
      <c r="A32" s="41"/>
      <c r="B32" s="40"/>
      <c r="C32" s="40"/>
      <c r="D32" s="40"/>
      <c r="E32" s="6"/>
      <c r="F32" s="2"/>
      <c r="G32" s="2"/>
      <c r="H32" s="2"/>
      <c r="I32" s="2"/>
      <c r="J32" s="2"/>
      <c r="K32" s="6"/>
      <c r="L32" s="2"/>
      <c r="M32" s="2"/>
      <c r="N32" s="2"/>
      <c r="O32" s="2"/>
      <c r="P32" s="2"/>
      <c r="Q32" s="2"/>
    </row>
    <row r="33" spans="1:17" hidden="1" x14ac:dyDescent="0.25">
      <c r="A33" s="41"/>
      <c r="B33" s="40"/>
      <c r="C33" s="40"/>
      <c r="D33" s="40"/>
      <c r="E33" s="6"/>
      <c r="F33" s="2"/>
      <c r="G33" s="2"/>
      <c r="H33" s="2"/>
      <c r="I33" s="2"/>
      <c r="J33" s="2"/>
      <c r="K33" s="6"/>
      <c r="L33" s="2"/>
      <c r="M33" s="2"/>
      <c r="N33" s="2"/>
      <c r="O33" s="2"/>
      <c r="P33" s="2"/>
      <c r="Q33" s="2"/>
    </row>
    <row r="34" spans="1:17" hidden="1" x14ac:dyDescent="0.25">
      <c r="A34" s="41"/>
      <c r="B34" s="40"/>
      <c r="C34" s="40"/>
      <c r="D34" s="40"/>
      <c r="E34" s="6"/>
      <c r="F34" s="2"/>
      <c r="G34" s="2"/>
      <c r="H34" s="2"/>
      <c r="I34" s="2"/>
      <c r="J34" s="2"/>
      <c r="K34" s="6"/>
      <c r="L34" s="2"/>
      <c r="M34" s="2"/>
      <c r="N34" s="2"/>
      <c r="O34" s="2"/>
      <c r="P34" s="2"/>
      <c r="Q34" s="2"/>
    </row>
    <row r="35" spans="1:17" hidden="1" x14ac:dyDescent="0.25">
      <c r="A35" s="41"/>
      <c r="B35" s="40"/>
      <c r="C35" s="40"/>
      <c r="D35" s="40"/>
      <c r="E35" s="6"/>
      <c r="F35" s="2"/>
      <c r="G35" s="2"/>
      <c r="H35" s="2"/>
      <c r="I35" s="2"/>
      <c r="J35" s="2"/>
      <c r="K35" s="6"/>
      <c r="L35" s="2"/>
      <c r="M35" s="2"/>
      <c r="N35" s="2"/>
      <c r="O35" s="2"/>
      <c r="P35" s="2"/>
      <c r="Q35" s="2"/>
    </row>
    <row r="36" spans="1:17" hidden="1" x14ac:dyDescent="0.25">
      <c r="A36" s="41"/>
      <c r="B36" s="40"/>
      <c r="C36" s="40"/>
      <c r="D36" s="40"/>
      <c r="E36" s="6"/>
      <c r="F36" s="2"/>
      <c r="G36" s="2"/>
      <c r="H36" s="2"/>
      <c r="I36" s="2"/>
      <c r="J36" s="2"/>
      <c r="K36" s="6"/>
      <c r="L36" s="2"/>
      <c r="M36" s="2"/>
      <c r="N36" s="2"/>
      <c r="O36" s="2"/>
      <c r="P36" s="2"/>
      <c r="Q36" s="2"/>
    </row>
    <row r="37" spans="1:17" hidden="1" x14ac:dyDescent="0.25">
      <c r="A37" s="41"/>
      <c r="B37" s="40"/>
      <c r="C37" s="40"/>
      <c r="D37" s="40"/>
      <c r="E37" s="6"/>
      <c r="F37" s="2"/>
      <c r="G37" s="2"/>
      <c r="H37" s="2"/>
      <c r="I37" s="2"/>
      <c r="J37" s="2"/>
      <c r="K37" s="6"/>
      <c r="L37" s="2"/>
      <c r="M37" s="2"/>
      <c r="N37" s="2"/>
      <c r="O37" s="2"/>
      <c r="P37" s="2"/>
      <c r="Q37" s="2"/>
    </row>
    <row r="38" spans="1:17" hidden="1" x14ac:dyDescent="0.25">
      <c r="A38" s="41"/>
      <c r="B38" s="40"/>
      <c r="C38" s="40"/>
      <c r="D38" s="40"/>
      <c r="E38" s="6"/>
      <c r="F38" s="2"/>
      <c r="G38" s="2"/>
      <c r="H38" s="2"/>
      <c r="I38" s="2"/>
      <c r="J38" s="2"/>
      <c r="K38" s="6"/>
      <c r="L38" s="2"/>
      <c r="M38" s="2"/>
      <c r="N38" s="2"/>
      <c r="O38" s="2"/>
      <c r="P38" s="2"/>
      <c r="Q38" s="2"/>
    </row>
    <row r="39" spans="1:17" hidden="1" x14ac:dyDescent="0.25">
      <c r="A39" s="41"/>
      <c r="B39" s="40"/>
      <c r="C39" s="40"/>
      <c r="D39" s="40"/>
      <c r="E39" s="6"/>
      <c r="F39" s="2"/>
      <c r="G39" s="2"/>
      <c r="H39" s="2"/>
      <c r="I39" s="2"/>
      <c r="J39" s="2"/>
      <c r="K39" s="6"/>
      <c r="L39" s="2"/>
      <c r="M39" s="2"/>
      <c r="N39" s="2"/>
      <c r="O39" s="2"/>
      <c r="P39" s="2"/>
      <c r="Q39" s="2"/>
    </row>
    <row r="40" spans="1:17" hidden="1" x14ac:dyDescent="0.25">
      <c r="A40" s="41"/>
      <c r="B40" s="40"/>
      <c r="C40" s="40"/>
      <c r="D40" s="40"/>
      <c r="E40" s="6"/>
      <c r="F40" s="2"/>
      <c r="G40" s="2"/>
      <c r="H40" s="2"/>
      <c r="I40" s="2"/>
      <c r="J40" s="2"/>
      <c r="K40" s="6"/>
      <c r="L40" s="2"/>
      <c r="M40" s="2"/>
      <c r="N40" s="2"/>
      <c r="O40" s="2"/>
      <c r="P40" s="2"/>
      <c r="Q40" s="2"/>
    </row>
    <row r="41" spans="1:17" hidden="1" x14ac:dyDescent="0.25">
      <c r="A41" s="41"/>
      <c r="B41" s="40"/>
      <c r="C41" s="40"/>
      <c r="D41" s="40"/>
      <c r="E41" s="6"/>
      <c r="F41" s="2"/>
      <c r="G41" s="2"/>
      <c r="H41" s="2"/>
      <c r="I41" s="2"/>
      <c r="J41" s="2"/>
      <c r="K41" s="6"/>
      <c r="L41" s="2"/>
      <c r="M41" s="2"/>
      <c r="N41" s="2"/>
      <c r="O41" s="2"/>
      <c r="P41" s="2"/>
      <c r="Q41" s="2"/>
    </row>
    <row r="42" spans="1:17" x14ac:dyDescent="0.25">
      <c r="A42" s="41"/>
      <c r="B42" s="40"/>
      <c r="C42" s="40"/>
      <c r="D42" s="40"/>
      <c r="E42" s="6"/>
      <c r="F42" s="2"/>
      <c r="G42" s="2"/>
      <c r="H42" s="2"/>
      <c r="I42" s="2"/>
      <c r="J42" s="2"/>
      <c r="K42" s="6"/>
      <c r="L42" s="2"/>
      <c r="M42" s="2"/>
      <c r="N42" s="2"/>
      <c r="O42" s="2"/>
      <c r="P42" s="2"/>
      <c r="Q42" s="2"/>
    </row>
    <row r="43" spans="1:17" ht="16.5" thickBot="1" x14ac:dyDescent="0.3">
      <c r="A43" s="5" t="s">
        <v>31</v>
      </c>
      <c r="B43" s="18"/>
      <c r="C43" s="18"/>
      <c r="D43" s="18"/>
      <c r="E43" s="18"/>
      <c r="F43" s="18"/>
      <c r="G43" s="5"/>
      <c r="H43" s="25"/>
      <c r="I43" s="5" t="s">
        <v>66</v>
      </c>
      <c r="J43" s="18"/>
      <c r="K43" s="18"/>
      <c r="L43" s="18"/>
      <c r="M43" s="18"/>
      <c r="N43" s="18"/>
      <c r="O43" s="18"/>
      <c r="P43" s="18"/>
      <c r="Q43" s="18"/>
    </row>
    <row r="44" spans="1:17" ht="15.75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2"/>
    </row>
    <row r="45" spans="1:17" ht="26.25" customHeight="1" x14ac:dyDescent="0.25">
      <c r="A45" s="70" t="s">
        <v>0</v>
      </c>
      <c r="B45" s="71" t="s">
        <v>1</v>
      </c>
      <c r="C45" s="38" t="s">
        <v>30</v>
      </c>
      <c r="D45" s="38" t="s">
        <v>29</v>
      </c>
      <c r="E45" s="38" t="s">
        <v>28</v>
      </c>
      <c r="F45" s="38" t="s">
        <v>27</v>
      </c>
      <c r="G45" s="38" t="s">
        <v>26</v>
      </c>
      <c r="H45" s="37"/>
      <c r="I45" s="74" t="s">
        <v>65</v>
      </c>
      <c r="J45" s="74"/>
      <c r="K45" s="71" t="s">
        <v>64</v>
      </c>
      <c r="L45" s="71" t="s">
        <v>15</v>
      </c>
      <c r="M45" s="34"/>
      <c r="N45" s="2"/>
      <c r="O45" s="2"/>
      <c r="P45" s="2"/>
      <c r="Q45" s="2"/>
    </row>
    <row r="46" spans="1:17" x14ac:dyDescent="0.25">
      <c r="A46" s="24" t="s">
        <v>2</v>
      </c>
      <c r="B46" s="11">
        <f t="shared" ref="B46:B57" si="1">C46+D46+E46+F46+G46</f>
        <v>18466</v>
      </c>
      <c r="C46" s="10">
        <v>14207</v>
      </c>
      <c r="D46" s="10">
        <v>1614</v>
      </c>
      <c r="E46" s="10">
        <v>2007</v>
      </c>
      <c r="F46" s="10">
        <v>605</v>
      </c>
      <c r="G46" s="10">
        <v>33</v>
      </c>
      <c r="H46" s="30"/>
      <c r="I46" s="24" t="s">
        <v>33</v>
      </c>
      <c r="J46" s="24"/>
      <c r="K46" s="11">
        <v>21019</v>
      </c>
      <c r="L46" s="51">
        <f>K46/K48</f>
        <v>0.21412126645205981</v>
      </c>
      <c r="M46" s="34"/>
      <c r="N46" s="19"/>
      <c r="O46" s="19"/>
      <c r="P46" s="19"/>
      <c r="Q46" s="19"/>
    </row>
    <row r="47" spans="1:17" x14ac:dyDescent="0.25">
      <c r="A47" s="12" t="s">
        <v>3</v>
      </c>
      <c r="B47" s="11">
        <f t="shared" si="1"/>
        <v>17181</v>
      </c>
      <c r="C47" s="10">
        <v>13153</v>
      </c>
      <c r="D47" s="10">
        <v>1702</v>
      </c>
      <c r="E47" s="10">
        <v>1741</v>
      </c>
      <c r="F47" s="10">
        <v>542</v>
      </c>
      <c r="G47" s="10">
        <v>43</v>
      </c>
      <c r="H47" s="35"/>
      <c r="I47" s="23" t="s">
        <v>34</v>
      </c>
      <c r="J47" s="23"/>
      <c r="K47" s="36">
        <v>77145</v>
      </c>
      <c r="L47" s="64">
        <f>K47/K48</f>
        <v>0.78587873354794013</v>
      </c>
      <c r="M47" s="34"/>
      <c r="N47" s="19"/>
      <c r="O47" s="19"/>
      <c r="P47" s="19"/>
      <c r="Q47" s="19"/>
    </row>
    <row r="48" spans="1:17" x14ac:dyDescent="0.25">
      <c r="A48" s="12" t="s">
        <v>4</v>
      </c>
      <c r="B48" s="11">
        <f t="shared" si="1"/>
        <v>9232</v>
      </c>
      <c r="C48" s="10">
        <v>7099</v>
      </c>
      <c r="D48" s="10">
        <v>903</v>
      </c>
      <c r="E48" s="10">
        <v>951</v>
      </c>
      <c r="F48" s="10">
        <v>265</v>
      </c>
      <c r="G48" s="10">
        <v>14</v>
      </c>
      <c r="H48" s="35"/>
      <c r="I48" s="70" t="s">
        <v>1</v>
      </c>
      <c r="J48" s="70"/>
      <c r="K48" s="21">
        <f>K46+K47</f>
        <v>98164</v>
      </c>
      <c r="L48" s="63">
        <f>L46+L47</f>
        <v>1</v>
      </c>
      <c r="M48" s="34"/>
      <c r="N48" s="19"/>
      <c r="O48" s="19"/>
      <c r="P48" s="19"/>
      <c r="Q48" s="19"/>
    </row>
    <row r="49" spans="1:17" x14ac:dyDescent="0.25">
      <c r="A49" s="12" t="s">
        <v>5</v>
      </c>
      <c r="B49" s="11">
        <f t="shared" si="1"/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35"/>
      <c r="I49" s="19"/>
      <c r="J49" s="19"/>
      <c r="K49" s="19"/>
      <c r="L49" s="19"/>
      <c r="M49" s="34"/>
      <c r="N49" s="19"/>
      <c r="O49" s="19"/>
      <c r="P49" s="19"/>
      <c r="Q49" s="19"/>
    </row>
    <row r="50" spans="1:17" x14ac:dyDescent="0.25">
      <c r="A50" s="12" t="s">
        <v>6</v>
      </c>
      <c r="B50" s="11">
        <f t="shared" si="1"/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35"/>
      <c r="I50" s="19"/>
      <c r="J50" s="19"/>
      <c r="K50" s="19"/>
      <c r="L50" s="19"/>
      <c r="M50" s="34"/>
      <c r="N50" s="33"/>
      <c r="O50" s="7"/>
      <c r="P50" s="19"/>
      <c r="Q50" s="19"/>
    </row>
    <row r="51" spans="1:17" x14ac:dyDescent="0.25">
      <c r="A51" s="12" t="s">
        <v>7</v>
      </c>
      <c r="B51" s="11">
        <f t="shared" si="1"/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35"/>
      <c r="I51" s="19"/>
      <c r="J51" s="19"/>
      <c r="K51" s="19"/>
      <c r="L51" s="19"/>
      <c r="M51" s="34"/>
      <c r="N51" s="33"/>
      <c r="O51" s="7"/>
      <c r="P51" s="19"/>
      <c r="Q51" s="19"/>
    </row>
    <row r="52" spans="1:17" x14ac:dyDescent="0.25">
      <c r="A52" s="12" t="s">
        <v>8</v>
      </c>
      <c r="B52" s="11">
        <f t="shared" si="1"/>
        <v>5607</v>
      </c>
      <c r="C52" s="10">
        <v>4349</v>
      </c>
      <c r="D52" s="10">
        <v>542</v>
      </c>
      <c r="E52" s="10">
        <v>608</v>
      </c>
      <c r="F52" s="10">
        <v>101</v>
      </c>
      <c r="G52" s="10">
        <v>7</v>
      </c>
      <c r="H52" s="35"/>
      <c r="I52" s="19"/>
      <c r="J52" s="19"/>
      <c r="K52" s="19"/>
      <c r="L52" s="19"/>
      <c r="M52" s="34"/>
      <c r="N52" s="33"/>
      <c r="O52" s="7"/>
      <c r="P52" s="19"/>
      <c r="Q52" s="19"/>
    </row>
    <row r="53" spans="1:17" x14ac:dyDescent="0.25">
      <c r="A53" s="12" t="s">
        <v>9</v>
      </c>
      <c r="B53" s="11">
        <f t="shared" si="1"/>
        <v>4899</v>
      </c>
      <c r="C53" s="10">
        <v>3620</v>
      </c>
      <c r="D53" s="10">
        <v>588</v>
      </c>
      <c r="E53" s="10">
        <v>413</v>
      </c>
      <c r="F53" s="10">
        <v>254</v>
      </c>
      <c r="G53" s="10">
        <v>24</v>
      </c>
      <c r="H53" s="35"/>
      <c r="I53" s="19"/>
      <c r="J53" s="19"/>
      <c r="K53" s="19"/>
      <c r="L53" s="19"/>
      <c r="M53" s="34"/>
      <c r="N53" s="33"/>
      <c r="O53" s="7"/>
      <c r="P53" s="19"/>
      <c r="Q53" s="19"/>
    </row>
    <row r="54" spans="1:17" x14ac:dyDescent="0.25">
      <c r="A54" s="12" t="s">
        <v>10</v>
      </c>
      <c r="B54" s="11">
        <f t="shared" si="1"/>
        <v>7582</v>
      </c>
      <c r="C54" s="10">
        <v>5597</v>
      </c>
      <c r="D54" s="10">
        <v>943</v>
      </c>
      <c r="E54" s="10">
        <v>713</v>
      </c>
      <c r="F54" s="10">
        <v>304</v>
      </c>
      <c r="G54" s="10">
        <v>25</v>
      </c>
      <c r="H54" s="35"/>
      <c r="I54" s="19"/>
      <c r="J54" s="19"/>
      <c r="K54" s="19"/>
      <c r="L54" s="19"/>
      <c r="M54" s="34"/>
      <c r="N54" s="33"/>
      <c r="O54" s="7"/>
      <c r="P54" s="19"/>
      <c r="Q54" s="19"/>
    </row>
    <row r="55" spans="1:17" x14ac:dyDescent="0.25">
      <c r="A55" s="12" t="s">
        <v>11</v>
      </c>
      <c r="B55" s="11">
        <f t="shared" si="1"/>
        <v>17515</v>
      </c>
      <c r="C55" s="10">
        <v>13096</v>
      </c>
      <c r="D55" s="10">
        <v>2026</v>
      </c>
      <c r="E55" s="10">
        <v>1820</v>
      </c>
      <c r="F55" s="10">
        <v>532</v>
      </c>
      <c r="G55" s="10">
        <v>41</v>
      </c>
      <c r="H55" s="35"/>
      <c r="I55" s="19"/>
      <c r="J55" s="19"/>
      <c r="K55" s="19"/>
      <c r="L55" s="19"/>
      <c r="M55" s="34"/>
      <c r="N55" s="33"/>
      <c r="O55" s="7"/>
      <c r="P55" s="19"/>
      <c r="Q55" s="19"/>
    </row>
    <row r="56" spans="1:17" x14ac:dyDescent="0.25">
      <c r="A56" s="12" t="s">
        <v>12</v>
      </c>
      <c r="B56" s="11">
        <f t="shared" si="1"/>
        <v>17682</v>
      </c>
      <c r="C56" s="10">
        <v>13195</v>
      </c>
      <c r="D56" s="10">
        <v>1924</v>
      </c>
      <c r="E56" s="10">
        <v>1848</v>
      </c>
      <c r="F56" s="10">
        <v>644</v>
      </c>
      <c r="G56" s="10">
        <v>71</v>
      </c>
      <c r="H56" s="35"/>
      <c r="I56" s="19"/>
      <c r="J56" s="19"/>
      <c r="K56" s="19"/>
      <c r="L56" s="19"/>
      <c r="M56" s="34"/>
      <c r="N56" s="33"/>
      <c r="O56" s="7"/>
      <c r="P56" s="19"/>
      <c r="Q56" s="19"/>
    </row>
    <row r="57" spans="1:17" hidden="1" x14ac:dyDescent="0.25">
      <c r="A57" s="23" t="s">
        <v>13</v>
      </c>
      <c r="B57" s="36">
        <f t="shared" si="1"/>
        <v>0</v>
      </c>
      <c r="C57" s="22"/>
      <c r="D57" s="22"/>
      <c r="E57" s="22"/>
      <c r="F57" s="22"/>
      <c r="G57" s="22"/>
      <c r="H57" s="35"/>
      <c r="I57" s="19"/>
      <c r="J57" s="19"/>
      <c r="K57" s="19"/>
      <c r="L57" s="19"/>
      <c r="M57" s="34"/>
      <c r="N57" s="33"/>
      <c r="O57" s="7"/>
      <c r="P57" s="19"/>
      <c r="Q57" s="19"/>
    </row>
    <row r="58" spans="1:17" x14ac:dyDescent="0.25">
      <c r="A58" s="70" t="s">
        <v>1</v>
      </c>
      <c r="B58" s="21">
        <f t="shared" ref="B58:G58" si="2">SUM(B46:B57)</f>
        <v>98164</v>
      </c>
      <c r="C58" s="21">
        <f t="shared" si="2"/>
        <v>74316</v>
      </c>
      <c r="D58" s="21">
        <f t="shared" si="2"/>
        <v>10242</v>
      </c>
      <c r="E58" s="21">
        <f t="shared" si="2"/>
        <v>10101</v>
      </c>
      <c r="F58" s="21">
        <f t="shared" si="2"/>
        <v>3247</v>
      </c>
      <c r="G58" s="21">
        <f t="shared" si="2"/>
        <v>258</v>
      </c>
      <c r="H58" s="30"/>
      <c r="I58" s="1"/>
      <c r="J58" s="1"/>
      <c r="K58" s="1"/>
      <c r="L58" s="1"/>
      <c r="M58" s="29"/>
      <c r="N58" s="26"/>
      <c r="O58" s="26"/>
      <c r="P58" s="19"/>
      <c r="Q58" s="19"/>
    </row>
    <row r="59" spans="1:17" ht="15.75" thickBot="1" x14ac:dyDescent="0.3">
      <c r="A59" s="32" t="s">
        <v>15</v>
      </c>
      <c r="B59" s="31">
        <f t="shared" ref="B59:G59" si="3">B58/$B58</f>
        <v>1</v>
      </c>
      <c r="C59" s="31">
        <f t="shared" si="3"/>
        <v>0.75705961452263559</v>
      </c>
      <c r="D59" s="31">
        <f t="shared" si="3"/>
        <v>0.10433560164622468</v>
      </c>
      <c r="E59" s="31">
        <f t="shared" si="3"/>
        <v>0.10289922986023389</v>
      </c>
      <c r="F59" s="31">
        <f t="shared" si="3"/>
        <v>3.3077299213560979E-2</v>
      </c>
      <c r="G59" s="31">
        <f t="shared" si="3"/>
        <v>2.6282547573448513E-3</v>
      </c>
      <c r="H59" s="30"/>
      <c r="I59" s="1"/>
      <c r="J59" s="1"/>
      <c r="K59" s="1"/>
      <c r="L59" s="1"/>
      <c r="M59" s="2"/>
      <c r="N59" s="2"/>
      <c r="O59" s="2"/>
      <c r="P59" s="26"/>
      <c r="Q59" s="2"/>
    </row>
    <row r="60" spans="1:17" x14ac:dyDescent="0.25">
      <c r="A60" s="29"/>
      <c r="B60" s="28"/>
      <c r="C60" s="28"/>
      <c r="D60" s="28"/>
      <c r="E60" s="28"/>
      <c r="F60" s="2"/>
      <c r="G60" s="27"/>
      <c r="H60" s="27"/>
      <c r="I60" s="2"/>
      <c r="J60" s="2"/>
      <c r="K60" s="2"/>
      <c r="L60" s="2"/>
      <c r="M60" s="2"/>
      <c r="N60" s="2"/>
      <c r="O60" s="2"/>
      <c r="P60" s="26"/>
      <c r="Q60" s="2"/>
    </row>
    <row r="61" spans="1:17" x14ac:dyDescent="0.25">
      <c r="A61" s="29"/>
      <c r="B61" s="28"/>
      <c r="C61" s="28"/>
      <c r="D61" s="28"/>
      <c r="E61" s="28"/>
      <c r="F61" s="2"/>
      <c r="G61" s="27"/>
      <c r="H61" s="27"/>
      <c r="I61" s="2"/>
      <c r="J61" s="2"/>
      <c r="K61" s="2"/>
      <c r="L61" s="2"/>
      <c r="M61" s="2"/>
      <c r="N61" s="2"/>
      <c r="O61" s="2"/>
      <c r="P61" s="26"/>
      <c r="Q61" s="2"/>
    </row>
    <row r="62" spans="1:17" x14ac:dyDescent="0.25">
      <c r="A62" s="29"/>
      <c r="B62" s="28"/>
      <c r="C62" s="28"/>
      <c r="D62" s="28"/>
      <c r="E62" s="28"/>
      <c r="F62" s="2"/>
      <c r="G62" s="27"/>
      <c r="H62" s="27"/>
      <c r="I62" s="2"/>
      <c r="J62" s="2"/>
      <c r="K62" s="2"/>
      <c r="L62" s="2"/>
      <c r="M62" s="2"/>
      <c r="N62" s="2"/>
      <c r="O62" s="2"/>
      <c r="P62" s="26"/>
      <c r="Q62" s="2"/>
    </row>
    <row r="63" spans="1:17" x14ac:dyDescent="0.25">
      <c r="A63" s="29"/>
      <c r="B63" s="28"/>
      <c r="C63" s="28"/>
      <c r="D63" s="28"/>
      <c r="E63" s="28"/>
      <c r="F63" s="2"/>
      <c r="G63" s="27"/>
      <c r="H63" s="27"/>
      <c r="I63" s="2"/>
      <c r="J63" s="2"/>
      <c r="K63" s="2"/>
      <c r="L63" s="2"/>
      <c r="M63" s="2"/>
      <c r="N63" s="2"/>
      <c r="O63" s="2"/>
      <c r="P63" s="26"/>
      <c r="Q63" s="2"/>
    </row>
    <row r="64" spans="1:17" x14ac:dyDescent="0.25">
      <c r="A64" s="2"/>
      <c r="B64" s="2"/>
      <c r="C64" s="3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23.25" customHeight="1" x14ac:dyDescent="0.25">
      <c r="A65" s="2"/>
      <c r="B65" s="2"/>
      <c r="C65" s="3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25.5" customHeight="1" x14ac:dyDescent="0.25">
      <c r="A66" s="2"/>
      <c r="B66" s="2"/>
      <c r="C66" s="3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6.5" thickBot="1" x14ac:dyDescent="0.3">
      <c r="A67" s="15" t="s">
        <v>63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/>
    </row>
    <row r="68" spans="1:1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38.25" x14ac:dyDescent="0.25">
      <c r="A69" s="14" t="s">
        <v>44</v>
      </c>
      <c r="B69" s="71" t="s">
        <v>1</v>
      </c>
      <c r="C69" s="72" t="s">
        <v>43</v>
      </c>
      <c r="D69" s="72" t="s">
        <v>42</v>
      </c>
      <c r="E69" s="72" t="s">
        <v>41</v>
      </c>
      <c r="F69" s="72" t="s">
        <v>40</v>
      </c>
      <c r="G69" s="72" t="s">
        <v>39</v>
      </c>
      <c r="H69" s="72" t="s">
        <v>38</v>
      </c>
      <c r="I69" s="72" t="s">
        <v>37</v>
      </c>
      <c r="J69" s="72" t="s">
        <v>36</v>
      </c>
      <c r="K69" s="2"/>
      <c r="L69" s="2"/>
      <c r="M69" s="13" t="s">
        <v>25</v>
      </c>
      <c r="N69" s="13" t="s">
        <v>24</v>
      </c>
      <c r="O69" s="13" t="s">
        <v>23</v>
      </c>
      <c r="P69" s="13" t="s">
        <v>22</v>
      </c>
      <c r="Q69" s="2"/>
    </row>
    <row r="70" spans="1:17" x14ac:dyDescent="0.25">
      <c r="A70" s="73" t="s">
        <v>35</v>
      </c>
      <c r="B70" s="62">
        <f>SUM(C70:J70)</f>
        <v>458</v>
      </c>
      <c r="C70" s="10">
        <v>41</v>
      </c>
      <c r="D70" s="10">
        <v>47</v>
      </c>
      <c r="E70" s="10">
        <v>42</v>
      </c>
      <c r="F70" s="10">
        <v>34</v>
      </c>
      <c r="G70" s="10">
        <v>71</v>
      </c>
      <c r="H70" s="10">
        <v>52</v>
      </c>
      <c r="I70" s="10">
        <v>37</v>
      </c>
      <c r="J70" s="10">
        <v>134</v>
      </c>
      <c r="K70" s="2"/>
      <c r="L70" s="2"/>
      <c r="M70" s="13"/>
      <c r="N70" s="13"/>
      <c r="O70" s="13"/>
      <c r="P70" s="13"/>
      <c r="Q70" s="2"/>
    </row>
    <row r="71" spans="1:17" x14ac:dyDescent="0.25">
      <c r="A71" s="42" t="s">
        <v>21</v>
      </c>
      <c r="B71" s="16">
        <f>SUM(C71:J71)</f>
        <v>48168</v>
      </c>
      <c r="C71" s="10">
        <v>3004</v>
      </c>
      <c r="D71" s="10">
        <v>5515</v>
      </c>
      <c r="E71" s="10">
        <v>4792</v>
      </c>
      <c r="F71" s="10">
        <v>5288</v>
      </c>
      <c r="G71" s="10">
        <v>9768</v>
      </c>
      <c r="H71" s="10">
        <v>8841</v>
      </c>
      <c r="I71" s="10">
        <v>6461</v>
      </c>
      <c r="J71" s="10">
        <v>4499</v>
      </c>
      <c r="K71" s="2"/>
      <c r="L71" s="2" t="s">
        <v>21</v>
      </c>
      <c r="M71" s="7">
        <f>C71+D71</f>
        <v>8519</v>
      </c>
      <c r="N71" s="7">
        <f>E71</f>
        <v>4792</v>
      </c>
      <c r="O71" s="7">
        <f>F71+G71+H71+I71</f>
        <v>30358</v>
      </c>
      <c r="P71" s="7">
        <f>J71</f>
        <v>4499</v>
      </c>
      <c r="Q71" s="2"/>
    </row>
    <row r="72" spans="1:17" x14ac:dyDescent="0.25">
      <c r="A72" s="17" t="s">
        <v>20</v>
      </c>
      <c r="B72" s="16">
        <f>SUM(C72:J72)</f>
        <v>37756</v>
      </c>
      <c r="C72" s="10">
        <v>1899</v>
      </c>
      <c r="D72" s="10">
        <v>3193</v>
      </c>
      <c r="E72" s="10">
        <v>3893</v>
      </c>
      <c r="F72" s="10">
        <v>7464</v>
      </c>
      <c r="G72" s="10">
        <v>9577</v>
      </c>
      <c r="H72" s="10">
        <v>6326</v>
      </c>
      <c r="I72" s="10">
        <v>3348</v>
      </c>
      <c r="J72" s="10">
        <v>2056</v>
      </c>
      <c r="K72" s="2"/>
      <c r="L72" s="2" t="s">
        <v>20</v>
      </c>
      <c r="M72" s="7">
        <f>C72+D72</f>
        <v>5092</v>
      </c>
      <c r="N72" s="7">
        <f>E72</f>
        <v>3893</v>
      </c>
      <c r="O72" s="7">
        <f>F72+G72+H72+I72</f>
        <v>26715</v>
      </c>
      <c r="P72" s="7">
        <f>J72</f>
        <v>2056</v>
      </c>
      <c r="Q72" s="2"/>
    </row>
    <row r="73" spans="1:17" x14ac:dyDescent="0.25">
      <c r="A73" s="59" t="s">
        <v>19</v>
      </c>
      <c r="B73" s="36">
        <f>SUM(C73:J73)</f>
        <v>11782</v>
      </c>
      <c r="C73" s="52">
        <v>617</v>
      </c>
      <c r="D73" s="52">
        <v>2460</v>
      </c>
      <c r="E73" s="52">
        <v>5026</v>
      </c>
      <c r="F73" s="52">
        <v>1819</v>
      </c>
      <c r="G73" s="52">
        <v>1011</v>
      </c>
      <c r="H73" s="52">
        <v>531</v>
      </c>
      <c r="I73" s="52">
        <v>216</v>
      </c>
      <c r="J73" s="52">
        <v>102</v>
      </c>
      <c r="K73" s="2"/>
      <c r="L73" s="2" t="s">
        <v>19</v>
      </c>
      <c r="M73" s="7">
        <f>C73+D73</f>
        <v>3077</v>
      </c>
      <c r="N73" s="7">
        <f>E73</f>
        <v>5026</v>
      </c>
      <c r="O73" s="7">
        <f>F73+G73+H73+I73</f>
        <v>3577</v>
      </c>
      <c r="P73" s="7">
        <f>J73</f>
        <v>102</v>
      </c>
      <c r="Q73" s="2"/>
    </row>
    <row r="74" spans="1:17" x14ac:dyDescent="0.25">
      <c r="A74" s="70" t="s">
        <v>1</v>
      </c>
      <c r="B74" s="21">
        <f t="shared" ref="B74:J74" si="4">SUM(B70:B73)</f>
        <v>98164</v>
      </c>
      <c r="C74" s="21">
        <f t="shared" si="4"/>
        <v>5561</v>
      </c>
      <c r="D74" s="21">
        <f t="shared" si="4"/>
        <v>11215</v>
      </c>
      <c r="E74" s="21">
        <f t="shared" si="4"/>
        <v>13753</v>
      </c>
      <c r="F74" s="21">
        <f t="shared" si="4"/>
        <v>14605</v>
      </c>
      <c r="G74" s="21">
        <f t="shared" si="4"/>
        <v>20427</v>
      </c>
      <c r="H74" s="21">
        <f t="shared" si="4"/>
        <v>15750</v>
      </c>
      <c r="I74" s="21">
        <f t="shared" si="4"/>
        <v>10062</v>
      </c>
      <c r="J74" s="21">
        <f t="shared" si="4"/>
        <v>6791</v>
      </c>
      <c r="K74" s="2"/>
      <c r="L74" s="2" t="s">
        <v>18</v>
      </c>
      <c r="M74" s="7">
        <f>C70+D70</f>
        <v>88</v>
      </c>
      <c r="N74" s="7">
        <f>E70</f>
        <v>42</v>
      </c>
      <c r="O74" s="7">
        <f>F70+G70+H70+I70</f>
        <v>194</v>
      </c>
      <c r="P74" s="7">
        <f>J70</f>
        <v>134</v>
      </c>
      <c r="Q74" s="2"/>
    </row>
    <row r="75" spans="1:17" ht="15.75" thickBot="1" x14ac:dyDescent="0.3">
      <c r="A75" s="9" t="s">
        <v>15</v>
      </c>
      <c r="B75" s="20">
        <f t="shared" ref="B75:J75" si="5">B74/$B74</f>
        <v>1</v>
      </c>
      <c r="C75" s="20">
        <f t="shared" si="5"/>
        <v>5.6650095758119065E-2</v>
      </c>
      <c r="D75" s="20">
        <f t="shared" si="5"/>
        <v>0.11424758567295547</v>
      </c>
      <c r="E75" s="20">
        <f t="shared" si="5"/>
        <v>0.14010227782078971</v>
      </c>
      <c r="F75" s="20">
        <f t="shared" si="5"/>
        <v>0.14878163074039363</v>
      </c>
      <c r="G75" s="20">
        <f t="shared" si="5"/>
        <v>0.20809054235768715</v>
      </c>
      <c r="H75" s="20">
        <f t="shared" si="5"/>
        <v>0.1604457846053543</v>
      </c>
      <c r="I75" s="20">
        <f t="shared" si="5"/>
        <v>0.10250193553644921</v>
      </c>
      <c r="J75" s="20">
        <f t="shared" si="5"/>
        <v>6.9180147508251494E-2</v>
      </c>
      <c r="K75" s="6"/>
      <c r="L75" s="6"/>
      <c r="M75" s="7">
        <f>SUM(M71:M74)</f>
        <v>16776</v>
      </c>
      <c r="N75" s="7">
        <f>SUM(N71:N74)</f>
        <v>13753</v>
      </c>
      <c r="O75" s="7">
        <f>SUM(O71:O74)</f>
        <v>60844</v>
      </c>
      <c r="P75" s="7">
        <f>SUM(P71:P74)</f>
        <v>6791</v>
      </c>
      <c r="Q75" s="6"/>
    </row>
    <row r="76" spans="1:1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6.5" thickBot="1" x14ac:dyDescent="0.3">
      <c r="A77" s="79" t="s">
        <v>62</v>
      </c>
      <c r="B77" s="79"/>
      <c r="C77" s="79"/>
      <c r="D77" s="79"/>
      <c r="E77" s="79"/>
      <c r="F77" s="61"/>
      <c r="G77" s="61"/>
      <c r="H77" s="61"/>
      <c r="I77" s="61"/>
      <c r="J77" s="43"/>
      <c r="K77" s="79" t="s">
        <v>61</v>
      </c>
      <c r="L77" s="79"/>
      <c r="M77" s="79"/>
      <c r="N77" s="79"/>
      <c r="O77" s="79"/>
      <c r="P77" s="61"/>
      <c r="Q77" s="61"/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30" x14ac:dyDescent="0.25">
      <c r="A79" s="80" t="s">
        <v>60</v>
      </c>
      <c r="B79" s="80"/>
      <c r="C79" s="72" t="s">
        <v>59</v>
      </c>
      <c r="D79" s="72" t="s">
        <v>16</v>
      </c>
      <c r="E79" s="72" t="s">
        <v>17</v>
      </c>
      <c r="F79" s="2"/>
      <c r="G79" s="2"/>
      <c r="H79" s="2"/>
      <c r="I79" s="2"/>
      <c r="J79" s="2"/>
      <c r="K79" s="80" t="s">
        <v>60</v>
      </c>
      <c r="L79" s="80"/>
      <c r="M79" s="72" t="s">
        <v>59</v>
      </c>
      <c r="N79" s="72" t="s">
        <v>16</v>
      </c>
      <c r="O79" s="72" t="s">
        <v>17</v>
      </c>
      <c r="P79" s="2"/>
      <c r="Q79" s="2"/>
    </row>
    <row r="80" spans="1:17" x14ac:dyDescent="0.25">
      <c r="A80" s="81" t="s">
        <v>58</v>
      </c>
      <c r="B80" s="81"/>
      <c r="C80" s="11">
        <f t="shared" ref="C80:C84" si="6">SUM(D80:E80)</f>
        <v>71792</v>
      </c>
      <c r="D80" s="10">
        <v>11556</v>
      </c>
      <c r="E80" s="10">
        <v>60236</v>
      </c>
      <c r="F80" s="2"/>
      <c r="G80" s="2"/>
      <c r="H80" s="2"/>
      <c r="I80" s="2"/>
      <c r="J80" s="2"/>
      <c r="K80" s="81" t="s">
        <v>58</v>
      </c>
      <c r="L80" s="81"/>
      <c r="M80" s="11">
        <f t="shared" ref="M80:M84" si="7">SUM(N80:O80)</f>
        <v>95576</v>
      </c>
      <c r="N80" s="10">
        <v>81476</v>
      </c>
      <c r="O80" s="10">
        <v>14100</v>
      </c>
      <c r="P80" s="2"/>
      <c r="Q80" s="2"/>
    </row>
    <row r="81" spans="1:17" x14ac:dyDescent="0.25">
      <c r="A81" s="81" t="s">
        <v>57</v>
      </c>
      <c r="B81" s="81"/>
      <c r="C81" s="11">
        <f t="shared" si="6"/>
        <v>24805</v>
      </c>
      <c r="D81" s="10">
        <v>1031</v>
      </c>
      <c r="E81" s="10">
        <v>23774</v>
      </c>
      <c r="F81" s="2"/>
      <c r="G81" s="2"/>
      <c r="H81" s="2"/>
      <c r="I81" s="2"/>
      <c r="J81" s="2"/>
      <c r="K81" s="81" t="s">
        <v>45</v>
      </c>
      <c r="L81" s="81"/>
      <c r="M81" s="11">
        <f t="shared" si="7"/>
        <v>2409</v>
      </c>
      <c r="N81" s="10">
        <v>2258</v>
      </c>
      <c r="O81" s="10">
        <v>151</v>
      </c>
      <c r="P81" s="2"/>
      <c r="Q81" s="2"/>
    </row>
    <row r="82" spans="1:17" x14ac:dyDescent="0.25">
      <c r="A82" s="81" t="s">
        <v>56</v>
      </c>
      <c r="B82" s="81"/>
      <c r="C82" s="11">
        <f t="shared" si="6"/>
        <v>748</v>
      </c>
      <c r="D82" s="10">
        <v>26</v>
      </c>
      <c r="E82" s="10">
        <v>722</v>
      </c>
      <c r="F82" s="2"/>
      <c r="G82" s="2"/>
      <c r="H82" s="2"/>
      <c r="I82" s="2"/>
      <c r="J82" s="2"/>
      <c r="K82" s="81" t="s">
        <v>56</v>
      </c>
      <c r="L82" s="81"/>
      <c r="M82" s="11">
        <f t="shared" si="7"/>
        <v>111</v>
      </c>
      <c r="N82" s="10">
        <v>101</v>
      </c>
      <c r="O82" s="10">
        <v>10</v>
      </c>
      <c r="P82" s="2"/>
      <c r="Q82" s="2"/>
    </row>
    <row r="83" spans="1:17" x14ac:dyDescent="0.25">
      <c r="A83" s="84" t="s">
        <v>55</v>
      </c>
      <c r="B83" s="84"/>
      <c r="C83" s="58">
        <f t="shared" si="6"/>
        <v>819</v>
      </c>
      <c r="D83" s="52">
        <v>35</v>
      </c>
      <c r="E83" s="52">
        <v>784</v>
      </c>
      <c r="F83" s="2"/>
      <c r="G83" s="2"/>
      <c r="H83" s="2"/>
      <c r="I83" s="2"/>
      <c r="J83" s="2"/>
      <c r="K83" s="84" t="s">
        <v>55</v>
      </c>
      <c r="L83" s="84"/>
      <c r="M83" s="58">
        <f t="shared" si="7"/>
        <v>68</v>
      </c>
      <c r="N83" s="52">
        <v>62</v>
      </c>
      <c r="O83" s="52">
        <v>6</v>
      </c>
      <c r="P83" s="2"/>
      <c r="Q83" s="2"/>
    </row>
    <row r="84" spans="1:17" x14ac:dyDescent="0.25">
      <c r="A84" s="82" t="s">
        <v>1</v>
      </c>
      <c r="B84" s="82"/>
      <c r="C84" s="21">
        <f t="shared" si="6"/>
        <v>98164</v>
      </c>
      <c r="D84" s="21">
        <f>SUM(D80:D83)</f>
        <v>12648</v>
      </c>
      <c r="E84" s="21">
        <f>SUM(E80:E83)</f>
        <v>85516</v>
      </c>
      <c r="F84" s="2"/>
      <c r="G84" s="2"/>
      <c r="H84" s="2"/>
      <c r="I84" s="2"/>
      <c r="J84" s="2"/>
      <c r="K84" s="82" t="s">
        <v>1</v>
      </c>
      <c r="L84" s="82"/>
      <c r="M84" s="21">
        <f t="shared" si="7"/>
        <v>98164</v>
      </c>
      <c r="N84" s="21">
        <f>SUM(N80:N83)</f>
        <v>83897</v>
      </c>
      <c r="O84" s="21">
        <f>SUM(O80:O83)</f>
        <v>14267</v>
      </c>
      <c r="P84" s="2"/>
      <c r="Q84" s="2"/>
    </row>
    <row r="85" spans="1:17" ht="15.75" thickBot="1" x14ac:dyDescent="0.3">
      <c r="A85" s="83" t="s">
        <v>15</v>
      </c>
      <c r="B85" s="83"/>
      <c r="C85" s="60">
        <f t="shared" ref="C85:D85" si="8">+C84/$B$74</f>
        <v>1</v>
      </c>
      <c r="D85" s="60">
        <f t="shared" si="8"/>
        <v>0.1288456053135569</v>
      </c>
      <c r="E85" s="60">
        <f>+E84/$B$74</f>
        <v>0.87115439468644307</v>
      </c>
      <c r="F85" s="6"/>
      <c r="G85" s="6"/>
      <c r="H85" s="6"/>
      <c r="I85" s="6"/>
      <c r="J85" s="6"/>
      <c r="K85" s="83" t="s">
        <v>15</v>
      </c>
      <c r="L85" s="83"/>
      <c r="M85" s="60">
        <f>SUM(N85:O85)</f>
        <v>1</v>
      </c>
      <c r="N85" s="60">
        <f>+N84/$M$84</f>
        <v>0.854661586732407</v>
      </c>
      <c r="O85" s="60">
        <f>+O84/$M$84</f>
        <v>0.145338413267593</v>
      </c>
      <c r="P85" s="6"/>
      <c r="Q85" s="6"/>
    </row>
    <row r="86" spans="1:17" x14ac:dyDescent="0.25">
      <c r="A86" s="53" t="s">
        <v>54</v>
      </c>
      <c r="B86" s="2"/>
      <c r="C86" s="2"/>
      <c r="D86" s="2"/>
      <c r="E86" s="2"/>
      <c r="F86" s="2"/>
      <c r="G86" s="2"/>
      <c r="H86" s="2"/>
      <c r="I86" s="2"/>
      <c r="J86" s="2"/>
      <c r="K86" s="53" t="s">
        <v>54</v>
      </c>
      <c r="L86" s="2"/>
      <c r="M86" s="2"/>
      <c r="N86" s="2"/>
      <c r="O86" s="2"/>
      <c r="P86" s="2"/>
      <c r="Q86" s="2"/>
    </row>
    <row r="87" spans="1:17" x14ac:dyDescent="0.25">
      <c r="A87" s="53"/>
      <c r="B87" s="2"/>
      <c r="C87" s="2"/>
      <c r="D87" s="2"/>
      <c r="E87" s="2"/>
      <c r="F87" s="2"/>
      <c r="G87" s="2"/>
      <c r="H87" s="2"/>
      <c r="I87" s="2"/>
      <c r="J87" s="2"/>
      <c r="K87" s="53"/>
      <c r="L87" s="2"/>
      <c r="M87" s="2"/>
      <c r="N87" s="2"/>
      <c r="O87" s="2"/>
      <c r="P87" s="2"/>
      <c r="Q87" s="2"/>
    </row>
    <row r="88" spans="1:17" ht="16.5" thickBot="1" x14ac:dyDescent="0.3">
      <c r="A88" s="15" t="s">
        <v>53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5"/>
    </row>
    <row r="89" spans="1:1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69.75" customHeight="1" x14ac:dyDescent="0.25">
      <c r="A90" s="72" t="s">
        <v>44</v>
      </c>
      <c r="B90" s="71" t="s">
        <v>1</v>
      </c>
      <c r="C90" s="72" t="s">
        <v>52</v>
      </c>
      <c r="D90" s="72" t="s">
        <v>51</v>
      </c>
      <c r="E90" s="72" t="s">
        <v>50</v>
      </c>
      <c r="F90" s="72" t="s">
        <v>49</v>
      </c>
      <c r="G90" s="69" t="s">
        <v>48</v>
      </c>
      <c r="H90" s="72" t="s">
        <v>47</v>
      </c>
      <c r="I90" s="72" t="s">
        <v>46</v>
      </c>
      <c r="J90" s="72" t="s">
        <v>14</v>
      </c>
      <c r="K90" s="2"/>
      <c r="L90" s="2"/>
      <c r="M90" s="2"/>
      <c r="N90" s="2"/>
      <c r="O90" s="2"/>
      <c r="P90" s="2"/>
      <c r="Q90" s="54"/>
    </row>
    <row r="91" spans="1:17" x14ac:dyDescent="0.25">
      <c r="A91" s="73" t="s">
        <v>35</v>
      </c>
      <c r="B91" s="11">
        <f>SUM(C91:J91)</f>
        <v>458</v>
      </c>
      <c r="C91" s="10">
        <v>63</v>
      </c>
      <c r="D91" s="10">
        <v>14</v>
      </c>
      <c r="E91" s="10">
        <v>5</v>
      </c>
      <c r="F91" s="10">
        <v>0</v>
      </c>
      <c r="G91" s="10">
        <v>0</v>
      </c>
      <c r="H91" s="10">
        <v>6</v>
      </c>
      <c r="I91" s="10">
        <v>370</v>
      </c>
      <c r="J91" s="10">
        <v>0</v>
      </c>
      <c r="K91" s="2"/>
      <c r="L91" s="2"/>
      <c r="M91" s="2"/>
      <c r="N91" s="2"/>
      <c r="O91" s="2"/>
      <c r="P91" s="2"/>
      <c r="Q91" s="54"/>
    </row>
    <row r="92" spans="1:17" x14ac:dyDescent="0.25">
      <c r="A92" s="42" t="s">
        <v>21</v>
      </c>
      <c r="B92" s="11">
        <f>SUM(C92:J92)</f>
        <v>48168</v>
      </c>
      <c r="C92" s="10">
        <v>5852</v>
      </c>
      <c r="D92" s="10">
        <v>728</v>
      </c>
      <c r="E92" s="10">
        <v>106</v>
      </c>
      <c r="F92" s="10">
        <v>160</v>
      </c>
      <c r="G92" s="10">
        <v>0</v>
      </c>
      <c r="H92" s="10">
        <v>581</v>
      </c>
      <c r="I92" s="10">
        <v>40694</v>
      </c>
      <c r="J92" s="10">
        <v>47</v>
      </c>
      <c r="K92" s="2"/>
      <c r="L92" s="2"/>
      <c r="M92" s="2"/>
      <c r="N92" s="2"/>
      <c r="O92" s="2"/>
      <c r="P92" s="2"/>
      <c r="Q92" s="54"/>
    </row>
    <row r="93" spans="1:17" x14ac:dyDescent="0.25">
      <c r="A93" s="17" t="s">
        <v>20</v>
      </c>
      <c r="B93" s="11">
        <f>SUM(C93:J93)</f>
        <v>37756</v>
      </c>
      <c r="C93" s="10">
        <v>4831</v>
      </c>
      <c r="D93" s="10">
        <v>843</v>
      </c>
      <c r="E93" s="10">
        <v>135</v>
      </c>
      <c r="F93" s="10">
        <v>134</v>
      </c>
      <c r="G93" s="10">
        <v>1</v>
      </c>
      <c r="H93" s="10">
        <v>398</v>
      </c>
      <c r="I93" s="10">
        <v>31377</v>
      </c>
      <c r="J93" s="10">
        <v>37</v>
      </c>
      <c r="K93" s="2"/>
      <c r="L93" s="2"/>
      <c r="M93" s="2"/>
      <c r="N93" s="2"/>
      <c r="O93" s="2"/>
      <c r="P93" s="2"/>
      <c r="Q93" s="54"/>
    </row>
    <row r="94" spans="1:17" x14ac:dyDescent="0.25">
      <c r="A94" s="59" t="s">
        <v>19</v>
      </c>
      <c r="B94" s="58">
        <f>SUM(C94:J94)</f>
        <v>11782</v>
      </c>
      <c r="C94" s="52">
        <v>1004</v>
      </c>
      <c r="D94" s="52">
        <v>104</v>
      </c>
      <c r="E94" s="52">
        <v>77</v>
      </c>
      <c r="F94" s="52">
        <v>27</v>
      </c>
      <c r="G94" s="52">
        <v>3</v>
      </c>
      <c r="H94" s="52">
        <v>126</v>
      </c>
      <c r="I94" s="52">
        <v>10431</v>
      </c>
      <c r="J94" s="52">
        <v>10</v>
      </c>
      <c r="K94" s="2"/>
      <c r="L94" s="2"/>
      <c r="M94" s="2"/>
      <c r="N94" s="2"/>
      <c r="O94" s="2"/>
      <c r="P94" s="2"/>
      <c r="Q94" s="54"/>
    </row>
    <row r="95" spans="1:17" x14ac:dyDescent="0.25">
      <c r="A95" s="57" t="s">
        <v>1</v>
      </c>
      <c r="B95" s="56">
        <f t="shared" ref="B95:J95" si="9">SUM(B91:B94)</f>
        <v>98164</v>
      </c>
      <c r="C95" s="56">
        <f t="shared" si="9"/>
        <v>11750</v>
      </c>
      <c r="D95" s="56">
        <f t="shared" si="9"/>
        <v>1689</v>
      </c>
      <c r="E95" s="56">
        <f t="shared" si="9"/>
        <v>323</v>
      </c>
      <c r="F95" s="56">
        <f t="shared" si="9"/>
        <v>321</v>
      </c>
      <c r="G95" s="56">
        <f t="shared" si="9"/>
        <v>4</v>
      </c>
      <c r="H95" s="56">
        <f t="shared" si="9"/>
        <v>1111</v>
      </c>
      <c r="I95" s="56">
        <f t="shared" si="9"/>
        <v>82872</v>
      </c>
      <c r="J95" s="56">
        <f t="shared" si="9"/>
        <v>94</v>
      </c>
      <c r="K95" s="2"/>
      <c r="L95" s="2"/>
      <c r="M95" s="2"/>
      <c r="N95" s="2"/>
      <c r="O95" s="2"/>
      <c r="P95" s="2"/>
      <c r="Q95" s="54"/>
    </row>
    <row r="96" spans="1:17" ht="15.75" thickBot="1" x14ac:dyDescent="0.3">
      <c r="A96" s="9" t="s">
        <v>15</v>
      </c>
      <c r="B96" s="55">
        <f>B95/$B95</f>
        <v>1</v>
      </c>
      <c r="C96" s="55">
        <f t="shared" ref="C96:J96" si="10">C95/$B$95</f>
        <v>0.11969764883256591</v>
      </c>
      <c r="D96" s="8">
        <f t="shared" si="10"/>
        <v>1.7205900330059899E-2</v>
      </c>
      <c r="E96" s="55">
        <f t="shared" si="10"/>
        <v>3.2904119636526629E-3</v>
      </c>
      <c r="F96" s="55">
        <f t="shared" si="10"/>
        <v>3.2700378957662688E-3</v>
      </c>
      <c r="G96" s="55">
        <f t="shared" si="10"/>
        <v>4.0748135772788395E-5</v>
      </c>
      <c r="H96" s="55">
        <f t="shared" si="10"/>
        <v>1.1317794710891976E-2</v>
      </c>
      <c r="I96" s="55">
        <f t="shared" si="10"/>
        <v>0.84421987694062994</v>
      </c>
      <c r="J96" s="8">
        <f t="shared" si="10"/>
        <v>9.5758119066052729E-4</v>
      </c>
      <c r="K96" s="2"/>
      <c r="L96" s="2"/>
      <c r="M96" s="2"/>
      <c r="N96" s="2"/>
      <c r="O96" s="2"/>
      <c r="P96" s="2"/>
      <c r="Q96" s="54"/>
    </row>
    <row r="97" spans="1:17" x14ac:dyDescent="0.25">
      <c r="A97" s="5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</sheetData>
  <mergeCells count="22">
    <mergeCell ref="A84:B84"/>
    <mergeCell ref="K84:L84"/>
    <mergeCell ref="A85:B85"/>
    <mergeCell ref="K85:L85"/>
    <mergeCell ref="A81:B81"/>
    <mergeCell ref="K81:L81"/>
    <mergeCell ref="A82:B82"/>
    <mergeCell ref="K82:L82"/>
    <mergeCell ref="A83:B83"/>
    <mergeCell ref="K83:L83"/>
    <mergeCell ref="A77:E77"/>
    <mergeCell ref="K77:O77"/>
    <mergeCell ref="A79:B79"/>
    <mergeCell ref="K79:L79"/>
    <mergeCell ref="A80:B80"/>
    <mergeCell ref="K80:L80"/>
    <mergeCell ref="I45:J45"/>
    <mergeCell ref="A2:Q2"/>
    <mergeCell ref="A5:Q5"/>
    <mergeCell ref="A6:Q6"/>
    <mergeCell ref="A7:Q7"/>
    <mergeCell ref="A8:Q8"/>
  </mergeCells>
  <pageMargins left="0.7" right="0.7" top="0.75" bottom="0.75" header="0.3" footer="0.3"/>
  <pageSetup paperSize="9" scale="35" orientation="portrait" r:id="rId1"/>
  <rowBreaks count="1" manualBreakCount="1">
    <brk id="6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2020-12-14T18:54:30Z</dcterms:modified>
</cp:coreProperties>
</file>