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enaro\Escritorio\ARCHIVOS TRABAJO 2020\MARZO ESTADISTICAS\Boletines y Resúmenes estadísticos\"/>
    </mc:Choice>
  </mc:AlternateContent>
  <bookViews>
    <workbookView xWindow="0" yWindow="0" windowWidth="20490" windowHeight="6765" tabRatio="894"/>
  </bookViews>
  <sheets>
    <sheet name="Casos CEM" sheetId="3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39" l="1"/>
  <c r="J16" i="39"/>
  <c r="B17" i="39"/>
  <c r="J17" i="39"/>
  <c r="B18" i="39"/>
  <c r="J18" i="39"/>
  <c r="B19" i="39"/>
  <c r="B20" i="39"/>
  <c r="B21" i="39"/>
  <c r="B22" i="39"/>
  <c r="B23" i="39"/>
  <c r="B24" i="39"/>
  <c r="B25" i="39"/>
  <c r="B26" i="39"/>
  <c r="B27" i="39"/>
  <c r="B28" i="39"/>
  <c r="B29" i="39" s="1"/>
  <c r="C28" i="39"/>
  <c r="C29" i="39" s="1"/>
  <c r="D28" i="39"/>
  <c r="D29" i="39" s="1"/>
  <c r="J28" i="39"/>
  <c r="G29" i="39"/>
  <c r="H29" i="39"/>
  <c r="I29" i="39"/>
  <c r="J29" i="39"/>
  <c r="B46" i="39"/>
  <c r="B47" i="39"/>
  <c r="B58" i="39" s="1"/>
  <c r="B48" i="39"/>
  <c r="K48" i="39"/>
  <c r="L46" i="39" s="1"/>
  <c r="B49" i="39"/>
  <c r="B50" i="39"/>
  <c r="B51" i="39"/>
  <c r="B52" i="39"/>
  <c r="B53" i="39"/>
  <c r="B54" i="39"/>
  <c r="B55" i="39"/>
  <c r="B56" i="39"/>
  <c r="B57" i="39"/>
  <c r="C58" i="39"/>
  <c r="D58" i="39"/>
  <c r="D59" i="39" s="1"/>
  <c r="E58" i="39"/>
  <c r="E59" i="39" s="1"/>
  <c r="F58" i="39"/>
  <c r="G58" i="39"/>
  <c r="G59" i="39" s="1"/>
  <c r="B67" i="39"/>
  <c r="N67" i="39"/>
  <c r="B68" i="39"/>
  <c r="B69" i="39"/>
  <c r="B70" i="39"/>
  <c r="B79" i="39" s="1"/>
  <c r="B71" i="39"/>
  <c r="B72" i="39"/>
  <c r="B73" i="39"/>
  <c r="B74" i="39"/>
  <c r="B75" i="39"/>
  <c r="B76" i="39"/>
  <c r="B77" i="39"/>
  <c r="B78" i="39"/>
  <c r="C79" i="39"/>
  <c r="D79" i="39"/>
  <c r="E79" i="39"/>
  <c r="F79" i="39"/>
  <c r="N68" i="39" s="1"/>
  <c r="G79" i="39"/>
  <c r="H79" i="39"/>
  <c r="I79" i="39"/>
  <c r="J79" i="39"/>
  <c r="J80" i="39" s="1"/>
  <c r="N79" i="39"/>
  <c r="B95" i="39"/>
  <c r="J95" i="39"/>
  <c r="J107" i="39" s="1"/>
  <c r="N95" i="39"/>
  <c r="B96" i="39"/>
  <c r="B107" i="39" s="1"/>
  <c r="J96" i="39"/>
  <c r="N96" i="39"/>
  <c r="B97" i="39"/>
  <c r="J97" i="39"/>
  <c r="N97" i="39"/>
  <c r="B98" i="39"/>
  <c r="J98" i="39"/>
  <c r="N98" i="39"/>
  <c r="N107" i="39" s="1"/>
  <c r="B99" i="39"/>
  <c r="J99" i="39"/>
  <c r="N99" i="39"/>
  <c r="B100" i="39"/>
  <c r="J100" i="39"/>
  <c r="N100" i="39"/>
  <c r="B101" i="39"/>
  <c r="J101" i="39"/>
  <c r="N101" i="39"/>
  <c r="B102" i="39"/>
  <c r="J102" i="39"/>
  <c r="N102" i="39"/>
  <c r="B103" i="39"/>
  <c r="J103" i="39"/>
  <c r="N103" i="39"/>
  <c r="B104" i="39"/>
  <c r="J104" i="39"/>
  <c r="N104" i="39"/>
  <c r="B105" i="39"/>
  <c r="J105" i="39"/>
  <c r="N105" i="39"/>
  <c r="B106" i="39"/>
  <c r="J106" i="39"/>
  <c r="N106" i="39"/>
  <c r="C107" i="39"/>
  <c r="D107" i="39"/>
  <c r="D108" i="39" s="1"/>
  <c r="E107" i="39"/>
  <c r="E108" i="39" s="1"/>
  <c r="F107" i="39"/>
  <c r="I107" i="39"/>
  <c r="I108" i="39" s="1"/>
  <c r="K107" i="39"/>
  <c r="L107" i="39"/>
  <c r="M107" i="39"/>
  <c r="O107" i="39"/>
  <c r="O108" i="39" s="1"/>
  <c r="P107" i="39"/>
  <c r="Q107" i="39"/>
  <c r="Q108" i="39" s="1"/>
  <c r="B117" i="39"/>
  <c r="B118" i="39"/>
  <c r="B121" i="39" s="1"/>
  <c r="M118" i="39"/>
  <c r="N118" i="39"/>
  <c r="N122" i="39" s="1"/>
  <c r="O118" i="39"/>
  <c r="P118" i="39"/>
  <c r="B119" i="39"/>
  <c r="M119" i="39"/>
  <c r="N119" i="39"/>
  <c r="O119" i="39"/>
  <c r="O122" i="39" s="1"/>
  <c r="P119" i="39"/>
  <c r="B120" i="39"/>
  <c r="M120" i="39"/>
  <c r="N120" i="39"/>
  <c r="O120" i="39"/>
  <c r="P120" i="39"/>
  <c r="C121" i="39"/>
  <c r="D121" i="39"/>
  <c r="E121" i="39"/>
  <c r="F121" i="39"/>
  <c r="G121" i="39"/>
  <c r="H121" i="39"/>
  <c r="I121" i="39"/>
  <c r="J121" i="39"/>
  <c r="M121" i="39"/>
  <c r="M122" i="39" s="1"/>
  <c r="N121" i="39"/>
  <c r="O121" i="39"/>
  <c r="P121" i="39"/>
  <c r="P122" i="39"/>
  <c r="C127" i="39"/>
  <c r="M127" i="39"/>
  <c r="M131" i="39" s="1"/>
  <c r="C128" i="39"/>
  <c r="M128" i="39"/>
  <c r="C129" i="39"/>
  <c r="M129" i="39"/>
  <c r="C130" i="39"/>
  <c r="M130" i="39"/>
  <c r="C131" i="39"/>
  <c r="D131" i="39"/>
  <c r="D132" i="39" s="1"/>
  <c r="C132" i="39" s="1"/>
  <c r="E131" i="39"/>
  <c r="N131" i="39"/>
  <c r="N132" i="39" s="1"/>
  <c r="O131" i="39"/>
  <c r="O132" i="39" s="1"/>
  <c r="E132" i="39"/>
  <c r="B138" i="39"/>
  <c r="B139" i="39"/>
  <c r="B140" i="39"/>
  <c r="B141" i="39"/>
  <c r="B142" i="39" s="1"/>
  <c r="C142" i="39"/>
  <c r="C143" i="39" s="1"/>
  <c r="D142" i="39"/>
  <c r="E142" i="39"/>
  <c r="F142" i="39"/>
  <c r="G142" i="39"/>
  <c r="G143" i="39" s="1"/>
  <c r="H142" i="39"/>
  <c r="I142" i="39"/>
  <c r="I143" i="39" s="1"/>
  <c r="J142" i="39"/>
  <c r="D149" i="39"/>
  <c r="I149" i="39"/>
  <c r="D150" i="39"/>
  <c r="D151" i="39"/>
  <c r="D152" i="39"/>
  <c r="D153" i="39"/>
  <c r="D154" i="39"/>
  <c r="D155" i="39"/>
  <c r="D156" i="39"/>
  <c r="D157" i="39"/>
  <c r="D158" i="39"/>
  <c r="D159" i="39"/>
  <c r="D160" i="39"/>
  <c r="B161" i="39"/>
  <c r="C161" i="39"/>
  <c r="D161" i="39"/>
  <c r="I161" i="39" s="1"/>
  <c r="B167" i="39"/>
  <c r="B168" i="39"/>
  <c r="B169" i="39"/>
  <c r="B192" i="39" s="1"/>
  <c r="B170" i="39"/>
  <c r="B171" i="39"/>
  <c r="B172" i="39"/>
  <c r="B173" i="39"/>
  <c r="B174" i="39"/>
  <c r="B175" i="39"/>
  <c r="B176" i="39"/>
  <c r="B177" i="39"/>
  <c r="B178" i="39"/>
  <c r="B179" i="39"/>
  <c r="B180" i="39"/>
  <c r="B181" i="39"/>
  <c r="B182" i="39"/>
  <c r="B183" i="39"/>
  <c r="B184" i="39"/>
  <c r="B185" i="39"/>
  <c r="B186" i="39"/>
  <c r="B187" i="39"/>
  <c r="B188" i="39"/>
  <c r="B189" i="39"/>
  <c r="B190" i="39"/>
  <c r="B191" i="39"/>
  <c r="C192" i="39"/>
  <c r="D192" i="39"/>
  <c r="E192" i="39"/>
  <c r="F192" i="39"/>
  <c r="G192" i="39"/>
  <c r="H192" i="39"/>
  <c r="I192" i="39"/>
  <c r="J192" i="39"/>
  <c r="K192" i="39"/>
  <c r="L192" i="39"/>
  <c r="M192" i="39"/>
  <c r="N192" i="39"/>
  <c r="F202" i="39"/>
  <c r="F203" i="39"/>
  <c r="F239" i="39" s="1"/>
  <c r="F204" i="39"/>
  <c r="F205" i="39"/>
  <c r="F206" i="39"/>
  <c r="F207" i="39"/>
  <c r="F208" i="39"/>
  <c r="F209" i="39"/>
  <c r="F210" i="39"/>
  <c r="F211" i="39"/>
  <c r="F212" i="39"/>
  <c r="F213" i="39"/>
  <c r="F214" i="39"/>
  <c r="F215" i="39"/>
  <c r="F216" i="39"/>
  <c r="F217" i="39"/>
  <c r="F218" i="39"/>
  <c r="F219" i="39"/>
  <c r="F220" i="39"/>
  <c r="F221" i="39"/>
  <c r="F222" i="39"/>
  <c r="F223" i="39"/>
  <c r="F224" i="39"/>
  <c r="F225" i="39"/>
  <c r="F226" i="39"/>
  <c r="F227" i="39"/>
  <c r="F228" i="39"/>
  <c r="F229" i="39"/>
  <c r="F230" i="39"/>
  <c r="F231" i="39"/>
  <c r="F232" i="39"/>
  <c r="F233" i="39"/>
  <c r="F234" i="39"/>
  <c r="F235" i="39"/>
  <c r="F236" i="39"/>
  <c r="F237" i="39"/>
  <c r="F238" i="39"/>
  <c r="G239" i="39"/>
  <c r="H239" i="39"/>
  <c r="I239" i="39"/>
  <c r="J239" i="39"/>
  <c r="F297" i="39"/>
  <c r="B302" i="39"/>
  <c r="B306" i="39" s="1"/>
  <c r="B303" i="39"/>
  <c r="B304" i="39"/>
  <c r="B305" i="39"/>
  <c r="C306" i="39"/>
  <c r="D306" i="39"/>
  <c r="E306" i="39"/>
  <c r="G122" i="39" l="1"/>
  <c r="H122" i="39"/>
  <c r="B122" i="39"/>
  <c r="J122" i="39"/>
  <c r="D122" i="39"/>
  <c r="F122" i="39"/>
  <c r="K193" i="39"/>
  <c r="C193" i="39"/>
  <c r="M132" i="39"/>
  <c r="C122" i="39"/>
  <c r="C80" i="39"/>
  <c r="G80" i="39"/>
  <c r="H80" i="39"/>
  <c r="B80" i="39"/>
  <c r="D80" i="39"/>
  <c r="F80" i="39"/>
  <c r="B143" i="39"/>
  <c r="J143" i="39"/>
  <c r="D143" i="39"/>
  <c r="E143" i="39"/>
  <c r="F143" i="39"/>
  <c r="H143" i="39"/>
  <c r="I122" i="39"/>
  <c r="I80" i="39"/>
  <c r="I240" i="39"/>
  <c r="G240" i="39"/>
  <c r="J240" i="39"/>
  <c r="G193" i="39"/>
  <c r="N108" i="39"/>
  <c r="P108" i="39"/>
  <c r="B108" i="39"/>
  <c r="C108" i="39"/>
  <c r="F108" i="39"/>
  <c r="L48" i="39"/>
  <c r="I193" i="39"/>
  <c r="B193" i="39"/>
  <c r="D193" i="39"/>
  <c r="L193" i="39"/>
  <c r="N193" i="39"/>
  <c r="H193" i="39"/>
  <c r="J193" i="39"/>
  <c r="F193" i="39"/>
  <c r="H240" i="39"/>
  <c r="M193" i="39"/>
  <c r="E193" i="39"/>
  <c r="E122" i="39"/>
  <c r="L108" i="39"/>
  <c r="M108" i="39"/>
  <c r="J108" i="39"/>
  <c r="K108" i="39"/>
  <c r="E80" i="39"/>
  <c r="B59" i="39"/>
  <c r="C59" i="39"/>
  <c r="F59" i="39"/>
  <c r="N66" i="39"/>
  <c r="L47" i="39"/>
  <c r="F240" i="39" l="1"/>
  <c r="N80" i="39"/>
  <c r="O80" i="39" l="1"/>
  <c r="O79" i="39"/>
  <c r="O67" i="39"/>
  <c r="O68" i="39"/>
  <c r="O66" i="39"/>
</calcChain>
</file>

<file path=xl/sharedStrings.xml><?xml version="1.0" encoding="utf-8"?>
<sst xmlns="http://schemas.openxmlformats.org/spreadsheetml/2006/main" count="399" uniqueCount="258">
  <si>
    <t>Mes</t>
  </si>
  <si>
    <t xml:space="preserve">Mes </t>
  </si>
  <si>
    <t>Total</t>
  </si>
  <si>
    <t>%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</si>
  <si>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</si>
  <si>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</si>
  <si>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</si>
  <si>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</si>
  <si>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</si>
  <si>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</si>
  <si>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</si>
  <si>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</si>
  <si>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</si>
  <si>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</si>
  <si>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</si>
  <si>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</si>
  <si>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</si>
  <si>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</si>
  <si>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Adolescentes</t>
  </si>
  <si>
    <t>Psicología</t>
  </si>
  <si>
    <t>Legal</t>
  </si>
  <si>
    <t>Personas Adultas Mayores</t>
  </si>
  <si>
    <t>No</t>
  </si>
  <si>
    <t>Si</t>
  </si>
  <si>
    <t>Tumbes</t>
  </si>
  <si>
    <t>Moquegua</t>
  </si>
  <si>
    <t>Ucayali</t>
  </si>
  <si>
    <t>Amazonas</t>
  </si>
  <si>
    <t>Pasco</t>
  </si>
  <si>
    <t>Apurimac</t>
  </si>
  <si>
    <t>Huancavelica</t>
  </si>
  <si>
    <t>Loreto</t>
  </si>
  <si>
    <t>San Martin</t>
  </si>
  <si>
    <t>Ica</t>
  </si>
  <si>
    <t>Cajamarca</t>
  </si>
  <si>
    <t>Tacna</t>
  </si>
  <si>
    <t>Lambayeque</t>
  </si>
  <si>
    <t>Callao</t>
  </si>
  <si>
    <t>Piura</t>
  </si>
  <si>
    <t>Otro</t>
  </si>
  <si>
    <t>Ancash</t>
  </si>
  <si>
    <t>La Libertad</t>
  </si>
  <si>
    <t>Cusco</t>
  </si>
  <si>
    <t>Puno</t>
  </si>
  <si>
    <t>Dic</t>
  </si>
  <si>
    <t>Nov</t>
  </si>
  <si>
    <t>Oct</t>
  </si>
  <si>
    <t>Ago</t>
  </si>
  <si>
    <t>Jul</t>
  </si>
  <si>
    <t>Jun</t>
  </si>
  <si>
    <t>May</t>
  </si>
  <si>
    <t>Abr</t>
  </si>
  <si>
    <t>Mar</t>
  </si>
  <si>
    <t>Feb</t>
  </si>
  <si>
    <t>Ene</t>
  </si>
  <si>
    <t>Junin</t>
  </si>
  <si>
    <t>Huanuco</t>
  </si>
  <si>
    <t>Ayacucho</t>
  </si>
  <si>
    <t>Arequipa</t>
  </si>
  <si>
    <t>Departamento</t>
  </si>
  <si>
    <t>Porcentaje</t>
  </si>
  <si>
    <t>Set</t>
  </si>
  <si>
    <t>Madre De Dios</t>
  </si>
  <si>
    <t>Lima</t>
  </si>
  <si>
    <t>Social</t>
  </si>
  <si>
    <t>Admisión</t>
  </si>
  <si>
    <t>Variación %</t>
  </si>
  <si>
    <t>Moderado</t>
  </si>
  <si>
    <t>Leve</t>
  </si>
  <si>
    <t>60 + años</t>
  </si>
  <si>
    <t>0-17 años</t>
  </si>
  <si>
    <t>Sexual</t>
  </si>
  <si>
    <t>Física</t>
  </si>
  <si>
    <t>Psicológica</t>
  </si>
  <si>
    <t>Económica o patrimonial</t>
  </si>
  <si>
    <t>Violación sexual</t>
  </si>
  <si>
    <t>60 a más
años</t>
  </si>
  <si>
    <t>46 - 59
años</t>
  </si>
  <si>
    <t>36 - 45
años</t>
  </si>
  <si>
    <t>26 - 35
años</t>
  </si>
  <si>
    <t>18 - 25
años</t>
  </si>
  <si>
    <t>12 - 17
años</t>
  </si>
  <si>
    <t>6 - 11
años</t>
  </si>
  <si>
    <t>0 - 5
años</t>
  </si>
  <si>
    <t>Tipo de Violencia</t>
  </si>
  <si>
    <t>Niños y niñas</t>
  </si>
  <si>
    <t>Económica</t>
  </si>
  <si>
    <t>Servicio</t>
  </si>
  <si>
    <t>Número de acciones en la atención del caso por mes según tipo de servicio del CEM que realizó la acción</t>
  </si>
  <si>
    <t>50. Ejecución de la sentencia favorable</t>
  </si>
  <si>
    <t>49. Resolución final desfavorable (Sala Suprema)</t>
  </si>
  <si>
    <t>48. Resolución final favorable (Sala Suprema)</t>
  </si>
  <si>
    <t>47. Informe oral (Sala Suprema)</t>
  </si>
  <si>
    <t>46. Presentación de escritos (Sala Suprema)</t>
  </si>
  <si>
    <t>45. Vista de la causa (Sala Suprema)</t>
  </si>
  <si>
    <t>44. Participación en diligencias / gestión (Sala Suprema)</t>
  </si>
  <si>
    <t>43. Calificación (Sala Suprema)</t>
  </si>
  <si>
    <t>42. Interpone casación (Sala Superior)</t>
  </si>
  <si>
    <t>41. Interpone nulidad (Sala Superior)</t>
  </si>
  <si>
    <t>40. Sentencia de vista desfavorable (Sala Superior)</t>
  </si>
  <si>
    <t>39. Sentencia de vista favorable (Sala Superior)</t>
  </si>
  <si>
    <t>38. Participación en diligencias / gestión (Sala Superior)</t>
  </si>
  <si>
    <t>37. Presentación de escritos (Sala Superior)</t>
  </si>
  <si>
    <t>36. Ofrecimiento de medios probatorios (Sala Superior)</t>
  </si>
  <si>
    <t>35. Vista de la causa (Sala Superior)</t>
  </si>
  <si>
    <t>34. Recurso impugnatorio (Juzgado Especializado)</t>
  </si>
  <si>
    <t>33. Sentencia desfavorable (Juzgado Especializado)</t>
  </si>
  <si>
    <t>32. Sentencia favorable (Juzgado Especializado)</t>
  </si>
  <si>
    <t>31. Resolución / Auto (Juzgado Especializado)</t>
  </si>
  <si>
    <t>30. Presentación de escritos (Juzgado Especializado)</t>
  </si>
  <si>
    <t>29. Ofrecimiento de pruebas (Juzgado Especializado)</t>
  </si>
  <si>
    <t>28. Participación en diligencias / gestión (Juzgado Especializado)</t>
  </si>
  <si>
    <t>27. Terminación anticipada (Juzgado Especializado)</t>
  </si>
  <si>
    <t>26. Audiencia de medidas de protección / cautelares (Juzgado Especializado)</t>
  </si>
  <si>
    <t>25. Recurso impugnatorio (Juzgado de Paz Letrado)</t>
  </si>
  <si>
    <t>24. Sentencia desfavorable (Juzgado de Paz Letrado)</t>
  </si>
  <si>
    <t>23. Sentencia favorable (Juzgado de Paz Letrado)</t>
  </si>
  <si>
    <t>22. Resolución / Auto (Juzgado de Paz Letrado)</t>
  </si>
  <si>
    <t>21. Participación en audiencia (Juzgado de Paz Letrado)</t>
  </si>
  <si>
    <t>20. Participación en diligencias / gestión (Juzgado de Paz Letrado)</t>
  </si>
  <si>
    <t>19. Presentación de escritos (Juzgado de Paz Letrado)</t>
  </si>
  <si>
    <t>18. Ofrecimiento de medios probatorios (Juzgado de Paz Letrado)</t>
  </si>
  <si>
    <t>17. Recurso impugnatorio (Etapa fiscal)</t>
  </si>
  <si>
    <t>16. Resolución desfavorable (Etapa fiscal)</t>
  </si>
  <si>
    <t>15. Resolución favorable (Etapa fiscal)</t>
  </si>
  <si>
    <t>14. Presentación de escritos (Etapa fiscal)</t>
  </si>
  <si>
    <t>13. Presentación de elementos probatorios (Etapa fiscal)</t>
  </si>
  <si>
    <t>12. Cámara Gesell / Entrevista única (Etapa fiscal)</t>
  </si>
  <si>
    <t>11. Participación en diligencias / gestión (Etapa fiscal)</t>
  </si>
  <si>
    <t>10. Solicitud de prisión preventiva (Etapa fiscal)</t>
  </si>
  <si>
    <t>9. Solicitud de detención preliminar (Etapa fiscal)</t>
  </si>
  <si>
    <t>8. Presentación de escritos (Etapa policial)</t>
  </si>
  <si>
    <t>7. Ofrecimiento de medios probatorios (Etapa policial)</t>
  </si>
  <si>
    <t>6. Cámara Gesell / Entrevista única (Etapa policial)</t>
  </si>
  <si>
    <t>5. Participación en diligencias / gestión (Etapa policial)</t>
  </si>
  <si>
    <t>4. Constitución de parte / actor civil</t>
  </si>
  <si>
    <t>3. Apersonamiento</t>
  </si>
  <si>
    <t>2. Interpone denuncia de Parte</t>
  </si>
  <si>
    <t>1. Interpone denuncia de Oficio</t>
  </si>
  <si>
    <t>Acciones</t>
  </si>
  <si>
    <t>Número de acciones en la atención legal del caso realizada por el servicio legal del CEM según tipo de acción</t>
  </si>
  <si>
    <r>
      <rPr>
        <b/>
        <sz val="8"/>
        <rFont val="Arial"/>
        <family val="2"/>
      </rPr>
      <t>4/</t>
    </r>
    <r>
      <rPr>
        <sz val="8"/>
        <rFont val="Arial"/>
        <family val="2"/>
      </rPr>
      <t xml:space="preserve"> Si el servicio legal interpone la denuncia, dicha acción no es registrada en esta base de datos, sino en el registro de acciones en la atención legal del caso</t>
    </r>
  </si>
  <si>
    <t>37. Entrega del Kit de Emergencia</t>
  </si>
  <si>
    <t>36. Cierre de ficha</t>
  </si>
  <si>
    <t>35. Otros</t>
  </si>
  <si>
    <t>34. Reunión para discusión de casos</t>
  </si>
  <si>
    <t>33. Medidas cautelares ejecutadas</t>
  </si>
  <si>
    <t>32. Medidas cautelares concedidas</t>
  </si>
  <si>
    <t>31. Medidas de protección ejecutadas</t>
  </si>
  <si>
    <t>30. Medidas de protección concedidas</t>
  </si>
  <si>
    <t>29. Informe social</t>
  </si>
  <si>
    <t>28. Visita a institución educativa u otras instituciones</t>
  </si>
  <si>
    <t>27. Visita domiciliaria</t>
  </si>
  <si>
    <t>26. Gestión Social</t>
  </si>
  <si>
    <t>25. Fortalecimiento de redes familiares o sociales</t>
  </si>
  <si>
    <t>24. Orientación a redes de soporte familiar</t>
  </si>
  <si>
    <t>23. Informe psicológico</t>
  </si>
  <si>
    <t>22. Evaluación psicológica</t>
  </si>
  <si>
    <t>21. Acompañamiento psicológico</t>
  </si>
  <si>
    <t>20. El CEM solicita investigación tutelar</t>
  </si>
  <si>
    <t>19. El CEM impulsa ejecución de apercibimiento</t>
  </si>
  <si>
    <t>18. El CEM solicita variación de las medidas de protección</t>
  </si>
  <si>
    <t>17. El CEM solicita medidas cautelares</t>
  </si>
  <si>
    <t>16. El CEM solicita medidas de protección</t>
  </si>
  <si>
    <r>
      <t xml:space="preserve">15. El CEM interpone denuncia </t>
    </r>
    <r>
      <rPr>
        <vertAlign val="superscript"/>
        <sz val="11"/>
        <rFont val="Arial"/>
        <family val="2"/>
      </rPr>
      <t>4/</t>
    </r>
  </si>
  <si>
    <t>14. Derivación a otros servicios complementarios</t>
  </si>
  <si>
    <t>13. Derivación a la UGEL o DRE para inicio de procedimiento administrativo disciplinario al personal de la I.E</t>
  </si>
  <si>
    <t>12. Derivación a los servicios de salud del MINSA u otro servicio de establecimiento</t>
  </si>
  <si>
    <t>11. Inscripción en el SIS u otro tipo de seguro médico</t>
  </si>
  <si>
    <t>10. Gestión del riesgo</t>
  </si>
  <si>
    <t>9. Estrategias de afrontamiento</t>
  </si>
  <si>
    <t>8. Inserción a un hogar de refugio temporal / casa de acogida</t>
  </si>
  <si>
    <t>7. Inserción de redes de soporte familiar</t>
  </si>
  <si>
    <t>6. Elaboración del plan de seguridad</t>
  </si>
  <si>
    <t>5. Evaluación de riesgo</t>
  </si>
  <si>
    <t>4. Intervención en crisis</t>
  </si>
  <si>
    <t>3. Orientación y/o consejería</t>
  </si>
  <si>
    <t>2. Primera entrevista</t>
  </si>
  <si>
    <t>1. Acogida y apertura de ficha</t>
  </si>
  <si>
    <t>Psicologia</t>
  </si>
  <si>
    <t>Número de acciones en la atención del caso realizadas por los servicios del CEM según tipo de acción</t>
  </si>
  <si>
    <t>SECCIÓN II : CARACTERÍSTICAS DE LAS ACCIONES EN LA ATENCIÓN DEL CASO</t>
  </si>
  <si>
    <r>
      <rPr>
        <b/>
        <sz val="8"/>
        <rFont val="Arial"/>
        <family val="2"/>
      </rPr>
      <t>/3</t>
    </r>
    <r>
      <rPr>
        <sz val="8"/>
        <rFont val="Arial"/>
        <family val="2"/>
      </rPr>
      <t xml:space="preserve"> Se considera todos los casos patrocinados por el CEM que han sido aperturados en el presente año 2020.</t>
    </r>
  </si>
  <si>
    <r>
      <t xml:space="preserve">Sentencia favorable </t>
    </r>
    <r>
      <rPr>
        <b/>
        <vertAlign val="superscript"/>
        <sz val="9"/>
        <color indexed="9"/>
        <rFont val="Arial"/>
        <family val="2"/>
      </rPr>
      <t>/3</t>
    </r>
  </si>
  <si>
    <t>Inserciones en HRT / Casa de acogida</t>
  </si>
  <si>
    <t>Denuncias interpuestas</t>
  </si>
  <si>
    <t>Medidas de protección solicitadas</t>
  </si>
  <si>
    <t>Casos con Patrocinio Legal</t>
  </si>
  <si>
    <t>Severo</t>
  </si>
  <si>
    <t>Acciones en la atención del caso realizadas por el CEM</t>
  </si>
  <si>
    <t>Víctima solicitó patrocinio legal del CEM</t>
  </si>
  <si>
    <t>Víctima interpuso denuncia por violencia previo a la intervención del CEM</t>
  </si>
  <si>
    <t>Valoración del riesgo para la integridad de la victima</t>
  </si>
  <si>
    <t>Total de Casos</t>
  </si>
  <si>
    <t>Casos atendidos por nivel de riesgo, características del caso y acciones en la atención del caso realizadas por los CEM de los casos aperturados durante el año 2020, según departamento</t>
  </si>
  <si>
    <t>Variación %
(2015 - 2016)</t>
  </si>
  <si>
    <t>Variación porcentual de los casos atendidos en los CEM del año 2020 en relación al año 2019 en cada mes</t>
  </si>
  <si>
    <t>Mestizo</t>
  </si>
  <si>
    <t>Blanco</t>
  </si>
  <si>
    <t>Perteneciente de otro pueblo indígena u originario</t>
  </si>
  <si>
    <t>Población afroperuana</t>
  </si>
  <si>
    <t>Nativo o indígena de la amazonía</t>
  </si>
  <si>
    <t>Aimara</t>
  </si>
  <si>
    <t>Quechua</t>
  </si>
  <si>
    <t xml:space="preserve">Casos atendidos por etnia o grupo de población de acuerdo a sus costumbres y antepasados que se identifica la persona usuaria según tipo de violencia </t>
  </si>
  <si>
    <t>(*) Alcohol / Drogas</t>
  </si>
  <si>
    <t>Ambos (*)</t>
  </si>
  <si>
    <t>Efectos de drogas</t>
  </si>
  <si>
    <t>Efectos de acohol</t>
  </si>
  <si>
    <t>Sobrio/a</t>
  </si>
  <si>
    <t>Total
Casos</t>
  </si>
  <si>
    <t>Estado en la última agresión</t>
  </si>
  <si>
    <t>Casos atendidos por sexo de la persona usuaria según su estado en la última agresión</t>
  </si>
  <si>
    <t>Casos atendidos por sexo de la presunta persona agresora según su estado en la última agresión</t>
  </si>
  <si>
    <t>Personas Adultas</t>
  </si>
  <si>
    <t>Casos atendidos por grupos de edad de la persona usuaria según tipo de violencia</t>
  </si>
  <si>
    <r>
      <rPr>
        <b/>
        <sz val="8"/>
        <rFont val="Arial"/>
        <family val="2"/>
      </rPr>
      <t>/2</t>
    </r>
    <r>
      <rPr>
        <sz val="8"/>
        <rFont val="Arial"/>
        <family val="2"/>
      </rPr>
      <t xml:space="preserve"> Acciones u omisiones cometidas permanentemente por parte de una persona responsable o ciudadora que genera daños físicos y/o psicológicos inminentes en algún niño, niña, adolescente, persona adulta mayor o persona con discapacidad.</t>
    </r>
    <r>
      <rPr>
        <sz val="10"/>
        <rFont val="Arial"/>
        <family val="2"/>
      </rPr>
      <t xml:space="preserve"> </t>
    </r>
  </si>
  <si>
    <t>18-59 años</t>
  </si>
  <si>
    <t>Trata con fines de explotación sexual</t>
  </si>
  <si>
    <r>
      <t xml:space="preserve">Abandono </t>
    </r>
    <r>
      <rPr>
        <b/>
        <vertAlign val="superscript"/>
        <sz val="10"/>
        <color indexed="9"/>
        <rFont val="Arial"/>
        <family val="2"/>
      </rPr>
      <t>/2</t>
    </r>
  </si>
  <si>
    <t>Violencia
Sexual</t>
  </si>
  <si>
    <t>Violencia
Física</t>
  </si>
  <si>
    <t>Violencia
Psicológica</t>
  </si>
  <si>
    <t>Violencia
Económica o Patrimonial</t>
  </si>
  <si>
    <t>CASOS ESPECIALES: Abandono, Violación sexual y Trata con fines de explotación sexual</t>
  </si>
  <si>
    <t>Casos atendidos por tipo de violencia según mes</t>
  </si>
  <si>
    <r>
      <rPr>
        <b/>
        <sz val="10"/>
        <rFont val="Arial Narrow"/>
        <family val="2"/>
      </rPr>
      <t>/1</t>
    </r>
    <r>
      <rPr>
        <sz val="10"/>
        <rFont val="Arial Narrow"/>
        <family val="2"/>
      </rPr>
      <t xml:space="preserve"> Todos los cuadros están referidos a casos nuevos, reingresos, reincidentes, derivados y continuadores.</t>
    </r>
  </si>
  <si>
    <t>60 +
años</t>
  </si>
  <si>
    <t>46-59
años</t>
  </si>
  <si>
    <t>36-45
años</t>
  </si>
  <si>
    <t>26-35
años</t>
  </si>
  <si>
    <t>18-25
años</t>
  </si>
  <si>
    <t>12-17
años</t>
  </si>
  <si>
    <t>6-11
años</t>
  </si>
  <si>
    <t>0-5
años</t>
  </si>
  <si>
    <t>Casos atendidos por grupos de edad de la persona usuaria según mes</t>
  </si>
  <si>
    <t>Cantidad</t>
  </si>
  <si>
    <t>Víctima ha interpuesto denuncia?</t>
  </si>
  <si>
    <t>Continuador</t>
  </si>
  <si>
    <t>Derivado</t>
  </si>
  <si>
    <t>Reincidente</t>
  </si>
  <si>
    <t>Reingreso</t>
  </si>
  <si>
    <t>Nuevo</t>
  </si>
  <si>
    <t>Denuncias interpuestas por los ultimos hechos de violencia previa a la intervención del CEM</t>
  </si>
  <si>
    <t>Casos atendidos por condición del caso según mes</t>
  </si>
  <si>
    <t>Centro de Salud</t>
  </si>
  <si>
    <t>Comisaría</t>
  </si>
  <si>
    <t>7 x 24</t>
  </si>
  <si>
    <t>Regular</t>
  </si>
  <si>
    <t>N° CEM</t>
  </si>
  <si>
    <t>Categoría del
CEM</t>
  </si>
  <si>
    <t>Casos atendidos por sexo según categoría del CEM</t>
  </si>
  <si>
    <t>Casos atendidos por sexo según mes</t>
  </si>
  <si>
    <t>SECCIÓN I : CARACTERÍSTICAS DE LOS CASOS ATENDIDOS</t>
  </si>
  <si>
    <t>Periodo : Enero - Marzo, 2020 (Preliminar)</t>
  </si>
  <si>
    <r>
      <t xml:space="preserve">POBLACIÓN TOTAL </t>
    </r>
    <r>
      <rPr>
        <b/>
        <u/>
        <vertAlign val="superscript"/>
        <sz val="15"/>
        <color indexed="9"/>
        <rFont val="Arial"/>
        <family val="2"/>
      </rPr>
      <t>/1</t>
    </r>
  </si>
  <si>
    <t>DEL GRUPO FAMILIAR Y PERSONAS AFECTADAS POR VIOLENCIA SEXUAL EN LOS CENTROS EMERGENCIA MUJER A NIVEL NACIONAL</t>
  </si>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</sst>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_(* #,##0.00_);_(* \(#,##0.00\);_(* &quot;-&quot;??_);_(@_)"/>
    <numFmt numFmtId="167" formatCode="###0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 Narrow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 Narrow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  <font>
      <sz val="9"/>
      <color indexed="8"/>
      <name val="Arial"/>
      <family val="2"/>
    </font>
    <font>
      <b/>
      <sz val="12"/>
      <color theme="1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vertAlign val="superscript"/>
      <sz val="11"/>
      <name val="Arial"/>
      <family val="2"/>
    </font>
    <font>
      <b/>
      <vertAlign val="superscript"/>
      <sz val="9"/>
      <color indexed="9"/>
      <name val="Arial"/>
      <family val="2"/>
    </font>
    <font>
      <sz val="10"/>
      <color rgb="FFFF0000"/>
      <name val="Arial"/>
      <family val="2"/>
    </font>
    <font>
      <sz val="8"/>
      <name val="Arial Narrow"/>
      <family val="2"/>
    </font>
    <font>
      <b/>
      <vertAlign val="superscript"/>
      <sz val="10"/>
      <color indexed="9"/>
      <name val="Arial"/>
      <family val="2"/>
    </font>
    <font>
      <b/>
      <sz val="12"/>
      <color rgb="FFFF8080"/>
      <name val="Arial"/>
      <family val="2"/>
    </font>
    <font>
      <sz val="10"/>
      <name val="Arial Narrow"/>
      <family val="2"/>
    </font>
    <font>
      <b/>
      <u/>
      <sz val="15"/>
      <color theme="0"/>
      <name val="Arial"/>
      <family val="2"/>
    </font>
    <font>
      <b/>
      <u/>
      <vertAlign val="superscript"/>
      <sz val="15"/>
      <color indexed="9"/>
      <name val="Arial"/>
      <family val="2"/>
    </font>
    <font>
      <b/>
      <sz val="17"/>
      <color theme="0"/>
      <name val="Arial"/>
      <family val="2"/>
    </font>
    <font>
      <b/>
      <sz val="17"/>
      <color indexed="9"/>
      <name val="Arial"/>
      <family val="2"/>
    </font>
    <font>
      <b/>
      <sz val="1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DDEBF7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hair">
        <color rgb="FF305496"/>
      </top>
      <bottom/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thin">
        <color rgb="FF305496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rgb="FF305496"/>
      </right>
      <top/>
      <bottom/>
      <diagonal/>
    </border>
    <border>
      <left/>
      <right style="thin">
        <color rgb="FF305496"/>
      </right>
      <top style="hair">
        <color rgb="FF305496"/>
      </top>
      <bottom/>
      <diagonal/>
    </border>
    <border>
      <left/>
      <right style="thin">
        <color rgb="FF305496"/>
      </right>
      <top/>
      <bottom style="hair">
        <color rgb="FF305496"/>
      </bottom>
      <diagonal/>
    </border>
    <border>
      <left/>
      <right/>
      <top style="thick">
        <color theme="0"/>
      </top>
      <bottom/>
      <diagonal/>
    </border>
    <border>
      <left/>
      <right style="thick">
        <color rgb="FF305496"/>
      </right>
      <top style="thick">
        <color theme="0"/>
      </top>
      <bottom/>
      <diagonal/>
    </border>
    <border>
      <left/>
      <right style="thick">
        <color rgb="FF305496"/>
      </right>
      <top/>
      <bottom/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 style="hair">
        <color rgb="FF305496"/>
      </left>
      <right/>
      <top style="hair">
        <color rgb="FF305496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/>
      <top style="thin">
        <color rgb="FFDDEBF7"/>
      </top>
      <bottom/>
      <diagonal/>
    </border>
    <border>
      <left/>
      <right/>
      <top style="thin">
        <color theme="2" tint="-0.249977111117893"/>
      </top>
      <bottom/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hair">
        <color rgb="FF305496"/>
      </top>
      <bottom style="thin">
        <color theme="2" tint="-0.249977111117893"/>
      </bottom>
      <diagonal/>
    </border>
  </borders>
  <cellStyleXfs count="18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0" fontId="1" fillId="0" borderId="0"/>
    <xf numFmtId="0" fontId="1" fillId="0" borderId="0"/>
  </cellStyleXfs>
  <cellXfs count="195">
    <xf numFmtId="0" fontId="0" fillId="0" borderId="0" xfId="0"/>
    <xf numFmtId="0" fontId="8" fillId="3" borderId="10" xfId="11" applyFont="1" applyFill="1" applyBorder="1" applyAlignment="1" applyProtection="1">
      <alignment vertical="center"/>
      <protection hidden="1"/>
    </xf>
    <xf numFmtId="0" fontId="0" fillId="4" borderId="0" xfId="0" applyFill="1" applyAlignment="1">
      <alignment vertical="center"/>
    </xf>
    <xf numFmtId="0" fontId="1" fillId="4" borderId="0" xfId="11" applyFill="1" applyAlignment="1">
      <alignment vertical="center"/>
    </xf>
    <xf numFmtId="3" fontId="1" fillId="4" borderId="0" xfId="11" applyNumberFormat="1" applyFill="1" applyAlignment="1">
      <alignment vertical="center"/>
    </xf>
    <xf numFmtId="3" fontId="16" fillId="3" borderId="0" xfId="11" applyNumberFormat="1" applyFont="1" applyFill="1" applyAlignment="1">
      <alignment horizontal="right" vertical="center"/>
    </xf>
    <xf numFmtId="0" fontId="16" fillId="3" borderId="0" xfId="11" applyFont="1" applyFill="1" applyAlignment="1">
      <alignment horizontal="center" vertical="center"/>
    </xf>
    <xf numFmtId="3" fontId="22" fillId="6" borderId="7" xfId="11" applyNumberFormat="1" applyFont="1" applyFill="1" applyBorder="1" applyAlignment="1">
      <alignment vertical="center"/>
    </xf>
    <xf numFmtId="3" fontId="23" fillId="6" borderId="7" xfId="11" applyNumberFormat="1" applyFont="1" applyFill="1" applyBorder="1" applyAlignment="1">
      <alignment vertical="center"/>
    </xf>
    <xf numFmtId="0" fontId="23" fillId="6" borderId="0" xfId="11" applyFont="1" applyFill="1" applyAlignment="1">
      <alignment vertical="center"/>
    </xf>
    <xf numFmtId="3" fontId="22" fillId="6" borderId="9" xfId="11" applyNumberFormat="1" applyFont="1" applyFill="1" applyBorder="1" applyAlignment="1">
      <alignment vertical="center"/>
    </xf>
    <xf numFmtId="3" fontId="23" fillId="6" borderId="9" xfId="11" applyNumberFormat="1" applyFont="1" applyFill="1" applyBorder="1" applyAlignment="1">
      <alignment vertical="center"/>
    </xf>
    <xf numFmtId="0" fontId="23" fillId="6" borderId="8" xfId="11" applyFont="1" applyFill="1" applyBorder="1" applyAlignment="1">
      <alignment vertical="center"/>
    </xf>
    <xf numFmtId="0" fontId="23" fillId="6" borderId="9" xfId="11" applyFont="1" applyFill="1" applyBorder="1" applyAlignment="1">
      <alignment vertical="center"/>
    </xf>
    <xf numFmtId="0" fontId="16" fillId="3" borderId="0" xfId="11" applyFont="1" applyFill="1" applyAlignment="1">
      <alignment horizontal="right" vertical="center"/>
    </xf>
    <xf numFmtId="0" fontId="1" fillId="4" borderId="10" xfId="11" applyFill="1" applyBorder="1" applyAlignment="1">
      <alignment vertical="center"/>
    </xf>
    <xf numFmtId="0" fontId="13" fillId="4" borderId="10" xfId="11" applyFont="1" applyFill="1" applyBorder="1" applyAlignment="1">
      <alignment vertical="center"/>
    </xf>
    <xf numFmtId="0" fontId="13" fillId="2" borderId="10" xfId="11" applyFont="1" applyFill="1" applyBorder="1" applyAlignment="1">
      <alignment vertical="center"/>
    </xf>
    <xf numFmtId="0" fontId="1" fillId="2" borderId="0" xfId="11" applyFill="1" applyAlignment="1">
      <alignment vertical="center"/>
    </xf>
    <xf numFmtId="0" fontId="5" fillId="2" borderId="0" xfId="11" applyFont="1" applyFill="1" applyAlignment="1">
      <alignment horizontal="center" vertical="center"/>
    </xf>
    <xf numFmtId="0" fontId="5" fillId="2" borderId="0" xfId="11" applyFont="1" applyFill="1" applyAlignment="1">
      <alignment horizontal="center" vertical="center" wrapText="1"/>
    </xf>
    <xf numFmtId="3" fontId="23" fillId="6" borderId="7" xfId="11" applyNumberFormat="1" applyFont="1" applyFill="1" applyBorder="1" applyAlignment="1">
      <alignment horizontal="right" vertical="center"/>
    </xf>
    <xf numFmtId="0" fontId="22" fillId="6" borderId="11" xfId="11" applyFont="1" applyFill="1" applyBorder="1" applyAlignment="1">
      <alignment vertical="center"/>
    </xf>
    <xf numFmtId="3" fontId="23" fillId="6" borderId="9" xfId="11" applyNumberFormat="1" applyFont="1" applyFill="1" applyBorder="1" applyAlignment="1">
      <alignment horizontal="right" vertical="center"/>
    </xf>
    <xf numFmtId="0" fontId="22" fillId="6" borderId="9" xfId="11" applyFont="1" applyFill="1" applyBorder="1" applyAlignment="1">
      <alignment vertical="center"/>
    </xf>
    <xf numFmtId="0" fontId="16" fillId="3" borderId="1" xfId="11" applyFont="1" applyFill="1" applyBorder="1" applyAlignment="1">
      <alignment horizontal="center" vertical="center" wrapText="1"/>
    </xf>
    <xf numFmtId="0" fontId="12" fillId="4" borderId="0" xfId="11" applyFont="1" applyFill="1" applyAlignment="1">
      <alignment horizontal="left" vertical="center"/>
    </xf>
    <xf numFmtId="167" fontId="17" fillId="2" borderId="0" xfId="17" applyNumberFormat="1" applyFont="1" applyFill="1" applyAlignment="1">
      <alignment horizontal="right" vertical="center"/>
    </xf>
    <xf numFmtId="0" fontId="17" fillId="2" borderId="0" xfId="17" applyFont="1" applyFill="1" applyAlignment="1">
      <alignment horizontal="left" vertical="center" wrapText="1"/>
    </xf>
    <xf numFmtId="0" fontId="17" fillId="2" borderId="0" xfId="17" applyFont="1" applyFill="1" applyAlignment="1">
      <alignment vertical="center" wrapText="1"/>
    </xf>
    <xf numFmtId="164" fontId="23" fillId="6" borderId="0" xfId="3" applyNumberFormat="1" applyFont="1" applyFill="1" applyAlignment="1">
      <alignment horizontal="right" vertical="center"/>
    </xf>
    <xf numFmtId="3" fontId="22" fillId="6" borderId="0" xfId="11" applyNumberFormat="1" applyFont="1" applyFill="1" applyAlignment="1">
      <alignment horizontal="right" vertical="center"/>
    </xf>
    <xf numFmtId="3" fontId="23" fillId="6" borderId="0" xfId="11" applyNumberFormat="1" applyFont="1" applyFill="1" applyAlignment="1">
      <alignment horizontal="right" vertical="center"/>
    </xf>
    <xf numFmtId="0" fontId="22" fillId="6" borderId="0" xfId="11" applyFont="1" applyFill="1" applyAlignment="1">
      <alignment vertical="center"/>
    </xf>
    <xf numFmtId="0" fontId="22" fillId="6" borderId="8" xfId="11" applyFont="1" applyFill="1" applyBorder="1" applyAlignment="1">
      <alignment vertical="center"/>
    </xf>
    <xf numFmtId="3" fontId="22" fillId="6" borderId="8" xfId="11" applyNumberFormat="1" applyFont="1" applyFill="1" applyBorder="1" applyAlignment="1">
      <alignment horizontal="right" vertical="center"/>
    </xf>
    <xf numFmtId="3" fontId="23" fillId="6" borderId="8" xfId="11" applyNumberFormat="1" applyFont="1" applyFill="1" applyBorder="1" applyAlignment="1">
      <alignment horizontal="right" vertical="center"/>
    </xf>
    <xf numFmtId="0" fontId="17" fillId="2" borderId="0" xfId="17" applyFont="1" applyFill="1" applyAlignment="1">
      <alignment horizontal="center" vertical="center" wrapText="1"/>
    </xf>
    <xf numFmtId="3" fontId="22" fillId="6" borderId="9" xfId="11" applyNumberFormat="1" applyFont="1" applyFill="1" applyBorder="1" applyAlignment="1">
      <alignment horizontal="right" vertical="center"/>
    </xf>
    <xf numFmtId="0" fontId="1" fillId="4" borderId="0" xfId="11" applyFill="1" applyAlignment="1">
      <alignment vertical="center" wrapText="1"/>
    </xf>
    <xf numFmtId="3" fontId="23" fillId="2" borderId="0" xfId="11" applyNumberFormat="1" applyFont="1" applyFill="1" applyAlignment="1">
      <alignment horizontal="center" vertical="center"/>
    </xf>
    <xf numFmtId="164" fontId="23" fillId="2" borderId="0" xfId="11" applyNumberFormat="1" applyFont="1" applyFill="1" applyAlignment="1">
      <alignment horizontal="center" vertical="center"/>
    </xf>
    <xf numFmtId="164" fontId="23" fillId="6" borderId="9" xfId="3" applyNumberFormat="1" applyFont="1" applyFill="1" applyBorder="1" applyAlignment="1">
      <alignment horizontal="center" vertical="center"/>
    </xf>
    <xf numFmtId="9" fontId="23" fillId="6" borderId="9" xfId="3" applyFont="1" applyFill="1" applyBorder="1" applyAlignment="1">
      <alignment horizontal="center" vertical="center"/>
    </xf>
    <xf numFmtId="3" fontId="23" fillId="6" borderId="9" xfId="11" applyNumberFormat="1" applyFont="1" applyFill="1" applyBorder="1" applyAlignment="1">
      <alignment horizontal="center" vertical="center"/>
    </xf>
    <xf numFmtId="3" fontId="23" fillId="2" borderId="0" xfId="11" applyNumberFormat="1" applyFont="1" applyFill="1" applyAlignment="1">
      <alignment vertical="center"/>
    </xf>
    <xf numFmtId="3" fontId="16" fillId="3" borderId="0" xfId="11" applyNumberFormat="1" applyFont="1" applyFill="1" applyAlignment="1">
      <alignment horizontal="center" vertical="center"/>
    </xf>
    <xf numFmtId="0" fontId="16" fillId="3" borderId="0" xfId="11" applyFont="1" applyFill="1" applyAlignment="1">
      <alignment horizontal="left" vertical="center"/>
    </xf>
    <xf numFmtId="3" fontId="22" fillId="6" borderId="0" xfId="11" applyNumberFormat="1" applyFont="1" applyFill="1" applyAlignment="1">
      <alignment horizontal="center" vertical="center"/>
    </xf>
    <xf numFmtId="3" fontId="22" fillId="6" borderId="13" xfId="11" applyNumberFormat="1" applyFont="1" applyFill="1" applyBorder="1" applyAlignment="1">
      <alignment horizontal="center" vertical="center"/>
    </xf>
    <xf numFmtId="3" fontId="23" fillId="6" borderId="14" xfId="11" applyNumberFormat="1" applyFont="1" applyFill="1" applyBorder="1" applyAlignment="1">
      <alignment horizontal="center" vertical="center"/>
    </xf>
    <xf numFmtId="3" fontId="22" fillId="6" borderId="14" xfId="11" applyNumberFormat="1" applyFont="1" applyFill="1" applyBorder="1" applyAlignment="1">
      <alignment vertical="center"/>
    </xf>
    <xf numFmtId="3" fontId="22" fillId="6" borderId="9" xfId="11" applyNumberFormat="1" applyFont="1" applyFill="1" applyBorder="1" applyAlignment="1">
      <alignment horizontal="center" vertical="center"/>
    </xf>
    <xf numFmtId="3" fontId="22" fillId="6" borderId="15" xfId="11" applyNumberFormat="1" applyFont="1" applyFill="1" applyBorder="1" applyAlignment="1">
      <alignment horizontal="center" vertical="center"/>
    </xf>
    <xf numFmtId="3" fontId="23" fillId="6" borderId="15" xfId="11" applyNumberFormat="1" applyFont="1" applyFill="1" applyBorder="1" applyAlignment="1">
      <alignment horizontal="center" vertical="center"/>
    </xf>
    <xf numFmtId="3" fontId="22" fillId="6" borderId="15" xfId="11" applyNumberFormat="1" applyFont="1" applyFill="1" applyBorder="1" applyAlignment="1">
      <alignment vertical="center"/>
    </xf>
    <xf numFmtId="0" fontId="15" fillId="2" borderId="0" xfId="11" applyFont="1" applyFill="1" applyAlignment="1">
      <alignment vertical="center" wrapText="1"/>
    </xf>
    <xf numFmtId="0" fontId="15" fillId="3" borderId="16" xfId="11" applyFont="1" applyFill="1" applyBorder="1" applyAlignment="1">
      <alignment horizontal="center" vertical="center" wrapText="1"/>
    </xf>
    <xf numFmtId="0" fontId="16" fillId="3" borderId="17" xfId="11" applyFont="1" applyFill="1" applyBorder="1" applyAlignment="1">
      <alignment horizontal="center" vertical="center" wrapText="1"/>
    </xf>
    <xf numFmtId="0" fontId="16" fillId="3" borderId="16" xfId="11" applyFont="1" applyFill="1" applyBorder="1" applyAlignment="1">
      <alignment horizontal="center" vertical="center" wrapText="1"/>
    </xf>
    <xf numFmtId="0" fontId="5" fillId="3" borderId="17" xfId="11" applyFont="1" applyFill="1" applyBorder="1" applyAlignment="1">
      <alignment horizontal="center" vertical="center" wrapText="1"/>
    </xf>
    <xf numFmtId="0" fontId="5" fillId="3" borderId="16" xfId="11" applyFont="1" applyFill="1" applyBorder="1" applyAlignment="1">
      <alignment horizontal="center" vertical="center" wrapText="1"/>
    </xf>
    <xf numFmtId="0" fontId="16" fillId="2" borderId="0" xfId="11" applyFont="1" applyFill="1" applyAlignment="1">
      <alignment vertical="center" wrapText="1"/>
    </xf>
    <xf numFmtId="0" fontId="13" fillId="4" borderId="10" xfId="11" applyFont="1" applyFill="1" applyBorder="1" applyAlignment="1">
      <alignment horizontal="left" vertical="center"/>
    </xf>
    <xf numFmtId="0" fontId="26" fillId="4" borderId="0" xfId="11" applyFont="1" applyFill="1" applyAlignment="1">
      <alignment vertical="center"/>
    </xf>
    <xf numFmtId="164" fontId="19" fillId="4" borderId="0" xfId="4" applyNumberFormat="1" applyFont="1" applyFill="1" applyAlignment="1">
      <alignment vertical="center"/>
    </xf>
    <xf numFmtId="0" fontId="19" fillId="4" borderId="0" xfId="11" applyFont="1" applyFill="1" applyAlignment="1">
      <alignment vertical="center" wrapText="1"/>
    </xf>
    <xf numFmtId="0" fontId="19" fillId="4" borderId="0" xfId="11" applyFont="1" applyFill="1" applyAlignment="1">
      <alignment vertical="center"/>
    </xf>
    <xf numFmtId="164" fontId="16" fillId="3" borderId="0" xfId="4" applyNumberFormat="1" applyFont="1" applyFill="1" applyAlignment="1">
      <alignment horizontal="right" vertical="center"/>
    </xf>
    <xf numFmtId="164" fontId="23" fillId="6" borderId="9" xfId="4" applyNumberFormat="1" applyFont="1" applyFill="1" applyBorder="1" applyAlignment="1">
      <alignment horizontal="right" vertical="center"/>
    </xf>
    <xf numFmtId="3" fontId="22" fillId="6" borderId="8" xfId="11" applyNumberFormat="1" applyFont="1" applyFill="1" applyBorder="1" applyAlignment="1">
      <alignment horizontal="center" vertical="center"/>
    </xf>
    <xf numFmtId="0" fontId="23" fillId="6" borderId="8" xfId="11" applyFont="1" applyFill="1" applyBorder="1" applyAlignment="1">
      <alignment horizontal="left" vertical="center"/>
    </xf>
    <xf numFmtId="3" fontId="26" fillId="4" borderId="0" xfId="11" applyNumberFormat="1" applyFont="1" applyFill="1" applyAlignment="1">
      <alignment vertical="center"/>
    </xf>
    <xf numFmtId="0" fontId="23" fillId="6" borderId="9" xfId="11" applyFont="1" applyFill="1" applyBorder="1" applyAlignment="1">
      <alignment horizontal="left" vertical="center"/>
    </xf>
    <xf numFmtId="0" fontId="16" fillId="3" borderId="0" xfId="11" applyFont="1" applyFill="1" applyAlignment="1">
      <alignment horizontal="right" vertical="center" wrapText="1"/>
    </xf>
    <xf numFmtId="0" fontId="16" fillId="3" borderId="0" xfId="11" applyFont="1" applyFill="1" applyAlignment="1">
      <alignment horizontal="center" vertical="center" wrapText="1"/>
    </xf>
    <xf numFmtId="0" fontId="4" fillId="4" borderId="0" xfId="11" applyFont="1" applyFill="1" applyAlignment="1">
      <alignment vertical="center"/>
    </xf>
    <xf numFmtId="0" fontId="1" fillId="2" borderId="0" xfId="12" applyFill="1" applyAlignment="1">
      <alignment vertical="center"/>
    </xf>
    <xf numFmtId="164" fontId="23" fillId="6" borderId="10" xfId="4" applyNumberFormat="1" applyFont="1" applyFill="1" applyBorder="1" applyAlignment="1">
      <alignment horizontal="center" vertical="center"/>
    </xf>
    <xf numFmtId="10" fontId="23" fillId="6" borderId="10" xfId="4" applyNumberFormat="1" applyFont="1" applyFill="1" applyBorder="1" applyAlignment="1">
      <alignment horizontal="center" vertical="center"/>
    </xf>
    <xf numFmtId="0" fontId="23" fillId="6" borderId="10" xfId="11" applyFont="1" applyFill="1" applyBorder="1" applyAlignment="1">
      <alignment vertical="center"/>
    </xf>
    <xf numFmtId="3" fontId="16" fillId="3" borderId="19" xfId="11" applyNumberFormat="1" applyFont="1" applyFill="1" applyBorder="1" applyAlignment="1">
      <alignment horizontal="center" vertical="center"/>
    </xf>
    <xf numFmtId="0" fontId="16" fillId="3" borderId="20" xfId="11" applyFont="1" applyFill="1" applyBorder="1" applyAlignment="1">
      <alignment horizontal="justify" vertical="center"/>
    </xf>
    <xf numFmtId="3" fontId="23" fillId="6" borderId="0" xfId="11" applyNumberFormat="1" applyFont="1" applyFill="1" applyAlignment="1">
      <alignment horizontal="center" vertical="center"/>
    </xf>
    <xf numFmtId="0" fontId="23" fillId="6" borderId="7" xfId="11" applyFont="1" applyFill="1" applyBorder="1" applyAlignment="1">
      <alignment horizontal="justify" vertical="center"/>
    </xf>
    <xf numFmtId="0" fontId="23" fillId="6" borderId="8" xfId="11" applyFont="1" applyFill="1" applyBorder="1" applyAlignment="1">
      <alignment horizontal="justify" vertical="center"/>
    </xf>
    <xf numFmtId="0" fontId="23" fillId="6" borderId="9" xfId="11" applyFont="1" applyFill="1" applyBorder="1" applyAlignment="1">
      <alignment horizontal="justify" vertical="center"/>
    </xf>
    <xf numFmtId="0" fontId="23" fillId="6" borderId="9" xfId="11" applyFont="1" applyFill="1" applyBorder="1" applyAlignment="1">
      <alignment horizontal="left" vertical="center" wrapText="1"/>
    </xf>
    <xf numFmtId="0" fontId="5" fillId="3" borderId="0" xfId="11" applyFont="1" applyFill="1" applyAlignment="1">
      <alignment horizontal="center" vertical="center" wrapText="1"/>
    </xf>
    <xf numFmtId="0" fontId="18" fillId="4" borderId="10" xfId="11" applyFont="1" applyFill="1" applyBorder="1" applyAlignment="1">
      <alignment vertical="center"/>
    </xf>
    <xf numFmtId="9" fontId="23" fillId="6" borderId="10" xfId="3" applyFont="1" applyFill="1" applyBorder="1" applyAlignment="1">
      <alignment horizontal="center" vertical="center"/>
    </xf>
    <xf numFmtId="0" fontId="13" fillId="4" borderId="0" xfId="11" applyFont="1" applyFill="1" applyAlignment="1">
      <alignment vertical="center" wrapText="1"/>
    </xf>
    <xf numFmtId="0" fontId="13" fillId="4" borderId="0" xfId="11" applyFont="1" applyFill="1" applyAlignment="1">
      <alignment vertical="center"/>
    </xf>
    <xf numFmtId="3" fontId="1" fillId="2" borderId="0" xfId="11" applyNumberFormat="1" applyFill="1" applyAlignment="1">
      <alignment horizontal="center" vertical="center"/>
    </xf>
    <xf numFmtId="9" fontId="23" fillId="6" borderId="10" xfId="4" applyFont="1" applyFill="1" applyBorder="1" applyAlignment="1">
      <alignment horizontal="center" vertical="center"/>
    </xf>
    <xf numFmtId="3" fontId="23" fillId="6" borderId="7" xfId="11" applyNumberFormat="1" applyFont="1" applyFill="1" applyBorder="1" applyAlignment="1">
      <alignment horizontal="center" vertical="center"/>
    </xf>
    <xf numFmtId="3" fontId="23" fillId="6" borderId="8" xfId="11" applyNumberFormat="1" applyFont="1" applyFill="1" applyBorder="1" applyAlignment="1">
      <alignment horizontal="center" vertical="center"/>
    </xf>
    <xf numFmtId="0" fontId="27" fillId="4" borderId="0" xfId="11" applyFont="1" applyFill="1" applyAlignment="1">
      <alignment horizontal="center" vertical="center" wrapText="1"/>
    </xf>
    <xf numFmtId="3" fontId="23" fillId="6" borderId="9" xfId="11" applyNumberFormat="1" applyFont="1" applyFill="1" applyBorder="1" applyAlignment="1">
      <alignment horizontal="center" vertical="center" wrapText="1"/>
    </xf>
    <xf numFmtId="0" fontId="16" fillId="3" borderId="0" xfId="11" applyFont="1" applyFill="1" applyAlignment="1">
      <alignment vertical="center" wrapText="1"/>
    </xf>
    <xf numFmtId="0" fontId="23" fillId="6" borderId="10" xfId="11" applyFont="1" applyFill="1" applyBorder="1" applyAlignment="1">
      <alignment horizontal="left" vertical="center"/>
    </xf>
    <xf numFmtId="0" fontId="22" fillId="4" borderId="0" xfId="11" applyFont="1" applyFill="1" applyAlignment="1">
      <alignment vertical="center"/>
    </xf>
    <xf numFmtId="9" fontId="23" fillId="6" borderId="21" xfId="4" applyFont="1" applyFill="1" applyBorder="1" applyAlignment="1">
      <alignment horizontal="center" vertical="center"/>
    </xf>
    <xf numFmtId="0" fontId="23" fillId="6" borderId="21" xfId="11" applyFont="1" applyFill="1" applyBorder="1" applyAlignment="1">
      <alignment horizontal="left" vertical="center"/>
    </xf>
    <xf numFmtId="0" fontId="16" fillId="3" borderId="0" xfId="11" applyFont="1" applyFill="1" applyAlignment="1">
      <alignment horizontal="justify" vertical="center"/>
    </xf>
    <xf numFmtId="3" fontId="16" fillId="3" borderId="4" xfId="11" applyNumberFormat="1" applyFont="1" applyFill="1" applyBorder="1" applyAlignment="1">
      <alignment horizontal="center" vertical="center"/>
    </xf>
    <xf numFmtId="0" fontId="16" fillId="3" borderId="4" xfId="11" applyFont="1" applyFill="1" applyBorder="1" applyAlignment="1">
      <alignment horizontal="left" vertical="center"/>
    </xf>
    <xf numFmtId="3" fontId="22" fillId="6" borderId="22" xfId="11" applyNumberFormat="1" applyFont="1" applyFill="1" applyBorder="1" applyAlignment="1">
      <alignment horizontal="center" vertical="center"/>
    </xf>
    <xf numFmtId="3" fontId="23" fillId="6" borderId="23" xfId="11" applyNumberFormat="1" applyFont="1" applyFill="1" applyBorder="1" applyAlignment="1">
      <alignment horizontal="center" vertical="center"/>
    </xf>
    <xf numFmtId="3" fontId="23" fillId="6" borderId="22" xfId="11" applyNumberFormat="1" applyFont="1" applyFill="1" applyBorder="1" applyAlignment="1">
      <alignment horizontal="center" vertical="center"/>
    </xf>
    <xf numFmtId="0" fontId="23" fillId="6" borderId="7" xfId="11" applyFont="1" applyFill="1" applyBorder="1" applyAlignment="1">
      <alignment horizontal="left" vertical="center"/>
    </xf>
    <xf numFmtId="3" fontId="22" fillId="6" borderId="24" xfId="11" applyNumberFormat="1" applyFont="1" applyFill="1" applyBorder="1" applyAlignment="1">
      <alignment horizontal="center" vertical="center"/>
    </xf>
    <xf numFmtId="3" fontId="23" fillId="6" borderId="24" xfId="11" applyNumberFormat="1" applyFont="1" applyFill="1" applyBorder="1" applyAlignment="1">
      <alignment horizontal="center" vertical="center"/>
    </xf>
    <xf numFmtId="3" fontId="22" fillId="4" borderId="0" xfId="11" applyNumberFormat="1" applyFont="1" applyFill="1" applyAlignment="1">
      <alignment horizontal="left" vertical="center"/>
    </xf>
    <xf numFmtId="0" fontId="23" fillId="6" borderId="8" xfId="11" applyFont="1" applyFill="1" applyBorder="1" applyAlignment="1">
      <alignment horizontal="center" vertical="center"/>
    </xf>
    <xf numFmtId="0" fontId="10" fillId="3" borderId="25" xfId="11" applyFont="1" applyFill="1" applyBorder="1" applyAlignment="1">
      <alignment horizontal="center" vertical="center" wrapText="1"/>
    </xf>
    <xf numFmtId="0" fontId="10" fillId="3" borderId="6" xfId="11" applyFont="1" applyFill="1" applyBorder="1" applyAlignment="1">
      <alignment horizontal="center" vertical="center" wrapText="1"/>
    </xf>
    <xf numFmtId="0" fontId="11" fillId="4" borderId="0" xfId="11" applyFont="1" applyFill="1" applyAlignment="1">
      <alignment horizontal="center" vertical="center"/>
    </xf>
    <xf numFmtId="0" fontId="9" fillId="4" borderId="10" xfId="11" applyFont="1" applyFill="1" applyBorder="1" applyAlignment="1">
      <alignment vertical="center"/>
    </xf>
    <xf numFmtId="0" fontId="29" fillId="4" borderId="10" xfId="11" applyFont="1" applyFill="1" applyBorder="1" applyAlignment="1">
      <alignment vertical="center"/>
    </xf>
    <xf numFmtId="0" fontId="1" fillId="4" borderId="0" xfId="11" applyFill="1" applyAlignment="1">
      <alignment horizontal="center" vertical="center"/>
    </xf>
    <xf numFmtId="9" fontId="19" fillId="4" borderId="0" xfId="4" applyFont="1" applyFill="1" applyAlignment="1">
      <alignment horizontal="center" vertical="center"/>
    </xf>
    <xf numFmtId="3" fontId="19" fillId="4" borderId="0" xfId="11" applyNumberFormat="1" applyFont="1" applyFill="1" applyAlignment="1">
      <alignment horizontal="center" vertical="center"/>
    </xf>
    <xf numFmtId="0" fontId="19" fillId="4" borderId="0" xfId="11" applyFont="1" applyFill="1" applyAlignment="1">
      <alignment horizontal="center" vertical="center"/>
    </xf>
    <xf numFmtId="0" fontId="30" fillId="4" borderId="0" xfId="11" applyFont="1" applyFill="1" applyAlignment="1">
      <alignment vertical="center"/>
    </xf>
    <xf numFmtId="0" fontId="3" fillId="4" borderId="0" xfId="11" applyFont="1" applyFill="1" applyAlignment="1">
      <alignment vertical="center"/>
    </xf>
    <xf numFmtId="0" fontId="3" fillId="4" borderId="0" xfId="11" applyFont="1" applyFill="1" applyAlignment="1">
      <alignment horizontal="center" vertical="center"/>
    </xf>
    <xf numFmtId="164" fontId="3" fillId="4" borderId="0" xfId="4" applyNumberFormat="1" applyFont="1" applyFill="1" applyAlignment="1">
      <alignment horizontal="center" vertical="center"/>
    </xf>
    <xf numFmtId="3" fontId="3" fillId="4" borderId="0" xfId="11" applyNumberFormat="1" applyFont="1" applyFill="1" applyAlignment="1">
      <alignment horizontal="center" vertical="center"/>
    </xf>
    <xf numFmtId="9" fontId="3" fillId="4" borderId="0" xfId="4" applyFont="1" applyFill="1" applyAlignment="1">
      <alignment horizontal="center" vertical="center"/>
    </xf>
    <xf numFmtId="0" fontId="3" fillId="4" borderId="0" xfId="11" applyFont="1" applyFill="1" applyAlignment="1">
      <alignment horizontal="left" vertical="center"/>
    </xf>
    <xf numFmtId="9" fontId="3" fillId="4" borderId="0" xfId="11" applyNumberFormat="1" applyFont="1" applyFill="1" applyAlignment="1">
      <alignment horizontal="center" vertical="center"/>
    </xf>
    <xf numFmtId="3" fontId="22" fillId="6" borderId="7" xfId="11" applyNumberFormat="1" applyFont="1" applyFill="1" applyBorder="1" applyAlignment="1">
      <alignment horizontal="center" vertical="center"/>
    </xf>
    <xf numFmtId="3" fontId="23" fillId="6" borderId="26" xfId="11" applyNumberFormat="1" applyFont="1" applyFill="1" applyBorder="1" applyAlignment="1">
      <alignment horizontal="center" vertical="center"/>
    </xf>
    <xf numFmtId="3" fontId="22" fillId="6" borderId="27" xfId="11" applyNumberFormat="1" applyFont="1" applyFill="1" applyBorder="1" applyAlignment="1">
      <alignment horizontal="center" vertical="center"/>
    </xf>
    <xf numFmtId="3" fontId="23" fillId="6" borderId="27" xfId="11" applyNumberFormat="1" applyFont="1" applyFill="1" applyBorder="1" applyAlignment="1">
      <alignment horizontal="center" vertical="center"/>
    </xf>
    <xf numFmtId="0" fontId="23" fillId="6" borderId="27" xfId="11" applyFont="1" applyFill="1" applyBorder="1" applyAlignment="1">
      <alignment horizontal="left" vertical="center"/>
    </xf>
    <xf numFmtId="0" fontId="1" fillId="4" borderId="0" xfId="11" applyFill="1" applyAlignment="1">
      <alignment horizontal="left" vertical="center"/>
    </xf>
    <xf numFmtId="3" fontId="22" fillId="6" borderId="28" xfId="11" applyNumberFormat="1" applyFont="1" applyFill="1" applyBorder="1" applyAlignment="1">
      <alignment horizontal="center" vertical="center"/>
    </xf>
    <xf numFmtId="3" fontId="23" fillId="6" borderId="28" xfId="11" applyNumberFormat="1" applyFont="1" applyFill="1" applyBorder="1" applyAlignment="1">
      <alignment horizontal="center" vertical="center"/>
    </xf>
    <xf numFmtId="0" fontId="23" fillId="6" borderId="28" xfId="11" applyFont="1" applyFill="1" applyBorder="1" applyAlignment="1">
      <alignment horizontal="left" vertical="center"/>
    </xf>
    <xf numFmtId="0" fontId="29" fillId="4" borderId="0" xfId="11" applyFont="1" applyFill="1" applyAlignment="1">
      <alignment vertical="center"/>
    </xf>
    <xf numFmtId="0" fontId="18" fillId="4" borderId="0" xfId="11" applyFont="1" applyFill="1" applyAlignment="1">
      <alignment vertical="center"/>
    </xf>
    <xf numFmtId="9" fontId="1" fillId="4" borderId="0" xfId="4" applyFill="1" applyAlignment="1">
      <alignment horizontal="center" vertical="center"/>
    </xf>
    <xf numFmtId="0" fontId="16" fillId="2" borderId="0" xfId="11" applyFont="1" applyFill="1" applyAlignment="1">
      <alignment horizontal="left" vertical="center"/>
    </xf>
    <xf numFmtId="9" fontId="6" fillId="4" borderId="0" xfId="4" applyFont="1" applyFill="1" applyAlignment="1">
      <alignment horizontal="center" vertical="center"/>
    </xf>
    <xf numFmtId="0" fontId="6" fillId="4" borderId="0" xfId="11" applyFont="1" applyFill="1" applyAlignment="1">
      <alignment vertical="center"/>
    </xf>
    <xf numFmtId="0" fontId="23" fillId="2" borderId="0" xfId="11" applyFont="1" applyFill="1" applyAlignment="1">
      <alignment horizontal="left" vertical="center"/>
    </xf>
    <xf numFmtId="164" fontId="6" fillId="6" borderId="10" xfId="4" applyNumberFormat="1" applyFont="1" applyFill="1" applyBorder="1" applyAlignment="1">
      <alignment horizontal="center" vertical="center"/>
    </xf>
    <xf numFmtId="0" fontId="6" fillId="6" borderId="10" xfId="11" applyFont="1" applyFill="1" applyBorder="1" applyAlignment="1">
      <alignment vertical="center"/>
    </xf>
    <xf numFmtId="3" fontId="6" fillId="2" borderId="0" xfId="11" applyNumberFormat="1" applyFont="1" applyFill="1" applyAlignment="1">
      <alignment horizontal="center" vertical="center"/>
    </xf>
    <xf numFmtId="0" fontId="6" fillId="2" borderId="0" xfId="11" applyFont="1" applyFill="1" applyAlignment="1">
      <alignment horizontal="left" vertical="center"/>
    </xf>
    <xf numFmtId="0" fontId="1" fillId="2" borderId="0" xfId="11" applyFill="1" applyAlignment="1">
      <alignment horizontal="center" vertical="center"/>
    </xf>
    <xf numFmtId="9" fontId="16" fillId="3" borderId="0" xfId="3" applyFont="1" applyFill="1" applyAlignment="1">
      <alignment horizontal="center" vertical="center"/>
    </xf>
    <xf numFmtId="9" fontId="23" fillId="6" borderId="7" xfId="3" applyFont="1" applyFill="1" applyBorder="1" applyAlignment="1">
      <alignment horizontal="center" vertical="center"/>
    </xf>
    <xf numFmtId="0" fontId="5" fillId="2" borderId="0" xfId="11" applyFont="1" applyFill="1" applyAlignment="1">
      <alignment vertical="center" wrapText="1"/>
    </xf>
    <xf numFmtId="0" fontId="15" fillId="3" borderId="0" xfId="11" applyFont="1" applyFill="1" applyAlignment="1">
      <alignment horizontal="center" vertical="center"/>
    </xf>
    <xf numFmtId="0" fontId="29" fillId="4" borderId="0" xfId="11" applyFont="1" applyFill="1" applyAlignment="1">
      <alignment horizontal="left" vertical="center"/>
    </xf>
    <xf numFmtId="164" fontId="23" fillId="2" borderId="0" xfId="4" applyNumberFormat="1" applyFont="1" applyFill="1" applyAlignment="1">
      <alignment horizontal="center" vertical="center"/>
    </xf>
    <xf numFmtId="0" fontId="23" fillId="2" borderId="0" xfId="11" applyFont="1" applyFill="1" applyAlignment="1">
      <alignment vertical="center"/>
    </xf>
    <xf numFmtId="0" fontId="20" fillId="6" borderId="7" xfId="11" applyFont="1" applyFill="1" applyBorder="1" applyAlignment="1">
      <alignment horizontal="left" vertical="center"/>
    </xf>
    <xf numFmtId="3" fontId="1" fillId="4" borderId="0" xfId="11" applyNumberFormat="1" applyFill="1" applyAlignment="1">
      <alignment horizontal="center" vertical="center"/>
    </xf>
    <xf numFmtId="0" fontId="20" fillId="6" borderId="8" xfId="11" applyFont="1" applyFill="1" applyBorder="1" applyAlignment="1">
      <alignment horizontal="left" vertical="center"/>
    </xf>
    <xf numFmtId="0" fontId="20" fillId="6" borderId="9" xfId="11" applyFont="1" applyFill="1" applyBorder="1" applyAlignment="1">
      <alignment horizontal="left" vertical="center"/>
    </xf>
    <xf numFmtId="0" fontId="1" fillId="5" borderId="0" xfId="11" applyFill="1" applyAlignment="1">
      <alignment vertical="center"/>
    </xf>
    <xf numFmtId="0" fontId="5" fillId="5" borderId="0" xfId="11" applyFont="1" applyFill="1" applyAlignment="1">
      <alignment horizontal="centerContinuous" vertical="center"/>
    </xf>
    <xf numFmtId="0" fontId="19" fillId="5" borderId="0" xfId="11" applyFont="1" applyFill="1" applyAlignment="1">
      <alignment horizontal="centerContinuous" vertical="center"/>
    </xf>
    <xf numFmtId="0" fontId="9" fillId="5" borderId="0" xfId="11" applyFont="1" applyFill="1" applyAlignment="1">
      <alignment horizontal="centerContinuous" vertical="center"/>
    </xf>
    <xf numFmtId="0" fontId="1" fillId="4" borderId="0" xfId="11" applyFill="1" applyAlignment="1">
      <alignment horizontal="centerContinuous" vertical="center"/>
    </xf>
    <xf numFmtId="0" fontId="6" fillId="4" borderId="0" xfId="14" applyFont="1" applyFill="1" applyAlignment="1">
      <alignment horizontal="centerContinuous" vertical="center"/>
    </xf>
    <xf numFmtId="0" fontId="5" fillId="3" borderId="0" xfId="11" applyFont="1" applyFill="1" applyAlignment="1">
      <alignment horizontal="left" vertical="center" wrapText="1"/>
    </xf>
    <xf numFmtId="0" fontId="35" fillId="4" borderId="0" xfId="11" applyFont="1" applyFill="1" applyAlignment="1">
      <alignment horizontal="center" vertical="center" wrapText="1"/>
    </xf>
    <xf numFmtId="0" fontId="33" fillId="5" borderId="0" xfId="11" applyFont="1" applyFill="1" applyAlignment="1">
      <alignment horizontal="center" vertical="center"/>
    </xf>
    <xf numFmtId="0" fontId="31" fillId="5" borderId="0" xfId="11" applyFont="1" applyFill="1" applyAlignment="1">
      <alignment horizontal="center" vertical="center"/>
    </xf>
    <xf numFmtId="0" fontId="8" fillId="5" borderId="0" xfId="11" applyFont="1" applyFill="1" applyAlignment="1">
      <alignment horizontal="center" vertical="center"/>
    </xf>
    <xf numFmtId="0" fontId="16" fillId="3" borderId="0" xfId="11" applyFont="1" applyFill="1" applyAlignment="1">
      <alignment horizontal="center" vertical="center" wrapText="1"/>
    </xf>
    <xf numFmtId="0" fontId="16" fillId="3" borderId="0" xfId="11" applyFont="1" applyFill="1" applyAlignment="1">
      <alignment horizontal="left" vertical="center"/>
    </xf>
    <xf numFmtId="0" fontId="16" fillId="3" borderId="0" xfId="11" applyFont="1" applyFill="1" applyAlignment="1">
      <alignment horizontal="center" vertical="center"/>
    </xf>
    <xf numFmtId="0" fontId="5" fillId="3" borderId="0" xfId="11" applyFont="1" applyFill="1" applyAlignment="1">
      <alignment horizontal="center" vertical="center" wrapText="1"/>
    </xf>
    <xf numFmtId="0" fontId="13" fillId="4" borderId="10" xfId="11" applyFont="1" applyFill="1" applyBorder="1" applyAlignment="1">
      <alignment horizontal="left" vertical="center" wrapText="1"/>
    </xf>
    <xf numFmtId="0" fontId="23" fillId="6" borderId="9" xfId="11" applyFont="1" applyFill="1" applyBorder="1" applyAlignment="1">
      <alignment horizontal="left" vertical="center" wrapText="1"/>
    </xf>
    <xf numFmtId="0" fontId="17" fillId="2" borderId="0" xfId="17" applyFont="1" applyFill="1" applyAlignment="1">
      <alignment horizontal="center" vertical="center" wrapText="1"/>
    </xf>
    <xf numFmtId="0" fontId="23" fillId="6" borderId="10" xfId="11" applyFont="1" applyFill="1" applyBorder="1" applyAlignment="1">
      <alignment horizontal="center" vertical="center"/>
    </xf>
    <xf numFmtId="0" fontId="16" fillId="3" borderId="18" xfId="11" applyFont="1" applyFill="1" applyBorder="1" applyAlignment="1">
      <alignment horizontal="center" vertical="center" wrapText="1"/>
    </xf>
    <xf numFmtId="0" fontId="1" fillId="4" borderId="0" xfId="11" applyFill="1" applyAlignment="1">
      <alignment horizontal="justify" vertical="center" wrapText="1"/>
    </xf>
    <xf numFmtId="0" fontId="16" fillId="3" borderId="3" xfId="11" applyFont="1" applyFill="1" applyBorder="1" applyAlignment="1">
      <alignment horizontal="center" vertical="center" wrapText="1"/>
    </xf>
    <xf numFmtId="0" fontId="16" fillId="3" borderId="2" xfId="11" applyFont="1" applyFill="1" applyBorder="1" applyAlignment="1">
      <alignment horizontal="center" vertical="center" wrapText="1"/>
    </xf>
    <xf numFmtId="0" fontId="12" fillId="4" borderId="0" xfId="11" applyFont="1" applyFill="1" applyAlignment="1">
      <alignment horizontal="left" vertical="center" wrapText="1"/>
    </xf>
    <xf numFmtId="0" fontId="16" fillId="3" borderId="6" xfId="11" applyFont="1" applyFill="1" applyBorder="1" applyAlignment="1">
      <alignment horizontal="center" vertical="center" wrapText="1"/>
    </xf>
    <xf numFmtId="0" fontId="16" fillId="3" borderId="12" xfId="11" applyFont="1" applyFill="1" applyBorder="1" applyAlignment="1">
      <alignment horizontal="center" vertical="center" wrapText="1"/>
    </xf>
    <xf numFmtId="0" fontId="17" fillId="2" borderId="0" xfId="17" applyFont="1" applyFill="1" applyAlignment="1">
      <alignment horizontal="left" vertical="center" wrapText="1"/>
    </xf>
    <xf numFmtId="0" fontId="23" fillId="6" borderId="0" xfId="11" applyFont="1" applyFill="1" applyAlignment="1">
      <alignment horizontal="center" vertical="center"/>
    </xf>
    <xf numFmtId="0" fontId="16" fillId="3" borderId="5" xfId="11" applyFont="1" applyFill="1" applyBorder="1" applyAlignment="1">
      <alignment horizontal="center" vertical="center" wrapText="1"/>
    </xf>
    <xf numFmtId="0" fontId="22" fillId="6" borderId="8" xfId="11" applyFont="1" applyFill="1" applyBorder="1" applyAlignment="1">
      <alignment horizontal="left" vertical="center" wrapText="1"/>
    </xf>
    <xf numFmtId="0" fontId="23" fillId="6" borderId="0" xfId="11" applyFont="1" applyFill="1" applyAlignment="1">
      <alignment horizontal="left" vertical="center"/>
    </xf>
  </cellXfs>
  <cellStyles count="18">
    <cellStyle name="Millares 2" xfId="13"/>
    <cellStyle name="Normal" xfId="0" builtinId="0"/>
    <cellStyle name="Normal 2" xfId="1"/>
    <cellStyle name="Normal 2 2" xfId="2"/>
    <cellStyle name="Normal 2 2 2" xfId="16"/>
    <cellStyle name="Normal 2 2 3" xfId="7"/>
    <cellStyle name="Normal 2 3" xfId="11"/>
    <cellStyle name="Normal 2 3 2" xfId="6"/>
    <cellStyle name="Normal 3 2" xfId="12"/>
    <cellStyle name="Normal_Casos CEM" xfId="17"/>
    <cellStyle name="Normal_Directorio CEMs - agos - 2009 - UGTAI" xfId="14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5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9393872361546"/>
          <c:y val="1.0660176568837984E-2"/>
          <c:w val="0.62607808119606567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275-48B3-BCC1-DAEBF4DCA3B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'Casos CEM'!$M$66:$M$79</c:f>
              <c:strCache>
                <c:ptCount val="5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4">
                  <c:v>Personas Adultas Mayores</c:v>
                </c:pt>
              </c:strCache>
            </c:strRef>
          </c:cat>
          <c:val>
            <c:numRef>
              <c:f>'Casos CEM'!$N$66:$N$79</c:f>
              <c:numCache>
                <c:formatCode>#,##0</c:formatCode>
                <c:ptCount val="5"/>
                <c:pt idx="0">
                  <c:v>6810</c:v>
                </c:pt>
                <c:pt idx="1">
                  <c:v>5204</c:v>
                </c:pt>
                <c:pt idx="2">
                  <c:v>27094</c:v>
                </c:pt>
                <c:pt idx="4">
                  <c:v>2694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275-48B3-BCC1-DAEBF4DCA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1"/>
        <c:overlap val="12"/>
        <c:axId val="179201032"/>
        <c:axId val="431862352"/>
      </c:barChart>
      <c:catAx>
        <c:axId val="17920103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es-PE"/>
          </a:p>
        </c:txPr>
        <c:crossAx val="431862352"/>
        <c:crosses val="autoZero"/>
        <c:auto val="0"/>
        <c:lblAlgn val="ctr"/>
        <c:lblOffset val="100"/>
        <c:noMultiLvlLbl val="0"/>
      </c:catAx>
      <c:valAx>
        <c:axId val="431862352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79201032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64105922403511"/>
          <c:y val="0"/>
          <c:w val="0.82335894077596483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CEM'!$L$118</c:f>
              <c:strCache>
                <c:ptCount val="1"/>
                <c:pt idx="0">
                  <c:v>Psicológica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Ref>
              <c:f>'Casos CEM'!$M$116:$P$116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CEM'!$M$118:$P$118</c:f>
              <c:numCache>
                <c:formatCode>#,##0</c:formatCode>
                <c:ptCount val="4"/>
                <c:pt idx="0">
                  <c:v>3665</c:v>
                </c:pt>
                <c:pt idx="1">
                  <c:v>1969</c:v>
                </c:pt>
                <c:pt idx="2">
                  <c:v>13581</c:v>
                </c:pt>
                <c:pt idx="3">
                  <c:v>1771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0D-4F51-BA2C-9C054C052D91}"/>
            </c:ext>
          </c:extLst>
        </c:ser>
        <c:ser>
          <c:idx val="1"/>
          <c:order val="1"/>
          <c:tx>
            <c:strRef>
              <c:f>'Casos CEM'!$L$119</c:f>
              <c:strCache>
                <c:ptCount val="1"/>
                <c:pt idx="0">
                  <c:v>Física</c:v>
                </c:pt>
              </c:strCache>
            </c:strRef>
          </c:tx>
          <c:spPr>
            <a:pattFill prst="pct80">
              <a:fgClr>
                <a:srgbClr val="305496"/>
              </a:fgClr>
              <a:bgClr>
                <a:srgbClr val="FFFFFF"/>
              </a:bgClr>
            </a:patt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'Casos CEM'!$M$116:$P$116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CEM'!$M$119:$P$119</c:f>
              <c:numCache>
                <c:formatCode>#,##0</c:formatCode>
                <c:ptCount val="4"/>
                <c:pt idx="0">
                  <c:v>2092</c:v>
                </c:pt>
                <c:pt idx="1">
                  <c:v>1590</c:v>
                </c:pt>
                <c:pt idx="2">
                  <c:v>11995</c:v>
                </c:pt>
                <c:pt idx="3">
                  <c:v>817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70D-4F51-BA2C-9C054C052D91}"/>
            </c:ext>
          </c:extLst>
        </c:ser>
        <c:ser>
          <c:idx val="2"/>
          <c:order val="2"/>
          <c:tx>
            <c:strRef>
              <c:f>'Casos CEM'!$L$120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'Casos CEM'!$M$116:$P$116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CEM'!$M$120:$P$120</c:f>
              <c:numCache>
                <c:formatCode>#,##0</c:formatCode>
                <c:ptCount val="4"/>
                <c:pt idx="0">
                  <c:v>1015</c:v>
                </c:pt>
                <c:pt idx="1">
                  <c:v>1623</c:v>
                </c:pt>
                <c:pt idx="2">
                  <c:v>1426</c:v>
                </c:pt>
                <c:pt idx="3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70D-4F51-BA2C-9C054C052D91}"/>
            </c:ext>
          </c:extLst>
        </c:ser>
        <c:ser>
          <c:idx val="3"/>
          <c:order val="3"/>
          <c:tx>
            <c:strRef>
              <c:f>'Casos CEM'!$L$121</c:f>
              <c:strCache>
                <c:ptCount val="1"/>
                <c:pt idx="0">
                  <c:v>Económica o patrimonial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'Casos CEM'!$M$116:$P$116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CEM'!$M$121:$P$121</c:f>
              <c:numCache>
                <c:formatCode>#,##0</c:formatCode>
                <c:ptCount val="4"/>
                <c:pt idx="0">
                  <c:v>38</c:v>
                </c:pt>
                <c:pt idx="1">
                  <c:v>22</c:v>
                </c:pt>
                <c:pt idx="2">
                  <c:v>92</c:v>
                </c:pt>
                <c:pt idx="3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70D-4F51-BA2C-9C054C052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1863136"/>
        <c:axId val="431863528"/>
      </c:barChart>
      <c:catAx>
        <c:axId val="4318631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es-PE"/>
          </a:p>
        </c:txPr>
        <c:crossAx val="431863528"/>
        <c:crosses val="autoZero"/>
        <c:auto val="1"/>
        <c:lblAlgn val="ctr"/>
        <c:lblOffset val="100"/>
        <c:noMultiLvlLbl val="0"/>
      </c:catAx>
      <c:valAx>
        <c:axId val="431863528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431863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339484435548385"/>
          <c:y val="3.1317037061835439E-2"/>
          <c:w val="0.39396842816806227"/>
          <c:h val="0.4701104210955067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persona usuaria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481927708646669"/>
          <c:y val="7.225590075526503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62413552265788"/>
          <c:y val="0.20058508378004722"/>
          <c:w val="0.48346294898069242"/>
          <c:h val="0.67064710834648356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3F8-4633-91ED-5F5CC402EE28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3F8-4633-91ED-5F5CC402EE28}"/>
              </c:ext>
            </c:extLst>
          </c:dPt>
          <c:dLbls>
            <c:dLbl>
              <c:idx val="0"/>
              <c:layout>
                <c:manualLayout>
                  <c:x val="0.13379772847021887"/>
                  <c:y val="-4.277103757173081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3F8-4633-91ED-5F5CC402EE28}"/>
                </c:ext>
                <c:ext xmlns:c15="http://schemas.microsoft.com/office/drawing/2012/chart" uri="{CE6537A1-D6FC-4f65-9D91-7224C49458BB}">
                  <c15:layout>
                    <c:manualLayout>
                      <c:w val="0.15357136269919996"/>
                      <c:h val="0.19799849782518761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10218189335922051"/>
                  <c:y val="0.1462243683627044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3F8-4633-91ED-5F5CC402EE28}"/>
                </c:ext>
                <c:ext xmlns:c15="http://schemas.microsoft.com/office/drawing/2012/chart" uri="{CE6537A1-D6FC-4f65-9D91-7224C49458BB}">
                  <c15:layout>
                    <c:manualLayout>
                      <c:w val="0.1693260994934486"/>
                      <c:h val="0.15781927490601166"/>
                    </c:manualLayout>
                  </c15:layout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'Casos CEM'!$C$15:$D$15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CEM'!$C$28:$D$28</c:f>
              <c:numCache>
                <c:formatCode>#,##0</c:formatCode>
                <c:ptCount val="2"/>
                <c:pt idx="0">
                  <c:v>35903</c:v>
                </c:pt>
                <c:pt idx="1">
                  <c:v>5899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3F8-4633-91ED-5F5CC402E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87953554878731"/>
          <c:y val="9.0332156756267514E-3"/>
          <c:w val="0.66008069177149231"/>
          <c:h val="0.98496821230679499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4284390906057191E-16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0C2-458C-A27B-8C9AE1C3813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'Casos CEM'!$I$46:$I$57</c15:sqref>
                  </c15:fullRef>
                </c:ext>
              </c:extLst>
              <c:f>('Casos CEM'!$I$46:$I$47,'Casos CEM'!$I$49:$I$57)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'Casos CEM'!$K$46:$K$57</c15:sqref>
                  </c15:fullRef>
                </c:ext>
              </c:extLst>
              <c:f>('Casos CEM'!$K$46:$K$47,'Casos CEM'!$K$49:$K$57)</c:f>
              <c:numCache>
                <c:formatCode>#,##0</c:formatCode>
                <c:ptCount val="2"/>
                <c:pt idx="0">
                  <c:v>9584</c:v>
                </c:pt>
                <c:pt idx="1">
                  <c:v>32218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0C2-458C-A27B-8C9AE1C38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249592"/>
        <c:axId val="254249984"/>
      </c:barChart>
      <c:catAx>
        <c:axId val="2542495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254249984"/>
        <c:crosses val="autoZero"/>
        <c:auto val="1"/>
        <c:lblAlgn val="ctr"/>
        <c:lblOffset val="100"/>
        <c:noMultiLvlLbl val="0"/>
      </c:catAx>
      <c:valAx>
        <c:axId val="254249984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254249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2.wdp"/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jpg"/><Relationship Id="rId5" Type="http://schemas.microsoft.com/office/2007/relationships/hdphoto" Target="../media/hdphoto1.wdp"/><Relationship Id="rId4" Type="http://schemas.openxmlformats.org/officeDocument/2006/relationships/image" Target="../media/image1.png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</xdr:colOff>
      <xdr:row>63</xdr:row>
      <xdr:rowOff>154782</xdr:rowOff>
    </xdr:from>
    <xdr:to>
      <xdr:col>17</xdr:col>
      <xdr:colOff>83344</xdr:colOff>
      <xdr:row>87</xdr:row>
      <xdr:rowOff>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xmlns="" id="{C58231F8-B5EB-45B5-8DD8-73D5223EFA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79761</xdr:colOff>
      <xdr:row>114</xdr:row>
      <xdr:rowOff>35805</xdr:rowOff>
    </xdr:from>
    <xdr:to>
      <xdr:col>17</xdr:col>
      <xdr:colOff>590550</xdr:colOff>
      <xdr:row>122</xdr:row>
      <xdr:rowOff>962025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xmlns="" id="{A2489E75-D59C-4B8E-9099-A8B5B1DC99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114301</xdr:colOff>
      <xdr:row>12</xdr:row>
      <xdr:rowOff>76201</xdr:rowOff>
    </xdr:from>
    <xdr:to>
      <xdr:col>16</xdr:col>
      <xdr:colOff>619126</xdr:colOff>
      <xdr:row>40</xdr:row>
      <xdr:rowOff>161925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xmlns="" id="{C9309F0E-4595-4547-AA90-7E4B51A87F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139836</xdr:colOff>
      <xdr:row>61</xdr:row>
      <xdr:rowOff>90488</xdr:rowOff>
    </xdr:from>
    <xdr:to>
      <xdr:col>16</xdr:col>
      <xdr:colOff>542925</xdr:colOff>
      <xdr:row>61</xdr:row>
      <xdr:rowOff>523874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CA5D296C-56B8-4C10-B029-AEBE72F1BCEF}"/>
            </a:ext>
          </a:extLst>
        </xdr:cNvPr>
        <xdr:cNvSpPr txBox="1"/>
      </xdr:nvSpPr>
      <xdr:spPr>
        <a:xfrm>
          <a:off x="139836" y="11246168"/>
          <a:ext cx="12960849" cy="9048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oneCellAnchor>
    <xdr:from>
      <xdr:col>10</xdr:col>
      <xdr:colOff>621939</xdr:colOff>
      <xdr:row>29</xdr:row>
      <xdr:rowOff>19050</xdr:rowOff>
    </xdr:from>
    <xdr:ext cx="1073150" cy="1185629"/>
    <xdr:pic>
      <xdr:nvPicPr>
        <xdr:cNvPr id="6" name="Imagen 5">
          <a:extLst>
            <a:ext uri="{FF2B5EF4-FFF2-40B4-BE49-F238E27FC236}">
              <a16:creationId xmlns:a16="http://schemas.microsoft.com/office/drawing/2014/main" xmlns="" id="{411EFE51-47EF-4E02-AAD2-F8B031E74E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8470539" y="5322570"/>
          <a:ext cx="1073150" cy="1185629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155757</xdr:colOff>
      <xdr:row>30</xdr:row>
      <xdr:rowOff>114300</xdr:rowOff>
    </xdr:from>
    <xdr:ext cx="835891" cy="1132069"/>
    <xdr:pic>
      <xdr:nvPicPr>
        <xdr:cNvPr id="7" name="Imagen 6">
          <a:extLst>
            <a:ext uri="{FF2B5EF4-FFF2-40B4-BE49-F238E27FC236}">
              <a16:creationId xmlns:a16="http://schemas.microsoft.com/office/drawing/2014/main" xmlns="" id="{30179042-6D0D-4AD9-A26A-D5CE6D4B19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11928657" y="5600700"/>
          <a:ext cx="835891" cy="1132069"/>
        </a:xfrm>
        <a:prstGeom prst="rect">
          <a:avLst/>
        </a:prstGeom>
      </xdr:spPr>
    </xdr:pic>
    <xdr:clientData/>
  </xdr:oneCellAnchor>
  <xdr:oneCellAnchor>
    <xdr:from>
      <xdr:col>0</xdr:col>
      <xdr:colOff>78581</xdr:colOff>
      <xdr:row>0</xdr:row>
      <xdr:rowOff>0</xdr:rowOff>
    </xdr:from>
    <xdr:ext cx="3483769" cy="726526"/>
    <xdr:pic>
      <xdr:nvPicPr>
        <xdr:cNvPr id="8" name="Imagen 7">
          <a:extLst>
            <a:ext uri="{FF2B5EF4-FFF2-40B4-BE49-F238E27FC236}">
              <a16:creationId xmlns:a16="http://schemas.microsoft.com/office/drawing/2014/main" xmlns="" id="{76B0086F-985E-44DF-B731-5F7945550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" y="0"/>
          <a:ext cx="3483769" cy="726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10100</xdr:colOff>
      <xdr:row>44</xdr:row>
      <xdr:rowOff>19050</xdr:rowOff>
    </xdr:from>
    <xdr:to>
      <xdr:col>17</xdr:col>
      <xdr:colOff>57152</xdr:colOff>
      <xdr:row>60</xdr:row>
      <xdr:rowOff>123825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xmlns="" id="{C80CD690-07BA-4D2E-933E-8A171AD8DC60}"/>
            </a:ext>
          </a:extLst>
        </xdr:cNvPr>
        <xdr:cNvGrpSpPr/>
      </xdr:nvGrpSpPr>
      <xdr:grpSpPr>
        <a:xfrm>
          <a:off x="10623671" y="6917871"/>
          <a:ext cx="3979517" cy="2989490"/>
          <a:chOff x="12259549" y="4546627"/>
          <a:chExt cx="4226867" cy="3451315"/>
        </a:xfrm>
      </xdr:grpSpPr>
      <xdr:graphicFrame macro="">
        <xdr:nvGraphicFramePr>
          <xdr:cNvPr id="10" name="Gráfico 3">
            <a:extLst>
              <a:ext uri="{FF2B5EF4-FFF2-40B4-BE49-F238E27FC236}">
                <a16:creationId xmlns:a16="http://schemas.microsoft.com/office/drawing/2014/main" xmlns="" id="{C6909037-0792-47AB-9CA2-08037AAEFA95}"/>
              </a:ext>
            </a:extLst>
          </xdr:cNvPr>
          <xdr:cNvGraphicFramePr>
            <a:graphicFrameLocks/>
          </xdr:cNvGraphicFramePr>
        </xdr:nvGraphicFramePr>
        <xdr:xfrm>
          <a:off x="12259549" y="4546627"/>
          <a:ext cx="3627296" cy="345131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  <xdr:sp macro="" textlink="">
        <xdr:nvSpPr>
          <xdr:cNvPr id="11" name="1 CuadroTexto">
            <a:extLst>
              <a:ext uri="{FF2B5EF4-FFF2-40B4-BE49-F238E27FC236}">
                <a16:creationId xmlns:a16="http://schemas.microsoft.com/office/drawing/2014/main" xmlns="" id="{D8D85BB4-C1AD-423D-91C1-A83695A15C92}"/>
              </a:ext>
            </a:extLst>
          </xdr:cNvPr>
          <xdr:cNvSpPr txBox="1"/>
        </xdr:nvSpPr>
        <xdr:spPr>
          <a:xfrm>
            <a:off x="14154679" y="5172837"/>
            <a:ext cx="700133" cy="41247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 baseline="0">
                <a:solidFill>
                  <a:srgbClr val="305496"/>
                </a:solidFill>
              </a:rPr>
              <a:t>23 </a:t>
            </a:r>
            <a:r>
              <a:rPr lang="es-PE" sz="1600" b="1">
                <a:solidFill>
                  <a:srgbClr val="305496"/>
                </a:solidFill>
              </a:rPr>
              <a:t>%</a:t>
            </a:r>
          </a:p>
        </xdr:txBody>
      </xdr:sp>
      <xdr:sp macro="" textlink="">
        <xdr:nvSpPr>
          <xdr:cNvPr id="12" name="1 CuadroTexto">
            <a:extLst>
              <a:ext uri="{FF2B5EF4-FFF2-40B4-BE49-F238E27FC236}">
                <a16:creationId xmlns:a16="http://schemas.microsoft.com/office/drawing/2014/main" xmlns="" id="{DB7218A4-8BBC-4EC7-9097-83B9DA3E48BA}"/>
              </a:ext>
            </a:extLst>
          </xdr:cNvPr>
          <xdr:cNvSpPr txBox="1"/>
        </xdr:nvSpPr>
        <xdr:spPr>
          <a:xfrm>
            <a:off x="15849553" y="6882200"/>
            <a:ext cx="636863" cy="45760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>
                <a:solidFill>
                  <a:srgbClr val="305496"/>
                </a:solidFill>
              </a:rPr>
              <a:t>77 %</a:t>
            </a:r>
          </a:p>
        </xdr:txBody>
      </xdr:sp>
    </xdr:grpSp>
    <xdr:clientData/>
  </xdr:twoCellAnchor>
  <xdr:twoCellAnchor>
    <xdr:from>
      <xdr:col>0</xdr:col>
      <xdr:colOff>76200</xdr:colOff>
      <xdr:row>111</xdr:row>
      <xdr:rowOff>38100</xdr:rowOff>
    </xdr:from>
    <xdr:to>
      <xdr:col>17</xdr:col>
      <xdr:colOff>609599</xdr:colOff>
      <xdr:row>111</xdr:row>
      <xdr:rowOff>651624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xmlns="" id="{D3E2187F-D25D-4989-9EA6-15EF65BF786A}"/>
            </a:ext>
          </a:extLst>
        </xdr:cNvPr>
        <xdr:cNvSpPr/>
      </xdr:nvSpPr>
      <xdr:spPr>
        <a:xfrm>
          <a:off x="76200" y="20337780"/>
          <a:ext cx="13876019" cy="141084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 </a:t>
          </a:r>
          <a:r>
            <a:rPr lang="es-PE" sz="155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los siguientes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departamentos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: Lima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530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casos</a:t>
          </a:r>
          <a:r>
            <a:rPr kumimoji="0" lang="es-PE" sz="155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La Libertad 150 casos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,  Arequipa 126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casos, 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Junín 113 casos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, Cusco 89 casos, Ancash 85 casos, Ica 71 casos, Huánuco 62 casos, Callao 56 casos, San Martín 56 casos, Tacna 52 casos,</a:t>
          </a:r>
          <a:r>
            <a:rPr kumimoji="0" lang="es-PE" sz="155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Loreto 46 casos, Puno 45 casos.</a:t>
          </a:r>
          <a:endParaRPr lang="es-PE" sz="155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876299</xdr:colOff>
      <xdr:row>0</xdr:row>
      <xdr:rowOff>100445</xdr:rowOff>
    </xdr:from>
    <xdr:to>
      <xdr:col>16</xdr:col>
      <xdr:colOff>647699</xdr:colOff>
      <xdr:row>1</xdr:row>
      <xdr:rowOff>195695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xmlns="" id="{4135C381-F134-4705-B51F-79DE1B1616D4}"/>
            </a:ext>
          </a:extLst>
        </xdr:cNvPr>
        <xdr:cNvSpPr/>
      </xdr:nvSpPr>
      <xdr:spPr>
        <a:xfrm>
          <a:off x="3139439" y="100445"/>
          <a:ext cx="10066020" cy="2628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0.35167</cdr:x>
      <cdr:y>0.81181</cdr:y>
    </cdr:from>
    <cdr:to>
      <cdr:x>0.46909</cdr:x>
      <cdr:y>0.92033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034942" y="2126444"/>
          <a:ext cx="679444" cy="284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es-PE" sz="1600" b="1">
              <a:solidFill>
                <a:srgbClr val="305496"/>
              </a:solidFill>
            </a:rPr>
            <a:t>6 %</a:t>
          </a:r>
        </a:p>
      </cdr:txBody>
    </cdr:sp>
  </cdr:relSizeAnchor>
  <cdr:relSizeAnchor xmlns:cdr="http://schemas.openxmlformats.org/drawingml/2006/chartDrawing">
    <cdr:from>
      <cdr:x>0.89973</cdr:x>
      <cdr:y>0.56058</cdr:y>
    </cdr:from>
    <cdr:to>
      <cdr:x>1</cdr:x>
      <cdr:y>0.68395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206232" y="1468364"/>
          <a:ext cx="580206" cy="3231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65 %</a:t>
          </a:r>
        </a:p>
      </cdr:txBody>
    </cdr:sp>
  </cdr:relSizeAnchor>
  <cdr:relSizeAnchor xmlns:cdr="http://schemas.openxmlformats.org/drawingml/2006/chartDrawing">
    <cdr:from>
      <cdr:x>0.4285</cdr:x>
      <cdr:y>0.32293</cdr:y>
    </cdr:from>
    <cdr:to>
      <cdr:x>0.5707</cdr:x>
      <cdr:y>0.43421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479483" y="845877"/>
          <a:ext cx="822831" cy="2914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12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0.46443</cdr:x>
      <cdr:y>0.06562</cdr:y>
    </cdr:from>
    <cdr:to>
      <cdr:x>0.58596</cdr:x>
      <cdr:y>0.17406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687381" y="171879"/>
          <a:ext cx="703226" cy="2840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16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Q307"/>
  <sheetViews>
    <sheetView tabSelected="1" view="pageBreakPreview" zoomScale="70" zoomScaleNormal="100" zoomScaleSheetLayoutView="70" workbookViewId="0">
      <selection activeCell="C37" sqref="C37"/>
    </sheetView>
  </sheetViews>
  <sheetFormatPr baseColWidth="10" defaultColWidth="11.42578125" defaultRowHeight="15" x14ac:dyDescent="0.25"/>
  <cols>
    <col min="1" max="1" width="15.7109375" style="2" customWidth="1"/>
    <col min="2" max="2" width="11.85546875" style="2" customWidth="1"/>
    <col min="3" max="3" width="13.7109375" style="2" customWidth="1"/>
    <col min="4" max="4" width="13.5703125" style="2" customWidth="1"/>
    <col min="5" max="5" width="12.42578125" style="2" customWidth="1"/>
    <col min="6" max="7" width="14.5703125" style="2" customWidth="1"/>
    <col min="8" max="8" width="12.85546875" style="2" customWidth="1"/>
    <col min="9" max="9" width="10.7109375" style="2" customWidth="1"/>
    <col min="10" max="10" width="11.28515625" style="2" customWidth="1"/>
    <col min="11" max="11" width="15.7109375" style="2" customWidth="1"/>
    <col min="12" max="12" width="12.140625" style="2" customWidth="1"/>
    <col min="13" max="13" width="13.42578125" style="2" customWidth="1"/>
    <col min="14" max="14" width="13.140625" style="2" customWidth="1"/>
    <col min="15" max="17" width="10.7109375" style="2" customWidth="1"/>
    <col min="18" max="16384" width="11.42578125" style="2"/>
  </cols>
  <sheetData>
    <row r="1" spans="1:17" ht="45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9.5" x14ac:dyDescent="0.25">
      <c r="A2" s="171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</row>
    <row r="3" spans="1:17" ht="3" customHeight="1" x14ac:dyDescent="0.25">
      <c r="A3" s="169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3"/>
    </row>
    <row r="4" spans="1:17" ht="3.75" customHeight="1" x14ac:dyDescent="0.25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4"/>
    </row>
    <row r="5" spans="1:17" ht="24.75" customHeight="1" x14ac:dyDescent="0.25">
      <c r="A5" s="172" t="s">
        <v>257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</row>
    <row r="6" spans="1:17" ht="24.75" customHeight="1" x14ac:dyDescent="0.25">
      <c r="A6" s="172" t="s">
        <v>256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</row>
    <row r="7" spans="1:17" ht="24.75" customHeight="1" x14ac:dyDescent="0.25">
      <c r="A7" s="173" t="s">
        <v>255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</row>
    <row r="8" spans="1:17" ht="18" x14ac:dyDescent="0.25">
      <c r="A8" s="174" t="s">
        <v>254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</row>
    <row r="9" spans="1:17" ht="3.75" customHeight="1" x14ac:dyDescent="0.25">
      <c r="A9" s="167"/>
      <c r="B9" s="165"/>
      <c r="C9" s="165"/>
      <c r="D9" s="165"/>
      <c r="E9" s="165"/>
      <c r="F9" s="165"/>
      <c r="G9" s="165"/>
      <c r="H9" s="165"/>
      <c r="I9" s="166"/>
      <c r="J9" s="166"/>
      <c r="K9" s="165"/>
      <c r="L9" s="165"/>
      <c r="M9" s="165"/>
      <c r="N9" s="165"/>
      <c r="O9" s="165"/>
      <c r="P9" s="165"/>
      <c r="Q9" s="164"/>
    </row>
    <row r="10" spans="1:17" ht="3.7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ht="18.75" thickBot="1" x14ac:dyDescent="0.3">
      <c r="A11" s="1" t="s">
        <v>253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3.7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ht="17.25" customHeight="1" thickBot="1" x14ac:dyDescent="0.3">
      <c r="A13" s="16" t="s">
        <v>252</v>
      </c>
      <c r="B13" s="16"/>
      <c r="C13" s="16"/>
      <c r="D13" s="16"/>
      <c r="E13" s="92"/>
      <c r="F13" s="16" t="s">
        <v>251</v>
      </c>
      <c r="G13" s="16"/>
      <c r="H13" s="16"/>
      <c r="I13" s="16"/>
      <c r="J13" s="16"/>
      <c r="K13" s="92"/>
      <c r="L13" s="92"/>
      <c r="M13" s="92"/>
      <c r="N13" s="92"/>
      <c r="O13" s="92"/>
      <c r="P13" s="92"/>
      <c r="Q13" s="141"/>
    </row>
    <row r="14" spans="1:17" ht="3.75" customHeight="1" x14ac:dyDescent="0.25">
      <c r="A14" s="146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ht="31.5" customHeight="1" x14ac:dyDescent="0.25">
      <c r="A15" s="47" t="s">
        <v>1</v>
      </c>
      <c r="B15" s="6" t="s">
        <v>2</v>
      </c>
      <c r="C15" s="6" t="s">
        <v>4</v>
      </c>
      <c r="D15" s="6" t="s">
        <v>5</v>
      </c>
      <c r="E15" s="3"/>
      <c r="F15" s="88" t="s">
        <v>250</v>
      </c>
      <c r="G15" s="75" t="s">
        <v>249</v>
      </c>
      <c r="H15" s="6" t="s">
        <v>4</v>
      </c>
      <c r="I15" s="6" t="s">
        <v>5</v>
      </c>
      <c r="J15" s="6" t="s">
        <v>2</v>
      </c>
      <c r="K15" s="3"/>
      <c r="L15" s="3"/>
      <c r="M15" s="3"/>
      <c r="N15" s="3"/>
      <c r="O15" s="3"/>
      <c r="P15" s="3"/>
      <c r="Q15" s="3"/>
    </row>
    <row r="16" spans="1:17" ht="15.75" customHeight="1" x14ac:dyDescent="0.25">
      <c r="A16" s="73" t="s">
        <v>54</v>
      </c>
      <c r="B16" s="44">
        <f t="shared" ref="B16:B27" si="0">SUM(C16:D16)</f>
        <v>18466</v>
      </c>
      <c r="C16" s="52">
        <v>15856</v>
      </c>
      <c r="D16" s="52">
        <v>2610</v>
      </c>
      <c r="E16" s="161"/>
      <c r="F16" s="163" t="s">
        <v>248</v>
      </c>
      <c r="G16" s="44">
        <v>240</v>
      </c>
      <c r="H16" s="52">
        <v>12606</v>
      </c>
      <c r="I16" s="52">
        <v>2181</v>
      </c>
      <c r="J16" s="44">
        <f>I16+H16</f>
        <v>14787</v>
      </c>
      <c r="K16" s="120"/>
      <c r="L16" s="120"/>
      <c r="M16" s="120"/>
      <c r="N16" s="120"/>
      <c r="O16" s="120"/>
      <c r="P16" s="120"/>
      <c r="Q16" s="120"/>
    </row>
    <row r="17" spans="1:17" x14ac:dyDescent="0.25">
      <c r="A17" s="71" t="s">
        <v>53</v>
      </c>
      <c r="B17" s="44">
        <f t="shared" si="0"/>
        <v>17181</v>
      </c>
      <c r="C17" s="52">
        <v>14693</v>
      </c>
      <c r="D17" s="52">
        <v>2488</v>
      </c>
      <c r="E17" s="161"/>
      <c r="F17" s="162" t="s">
        <v>247</v>
      </c>
      <c r="G17" s="44">
        <v>5</v>
      </c>
      <c r="H17" s="52">
        <v>1938</v>
      </c>
      <c r="I17" s="52">
        <v>427</v>
      </c>
      <c r="J17" s="44">
        <f>I17+H17</f>
        <v>2365</v>
      </c>
      <c r="K17" s="120"/>
      <c r="L17" s="120"/>
      <c r="M17" s="120"/>
      <c r="N17" s="120"/>
      <c r="O17" s="120"/>
      <c r="P17" s="120"/>
      <c r="Q17" s="120"/>
    </row>
    <row r="18" spans="1:17" ht="15.75" customHeight="1" x14ac:dyDescent="0.25">
      <c r="A18" s="71" t="s">
        <v>52</v>
      </c>
      <c r="B18" s="44">
        <f t="shared" si="0"/>
        <v>6155</v>
      </c>
      <c r="C18" s="52">
        <v>5354</v>
      </c>
      <c r="D18" s="52">
        <v>801</v>
      </c>
      <c r="E18" s="161"/>
      <c r="F18" s="162" t="s">
        <v>246</v>
      </c>
      <c r="G18" s="44">
        <v>150</v>
      </c>
      <c r="H18" s="52">
        <v>21250</v>
      </c>
      <c r="I18" s="52">
        <v>3280</v>
      </c>
      <c r="J18" s="44">
        <f>I18+H18</f>
        <v>24530</v>
      </c>
      <c r="K18" s="120"/>
      <c r="L18" s="120"/>
      <c r="M18" s="120"/>
      <c r="N18" s="120"/>
      <c r="O18" s="120"/>
      <c r="P18" s="120"/>
      <c r="Q18" s="120"/>
    </row>
    <row r="19" spans="1:17" hidden="1" x14ac:dyDescent="0.25">
      <c r="A19" s="71" t="s">
        <v>51</v>
      </c>
      <c r="B19" s="44">
        <f t="shared" si="0"/>
        <v>0</v>
      </c>
      <c r="C19" s="52"/>
      <c r="D19" s="52"/>
      <c r="E19" s="161"/>
      <c r="K19" s="120"/>
      <c r="L19" s="120"/>
      <c r="M19" s="120"/>
      <c r="N19" s="120"/>
      <c r="O19" s="120"/>
      <c r="P19" s="120"/>
      <c r="Q19" s="120"/>
    </row>
    <row r="20" spans="1:17" hidden="1" x14ac:dyDescent="0.25">
      <c r="A20" s="71" t="s">
        <v>50</v>
      </c>
      <c r="B20" s="44">
        <f t="shared" si="0"/>
        <v>0</v>
      </c>
      <c r="C20" s="52"/>
      <c r="D20" s="52"/>
      <c r="E20" s="161"/>
      <c r="K20" s="120"/>
      <c r="L20" s="120"/>
      <c r="M20" s="120"/>
      <c r="N20" s="120"/>
      <c r="O20" s="120"/>
      <c r="P20" s="120"/>
      <c r="Q20" s="120"/>
    </row>
    <row r="21" spans="1:17" hidden="1" x14ac:dyDescent="0.25">
      <c r="A21" s="71" t="s">
        <v>49</v>
      </c>
      <c r="B21" s="44">
        <f t="shared" si="0"/>
        <v>0</v>
      </c>
      <c r="C21" s="52"/>
      <c r="D21" s="52"/>
      <c r="E21" s="161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</row>
    <row r="22" spans="1:17" hidden="1" x14ac:dyDescent="0.25">
      <c r="A22" s="71" t="s">
        <v>48</v>
      </c>
      <c r="B22" s="44">
        <f t="shared" si="0"/>
        <v>0</v>
      </c>
      <c r="C22" s="52"/>
      <c r="D22" s="52"/>
      <c r="E22" s="161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</row>
    <row r="23" spans="1:17" hidden="1" x14ac:dyDescent="0.25">
      <c r="A23" s="71" t="s">
        <v>47</v>
      </c>
      <c r="B23" s="44">
        <f t="shared" si="0"/>
        <v>0</v>
      </c>
      <c r="C23" s="52"/>
      <c r="D23" s="52"/>
      <c r="E23" s="161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</row>
    <row r="24" spans="1:17" hidden="1" x14ac:dyDescent="0.25">
      <c r="A24" s="71" t="s">
        <v>61</v>
      </c>
      <c r="B24" s="44">
        <f t="shared" si="0"/>
        <v>0</v>
      </c>
      <c r="C24" s="52"/>
      <c r="D24" s="52"/>
      <c r="E24" s="161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</row>
    <row r="25" spans="1:17" ht="17.25" hidden="1" customHeight="1" x14ac:dyDescent="0.25">
      <c r="A25" s="71" t="s">
        <v>46</v>
      </c>
      <c r="B25" s="44">
        <f t="shared" si="0"/>
        <v>0</v>
      </c>
      <c r="C25" s="52"/>
      <c r="D25" s="52"/>
      <c r="E25" s="161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</row>
    <row r="26" spans="1:17" ht="18.75" hidden="1" customHeight="1" x14ac:dyDescent="0.25">
      <c r="A26" s="71" t="s">
        <v>45</v>
      </c>
      <c r="B26" s="44">
        <f t="shared" si="0"/>
        <v>0</v>
      </c>
      <c r="C26" s="52"/>
      <c r="D26" s="52"/>
      <c r="E26" s="161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</row>
    <row r="27" spans="1:17" ht="15" hidden="1" customHeight="1" x14ac:dyDescent="0.25">
      <c r="A27" s="71" t="s">
        <v>44</v>
      </c>
      <c r="B27" s="44">
        <f t="shared" si="0"/>
        <v>0</v>
      </c>
      <c r="C27" s="52"/>
      <c r="D27" s="52"/>
      <c r="E27" s="161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</row>
    <row r="28" spans="1:17" x14ac:dyDescent="0.25">
      <c r="A28" s="47" t="s">
        <v>2</v>
      </c>
      <c r="B28" s="46">
        <f>SUM(B16:B27)</f>
        <v>41802</v>
      </c>
      <c r="C28" s="46">
        <f>SUM(C16:C27)</f>
        <v>35903</v>
      </c>
      <c r="D28" s="46">
        <f>SUM(D16:D27)</f>
        <v>5899</v>
      </c>
      <c r="E28" s="120"/>
      <c r="F28" s="160" t="s">
        <v>245</v>
      </c>
      <c r="G28" s="95">
        <v>1</v>
      </c>
      <c r="H28" s="132">
        <v>109</v>
      </c>
      <c r="I28" s="132">
        <v>11</v>
      </c>
      <c r="J28" s="95">
        <f>I28+H28</f>
        <v>120</v>
      </c>
      <c r="K28" s="120"/>
      <c r="L28" s="120"/>
      <c r="M28" s="120"/>
      <c r="N28" s="120"/>
      <c r="O28" s="120"/>
      <c r="P28" s="120"/>
      <c r="Q28" s="120"/>
    </row>
    <row r="29" spans="1:17" ht="15.75" thickBot="1" x14ac:dyDescent="0.3">
      <c r="A29" s="80" t="s">
        <v>3</v>
      </c>
      <c r="B29" s="94">
        <f>B28/$B28</f>
        <v>1</v>
      </c>
      <c r="C29" s="78">
        <f>C28/$B28</f>
        <v>0.85888235012678815</v>
      </c>
      <c r="D29" s="78">
        <f>D28/$B28</f>
        <v>0.14111764987321182</v>
      </c>
      <c r="E29" s="3"/>
      <c r="F29" s="47" t="s">
        <v>2</v>
      </c>
      <c r="G29" s="46">
        <f>SUM(G16:G28)</f>
        <v>396</v>
      </c>
      <c r="H29" s="46">
        <f>SUM(H16:H28)</f>
        <v>35903</v>
      </c>
      <c r="I29" s="46">
        <f>SUM(I16:I28)</f>
        <v>5899</v>
      </c>
      <c r="J29" s="46">
        <f>SUM(J16:J28)</f>
        <v>41802</v>
      </c>
      <c r="K29" s="3"/>
      <c r="L29" s="3"/>
      <c r="M29" s="3"/>
      <c r="N29" s="3"/>
      <c r="O29" s="3"/>
      <c r="P29" s="3"/>
      <c r="Q29" s="3"/>
    </row>
    <row r="30" spans="1:17" x14ac:dyDescent="0.25">
      <c r="A30" s="159"/>
      <c r="B30" s="158"/>
      <c r="C30" s="158"/>
      <c r="D30" s="158"/>
      <c r="E30" s="18"/>
      <c r="K30" s="18"/>
      <c r="L30" s="3"/>
      <c r="M30" s="3"/>
      <c r="N30" s="3"/>
      <c r="O30" s="3"/>
      <c r="P30" s="3"/>
      <c r="Q30" s="3"/>
    </row>
    <row r="31" spans="1:17" x14ac:dyDescent="0.25">
      <c r="A31" s="159"/>
      <c r="B31" s="158"/>
      <c r="C31" s="158"/>
      <c r="D31" s="158"/>
      <c r="E31" s="18"/>
      <c r="K31" s="18"/>
      <c r="L31" s="3"/>
      <c r="M31" s="3"/>
      <c r="N31" s="3"/>
      <c r="O31" s="3"/>
      <c r="P31" s="3"/>
      <c r="Q31" s="3"/>
    </row>
    <row r="32" spans="1:17" x14ac:dyDescent="0.25">
      <c r="A32" s="159"/>
      <c r="B32" s="158"/>
      <c r="C32" s="158"/>
      <c r="D32" s="158"/>
      <c r="E32" s="18"/>
      <c r="F32" s="3"/>
      <c r="G32" s="3"/>
      <c r="H32" s="3"/>
      <c r="I32" s="3"/>
      <c r="J32" s="3"/>
      <c r="K32" s="18"/>
      <c r="L32" s="3"/>
      <c r="M32" s="3"/>
      <c r="N32" s="3"/>
      <c r="O32" s="3"/>
      <c r="P32" s="3"/>
      <c r="Q32" s="3"/>
    </row>
    <row r="33" spans="1:17" x14ac:dyDescent="0.25">
      <c r="A33" s="159"/>
      <c r="B33" s="158"/>
      <c r="C33" s="158"/>
      <c r="D33" s="158"/>
      <c r="E33" s="18"/>
      <c r="F33" s="3"/>
      <c r="G33" s="3"/>
      <c r="H33" s="3"/>
      <c r="I33" s="3"/>
      <c r="J33" s="3"/>
      <c r="K33" s="18"/>
      <c r="L33" s="3"/>
      <c r="M33" s="3"/>
      <c r="N33" s="3"/>
      <c r="O33" s="3"/>
      <c r="P33" s="3"/>
      <c r="Q33" s="3"/>
    </row>
    <row r="34" spans="1:17" x14ac:dyDescent="0.25">
      <c r="A34" s="159"/>
      <c r="B34" s="158"/>
      <c r="C34" s="158"/>
      <c r="D34" s="158"/>
      <c r="E34" s="18"/>
      <c r="F34" s="3"/>
      <c r="G34" s="3"/>
      <c r="H34" s="3"/>
      <c r="I34" s="3"/>
      <c r="J34" s="3"/>
      <c r="K34" s="18"/>
      <c r="L34" s="3"/>
      <c r="M34" s="3"/>
      <c r="N34" s="3"/>
      <c r="O34" s="3"/>
      <c r="P34" s="3"/>
      <c r="Q34" s="3"/>
    </row>
    <row r="35" spans="1:17" x14ac:dyDescent="0.25">
      <c r="A35" s="159"/>
      <c r="B35" s="158"/>
      <c r="C35" s="158"/>
      <c r="D35" s="158"/>
      <c r="E35" s="18"/>
      <c r="F35" s="3"/>
      <c r="G35" s="3"/>
      <c r="H35" s="3"/>
      <c r="I35" s="3"/>
      <c r="J35" s="3"/>
      <c r="K35" s="18"/>
      <c r="L35" s="3"/>
      <c r="M35" s="3"/>
      <c r="N35" s="3"/>
      <c r="O35" s="3"/>
      <c r="P35" s="3"/>
      <c r="Q35" s="3"/>
    </row>
    <row r="36" spans="1:17" x14ac:dyDescent="0.25">
      <c r="A36" s="159"/>
      <c r="B36" s="158"/>
      <c r="C36" s="158"/>
      <c r="D36" s="158"/>
      <c r="E36" s="18"/>
      <c r="F36" s="3"/>
      <c r="G36" s="3"/>
      <c r="H36" s="3"/>
      <c r="I36" s="3"/>
      <c r="J36" s="3"/>
      <c r="K36" s="18"/>
      <c r="L36" s="3"/>
      <c r="M36" s="3"/>
      <c r="N36" s="3"/>
      <c r="O36" s="3"/>
      <c r="P36" s="3"/>
      <c r="Q36" s="3"/>
    </row>
    <row r="37" spans="1:17" x14ac:dyDescent="0.25">
      <c r="A37" s="159"/>
      <c r="B37" s="158"/>
      <c r="C37" s="158"/>
      <c r="D37" s="158"/>
      <c r="E37" s="18"/>
      <c r="F37" s="3"/>
      <c r="G37" s="3"/>
      <c r="H37" s="3"/>
      <c r="I37" s="3"/>
      <c r="J37" s="3"/>
      <c r="K37" s="18"/>
      <c r="L37" s="3"/>
      <c r="M37" s="3"/>
      <c r="N37" s="3"/>
      <c r="O37" s="3"/>
      <c r="P37" s="3"/>
      <c r="Q37" s="3"/>
    </row>
    <row r="38" spans="1:17" x14ac:dyDescent="0.25">
      <c r="A38" s="159"/>
      <c r="B38" s="158"/>
      <c r="C38" s="158"/>
      <c r="D38" s="158"/>
      <c r="E38" s="18"/>
      <c r="F38" s="3"/>
      <c r="G38" s="3"/>
      <c r="H38" s="3"/>
      <c r="I38" s="3"/>
      <c r="J38" s="3"/>
      <c r="K38" s="18"/>
      <c r="L38" s="3"/>
      <c r="M38" s="3"/>
      <c r="N38" s="3"/>
      <c r="O38" s="3"/>
      <c r="P38" s="3"/>
      <c r="Q38" s="3"/>
    </row>
    <row r="39" spans="1:17" x14ac:dyDescent="0.25">
      <c r="A39" s="159"/>
      <c r="B39" s="158"/>
      <c r="C39" s="158"/>
      <c r="D39" s="158"/>
      <c r="E39" s="18"/>
      <c r="F39" s="3"/>
      <c r="G39" s="3"/>
      <c r="H39" s="3"/>
      <c r="I39" s="3"/>
      <c r="J39" s="3"/>
      <c r="K39" s="18"/>
      <c r="L39" s="3"/>
      <c r="M39" s="3"/>
      <c r="N39" s="3"/>
      <c r="O39" s="3"/>
      <c r="P39" s="3"/>
      <c r="Q39" s="3"/>
    </row>
    <row r="40" spans="1:17" x14ac:dyDescent="0.25">
      <c r="A40" s="159"/>
      <c r="B40" s="158"/>
      <c r="C40" s="158"/>
      <c r="D40" s="158"/>
      <c r="E40" s="18"/>
      <c r="F40" s="3"/>
      <c r="G40" s="3"/>
      <c r="H40" s="3"/>
      <c r="I40" s="3"/>
      <c r="J40" s="3"/>
      <c r="K40" s="18"/>
      <c r="L40" s="3"/>
      <c r="M40" s="3"/>
      <c r="N40" s="3"/>
      <c r="O40" s="3"/>
      <c r="P40" s="3"/>
      <c r="Q40" s="3"/>
    </row>
    <row r="41" spans="1:17" x14ac:dyDescent="0.25">
      <c r="A41" s="159"/>
      <c r="B41" s="158"/>
      <c r="C41" s="158"/>
      <c r="D41" s="158"/>
      <c r="E41" s="18"/>
      <c r="F41" s="3"/>
      <c r="G41" s="3"/>
      <c r="H41" s="3"/>
      <c r="I41" s="3"/>
      <c r="J41" s="3"/>
      <c r="K41" s="18"/>
      <c r="L41" s="3"/>
      <c r="M41" s="3"/>
      <c r="N41" s="3"/>
      <c r="O41" s="3"/>
      <c r="P41" s="3"/>
      <c r="Q41" s="3"/>
    </row>
    <row r="42" spans="1:17" x14ac:dyDescent="0.25">
      <c r="A42" s="159"/>
      <c r="B42" s="158"/>
      <c r="C42" s="158"/>
      <c r="D42" s="158"/>
      <c r="E42" s="18"/>
      <c r="F42" s="3"/>
      <c r="G42" s="3"/>
      <c r="H42" s="3"/>
      <c r="I42" s="3"/>
      <c r="J42" s="3"/>
      <c r="K42" s="18"/>
      <c r="L42" s="3"/>
      <c r="M42" s="3"/>
      <c r="N42" s="3"/>
      <c r="O42" s="3"/>
      <c r="P42" s="3"/>
      <c r="Q42" s="3"/>
    </row>
    <row r="43" spans="1:17" ht="16.5" thickBot="1" x14ac:dyDescent="0.3">
      <c r="A43" s="16" t="s">
        <v>244</v>
      </c>
      <c r="B43" s="119"/>
      <c r="C43" s="119"/>
      <c r="D43" s="119"/>
      <c r="E43" s="119"/>
      <c r="F43" s="119"/>
      <c r="G43" s="16"/>
      <c r="H43" s="141"/>
      <c r="I43" s="16" t="s">
        <v>243</v>
      </c>
      <c r="J43" s="119"/>
      <c r="K43" s="119"/>
      <c r="L43" s="119"/>
      <c r="M43" s="119"/>
      <c r="N43" s="119"/>
      <c r="O43" s="119"/>
      <c r="P43" s="119"/>
      <c r="Q43" s="119"/>
    </row>
    <row r="44" spans="1:17" ht="3.75" customHeight="1" x14ac:dyDescent="0.25">
      <c r="A44" s="157"/>
      <c r="B44" s="157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3"/>
    </row>
    <row r="45" spans="1:17" ht="31.5" customHeight="1" x14ac:dyDescent="0.25">
      <c r="A45" s="47" t="s">
        <v>1</v>
      </c>
      <c r="B45" s="6" t="s">
        <v>2</v>
      </c>
      <c r="C45" s="156" t="s">
        <v>242</v>
      </c>
      <c r="D45" s="156" t="s">
        <v>241</v>
      </c>
      <c r="E45" s="156" t="s">
        <v>240</v>
      </c>
      <c r="F45" s="156" t="s">
        <v>239</v>
      </c>
      <c r="G45" s="156" t="s">
        <v>238</v>
      </c>
      <c r="H45" s="155"/>
      <c r="I45" s="170" t="s">
        <v>237</v>
      </c>
      <c r="J45" s="170"/>
      <c r="K45" s="6" t="s">
        <v>236</v>
      </c>
      <c r="L45" s="6" t="s">
        <v>3</v>
      </c>
      <c r="M45" s="151"/>
      <c r="N45" s="3"/>
      <c r="O45" s="3"/>
      <c r="P45" s="3"/>
      <c r="Q45" s="3"/>
    </row>
    <row r="46" spans="1:17" ht="15.75" customHeight="1" x14ac:dyDescent="0.25">
      <c r="A46" s="73" t="s">
        <v>54</v>
      </c>
      <c r="B46" s="44">
        <f t="shared" ref="B46:B57" si="1">C46+D46+E46+F46+G46</f>
        <v>18466</v>
      </c>
      <c r="C46" s="52">
        <v>14207</v>
      </c>
      <c r="D46" s="52">
        <v>1614</v>
      </c>
      <c r="E46" s="52">
        <v>2007</v>
      </c>
      <c r="F46" s="52">
        <v>605</v>
      </c>
      <c r="G46" s="52">
        <v>33</v>
      </c>
      <c r="H46" s="147"/>
      <c r="I46" s="73" t="s">
        <v>22</v>
      </c>
      <c r="J46" s="73"/>
      <c r="K46" s="44">
        <v>9584</v>
      </c>
      <c r="L46" s="43">
        <f>K46/K48</f>
        <v>0.22927132673077844</v>
      </c>
      <c r="M46" s="151"/>
      <c r="N46" s="120"/>
      <c r="O46" s="120"/>
      <c r="P46" s="120"/>
      <c r="Q46" s="120"/>
    </row>
    <row r="47" spans="1:17" ht="15.75" customHeight="1" x14ac:dyDescent="0.25">
      <c r="A47" s="71" t="s">
        <v>53</v>
      </c>
      <c r="B47" s="44">
        <f t="shared" si="1"/>
        <v>17181</v>
      </c>
      <c r="C47" s="52">
        <v>13153</v>
      </c>
      <c r="D47" s="52">
        <v>1702</v>
      </c>
      <c r="E47" s="52">
        <v>1741</v>
      </c>
      <c r="F47" s="52">
        <v>542</v>
      </c>
      <c r="G47" s="52">
        <v>43</v>
      </c>
      <c r="H47" s="152"/>
      <c r="I47" s="110" t="s">
        <v>23</v>
      </c>
      <c r="J47" s="110"/>
      <c r="K47" s="95">
        <v>32218</v>
      </c>
      <c r="L47" s="154">
        <f>K47/K48</f>
        <v>0.77072867326922156</v>
      </c>
      <c r="M47" s="151"/>
      <c r="N47" s="120"/>
      <c r="O47" s="120"/>
      <c r="P47" s="120"/>
      <c r="Q47" s="120"/>
    </row>
    <row r="48" spans="1:17" ht="15.75" customHeight="1" x14ac:dyDescent="0.25">
      <c r="A48" s="71" t="s">
        <v>52</v>
      </c>
      <c r="B48" s="44">
        <f t="shared" si="1"/>
        <v>6155</v>
      </c>
      <c r="C48" s="52">
        <v>4666</v>
      </c>
      <c r="D48" s="52">
        <v>594</v>
      </c>
      <c r="E48" s="52">
        <v>695</v>
      </c>
      <c r="F48" s="52">
        <v>195</v>
      </c>
      <c r="G48" s="52">
        <v>5</v>
      </c>
      <c r="H48" s="152"/>
      <c r="I48" s="47" t="s">
        <v>2</v>
      </c>
      <c r="J48" s="47"/>
      <c r="K48" s="46">
        <f>K46+K47</f>
        <v>41802</v>
      </c>
      <c r="L48" s="153">
        <f>L46+L47</f>
        <v>1</v>
      </c>
      <c r="M48" s="151"/>
      <c r="N48" s="120"/>
      <c r="O48" s="120"/>
      <c r="P48" s="120"/>
      <c r="Q48" s="120"/>
    </row>
    <row r="49" spans="1:17" hidden="1" x14ac:dyDescent="0.25">
      <c r="A49" s="71" t="s">
        <v>51</v>
      </c>
      <c r="B49" s="44">
        <f t="shared" si="1"/>
        <v>0</v>
      </c>
      <c r="C49" s="52"/>
      <c r="D49" s="52"/>
      <c r="E49" s="52"/>
      <c r="F49" s="52"/>
      <c r="G49" s="52"/>
      <c r="H49" s="152"/>
      <c r="I49" s="120"/>
      <c r="J49" s="120"/>
      <c r="K49" s="120"/>
      <c r="L49" s="120"/>
      <c r="M49" s="151"/>
      <c r="N49" s="120"/>
      <c r="O49" s="120"/>
      <c r="P49" s="120"/>
      <c r="Q49" s="120"/>
    </row>
    <row r="50" spans="1:17" hidden="1" x14ac:dyDescent="0.25">
      <c r="A50" s="71" t="s">
        <v>50</v>
      </c>
      <c r="B50" s="44">
        <f t="shared" si="1"/>
        <v>0</v>
      </c>
      <c r="C50" s="52"/>
      <c r="D50" s="52"/>
      <c r="E50" s="52"/>
      <c r="F50" s="52"/>
      <c r="G50" s="52"/>
      <c r="H50" s="152"/>
      <c r="I50" s="120"/>
      <c r="J50" s="120"/>
      <c r="K50" s="120"/>
      <c r="L50" s="120"/>
      <c r="M50" s="151"/>
      <c r="N50" s="150"/>
      <c r="O50" s="93"/>
      <c r="P50" s="120"/>
      <c r="Q50" s="120"/>
    </row>
    <row r="51" spans="1:17" hidden="1" x14ac:dyDescent="0.25">
      <c r="A51" s="71" t="s">
        <v>49</v>
      </c>
      <c r="B51" s="44">
        <f t="shared" si="1"/>
        <v>0</v>
      </c>
      <c r="C51" s="52"/>
      <c r="D51" s="52"/>
      <c r="E51" s="52"/>
      <c r="F51" s="52"/>
      <c r="G51" s="52"/>
      <c r="H51" s="152"/>
      <c r="I51" s="120"/>
      <c r="J51" s="120"/>
      <c r="K51" s="120"/>
      <c r="L51" s="120"/>
      <c r="M51" s="151"/>
      <c r="N51" s="150"/>
      <c r="O51" s="93"/>
      <c r="P51" s="120"/>
      <c r="Q51" s="120"/>
    </row>
    <row r="52" spans="1:17" ht="15" hidden="1" customHeight="1" x14ac:dyDescent="0.25">
      <c r="A52" s="71" t="s">
        <v>48</v>
      </c>
      <c r="B52" s="44">
        <f t="shared" si="1"/>
        <v>0</v>
      </c>
      <c r="C52" s="52"/>
      <c r="D52" s="52"/>
      <c r="E52" s="52"/>
      <c r="F52" s="52"/>
      <c r="G52" s="52"/>
      <c r="H52" s="152"/>
      <c r="I52" s="120"/>
      <c r="J52" s="120"/>
      <c r="K52" s="120"/>
      <c r="L52" s="120"/>
      <c r="M52" s="151"/>
      <c r="N52" s="150"/>
      <c r="O52" s="93"/>
      <c r="P52" s="120"/>
      <c r="Q52" s="120"/>
    </row>
    <row r="53" spans="1:17" ht="15" hidden="1" customHeight="1" x14ac:dyDescent="0.25">
      <c r="A53" s="71" t="s">
        <v>47</v>
      </c>
      <c r="B53" s="44">
        <f t="shared" si="1"/>
        <v>0</v>
      </c>
      <c r="C53" s="52"/>
      <c r="D53" s="52"/>
      <c r="E53" s="52"/>
      <c r="F53" s="52"/>
      <c r="G53" s="52"/>
      <c r="H53" s="152"/>
      <c r="I53" s="120"/>
      <c r="J53" s="120"/>
      <c r="K53" s="120"/>
      <c r="L53" s="120"/>
      <c r="M53" s="151"/>
      <c r="N53" s="150"/>
      <c r="O53" s="93"/>
      <c r="P53" s="120"/>
      <c r="Q53" s="120"/>
    </row>
    <row r="54" spans="1:17" ht="16.5" hidden="1" customHeight="1" x14ac:dyDescent="0.25">
      <c r="A54" s="71" t="s">
        <v>61</v>
      </c>
      <c r="B54" s="44">
        <f t="shared" si="1"/>
        <v>0</v>
      </c>
      <c r="C54" s="52"/>
      <c r="D54" s="52"/>
      <c r="E54" s="52"/>
      <c r="F54" s="52"/>
      <c r="G54" s="52"/>
      <c r="H54" s="152"/>
      <c r="I54" s="120"/>
      <c r="J54" s="120"/>
      <c r="K54" s="120"/>
      <c r="L54" s="120"/>
      <c r="M54" s="151"/>
      <c r="N54" s="150"/>
      <c r="O54" s="93"/>
      <c r="P54" s="120"/>
      <c r="Q54" s="120"/>
    </row>
    <row r="55" spans="1:17" ht="17.25" hidden="1" customHeight="1" x14ac:dyDescent="0.25">
      <c r="A55" s="71" t="s">
        <v>46</v>
      </c>
      <c r="B55" s="44">
        <f t="shared" si="1"/>
        <v>0</v>
      </c>
      <c r="C55" s="52"/>
      <c r="D55" s="52"/>
      <c r="E55" s="52"/>
      <c r="F55" s="52"/>
      <c r="G55" s="52"/>
      <c r="H55" s="152"/>
      <c r="I55" s="120"/>
      <c r="J55" s="120"/>
      <c r="K55" s="120"/>
      <c r="L55" s="120"/>
      <c r="M55" s="151"/>
      <c r="N55" s="150"/>
      <c r="O55" s="93"/>
      <c r="P55" s="120"/>
      <c r="Q55" s="120"/>
    </row>
    <row r="56" spans="1:17" ht="16.5" hidden="1" customHeight="1" x14ac:dyDescent="0.25">
      <c r="A56" s="71" t="s">
        <v>45</v>
      </c>
      <c r="B56" s="44">
        <f t="shared" si="1"/>
        <v>0</v>
      </c>
      <c r="C56" s="52"/>
      <c r="D56" s="52"/>
      <c r="E56" s="52"/>
      <c r="F56" s="52"/>
      <c r="G56" s="52"/>
      <c r="H56" s="152"/>
      <c r="I56" s="120"/>
      <c r="J56" s="120"/>
      <c r="K56" s="120"/>
      <c r="L56" s="120"/>
      <c r="M56" s="151"/>
      <c r="N56" s="150"/>
      <c r="O56" s="93"/>
      <c r="P56" s="120"/>
      <c r="Q56" s="120"/>
    </row>
    <row r="57" spans="1:17" ht="16.5" hidden="1" customHeight="1" x14ac:dyDescent="0.25">
      <c r="A57" s="110" t="s">
        <v>44</v>
      </c>
      <c r="B57" s="95">
        <f t="shared" si="1"/>
        <v>0</v>
      </c>
      <c r="C57" s="132"/>
      <c r="D57" s="132"/>
      <c r="E57" s="132"/>
      <c r="F57" s="132"/>
      <c r="G57" s="132"/>
      <c r="H57" s="152"/>
      <c r="I57" s="120"/>
      <c r="J57" s="120"/>
      <c r="K57" s="120"/>
      <c r="L57" s="120"/>
      <c r="M57" s="151"/>
      <c r="N57" s="150"/>
      <c r="O57" s="93"/>
      <c r="P57" s="120"/>
      <c r="Q57" s="120"/>
    </row>
    <row r="58" spans="1:17" x14ac:dyDescent="0.25">
      <c r="A58" s="47" t="s">
        <v>2</v>
      </c>
      <c r="B58" s="46">
        <f t="shared" ref="B58:G58" si="2">SUM(B46:B57)</f>
        <v>41802</v>
      </c>
      <c r="C58" s="46">
        <f t="shared" si="2"/>
        <v>32026</v>
      </c>
      <c r="D58" s="46">
        <f t="shared" si="2"/>
        <v>3910</v>
      </c>
      <c r="E58" s="46">
        <f t="shared" si="2"/>
        <v>4443</v>
      </c>
      <c r="F58" s="46">
        <f t="shared" si="2"/>
        <v>1342</v>
      </c>
      <c r="G58" s="46">
        <f t="shared" si="2"/>
        <v>81</v>
      </c>
      <c r="H58" s="147"/>
      <c r="M58" s="146"/>
      <c r="N58" s="143"/>
      <c r="O58" s="143"/>
      <c r="P58" s="120"/>
      <c r="Q58" s="120"/>
    </row>
    <row r="59" spans="1:17" ht="15.75" thickBot="1" x14ac:dyDescent="0.3">
      <c r="A59" s="149" t="s">
        <v>3</v>
      </c>
      <c r="B59" s="148">
        <f t="shared" ref="B59:G59" si="3">B58/$B58</f>
        <v>1</v>
      </c>
      <c r="C59" s="148">
        <f t="shared" si="3"/>
        <v>0.7661355915984881</v>
      </c>
      <c r="D59" s="148">
        <f t="shared" si="3"/>
        <v>9.3536194440457396E-2</v>
      </c>
      <c r="E59" s="148">
        <f t="shared" si="3"/>
        <v>0.10628678053681642</v>
      </c>
      <c r="F59" s="148">
        <f t="shared" si="3"/>
        <v>3.2103727094397398E-2</v>
      </c>
      <c r="G59" s="148">
        <f t="shared" si="3"/>
        <v>1.9377063298406775E-3</v>
      </c>
      <c r="H59" s="147"/>
      <c r="M59" s="3"/>
      <c r="N59" s="3"/>
      <c r="O59" s="3"/>
      <c r="P59" s="143"/>
      <c r="Q59" s="3"/>
    </row>
    <row r="60" spans="1:17" ht="116.25" customHeight="1" x14ac:dyDescent="0.25">
      <c r="A60" s="146"/>
      <c r="B60" s="145"/>
      <c r="C60" s="145"/>
      <c r="D60" s="145"/>
      <c r="E60" s="145"/>
      <c r="F60" s="3"/>
      <c r="G60" s="144"/>
      <c r="H60" s="144"/>
      <c r="I60" s="3"/>
      <c r="J60" s="3"/>
      <c r="K60" s="3"/>
      <c r="L60" s="3"/>
      <c r="M60" s="3"/>
      <c r="N60" s="3"/>
      <c r="O60" s="3"/>
      <c r="P60" s="143"/>
      <c r="Q60" s="3"/>
    </row>
    <row r="61" spans="1:17" x14ac:dyDescent="0.25">
      <c r="A61" s="146"/>
      <c r="B61" s="145"/>
      <c r="C61" s="145"/>
      <c r="D61" s="145"/>
      <c r="E61" s="145"/>
      <c r="F61" s="3"/>
      <c r="G61" s="144"/>
      <c r="H61" s="144"/>
      <c r="I61" s="3"/>
      <c r="J61" s="3"/>
      <c r="K61" s="3"/>
      <c r="L61" s="3"/>
      <c r="M61" s="3"/>
      <c r="N61" s="3"/>
      <c r="O61" s="3"/>
      <c r="P61" s="143"/>
      <c r="Q61" s="3"/>
    </row>
    <row r="62" spans="1:17" ht="47.25" customHeight="1" x14ac:dyDescent="0.25">
      <c r="A62" s="146"/>
      <c r="B62" s="145"/>
      <c r="C62" s="145"/>
      <c r="D62" s="145"/>
      <c r="E62" s="145"/>
      <c r="F62" s="3"/>
      <c r="G62" s="144"/>
      <c r="H62" s="144"/>
      <c r="I62" s="3"/>
      <c r="J62" s="3"/>
      <c r="K62" s="3"/>
      <c r="L62" s="3"/>
      <c r="M62" s="3"/>
      <c r="N62" s="3"/>
      <c r="O62" s="3"/>
      <c r="P62" s="143"/>
      <c r="Q62" s="3"/>
    </row>
    <row r="63" spans="1:17" ht="3.75" customHeight="1" x14ac:dyDescent="0.25">
      <c r="A63" s="146"/>
      <c r="B63" s="145"/>
      <c r="C63" s="145"/>
      <c r="D63" s="145"/>
      <c r="E63" s="145"/>
      <c r="F63" s="3"/>
      <c r="G63" s="144"/>
      <c r="H63" s="144"/>
      <c r="I63" s="3"/>
      <c r="J63" s="3"/>
      <c r="K63" s="3"/>
      <c r="L63" s="3"/>
      <c r="M63" s="3"/>
      <c r="N63" s="3"/>
      <c r="O63" s="3"/>
      <c r="P63" s="143"/>
      <c r="Q63" s="3"/>
    </row>
    <row r="64" spans="1:17" ht="16.5" thickBot="1" x14ac:dyDescent="0.3">
      <c r="A64" s="89" t="s">
        <v>235</v>
      </c>
      <c r="B64" s="89"/>
      <c r="C64" s="89"/>
      <c r="D64" s="89"/>
      <c r="E64" s="89"/>
      <c r="F64" s="89"/>
      <c r="G64" s="89"/>
      <c r="H64" s="89"/>
      <c r="I64" s="89"/>
      <c r="J64" s="89"/>
      <c r="K64" s="142"/>
      <c r="L64" s="142"/>
      <c r="M64" s="142"/>
      <c r="N64" s="142"/>
      <c r="O64" s="142"/>
      <c r="P64" s="142"/>
      <c r="Q64" s="141"/>
    </row>
    <row r="65" spans="1:17" ht="3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ht="31.5" customHeight="1" x14ac:dyDescent="0.25">
      <c r="A66" s="99" t="s">
        <v>0</v>
      </c>
      <c r="B66" s="6" t="s">
        <v>2</v>
      </c>
      <c r="C66" s="75" t="s">
        <v>234</v>
      </c>
      <c r="D66" s="75" t="s">
        <v>233</v>
      </c>
      <c r="E66" s="75" t="s">
        <v>232</v>
      </c>
      <c r="F66" s="75" t="s">
        <v>231</v>
      </c>
      <c r="G66" s="75" t="s">
        <v>230</v>
      </c>
      <c r="H66" s="75" t="s">
        <v>229</v>
      </c>
      <c r="I66" s="75" t="s">
        <v>228</v>
      </c>
      <c r="J66" s="75" t="s">
        <v>227</v>
      </c>
      <c r="K66" s="3"/>
      <c r="L66" s="3"/>
      <c r="M66" s="130" t="s">
        <v>85</v>
      </c>
      <c r="N66" s="128">
        <f>C79+D79</f>
        <v>6810</v>
      </c>
      <c r="O66" s="129">
        <f>N66/N$80</f>
        <v>0.16291086550882733</v>
      </c>
      <c r="P66" s="67"/>
      <c r="Q66" s="3"/>
    </row>
    <row r="67" spans="1:17" x14ac:dyDescent="0.25">
      <c r="A67" s="73" t="s">
        <v>54</v>
      </c>
      <c r="B67" s="44">
        <f t="shared" ref="B67:B78" si="4">SUM(C67:J67)</f>
        <v>18466</v>
      </c>
      <c r="C67" s="52">
        <v>962</v>
      </c>
      <c r="D67" s="52">
        <v>1992</v>
      </c>
      <c r="E67" s="52">
        <v>2230</v>
      </c>
      <c r="F67" s="52">
        <v>2934</v>
      </c>
      <c r="G67" s="52">
        <v>4159</v>
      </c>
      <c r="H67" s="52">
        <v>3064</v>
      </c>
      <c r="I67" s="52">
        <v>1928</v>
      </c>
      <c r="J67" s="52">
        <v>1197</v>
      </c>
      <c r="K67" s="120"/>
      <c r="L67" s="120"/>
      <c r="M67" s="130" t="s">
        <v>18</v>
      </c>
      <c r="N67" s="128">
        <f>E79</f>
        <v>5204</v>
      </c>
      <c r="O67" s="129">
        <f>N67/N$80</f>
        <v>0.12449165111717143</v>
      </c>
      <c r="P67" s="123"/>
      <c r="Q67" s="120"/>
    </row>
    <row r="68" spans="1:17" x14ac:dyDescent="0.25">
      <c r="A68" s="71" t="s">
        <v>53</v>
      </c>
      <c r="B68" s="96">
        <f t="shared" si="4"/>
        <v>17181</v>
      </c>
      <c r="C68" s="52">
        <v>902</v>
      </c>
      <c r="D68" s="52">
        <v>2006</v>
      </c>
      <c r="E68" s="52">
        <v>2197</v>
      </c>
      <c r="F68" s="52">
        <v>2716</v>
      </c>
      <c r="G68" s="52">
        <v>3716</v>
      </c>
      <c r="H68" s="52">
        <v>2858</v>
      </c>
      <c r="I68" s="52">
        <v>1695</v>
      </c>
      <c r="J68" s="52">
        <v>1091</v>
      </c>
      <c r="K68" s="120"/>
      <c r="L68" s="120"/>
      <c r="M68" s="130" t="s">
        <v>214</v>
      </c>
      <c r="N68" s="128">
        <f>F79+G79+H79+I79</f>
        <v>27094</v>
      </c>
      <c r="O68" s="129">
        <f>N68/N$80</f>
        <v>0.64815080618152243</v>
      </c>
      <c r="P68" s="123"/>
      <c r="Q68" s="120"/>
    </row>
    <row r="69" spans="1:17" x14ac:dyDescent="0.25">
      <c r="A69" s="71" t="s">
        <v>52</v>
      </c>
      <c r="B69" s="96">
        <f t="shared" si="4"/>
        <v>6155</v>
      </c>
      <c r="C69" s="52">
        <v>355</v>
      </c>
      <c r="D69" s="52">
        <v>593</v>
      </c>
      <c r="E69" s="52">
        <v>777</v>
      </c>
      <c r="F69" s="52">
        <v>948</v>
      </c>
      <c r="G69" s="52">
        <v>1407</v>
      </c>
      <c r="H69" s="52">
        <v>1007</v>
      </c>
      <c r="I69" s="52">
        <v>662</v>
      </c>
      <c r="J69" s="52">
        <v>406</v>
      </c>
      <c r="K69" s="120"/>
      <c r="L69" s="120"/>
      <c r="P69" s="123"/>
      <c r="Q69" s="120"/>
    </row>
    <row r="70" spans="1:17" hidden="1" x14ac:dyDescent="0.25">
      <c r="A70" s="71" t="s">
        <v>51</v>
      </c>
      <c r="B70" s="96">
        <f t="shared" si="4"/>
        <v>0</v>
      </c>
      <c r="C70" s="52"/>
      <c r="D70" s="52"/>
      <c r="E70" s="52"/>
      <c r="F70" s="52"/>
      <c r="G70" s="52"/>
      <c r="H70" s="52"/>
      <c r="I70" s="52"/>
      <c r="J70" s="52"/>
      <c r="K70" s="120"/>
      <c r="L70" s="120"/>
      <c r="P70" s="123"/>
      <c r="Q70" s="120"/>
    </row>
    <row r="71" spans="1:17" hidden="1" x14ac:dyDescent="0.25">
      <c r="A71" s="71" t="s">
        <v>50</v>
      </c>
      <c r="B71" s="96">
        <f t="shared" si="4"/>
        <v>0</v>
      </c>
      <c r="C71" s="52"/>
      <c r="D71" s="52"/>
      <c r="E71" s="52"/>
      <c r="F71" s="52"/>
      <c r="G71" s="52"/>
      <c r="H71" s="52"/>
      <c r="I71" s="52"/>
      <c r="J71" s="52"/>
      <c r="K71" s="137"/>
      <c r="L71" s="137"/>
      <c r="M71" s="126"/>
      <c r="N71" s="126"/>
      <c r="O71" s="131"/>
      <c r="P71" s="123"/>
      <c r="Q71" s="120"/>
    </row>
    <row r="72" spans="1:17" hidden="1" x14ac:dyDescent="0.25">
      <c r="A72" s="71" t="s">
        <v>49</v>
      </c>
      <c r="B72" s="96">
        <f t="shared" si="4"/>
        <v>0</v>
      </c>
      <c r="C72" s="52"/>
      <c r="D72" s="52"/>
      <c r="E72" s="52"/>
      <c r="F72" s="52"/>
      <c r="G72" s="52"/>
      <c r="H72" s="52"/>
      <c r="I72" s="52"/>
      <c r="J72" s="52"/>
      <c r="K72" s="137"/>
      <c r="L72" s="137"/>
      <c r="M72" s="130"/>
      <c r="N72" s="126"/>
      <c r="O72" s="131"/>
      <c r="P72" s="129"/>
      <c r="Q72" s="120"/>
    </row>
    <row r="73" spans="1:17" hidden="1" x14ac:dyDescent="0.25">
      <c r="A73" s="71" t="s">
        <v>48</v>
      </c>
      <c r="B73" s="96">
        <f t="shared" si="4"/>
        <v>0</v>
      </c>
      <c r="C73" s="52"/>
      <c r="D73" s="52"/>
      <c r="E73" s="52"/>
      <c r="F73" s="52"/>
      <c r="G73" s="52"/>
      <c r="H73" s="52"/>
      <c r="I73" s="52"/>
      <c r="J73" s="52"/>
      <c r="K73" s="137"/>
      <c r="L73" s="137"/>
      <c r="M73" s="130"/>
      <c r="N73" s="126"/>
      <c r="O73" s="131"/>
      <c r="P73" s="129"/>
      <c r="Q73" s="120"/>
    </row>
    <row r="74" spans="1:17" hidden="1" x14ac:dyDescent="0.25">
      <c r="A74" s="140" t="s">
        <v>47</v>
      </c>
      <c r="B74" s="139">
        <f t="shared" si="4"/>
        <v>0</v>
      </c>
      <c r="C74" s="138"/>
      <c r="D74" s="138"/>
      <c r="E74" s="138"/>
      <c r="F74" s="138"/>
      <c r="G74" s="138"/>
      <c r="H74" s="138"/>
      <c r="I74" s="138"/>
      <c r="J74" s="138"/>
      <c r="K74" s="137"/>
      <c r="L74" s="137"/>
      <c r="M74" s="130"/>
      <c r="N74" s="126"/>
      <c r="O74" s="131"/>
      <c r="P74" s="129"/>
      <c r="Q74" s="120"/>
    </row>
    <row r="75" spans="1:17" hidden="1" x14ac:dyDescent="0.25">
      <c r="A75" s="136" t="s">
        <v>61</v>
      </c>
      <c r="B75" s="135">
        <f t="shared" si="4"/>
        <v>0</v>
      </c>
      <c r="C75" s="134"/>
      <c r="D75" s="134"/>
      <c r="E75" s="134"/>
      <c r="F75" s="134"/>
      <c r="G75" s="134"/>
      <c r="H75" s="134"/>
      <c r="I75" s="134"/>
      <c r="J75" s="134"/>
      <c r="K75" s="120"/>
      <c r="L75" s="120"/>
      <c r="M75" s="130"/>
      <c r="N75" s="126"/>
      <c r="O75" s="131"/>
      <c r="P75" s="129"/>
      <c r="Q75" s="120"/>
    </row>
    <row r="76" spans="1:17" hidden="1" x14ac:dyDescent="0.25">
      <c r="A76" s="136" t="s">
        <v>46</v>
      </c>
      <c r="B76" s="135">
        <f t="shared" si="4"/>
        <v>0</v>
      </c>
      <c r="C76" s="134"/>
      <c r="D76" s="134"/>
      <c r="E76" s="134"/>
      <c r="F76" s="134"/>
      <c r="G76" s="134"/>
      <c r="H76" s="134"/>
      <c r="I76" s="134"/>
      <c r="J76" s="134"/>
      <c r="K76" s="120"/>
      <c r="L76" s="120"/>
      <c r="M76" s="130"/>
      <c r="N76" s="126"/>
      <c r="O76" s="131"/>
      <c r="P76" s="129"/>
      <c r="Q76" s="120"/>
    </row>
    <row r="77" spans="1:17" hidden="1" x14ac:dyDescent="0.25">
      <c r="A77" s="136" t="s">
        <v>45</v>
      </c>
      <c r="B77" s="135">
        <f t="shared" si="4"/>
        <v>0</v>
      </c>
      <c r="C77" s="134"/>
      <c r="D77" s="134"/>
      <c r="E77" s="134"/>
      <c r="F77" s="134"/>
      <c r="G77" s="134"/>
      <c r="H77" s="134"/>
      <c r="I77" s="134"/>
      <c r="J77" s="134"/>
      <c r="K77" s="120"/>
      <c r="L77" s="120"/>
      <c r="M77" s="130"/>
      <c r="N77" s="126"/>
      <c r="O77" s="131"/>
      <c r="P77" s="129"/>
      <c r="Q77" s="120"/>
    </row>
    <row r="78" spans="1:17" hidden="1" x14ac:dyDescent="0.25">
      <c r="A78" s="110" t="s">
        <v>44</v>
      </c>
      <c r="B78" s="133">
        <f t="shared" si="4"/>
        <v>0</v>
      </c>
      <c r="C78" s="132"/>
      <c r="D78" s="132"/>
      <c r="E78" s="132"/>
      <c r="F78" s="132"/>
      <c r="G78" s="132"/>
      <c r="H78" s="132"/>
      <c r="I78" s="132"/>
      <c r="J78" s="132"/>
      <c r="K78" s="120"/>
      <c r="L78" s="120"/>
      <c r="M78" s="130"/>
      <c r="N78" s="126"/>
      <c r="O78" s="131"/>
      <c r="P78" s="129"/>
      <c r="Q78" s="120"/>
    </row>
    <row r="79" spans="1:17" x14ac:dyDescent="0.25">
      <c r="A79" s="47" t="s">
        <v>2</v>
      </c>
      <c r="B79" s="46">
        <f t="shared" ref="B79:J79" si="5">SUM(B67:B78)</f>
        <v>41802</v>
      </c>
      <c r="C79" s="46">
        <f t="shared" si="5"/>
        <v>2219</v>
      </c>
      <c r="D79" s="46">
        <f t="shared" si="5"/>
        <v>4591</v>
      </c>
      <c r="E79" s="46">
        <f t="shared" si="5"/>
        <v>5204</v>
      </c>
      <c r="F79" s="46">
        <f t="shared" si="5"/>
        <v>6598</v>
      </c>
      <c r="G79" s="46">
        <f t="shared" si="5"/>
        <v>9282</v>
      </c>
      <c r="H79" s="46">
        <f t="shared" si="5"/>
        <v>6929</v>
      </c>
      <c r="I79" s="46">
        <f t="shared" si="5"/>
        <v>4285</v>
      </c>
      <c r="J79" s="46">
        <f t="shared" si="5"/>
        <v>2694</v>
      </c>
      <c r="K79" s="120"/>
      <c r="L79" s="120"/>
      <c r="M79" s="130" t="s">
        <v>21</v>
      </c>
      <c r="N79" s="128">
        <f>J79</f>
        <v>2694</v>
      </c>
      <c r="O79" s="129">
        <f>N79/N$80</f>
        <v>6.4446677192478832E-2</v>
      </c>
      <c r="P79" s="126"/>
      <c r="Q79" s="120"/>
    </row>
    <row r="80" spans="1:17" ht="15.75" thickBot="1" x14ac:dyDescent="0.3">
      <c r="A80" s="80" t="s">
        <v>3</v>
      </c>
      <c r="B80" s="94">
        <f t="shared" ref="B80:J80" si="6">B79/$B79</f>
        <v>1</v>
      </c>
      <c r="C80" s="94">
        <f t="shared" si="6"/>
        <v>5.3083584517487202E-2</v>
      </c>
      <c r="D80" s="94">
        <f t="shared" si="6"/>
        <v>0.10982728099134012</v>
      </c>
      <c r="E80" s="94">
        <f t="shared" si="6"/>
        <v>0.12449165111717143</v>
      </c>
      <c r="F80" s="94">
        <f t="shared" si="6"/>
        <v>0.15783933783072579</v>
      </c>
      <c r="G80" s="94">
        <f t="shared" si="6"/>
        <v>0.2220467920195206</v>
      </c>
      <c r="H80" s="94">
        <f t="shared" si="6"/>
        <v>0.16575761925266733</v>
      </c>
      <c r="I80" s="94">
        <f t="shared" si="6"/>
        <v>0.10250705707860867</v>
      </c>
      <c r="J80" s="94">
        <f t="shared" si="6"/>
        <v>6.4446677192478832E-2</v>
      </c>
      <c r="K80" s="120"/>
      <c r="L80" s="120"/>
      <c r="M80" s="126" t="s">
        <v>2</v>
      </c>
      <c r="N80" s="128">
        <f>SUM(N66:N79)</f>
        <v>41802</v>
      </c>
      <c r="O80" s="127">
        <f>N80/N$80</f>
        <v>1</v>
      </c>
      <c r="P80" s="126"/>
      <c r="Q80" s="120"/>
    </row>
    <row r="81" spans="1:17" x14ac:dyDescent="0.25">
      <c r="A81" s="124" t="s">
        <v>226</v>
      </c>
      <c r="B81" s="4"/>
      <c r="C81" s="3"/>
      <c r="D81" s="3"/>
      <c r="E81" s="3"/>
      <c r="F81" s="4"/>
      <c r="G81" s="4"/>
      <c r="H81" s="4"/>
      <c r="I81" s="4"/>
      <c r="J81" s="3"/>
      <c r="K81" s="3"/>
      <c r="L81" s="125"/>
      <c r="P81" s="125"/>
      <c r="Q81" s="120"/>
    </row>
    <row r="82" spans="1:17" x14ac:dyDescent="0.25">
      <c r="A82" s="124"/>
      <c r="B82" s="4"/>
      <c r="C82" s="3"/>
      <c r="D82" s="3"/>
      <c r="E82" s="3"/>
      <c r="F82" s="4"/>
      <c r="G82" s="4"/>
      <c r="H82" s="4"/>
      <c r="I82" s="4"/>
      <c r="J82" s="3"/>
      <c r="K82" s="3"/>
      <c r="L82" s="125"/>
      <c r="M82" s="3"/>
      <c r="N82" s="3"/>
      <c r="O82" s="3"/>
      <c r="P82" s="125"/>
      <c r="Q82" s="120"/>
    </row>
    <row r="83" spans="1:17" x14ac:dyDescent="0.25">
      <c r="A83" s="124"/>
      <c r="B83" s="4"/>
      <c r="C83" s="3"/>
      <c r="D83" s="3"/>
      <c r="E83" s="3"/>
      <c r="F83" s="4"/>
      <c r="G83" s="4"/>
      <c r="H83" s="4"/>
      <c r="I83" s="4"/>
      <c r="J83" s="3"/>
      <c r="K83" s="3"/>
      <c r="L83" s="125"/>
      <c r="M83" s="3"/>
      <c r="N83" s="3"/>
      <c r="O83" s="3"/>
      <c r="P83" s="125"/>
      <c r="Q83" s="120"/>
    </row>
    <row r="84" spans="1:17" x14ac:dyDescent="0.25">
      <c r="A84" s="124"/>
      <c r="B84" s="4"/>
      <c r="C84" s="3"/>
      <c r="D84" s="3"/>
      <c r="E84" s="3"/>
      <c r="F84" s="4"/>
      <c r="G84" s="4"/>
      <c r="H84" s="4"/>
      <c r="I84" s="4"/>
      <c r="J84" s="3"/>
      <c r="K84" s="3"/>
      <c r="L84" s="125"/>
      <c r="M84" s="3"/>
      <c r="N84" s="3"/>
      <c r="O84" s="3"/>
      <c r="P84" s="125"/>
      <c r="Q84" s="120"/>
    </row>
    <row r="85" spans="1:17" x14ac:dyDescent="0.25">
      <c r="A85" s="124"/>
      <c r="B85" s="4"/>
      <c r="C85" s="3"/>
      <c r="D85" s="3"/>
      <c r="E85" s="3"/>
      <c r="F85" s="4"/>
      <c r="G85" s="4"/>
      <c r="H85" s="4"/>
      <c r="I85" s="4"/>
      <c r="J85" s="3"/>
      <c r="K85" s="3"/>
      <c r="L85" s="125"/>
      <c r="M85" s="3"/>
      <c r="N85" s="3"/>
      <c r="O85" s="3"/>
      <c r="P85" s="125"/>
      <c r="Q85" s="120"/>
    </row>
    <row r="86" spans="1:17" x14ac:dyDescent="0.25">
      <c r="A86" s="124"/>
      <c r="B86" s="4"/>
      <c r="C86" s="3"/>
      <c r="D86" s="3"/>
      <c r="E86" s="3"/>
      <c r="F86" s="4"/>
      <c r="G86" s="4"/>
      <c r="H86" s="4"/>
      <c r="I86" s="4"/>
      <c r="J86" s="3"/>
      <c r="K86" s="3"/>
      <c r="L86" s="125"/>
      <c r="M86" s="3"/>
      <c r="N86" s="3"/>
      <c r="O86" s="3"/>
      <c r="P86" s="125"/>
      <c r="Q86" s="120"/>
    </row>
    <row r="87" spans="1:17" x14ac:dyDescent="0.25">
      <c r="A87" s="124"/>
      <c r="B87" s="4"/>
      <c r="C87" s="3"/>
      <c r="D87" s="3"/>
      <c r="E87" s="3"/>
      <c r="F87" s="4"/>
      <c r="G87" s="4"/>
      <c r="H87" s="4"/>
      <c r="I87" s="4"/>
      <c r="J87" s="3"/>
      <c r="K87" s="3"/>
      <c r="L87" s="125"/>
      <c r="M87" s="3"/>
      <c r="N87" s="3"/>
      <c r="O87" s="3"/>
      <c r="P87" s="125"/>
      <c r="Q87" s="120"/>
    </row>
    <row r="88" spans="1:17" x14ac:dyDescent="0.25">
      <c r="A88" s="124"/>
      <c r="B88" s="4"/>
      <c r="C88" s="3"/>
      <c r="D88" s="3"/>
      <c r="E88" s="3"/>
      <c r="F88" s="4"/>
      <c r="G88" s="4"/>
      <c r="H88" s="4"/>
      <c r="I88" s="4"/>
      <c r="J88" s="3"/>
      <c r="K88" s="3"/>
      <c r="L88" s="125"/>
      <c r="M88" s="3"/>
      <c r="N88" s="3"/>
      <c r="O88" s="3"/>
      <c r="P88" s="125"/>
      <c r="Q88" s="120"/>
    </row>
    <row r="89" spans="1:17" x14ac:dyDescent="0.25">
      <c r="A89" s="124"/>
      <c r="B89" s="4"/>
      <c r="C89" s="3"/>
      <c r="D89" s="3"/>
      <c r="E89" s="3"/>
      <c r="F89" s="4"/>
      <c r="G89" s="4"/>
      <c r="H89" s="4"/>
      <c r="I89" s="4"/>
      <c r="J89" s="3"/>
      <c r="K89" s="3"/>
      <c r="L89" s="125"/>
      <c r="M89" s="3"/>
      <c r="N89" s="3"/>
      <c r="O89" s="3"/>
      <c r="P89" s="125"/>
      <c r="Q89" s="120"/>
    </row>
    <row r="90" spans="1:17" ht="3.75" customHeight="1" x14ac:dyDescent="0.25">
      <c r="A90" s="124"/>
      <c r="B90" s="4"/>
      <c r="C90" s="3"/>
      <c r="D90" s="3"/>
      <c r="E90" s="3"/>
      <c r="F90" s="4"/>
      <c r="G90" s="4"/>
      <c r="H90" s="4"/>
      <c r="I90" s="4"/>
      <c r="J90" s="3"/>
      <c r="K90" s="3"/>
      <c r="L90" s="67"/>
      <c r="M90" s="123"/>
      <c r="N90" s="122"/>
      <c r="O90" s="121"/>
      <c r="P90" s="67"/>
      <c r="Q90" s="120"/>
    </row>
    <row r="91" spans="1:17" ht="16.5" customHeight="1" thickBot="1" x14ac:dyDescent="0.3">
      <c r="A91" s="89" t="s">
        <v>225</v>
      </c>
      <c r="B91" s="119"/>
      <c r="C91" s="119"/>
      <c r="D91" s="119"/>
      <c r="E91" s="119"/>
      <c r="F91" s="119"/>
      <c r="G91" s="3"/>
      <c r="H91" s="16" t="s">
        <v>224</v>
      </c>
      <c r="I91" s="119"/>
      <c r="J91" s="119"/>
      <c r="K91" s="119"/>
      <c r="L91" s="118"/>
      <c r="M91" s="118"/>
      <c r="N91" s="118"/>
      <c r="O91" s="118"/>
      <c r="P91" s="118"/>
      <c r="Q91" s="16"/>
    </row>
    <row r="92" spans="1:17" ht="3.75" customHeight="1" x14ac:dyDescent="0.25">
      <c r="A92" s="117"/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3"/>
    </row>
    <row r="93" spans="1:17" ht="34.5" customHeight="1" x14ac:dyDescent="0.25">
      <c r="A93" s="176" t="s">
        <v>1</v>
      </c>
      <c r="B93" s="177" t="s">
        <v>2</v>
      </c>
      <c r="C93" s="178" t="s">
        <v>223</v>
      </c>
      <c r="D93" s="175" t="s">
        <v>222</v>
      </c>
      <c r="E93" s="175" t="s">
        <v>221</v>
      </c>
      <c r="F93" s="175" t="s">
        <v>220</v>
      </c>
      <c r="G93" s="101"/>
      <c r="H93" s="176" t="s">
        <v>1</v>
      </c>
      <c r="I93" s="178" t="s">
        <v>219</v>
      </c>
      <c r="J93" s="178" t="s">
        <v>2</v>
      </c>
      <c r="K93" s="175" t="s">
        <v>75</v>
      </c>
      <c r="L93" s="175"/>
      <c r="M93" s="175"/>
      <c r="N93" s="175" t="s">
        <v>2</v>
      </c>
      <c r="O93" s="175" t="s">
        <v>218</v>
      </c>
      <c r="P93" s="175"/>
      <c r="Q93" s="175"/>
    </row>
    <row r="94" spans="1:17" ht="16.5" x14ac:dyDescent="0.25">
      <c r="A94" s="176"/>
      <c r="B94" s="177"/>
      <c r="C94" s="178"/>
      <c r="D94" s="177"/>
      <c r="E94" s="177"/>
      <c r="F94" s="177"/>
      <c r="G94" s="101"/>
      <c r="H94" s="176"/>
      <c r="I94" s="178"/>
      <c r="J94" s="178"/>
      <c r="K94" s="116" t="s">
        <v>70</v>
      </c>
      <c r="L94" s="116" t="s">
        <v>217</v>
      </c>
      <c r="M94" s="116" t="s">
        <v>69</v>
      </c>
      <c r="N94" s="175"/>
      <c r="O94" s="115" t="s">
        <v>70</v>
      </c>
      <c r="P94" s="115" t="s">
        <v>217</v>
      </c>
      <c r="Q94" s="115" t="s">
        <v>69</v>
      </c>
    </row>
    <row r="95" spans="1:17" ht="15" customHeight="1" x14ac:dyDescent="0.25">
      <c r="A95" s="86" t="s">
        <v>54</v>
      </c>
      <c r="B95" s="44">
        <f t="shared" ref="B95:B106" si="7">SUM(C95:F95)</f>
        <v>18466</v>
      </c>
      <c r="C95" s="52">
        <v>93</v>
      </c>
      <c r="D95" s="52">
        <v>9371</v>
      </c>
      <c r="E95" s="52">
        <v>7292</v>
      </c>
      <c r="F95" s="52">
        <v>1710</v>
      </c>
      <c r="G95" s="113"/>
      <c r="H95" s="86" t="s">
        <v>54</v>
      </c>
      <c r="I95" s="112">
        <v>252</v>
      </c>
      <c r="J95" s="44">
        <f t="shared" ref="J95:J106" si="8">K95+L95+M95</f>
        <v>756</v>
      </c>
      <c r="K95" s="111">
        <v>464</v>
      </c>
      <c r="L95" s="111">
        <v>283</v>
      </c>
      <c r="M95" s="111">
        <v>9</v>
      </c>
      <c r="N95" s="44">
        <f t="shared" ref="N95:N106" si="9">O95+P95+Q95</f>
        <v>3</v>
      </c>
      <c r="O95" s="111">
        <v>1</v>
      </c>
      <c r="P95" s="111">
        <v>2</v>
      </c>
      <c r="Q95" s="111">
        <v>0</v>
      </c>
    </row>
    <row r="96" spans="1:17" x14ac:dyDescent="0.25">
      <c r="A96" s="71" t="s">
        <v>53</v>
      </c>
      <c r="B96" s="96">
        <f t="shared" si="7"/>
        <v>17181</v>
      </c>
      <c r="C96" s="52">
        <v>99</v>
      </c>
      <c r="D96" s="52">
        <v>8504</v>
      </c>
      <c r="E96" s="52">
        <v>6825</v>
      </c>
      <c r="F96" s="52">
        <v>1753</v>
      </c>
      <c r="G96" s="113"/>
      <c r="H96" s="71" t="s">
        <v>53</v>
      </c>
      <c r="I96" s="112">
        <v>302</v>
      </c>
      <c r="J96" s="96">
        <f t="shared" si="8"/>
        <v>723</v>
      </c>
      <c r="K96" s="111">
        <v>465</v>
      </c>
      <c r="L96" s="111">
        <v>247</v>
      </c>
      <c r="M96" s="111">
        <v>11</v>
      </c>
      <c r="N96" s="96">
        <f t="shared" si="9"/>
        <v>2</v>
      </c>
      <c r="O96" s="111">
        <v>1</v>
      </c>
      <c r="P96" s="111">
        <v>1</v>
      </c>
      <c r="Q96" s="111">
        <v>0</v>
      </c>
    </row>
    <row r="97" spans="1:17" x14ac:dyDescent="0.25">
      <c r="A97" s="85" t="s">
        <v>52</v>
      </c>
      <c r="B97" s="96">
        <f t="shared" si="7"/>
        <v>6155</v>
      </c>
      <c r="C97" s="52">
        <v>28</v>
      </c>
      <c r="D97" s="52">
        <v>3111</v>
      </c>
      <c r="E97" s="52">
        <v>2377</v>
      </c>
      <c r="F97" s="52">
        <v>639</v>
      </c>
      <c r="G97" s="113"/>
      <c r="H97" s="85" t="s">
        <v>52</v>
      </c>
      <c r="I97" s="112">
        <v>84</v>
      </c>
      <c r="J97" s="96">
        <f t="shared" si="8"/>
        <v>293</v>
      </c>
      <c r="K97" s="111">
        <v>176</v>
      </c>
      <c r="L97" s="111">
        <v>113</v>
      </c>
      <c r="M97" s="111">
        <v>4</v>
      </c>
      <c r="N97" s="96">
        <f t="shared" si="9"/>
        <v>2</v>
      </c>
      <c r="O97" s="111">
        <v>2</v>
      </c>
      <c r="P97" s="111">
        <v>0</v>
      </c>
      <c r="Q97" s="111">
        <v>0</v>
      </c>
    </row>
    <row r="98" spans="1:17" hidden="1" x14ac:dyDescent="0.25">
      <c r="A98" s="71" t="s">
        <v>51</v>
      </c>
      <c r="B98" s="96">
        <f t="shared" si="7"/>
        <v>0</v>
      </c>
      <c r="C98" s="52"/>
      <c r="D98" s="52"/>
      <c r="E98" s="52"/>
      <c r="F98" s="52"/>
      <c r="G98" s="113"/>
      <c r="H98" s="71" t="s">
        <v>51</v>
      </c>
      <c r="I98" s="112"/>
      <c r="J98" s="96">
        <f t="shared" si="8"/>
        <v>0</v>
      </c>
      <c r="K98" s="111"/>
      <c r="L98" s="111"/>
      <c r="M98" s="111"/>
      <c r="N98" s="96">
        <f t="shared" si="9"/>
        <v>0</v>
      </c>
      <c r="O98" s="111"/>
      <c r="P98" s="111"/>
      <c r="Q98" s="111"/>
    </row>
    <row r="99" spans="1:17" hidden="1" x14ac:dyDescent="0.25">
      <c r="A99" s="85" t="s">
        <v>50</v>
      </c>
      <c r="B99" s="96">
        <f t="shared" si="7"/>
        <v>0</v>
      </c>
      <c r="C99" s="52"/>
      <c r="D99" s="52"/>
      <c r="E99" s="52"/>
      <c r="F99" s="52"/>
      <c r="G99" s="113"/>
      <c r="H99" s="85" t="s">
        <v>50</v>
      </c>
      <c r="I99" s="112"/>
      <c r="J99" s="96">
        <f t="shared" si="8"/>
        <v>0</v>
      </c>
      <c r="K99" s="111"/>
      <c r="L99" s="111"/>
      <c r="M99" s="111"/>
      <c r="N99" s="114">
        <f t="shared" si="9"/>
        <v>0</v>
      </c>
      <c r="O99" s="111"/>
      <c r="P99" s="111"/>
      <c r="Q99" s="111"/>
    </row>
    <row r="100" spans="1:17" hidden="1" x14ac:dyDescent="0.25">
      <c r="A100" s="71" t="s">
        <v>49</v>
      </c>
      <c r="B100" s="96">
        <f t="shared" si="7"/>
        <v>0</v>
      </c>
      <c r="C100" s="52"/>
      <c r="D100" s="52"/>
      <c r="E100" s="52"/>
      <c r="F100" s="52"/>
      <c r="G100" s="113"/>
      <c r="H100" s="71" t="s">
        <v>49</v>
      </c>
      <c r="I100" s="112"/>
      <c r="J100" s="96">
        <f t="shared" si="8"/>
        <v>0</v>
      </c>
      <c r="K100" s="111"/>
      <c r="L100" s="111"/>
      <c r="M100" s="111"/>
      <c r="N100" s="96">
        <f t="shared" si="9"/>
        <v>0</v>
      </c>
      <c r="O100" s="111"/>
      <c r="P100" s="111"/>
      <c r="Q100" s="111"/>
    </row>
    <row r="101" spans="1:17" hidden="1" x14ac:dyDescent="0.25">
      <c r="A101" s="85" t="s">
        <v>48</v>
      </c>
      <c r="B101" s="96">
        <f t="shared" si="7"/>
        <v>0</v>
      </c>
      <c r="C101" s="52"/>
      <c r="D101" s="52"/>
      <c r="E101" s="52"/>
      <c r="F101" s="52"/>
      <c r="G101" s="113"/>
      <c r="H101" s="71" t="s">
        <v>48</v>
      </c>
      <c r="I101" s="112"/>
      <c r="J101" s="96">
        <f t="shared" si="8"/>
        <v>0</v>
      </c>
      <c r="K101" s="111"/>
      <c r="L101" s="111"/>
      <c r="M101" s="111"/>
      <c r="N101" s="96">
        <f t="shared" si="9"/>
        <v>0</v>
      </c>
      <c r="O101" s="111"/>
      <c r="P101" s="111"/>
      <c r="Q101" s="111"/>
    </row>
    <row r="102" spans="1:17" hidden="1" x14ac:dyDescent="0.25">
      <c r="A102" s="71" t="s">
        <v>47</v>
      </c>
      <c r="B102" s="96">
        <f t="shared" si="7"/>
        <v>0</v>
      </c>
      <c r="C102" s="52"/>
      <c r="D102" s="52"/>
      <c r="E102" s="52"/>
      <c r="F102" s="52"/>
      <c r="G102" s="113"/>
      <c r="H102" s="71" t="s">
        <v>47</v>
      </c>
      <c r="I102" s="112"/>
      <c r="J102" s="96">
        <f t="shared" si="8"/>
        <v>0</v>
      </c>
      <c r="K102" s="111"/>
      <c r="L102" s="111"/>
      <c r="M102" s="111"/>
      <c r="N102" s="96">
        <f t="shared" si="9"/>
        <v>0</v>
      </c>
      <c r="O102" s="111"/>
      <c r="P102" s="111"/>
      <c r="Q102" s="111"/>
    </row>
    <row r="103" spans="1:17" ht="14.25" hidden="1" customHeight="1" x14ac:dyDescent="0.25">
      <c r="A103" s="85" t="s">
        <v>61</v>
      </c>
      <c r="B103" s="96">
        <f t="shared" si="7"/>
        <v>0</v>
      </c>
      <c r="C103" s="52"/>
      <c r="D103" s="52"/>
      <c r="E103" s="52"/>
      <c r="F103" s="52"/>
      <c r="G103" s="113"/>
      <c r="H103" s="71" t="s">
        <v>61</v>
      </c>
      <c r="I103" s="112"/>
      <c r="J103" s="96">
        <f t="shared" si="8"/>
        <v>0</v>
      </c>
      <c r="K103" s="111"/>
      <c r="L103" s="111"/>
      <c r="M103" s="111"/>
      <c r="N103" s="96">
        <f t="shared" si="9"/>
        <v>0</v>
      </c>
      <c r="O103" s="111"/>
      <c r="P103" s="111"/>
      <c r="Q103" s="111"/>
    </row>
    <row r="104" spans="1:17" ht="15.75" hidden="1" customHeight="1" x14ac:dyDescent="0.25">
      <c r="A104" s="85" t="s">
        <v>46</v>
      </c>
      <c r="B104" s="96">
        <f t="shared" si="7"/>
        <v>0</v>
      </c>
      <c r="C104" s="52"/>
      <c r="D104" s="52"/>
      <c r="E104" s="52"/>
      <c r="F104" s="52"/>
      <c r="G104" s="101"/>
      <c r="H104" s="71" t="s">
        <v>46</v>
      </c>
      <c r="I104" s="112"/>
      <c r="J104" s="96">
        <f t="shared" si="8"/>
        <v>0</v>
      </c>
      <c r="K104" s="111"/>
      <c r="L104" s="111"/>
      <c r="M104" s="111"/>
      <c r="N104" s="96">
        <f t="shared" si="9"/>
        <v>0</v>
      </c>
      <c r="O104" s="111"/>
      <c r="P104" s="111"/>
      <c r="Q104" s="111"/>
    </row>
    <row r="105" spans="1:17" ht="15" hidden="1" customHeight="1" x14ac:dyDescent="0.25">
      <c r="A105" s="85" t="s">
        <v>45</v>
      </c>
      <c r="B105" s="96">
        <f t="shared" si="7"/>
        <v>0</v>
      </c>
      <c r="C105" s="52"/>
      <c r="D105" s="52"/>
      <c r="E105" s="52"/>
      <c r="F105" s="52"/>
      <c r="G105" s="101"/>
      <c r="H105" s="71" t="s">
        <v>45</v>
      </c>
      <c r="I105" s="112"/>
      <c r="J105" s="96">
        <f t="shared" si="8"/>
        <v>0</v>
      </c>
      <c r="K105" s="111"/>
      <c r="L105" s="111"/>
      <c r="M105" s="111"/>
      <c r="N105" s="96">
        <f t="shared" si="9"/>
        <v>0</v>
      </c>
      <c r="O105" s="111"/>
      <c r="P105" s="111"/>
      <c r="Q105" s="111"/>
    </row>
    <row r="106" spans="1:17" ht="15" hidden="1" customHeight="1" x14ac:dyDescent="0.25">
      <c r="A106" s="85" t="s">
        <v>44</v>
      </c>
      <c r="B106" s="96">
        <f t="shared" si="7"/>
        <v>0</v>
      </c>
      <c r="C106" s="52"/>
      <c r="D106" s="52"/>
      <c r="E106" s="52"/>
      <c r="F106" s="52"/>
      <c r="G106" s="101"/>
      <c r="H106" s="110" t="s">
        <v>44</v>
      </c>
      <c r="I106" s="109"/>
      <c r="J106" s="108">
        <f t="shared" si="8"/>
        <v>0</v>
      </c>
      <c r="K106" s="107"/>
      <c r="L106" s="107"/>
      <c r="M106" s="107"/>
      <c r="N106" s="108">
        <f t="shared" si="9"/>
        <v>0</v>
      </c>
      <c r="O106" s="107"/>
      <c r="P106" s="107"/>
      <c r="Q106" s="107"/>
    </row>
    <row r="107" spans="1:17" x14ac:dyDescent="0.25">
      <c r="A107" s="106" t="s">
        <v>2</v>
      </c>
      <c r="B107" s="105">
        <f>SUM(B95:B106)</f>
        <v>41802</v>
      </c>
      <c r="C107" s="105">
        <f>SUM(C95:C106)</f>
        <v>220</v>
      </c>
      <c r="D107" s="105">
        <f>SUM(D95:D106)</f>
        <v>20986</v>
      </c>
      <c r="E107" s="105">
        <f>SUM(E95:E106)</f>
        <v>16494</v>
      </c>
      <c r="F107" s="105">
        <f>SUM(F95:F106)</f>
        <v>4102</v>
      </c>
      <c r="G107" s="101"/>
      <c r="H107" s="104" t="s">
        <v>2</v>
      </c>
      <c r="I107" s="46">
        <f t="shared" ref="I107:Q107" si="10">SUM(I95:I106)</f>
        <v>638</v>
      </c>
      <c r="J107" s="46">
        <f t="shared" si="10"/>
        <v>1772</v>
      </c>
      <c r="K107" s="46">
        <f t="shared" si="10"/>
        <v>1105</v>
      </c>
      <c r="L107" s="46">
        <f t="shared" si="10"/>
        <v>643</v>
      </c>
      <c r="M107" s="46">
        <f t="shared" si="10"/>
        <v>24</v>
      </c>
      <c r="N107" s="46">
        <f t="shared" si="10"/>
        <v>7</v>
      </c>
      <c r="O107" s="46">
        <f t="shared" si="10"/>
        <v>4</v>
      </c>
      <c r="P107" s="46">
        <f t="shared" si="10"/>
        <v>3</v>
      </c>
      <c r="Q107" s="46">
        <f t="shared" si="10"/>
        <v>0</v>
      </c>
    </row>
    <row r="108" spans="1:17" ht="15.75" thickBot="1" x14ac:dyDescent="0.3">
      <c r="A108" s="103" t="s">
        <v>3</v>
      </c>
      <c r="B108" s="102">
        <f>B107/$B107</f>
        <v>1</v>
      </c>
      <c r="C108" s="102">
        <f>C107/$B107</f>
        <v>5.262906081048754E-3</v>
      </c>
      <c r="D108" s="102">
        <f>D107/$B107</f>
        <v>0.50203339553131432</v>
      </c>
      <c r="E108" s="102">
        <f>E107/$B107</f>
        <v>0.39457442227644612</v>
      </c>
      <c r="F108" s="102">
        <f>F107/$B107</f>
        <v>9.812927611119085E-2</v>
      </c>
      <c r="G108" s="101"/>
      <c r="H108" s="100" t="s">
        <v>3</v>
      </c>
      <c r="I108" s="94">
        <f>I107/I107</f>
        <v>1</v>
      </c>
      <c r="J108" s="94">
        <f>J107/$J$107</f>
        <v>1</v>
      </c>
      <c r="K108" s="78">
        <f>K107/$J$107</f>
        <v>0.62358916478555304</v>
      </c>
      <c r="L108" s="78">
        <f>L107/$J$107</f>
        <v>0.36286681715575619</v>
      </c>
      <c r="M108" s="78">
        <f>M107/$J$107</f>
        <v>1.3544018058690745E-2</v>
      </c>
      <c r="N108" s="94">
        <f>N107/$N$107</f>
        <v>1</v>
      </c>
      <c r="O108" s="78">
        <f>O107/$N$107</f>
        <v>0.5714285714285714</v>
      </c>
      <c r="P108" s="78">
        <f>P107/$N$107</f>
        <v>0.42857142857142855</v>
      </c>
      <c r="Q108" s="78">
        <f>Q107/$N$107</f>
        <v>0</v>
      </c>
    </row>
    <row r="109" spans="1:17" ht="5.25" customHeight="1" x14ac:dyDescent="0.25">
      <c r="A109" s="3"/>
      <c r="B109" s="3"/>
      <c r="C109" s="4"/>
      <c r="D109" s="4"/>
      <c r="E109" s="4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ht="21" customHeight="1" x14ac:dyDescent="0.25">
      <c r="A110" s="3"/>
      <c r="B110" s="3"/>
      <c r="C110" s="4"/>
      <c r="D110" s="4"/>
      <c r="E110" s="4"/>
      <c r="F110" s="3"/>
      <c r="G110" s="3"/>
      <c r="H110" s="184" t="s">
        <v>216</v>
      </c>
      <c r="I110" s="184"/>
      <c r="J110" s="184"/>
      <c r="K110" s="184"/>
      <c r="L110" s="184"/>
      <c r="M110" s="184"/>
      <c r="N110" s="184"/>
      <c r="O110" s="184"/>
      <c r="P110" s="184"/>
      <c r="Q110" s="184"/>
    </row>
    <row r="111" spans="1:17" x14ac:dyDescent="0.25">
      <c r="A111" s="3"/>
      <c r="B111" s="3"/>
      <c r="C111" s="4"/>
      <c r="D111" s="4"/>
      <c r="E111" s="4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ht="55.5" customHeight="1" x14ac:dyDescent="0.25">
      <c r="A112" s="3"/>
      <c r="B112" s="3"/>
      <c r="C112" s="4"/>
      <c r="D112" s="4"/>
      <c r="E112" s="4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ht="3.75" customHeight="1" x14ac:dyDescent="0.25">
      <c r="A113" s="3"/>
      <c r="B113" s="3"/>
      <c r="C113" s="4"/>
      <c r="D113" s="4"/>
      <c r="E113" s="4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ht="16.5" thickBot="1" x14ac:dyDescent="0.3">
      <c r="A114" s="89" t="s">
        <v>215</v>
      </c>
      <c r="B114" s="89"/>
      <c r="C114" s="89"/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15"/>
    </row>
    <row r="115" spans="1:17" ht="3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ht="38.25" x14ac:dyDescent="0.25">
      <c r="A116" s="99" t="s">
        <v>84</v>
      </c>
      <c r="B116" s="6" t="s">
        <v>2</v>
      </c>
      <c r="C116" s="75" t="s">
        <v>83</v>
      </c>
      <c r="D116" s="75" t="s">
        <v>82</v>
      </c>
      <c r="E116" s="75" t="s">
        <v>81</v>
      </c>
      <c r="F116" s="75" t="s">
        <v>80</v>
      </c>
      <c r="G116" s="75" t="s">
        <v>79</v>
      </c>
      <c r="H116" s="75" t="s">
        <v>78</v>
      </c>
      <c r="I116" s="75" t="s">
        <v>77</v>
      </c>
      <c r="J116" s="75" t="s">
        <v>76</v>
      </c>
      <c r="K116" s="3"/>
      <c r="L116" s="3"/>
      <c r="M116" s="97" t="s">
        <v>85</v>
      </c>
      <c r="N116" s="97" t="s">
        <v>18</v>
      </c>
      <c r="O116" s="97" t="s">
        <v>214</v>
      </c>
      <c r="P116" s="97" t="s">
        <v>21</v>
      </c>
      <c r="Q116" s="3"/>
    </row>
    <row r="117" spans="1:17" ht="16.5" customHeight="1" x14ac:dyDescent="0.25">
      <c r="A117" s="87" t="s">
        <v>86</v>
      </c>
      <c r="B117" s="98">
        <f>SUM(C117:J117)</f>
        <v>220</v>
      </c>
      <c r="C117" s="52">
        <v>22</v>
      </c>
      <c r="D117" s="52">
        <v>16</v>
      </c>
      <c r="E117" s="52">
        <v>22</v>
      </c>
      <c r="F117" s="52">
        <v>16</v>
      </c>
      <c r="G117" s="52">
        <v>38</v>
      </c>
      <c r="H117" s="52">
        <v>25</v>
      </c>
      <c r="I117" s="52">
        <v>13</v>
      </c>
      <c r="J117" s="52">
        <v>68</v>
      </c>
      <c r="K117" s="3"/>
      <c r="L117" s="3"/>
      <c r="M117" s="97"/>
      <c r="N117" s="97"/>
      <c r="O117" s="97"/>
      <c r="P117" s="97"/>
      <c r="Q117" s="3"/>
    </row>
    <row r="118" spans="1:17" ht="16.5" customHeight="1" x14ac:dyDescent="0.25">
      <c r="A118" s="86" t="s">
        <v>73</v>
      </c>
      <c r="B118" s="96">
        <f>SUM(C118:J118)</f>
        <v>20986</v>
      </c>
      <c r="C118" s="52">
        <v>1257</v>
      </c>
      <c r="D118" s="52">
        <v>2408</v>
      </c>
      <c r="E118" s="52">
        <v>1969</v>
      </c>
      <c r="F118" s="52">
        <v>2404</v>
      </c>
      <c r="G118" s="52">
        <v>4515</v>
      </c>
      <c r="H118" s="52">
        <v>3877</v>
      </c>
      <c r="I118" s="52">
        <v>2785</v>
      </c>
      <c r="J118" s="52">
        <v>1771</v>
      </c>
      <c r="K118" s="3"/>
      <c r="L118" s="3" t="s">
        <v>73</v>
      </c>
      <c r="M118" s="93">
        <f>C118+D118</f>
        <v>3665</v>
      </c>
      <c r="N118" s="93">
        <f>E118</f>
        <v>1969</v>
      </c>
      <c r="O118" s="93">
        <f>F118+G118+H118+I118</f>
        <v>13581</v>
      </c>
      <c r="P118" s="93">
        <f>J118</f>
        <v>1771</v>
      </c>
      <c r="Q118" s="3"/>
    </row>
    <row r="119" spans="1:17" ht="16.5" customHeight="1" x14ac:dyDescent="0.25">
      <c r="A119" s="85" t="s">
        <v>72</v>
      </c>
      <c r="B119" s="96">
        <f>SUM(C119:J119)</f>
        <v>16494</v>
      </c>
      <c r="C119" s="52">
        <v>734</v>
      </c>
      <c r="D119" s="52">
        <v>1358</v>
      </c>
      <c r="E119" s="52">
        <v>1590</v>
      </c>
      <c r="F119" s="52">
        <v>3478</v>
      </c>
      <c r="G119" s="52">
        <v>4316</v>
      </c>
      <c r="H119" s="52">
        <v>2809</v>
      </c>
      <c r="I119" s="52">
        <v>1392</v>
      </c>
      <c r="J119" s="52">
        <v>817</v>
      </c>
      <c r="K119" s="3"/>
      <c r="L119" s="3" t="s">
        <v>72</v>
      </c>
      <c r="M119" s="93">
        <f>C119+D119</f>
        <v>2092</v>
      </c>
      <c r="N119" s="93">
        <f>E119</f>
        <v>1590</v>
      </c>
      <c r="O119" s="93">
        <f>F119+G119+H119+I119</f>
        <v>11995</v>
      </c>
      <c r="P119" s="93">
        <f>J119</f>
        <v>817</v>
      </c>
      <c r="Q119" s="3"/>
    </row>
    <row r="120" spans="1:17" ht="16.5" customHeight="1" x14ac:dyDescent="0.25">
      <c r="A120" s="84" t="s">
        <v>71</v>
      </c>
      <c r="B120" s="95">
        <f>SUM(C120:J120)</f>
        <v>4102</v>
      </c>
      <c r="C120" s="48">
        <v>206</v>
      </c>
      <c r="D120" s="48">
        <v>809</v>
      </c>
      <c r="E120" s="48">
        <v>1623</v>
      </c>
      <c r="F120" s="48">
        <v>700</v>
      </c>
      <c r="G120" s="48">
        <v>413</v>
      </c>
      <c r="H120" s="48">
        <v>218</v>
      </c>
      <c r="I120" s="48">
        <v>95</v>
      </c>
      <c r="J120" s="48">
        <v>38</v>
      </c>
      <c r="K120" s="3"/>
      <c r="L120" s="3" t="s">
        <v>71</v>
      </c>
      <c r="M120" s="93">
        <f>C120+D120</f>
        <v>1015</v>
      </c>
      <c r="N120" s="93">
        <f>E120</f>
        <v>1623</v>
      </c>
      <c r="O120" s="93">
        <f>F120+G120+H120+I120</f>
        <v>1426</v>
      </c>
      <c r="P120" s="93">
        <f>J120</f>
        <v>38</v>
      </c>
      <c r="Q120" s="3"/>
    </row>
    <row r="121" spans="1:17" x14ac:dyDescent="0.25">
      <c r="A121" s="47" t="s">
        <v>2</v>
      </c>
      <c r="B121" s="46">
        <f t="shared" ref="B121:J121" si="11">SUM(B117:B120)</f>
        <v>41802</v>
      </c>
      <c r="C121" s="46">
        <f t="shared" si="11"/>
        <v>2219</v>
      </c>
      <c r="D121" s="46">
        <f t="shared" si="11"/>
        <v>4591</v>
      </c>
      <c r="E121" s="46">
        <f t="shared" si="11"/>
        <v>5204</v>
      </c>
      <c r="F121" s="46">
        <f t="shared" si="11"/>
        <v>6598</v>
      </c>
      <c r="G121" s="46">
        <f t="shared" si="11"/>
        <v>9282</v>
      </c>
      <c r="H121" s="46">
        <f t="shared" si="11"/>
        <v>6929</v>
      </c>
      <c r="I121" s="46">
        <f t="shared" si="11"/>
        <v>4285</v>
      </c>
      <c r="J121" s="46">
        <f t="shared" si="11"/>
        <v>2694</v>
      </c>
      <c r="K121" s="3"/>
      <c r="L121" s="3" t="s">
        <v>74</v>
      </c>
      <c r="M121" s="93">
        <f>C117+D117</f>
        <v>38</v>
      </c>
      <c r="N121" s="93">
        <f>E117</f>
        <v>22</v>
      </c>
      <c r="O121" s="93">
        <f>F117+G117+H117+I117</f>
        <v>92</v>
      </c>
      <c r="P121" s="93">
        <f>J117</f>
        <v>68</v>
      </c>
      <c r="Q121" s="3"/>
    </row>
    <row r="122" spans="1:17" ht="15.75" thickBot="1" x14ac:dyDescent="0.3">
      <c r="A122" s="80" t="s">
        <v>3</v>
      </c>
      <c r="B122" s="94">
        <f t="shared" ref="B122:J122" si="12">B121/$B121</f>
        <v>1</v>
      </c>
      <c r="C122" s="94">
        <f t="shared" si="12"/>
        <v>5.3083584517487202E-2</v>
      </c>
      <c r="D122" s="94">
        <f t="shared" si="12"/>
        <v>0.10982728099134012</v>
      </c>
      <c r="E122" s="94">
        <f t="shared" si="12"/>
        <v>0.12449165111717143</v>
      </c>
      <c r="F122" s="94">
        <f t="shared" si="12"/>
        <v>0.15783933783072579</v>
      </c>
      <c r="G122" s="94">
        <f t="shared" si="12"/>
        <v>0.2220467920195206</v>
      </c>
      <c r="H122" s="94">
        <f t="shared" si="12"/>
        <v>0.16575761925266733</v>
      </c>
      <c r="I122" s="94">
        <f t="shared" si="12"/>
        <v>0.10250705707860867</v>
      </c>
      <c r="J122" s="94">
        <f t="shared" si="12"/>
        <v>6.4446677192478832E-2</v>
      </c>
      <c r="K122" s="18"/>
      <c r="L122" s="18"/>
      <c r="M122" s="93">
        <f>SUM(M118:M121)</f>
        <v>6810</v>
      </c>
      <c r="N122" s="93">
        <f>SUM(N118:N121)</f>
        <v>5204</v>
      </c>
      <c r="O122" s="93">
        <f>SUM(O118:O121)</f>
        <v>27094</v>
      </c>
      <c r="P122" s="93">
        <f>SUM(P118:P121)</f>
        <v>2694</v>
      </c>
      <c r="Q122" s="18"/>
    </row>
    <row r="123" spans="1:17" ht="79.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ht="37.5" customHeight="1" thickBot="1" x14ac:dyDescent="0.3">
      <c r="A124" s="179" t="s">
        <v>213</v>
      </c>
      <c r="B124" s="179"/>
      <c r="C124" s="179"/>
      <c r="D124" s="179"/>
      <c r="E124" s="179"/>
      <c r="F124" s="91"/>
      <c r="G124" s="91"/>
      <c r="H124" s="91"/>
      <c r="I124" s="91"/>
      <c r="J124" s="92"/>
      <c r="K124" s="179" t="s">
        <v>212</v>
      </c>
      <c r="L124" s="179"/>
      <c r="M124" s="179"/>
      <c r="N124" s="179"/>
      <c r="O124" s="179"/>
      <c r="P124" s="91"/>
      <c r="Q124" s="91"/>
    </row>
    <row r="125" spans="1:17" ht="3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1:17" ht="30.75" customHeight="1" x14ac:dyDescent="0.25">
      <c r="A126" s="175" t="s">
        <v>211</v>
      </c>
      <c r="B126" s="175"/>
      <c r="C126" s="75" t="s">
        <v>210</v>
      </c>
      <c r="D126" s="75" t="s">
        <v>4</v>
      </c>
      <c r="E126" s="75" t="s">
        <v>5</v>
      </c>
      <c r="F126" s="3"/>
      <c r="G126" s="3"/>
      <c r="H126" s="3"/>
      <c r="I126" s="3"/>
      <c r="J126" s="3"/>
      <c r="K126" s="175" t="s">
        <v>211</v>
      </c>
      <c r="L126" s="175"/>
      <c r="M126" s="75" t="s">
        <v>210</v>
      </c>
      <c r="N126" s="75" t="s">
        <v>4</v>
      </c>
      <c r="O126" s="75" t="s">
        <v>5</v>
      </c>
      <c r="P126" s="3"/>
      <c r="Q126" s="3"/>
    </row>
    <row r="127" spans="1:17" x14ac:dyDescent="0.25">
      <c r="A127" s="180" t="s">
        <v>209</v>
      </c>
      <c r="B127" s="180"/>
      <c r="C127" s="44">
        <f>SUM(D127:E127)</f>
        <v>29842</v>
      </c>
      <c r="D127" s="52">
        <v>4717</v>
      </c>
      <c r="E127" s="52">
        <v>25125</v>
      </c>
      <c r="F127" s="3"/>
      <c r="G127" s="3"/>
      <c r="H127" s="3"/>
      <c r="I127" s="3"/>
      <c r="J127" s="3"/>
      <c r="K127" s="180" t="s">
        <v>209</v>
      </c>
      <c r="L127" s="180"/>
      <c r="M127" s="44">
        <f>SUM(N127:O127)</f>
        <v>40582</v>
      </c>
      <c r="N127" s="52">
        <v>34746</v>
      </c>
      <c r="O127" s="52">
        <v>5836</v>
      </c>
      <c r="P127" s="3"/>
      <c r="Q127" s="3"/>
    </row>
    <row r="128" spans="1:17" ht="15" customHeight="1" x14ac:dyDescent="0.25">
      <c r="A128" s="180" t="s">
        <v>208</v>
      </c>
      <c r="B128" s="180"/>
      <c r="C128" s="44">
        <f>SUM(D128:E128)</f>
        <v>11248</v>
      </c>
      <c r="D128" s="52">
        <v>422</v>
      </c>
      <c r="E128" s="52">
        <v>10826</v>
      </c>
      <c r="F128" s="3"/>
      <c r="G128" s="3"/>
      <c r="H128" s="3"/>
      <c r="I128" s="3"/>
      <c r="J128" s="3"/>
      <c r="K128" s="180" t="s">
        <v>208</v>
      </c>
      <c r="L128" s="180"/>
      <c r="M128" s="44">
        <f>SUM(N128:O128)</f>
        <v>1158</v>
      </c>
      <c r="N128" s="52">
        <v>1099</v>
      </c>
      <c r="O128" s="52">
        <v>59</v>
      </c>
      <c r="P128" s="3"/>
      <c r="Q128" s="3"/>
    </row>
    <row r="129" spans="1:17" ht="15.75" customHeight="1" x14ac:dyDescent="0.25">
      <c r="A129" s="180" t="s">
        <v>207</v>
      </c>
      <c r="B129" s="180"/>
      <c r="C129" s="44">
        <f>SUM(D129:E129)</f>
        <v>316</v>
      </c>
      <c r="D129" s="52">
        <v>12</v>
      </c>
      <c r="E129" s="52">
        <v>304</v>
      </c>
      <c r="F129" s="3"/>
      <c r="G129" s="3"/>
      <c r="H129" s="3"/>
      <c r="I129" s="3"/>
      <c r="J129" s="3"/>
      <c r="K129" s="180" t="s">
        <v>207</v>
      </c>
      <c r="L129" s="180"/>
      <c r="M129" s="44">
        <f>SUM(N129:O129)</f>
        <v>37</v>
      </c>
      <c r="N129" s="52">
        <v>36</v>
      </c>
      <c r="O129" s="52">
        <v>1</v>
      </c>
      <c r="P129" s="3"/>
      <c r="Q129" s="3"/>
    </row>
    <row r="130" spans="1:17" x14ac:dyDescent="0.25">
      <c r="A130" s="194" t="s">
        <v>206</v>
      </c>
      <c r="B130" s="194"/>
      <c r="C130" s="83">
        <f>SUM(D130:E130)</f>
        <v>396</v>
      </c>
      <c r="D130" s="48">
        <v>16</v>
      </c>
      <c r="E130" s="48">
        <v>380</v>
      </c>
      <c r="F130" s="3"/>
      <c r="G130" s="3"/>
      <c r="H130" s="3"/>
      <c r="I130" s="3"/>
      <c r="J130" s="3"/>
      <c r="K130" s="194" t="s">
        <v>206</v>
      </c>
      <c r="L130" s="194"/>
      <c r="M130" s="83">
        <f>SUM(N130:O130)</f>
        <v>25</v>
      </c>
      <c r="N130" s="48">
        <v>22</v>
      </c>
      <c r="O130" s="48">
        <v>3</v>
      </c>
      <c r="P130" s="3"/>
      <c r="Q130" s="3"/>
    </row>
    <row r="131" spans="1:17" x14ac:dyDescent="0.25">
      <c r="A131" s="177" t="s">
        <v>2</v>
      </c>
      <c r="B131" s="177"/>
      <c r="C131" s="46">
        <f>SUM(C127:C130)</f>
        <v>41802</v>
      </c>
      <c r="D131" s="46">
        <f>SUM(D127:D130)</f>
        <v>5167</v>
      </c>
      <c r="E131" s="46">
        <f>SUM(E127:E130)</f>
        <v>36635</v>
      </c>
      <c r="F131" s="3"/>
      <c r="G131" s="3"/>
      <c r="H131" s="3"/>
      <c r="I131" s="3"/>
      <c r="J131" s="3"/>
      <c r="K131" s="177" t="s">
        <v>2</v>
      </c>
      <c r="L131" s="177"/>
      <c r="M131" s="46">
        <f>SUM(M127:M130)</f>
        <v>41802</v>
      </c>
      <c r="N131" s="46">
        <f>SUM(N127:N130)</f>
        <v>35903</v>
      </c>
      <c r="O131" s="46">
        <f>SUM(O127:O130)</f>
        <v>5899</v>
      </c>
      <c r="P131" s="3"/>
      <c r="Q131" s="3"/>
    </row>
    <row r="132" spans="1:17" ht="15.75" thickBot="1" x14ac:dyDescent="0.3">
      <c r="A132" s="182" t="s">
        <v>3</v>
      </c>
      <c r="B132" s="182"/>
      <c r="C132" s="90">
        <f>SUM(D132:E132)</f>
        <v>1</v>
      </c>
      <c r="D132" s="90">
        <f>+D131/$C$131</f>
        <v>0.1236065260035405</v>
      </c>
      <c r="E132" s="90">
        <f>+E131/$C$131</f>
        <v>0.8763934739964595</v>
      </c>
      <c r="F132" s="18"/>
      <c r="G132" s="18"/>
      <c r="H132" s="18"/>
      <c r="I132" s="18"/>
      <c r="J132" s="18"/>
      <c r="K132" s="182" t="s">
        <v>3</v>
      </c>
      <c r="L132" s="182"/>
      <c r="M132" s="90">
        <f>SUM(N132:O132)</f>
        <v>1</v>
      </c>
      <c r="N132" s="90">
        <f>+N131/$M$131</f>
        <v>0.85888235012678815</v>
      </c>
      <c r="O132" s="90">
        <f>+O131/$M$131</f>
        <v>0.14111764987321182</v>
      </c>
      <c r="P132" s="18"/>
      <c r="Q132" s="18"/>
    </row>
    <row r="133" spans="1:17" x14ac:dyDescent="0.25">
      <c r="A133" s="76" t="s">
        <v>205</v>
      </c>
      <c r="B133" s="3"/>
      <c r="C133" s="3"/>
      <c r="D133" s="3"/>
      <c r="E133" s="3"/>
      <c r="F133" s="3"/>
      <c r="G133" s="3"/>
      <c r="H133" s="3"/>
      <c r="I133" s="3"/>
      <c r="J133" s="3"/>
      <c r="K133" s="76" t="s">
        <v>205</v>
      </c>
      <c r="L133" s="3"/>
      <c r="M133" s="3"/>
      <c r="N133" s="3"/>
      <c r="O133" s="3"/>
      <c r="P133" s="3"/>
      <c r="Q133" s="3"/>
    </row>
    <row r="134" spans="1:17" ht="15.75" customHeight="1" x14ac:dyDescent="0.25">
      <c r="A134" s="76"/>
      <c r="B134" s="3"/>
      <c r="C134" s="3"/>
      <c r="D134" s="3"/>
      <c r="E134" s="3"/>
      <c r="F134" s="3"/>
      <c r="G134" s="3"/>
      <c r="H134" s="3"/>
      <c r="I134" s="3"/>
      <c r="J134" s="3"/>
      <c r="K134" s="76"/>
      <c r="L134" s="3"/>
      <c r="M134" s="3"/>
      <c r="N134" s="3"/>
      <c r="O134" s="3"/>
      <c r="P134" s="3"/>
      <c r="Q134" s="3"/>
    </row>
    <row r="135" spans="1:17" ht="16.5" thickBot="1" x14ac:dyDescent="0.3">
      <c r="A135" s="89" t="s">
        <v>204</v>
      </c>
      <c r="B135" s="89"/>
      <c r="C135" s="89"/>
      <c r="D135" s="89"/>
      <c r="E135" s="89"/>
      <c r="F135" s="89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16"/>
    </row>
    <row r="136" spans="1:17" ht="3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ht="60" x14ac:dyDescent="0.25">
      <c r="A137" s="75" t="s">
        <v>84</v>
      </c>
      <c r="B137" s="6" t="s">
        <v>2</v>
      </c>
      <c r="C137" s="75" t="s">
        <v>203</v>
      </c>
      <c r="D137" s="75" t="s">
        <v>202</v>
      </c>
      <c r="E137" s="75" t="s">
        <v>201</v>
      </c>
      <c r="F137" s="75" t="s">
        <v>200</v>
      </c>
      <c r="G137" s="88" t="s">
        <v>199</v>
      </c>
      <c r="H137" s="75" t="s">
        <v>198</v>
      </c>
      <c r="I137" s="75" t="s">
        <v>197</v>
      </c>
      <c r="J137" s="75" t="s">
        <v>39</v>
      </c>
      <c r="K137" s="3"/>
      <c r="L137" s="3"/>
      <c r="M137" s="3"/>
      <c r="N137" s="3"/>
      <c r="O137" s="3"/>
      <c r="P137" s="3"/>
      <c r="Q137" s="77"/>
    </row>
    <row r="138" spans="1:17" x14ac:dyDescent="0.25">
      <c r="A138" s="87" t="s">
        <v>86</v>
      </c>
      <c r="B138" s="44">
        <f>SUM(C138:J138)</f>
        <v>220</v>
      </c>
      <c r="C138" s="52">
        <v>36</v>
      </c>
      <c r="D138" s="52">
        <v>6</v>
      </c>
      <c r="E138" s="52">
        <v>4</v>
      </c>
      <c r="F138" s="52">
        <v>0</v>
      </c>
      <c r="G138" s="52">
        <v>0</v>
      </c>
      <c r="H138" s="52">
        <v>4</v>
      </c>
      <c r="I138" s="52">
        <v>170</v>
      </c>
      <c r="J138" s="52">
        <v>0</v>
      </c>
      <c r="K138" s="3"/>
      <c r="L138" s="3"/>
      <c r="M138" s="3"/>
      <c r="N138" s="3"/>
      <c r="O138" s="3"/>
      <c r="P138" s="3"/>
      <c r="Q138" s="77"/>
    </row>
    <row r="139" spans="1:17" x14ac:dyDescent="0.25">
      <c r="A139" s="86" t="s">
        <v>73</v>
      </c>
      <c r="B139" s="44">
        <f>SUM(C139:J139)</f>
        <v>20986</v>
      </c>
      <c r="C139" s="52">
        <v>2302</v>
      </c>
      <c r="D139" s="52">
        <v>274</v>
      </c>
      <c r="E139" s="52">
        <v>38</v>
      </c>
      <c r="F139" s="52">
        <v>90</v>
      </c>
      <c r="G139" s="52">
        <v>0</v>
      </c>
      <c r="H139" s="52">
        <v>259</v>
      </c>
      <c r="I139" s="52">
        <v>18004</v>
      </c>
      <c r="J139" s="52">
        <v>19</v>
      </c>
      <c r="K139" s="3"/>
      <c r="L139" s="3"/>
      <c r="M139" s="3"/>
      <c r="N139" s="3"/>
      <c r="O139" s="3"/>
      <c r="P139" s="3"/>
      <c r="Q139" s="77"/>
    </row>
    <row r="140" spans="1:17" ht="15.75" customHeight="1" x14ac:dyDescent="0.25">
      <c r="A140" s="85" t="s">
        <v>72</v>
      </c>
      <c r="B140" s="44">
        <f>SUM(C140:J140)</f>
        <v>16494</v>
      </c>
      <c r="C140" s="52">
        <v>1960</v>
      </c>
      <c r="D140" s="52">
        <v>276</v>
      </c>
      <c r="E140" s="52">
        <v>46</v>
      </c>
      <c r="F140" s="52">
        <v>72</v>
      </c>
      <c r="G140" s="52">
        <v>1</v>
      </c>
      <c r="H140" s="52">
        <v>198</v>
      </c>
      <c r="I140" s="52">
        <v>13926</v>
      </c>
      <c r="J140" s="52">
        <v>15</v>
      </c>
      <c r="K140" s="3"/>
      <c r="L140" s="3"/>
      <c r="M140" s="3"/>
      <c r="N140" s="3"/>
      <c r="O140" s="3"/>
      <c r="P140" s="3"/>
      <c r="Q140" s="77"/>
    </row>
    <row r="141" spans="1:17" x14ac:dyDescent="0.25">
      <c r="A141" s="84" t="s">
        <v>71</v>
      </c>
      <c r="B141" s="83">
        <f>SUM(C141:J141)</f>
        <v>4102</v>
      </c>
      <c r="C141" s="48">
        <v>311</v>
      </c>
      <c r="D141" s="48">
        <v>31</v>
      </c>
      <c r="E141" s="48">
        <v>31</v>
      </c>
      <c r="F141" s="48">
        <v>9</v>
      </c>
      <c r="G141" s="48">
        <v>3</v>
      </c>
      <c r="H141" s="48">
        <v>52</v>
      </c>
      <c r="I141" s="48">
        <v>3661</v>
      </c>
      <c r="J141" s="48">
        <v>4</v>
      </c>
      <c r="K141" s="3"/>
      <c r="L141" s="3"/>
      <c r="M141" s="3"/>
      <c r="N141" s="3"/>
      <c r="O141" s="3"/>
      <c r="P141" s="3"/>
      <c r="Q141" s="77"/>
    </row>
    <row r="142" spans="1:17" x14ac:dyDescent="0.25">
      <c r="A142" s="82" t="s">
        <v>2</v>
      </c>
      <c r="B142" s="81">
        <f t="shared" ref="B142:J142" si="13">SUM(B138:B141)</f>
        <v>41802</v>
      </c>
      <c r="C142" s="81">
        <f t="shared" si="13"/>
        <v>4609</v>
      </c>
      <c r="D142" s="81">
        <f t="shared" si="13"/>
        <v>587</v>
      </c>
      <c r="E142" s="81">
        <f t="shared" si="13"/>
        <v>119</v>
      </c>
      <c r="F142" s="81">
        <f t="shared" si="13"/>
        <v>171</v>
      </c>
      <c r="G142" s="81">
        <f t="shared" si="13"/>
        <v>4</v>
      </c>
      <c r="H142" s="81">
        <f t="shared" si="13"/>
        <v>513</v>
      </c>
      <c r="I142" s="81">
        <f t="shared" si="13"/>
        <v>35761</v>
      </c>
      <c r="J142" s="81">
        <f t="shared" si="13"/>
        <v>38</v>
      </c>
      <c r="K142" s="3"/>
      <c r="L142" s="3"/>
      <c r="M142" s="3"/>
      <c r="N142" s="3"/>
      <c r="O142" s="3"/>
      <c r="P142" s="3"/>
      <c r="Q142" s="77"/>
    </row>
    <row r="143" spans="1:17" ht="15.75" thickBot="1" x14ac:dyDescent="0.3">
      <c r="A143" s="80" t="s">
        <v>3</v>
      </c>
      <c r="B143" s="79">
        <f>B142/$B142</f>
        <v>1</v>
      </c>
      <c r="C143" s="79">
        <f t="shared" ref="C143:J143" si="14">C142/$B$142</f>
        <v>0.11025788239797139</v>
      </c>
      <c r="D143" s="78">
        <f t="shared" si="14"/>
        <v>1.404239031625281E-2</v>
      </c>
      <c r="E143" s="79">
        <f t="shared" si="14"/>
        <v>2.8467537438400079E-3</v>
      </c>
      <c r="F143" s="79">
        <f t="shared" si="14"/>
        <v>4.0907133629969859E-3</v>
      </c>
      <c r="G143" s="79">
        <f t="shared" si="14"/>
        <v>9.5689201473613697E-5</v>
      </c>
      <c r="H143" s="79">
        <f t="shared" si="14"/>
        <v>1.2272140088990958E-2</v>
      </c>
      <c r="I143" s="79">
        <f t="shared" si="14"/>
        <v>0.85548538347447489</v>
      </c>
      <c r="J143" s="78">
        <f t="shared" si="14"/>
        <v>9.0904741399933022E-4</v>
      </c>
      <c r="K143" s="3"/>
      <c r="L143" s="3"/>
      <c r="M143" s="3"/>
      <c r="N143" s="3"/>
      <c r="O143" s="3"/>
      <c r="P143" s="3"/>
      <c r="Q143" s="77"/>
    </row>
    <row r="144" spans="1:17" ht="3.75" customHeight="1" x14ac:dyDescent="0.25">
      <c r="A144" s="76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ht="3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ht="16.5" thickBot="1" x14ac:dyDescent="0.3">
      <c r="A146" s="16" t="s">
        <v>196</v>
      </c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</row>
    <row r="147" spans="1:17" ht="3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ht="21" customHeight="1" x14ac:dyDescent="0.25">
      <c r="A148" s="75" t="s">
        <v>1</v>
      </c>
      <c r="B148" s="75">
        <v>2019</v>
      </c>
      <c r="C148" s="75">
        <v>2020</v>
      </c>
      <c r="D148" s="74" t="s">
        <v>66</v>
      </c>
      <c r="E148" s="3"/>
      <c r="F148" s="3"/>
      <c r="G148" s="67"/>
      <c r="H148" s="3"/>
      <c r="I148" s="3"/>
      <c r="J148" s="3"/>
      <c r="K148" s="64"/>
      <c r="L148" s="3"/>
      <c r="M148" s="3"/>
      <c r="N148" s="3"/>
      <c r="O148" s="3"/>
      <c r="P148" s="3"/>
      <c r="Q148" s="3"/>
    </row>
    <row r="149" spans="1:17" ht="17.25" customHeight="1" x14ac:dyDescent="0.25">
      <c r="A149" s="73" t="s">
        <v>54</v>
      </c>
      <c r="B149" s="52">
        <v>14491</v>
      </c>
      <c r="C149" s="52">
        <v>18466</v>
      </c>
      <c r="D149" s="69">
        <f t="shared" ref="D149:D161" si="15">C149/B149-1</f>
        <v>0.27430819129114625</v>
      </c>
      <c r="E149" s="3"/>
      <c r="F149" s="3"/>
      <c r="G149" s="72"/>
      <c r="H149" s="67" t="s">
        <v>6</v>
      </c>
      <c r="I149" s="65">
        <f>D149</f>
        <v>0.27430819129114625</v>
      </c>
      <c r="J149" s="3"/>
      <c r="K149" s="64"/>
      <c r="L149" s="3"/>
      <c r="M149" s="3"/>
      <c r="N149" s="3"/>
      <c r="O149" s="3"/>
      <c r="P149" s="3"/>
      <c r="Q149" s="3"/>
    </row>
    <row r="150" spans="1:17" ht="17.25" customHeight="1" x14ac:dyDescent="0.25">
      <c r="A150" s="71" t="s">
        <v>53</v>
      </c>
      <c r="B150" s="70">
        <v>12941</v>
      </c>
      <c r="C150" s="70">
        <v>17181</v>
      </c>
      <c r="D150" s="69">
        <f t="shared" si="15"/>
        <v>0.32764083146588363</v>
      </c>
      <c r="E150" s="3"/>
      <c r="F150" s="3"/>
      <c r="G150" s="72"/>
      <c r="H150" s="67" t="s">
        <v>7</v>
      </c>
      <c r="I150" s="65"/>
      <c r="J150" s="3"/>
      <c r="K150" s="64"/>
      <c r="L150" s="3"/>
      <c r="M150" s="3"/>
      <c r="N150" s="3"/>
      <c r="O150" s="3"/>
      <c r="P150" s="3"/>
      <c r="Q150" s="3"/>
    </row>
    <row r="151" spans="1:17" ht="17.25" customHeight="1" x14ac:dyDescent="0.25">
      <c r="A151" s="71" t="s">
        <v>52</v>
      </c>
      <c r="B151" s="70">
        <v>14420</v>
      </c>
      <c r="C151" s="70">
        <v>6155</v>
      </c>
      <c r="D151" s="69">
        <f t="shared" si="15"/>
        <v>-0.57316227461858538</v>
      </c>
      <c r="E151" s="3"/>
      <c r="F151" s="3"/>
      <c r="G151" s="72"/>
      <c r="H151" s="67" t="s">
        <v>8</v>
      </c>
      <c r="I151" s="65"/>
      <c r="J151" s="3"/>
      <c r="K151" s="64"/>
      <c r="L151" s="3"/>
      <c r="M151" s="3"/>
      <c r="N151" s="3"/>
      <c r="O151" s="3"/>
      <c r="P151" s="3"/>
      <c r="Q151" s="3"/>
    </row>
    <row r="152" spans="1:17" ht="17.25" hidden="1" customHeight="1" x14ac:dyDescent="0.25">
      <c r="A152" s="71" t="s">
        <v>51</v>
      </c>
      <c r="B152" s="70">
        <v>14419</v>
      </c>
      <c r="C152" s="70"/>
      <c r="D152" s="69">
        <f t="shared" si="15"/>
        <v>-1</v>
      </c>
      <c r="E152" s="3"/>
      <c r="F152" s="3"/>
      <c r="G152" s="72"/>
      <c r="H152" s="67" t="s">
        <v>9</v>
      </c>
      <c r="I152" s="65"/>
      <c r="J152" s="3"/>
      <c r="K152" s="64"/>
      <c r="L152" s="64"/>
      <c r="M152" s="64"/>
      <c r="N152" s="3"/>
      <c r="O152" s="3"/>
      <c r="P152" s="3"/>
      <c r="Q152" s="3"/>
    </row>
    <row r="153" spans="1:17" ht="17.25" hidden="1" customHeight="1" x14ac:dyDescent="0.25">
      <c r="A153" s="71" t="s">
        <v>50</v>
      </c>
      <c r="B153" s="70">
        <v>15259</v>
      </c>
      <c r="C153" s="70"/>
      <c r="D153" s="69">
        <f t="shared" si="15"/>
        <v>-1</v>
      </c>
      <c r="E153" s="3"/>
      <c r="F153" s="3"/>
      <c r="G153" s="72"/>
      <c r="H153" s="67" t="s">
        <v>10</v>
      </c>
      <c r="I153" s="65"/>
      <c r="J153" s="3"/>
      <c r="K153" s="64"/>
      <c r="L153" s="64"/>
      <c r="M153" s="64"/>
      <c r="N153" s="3"/>
      <c r="O153" s="3"/>
      <c r="P153" s="3"/>
      <c r="Q153" s="3"/>
    </row>
    <row r="154" spans="1:17" ht="17.25" hidden="1" customHeight="1" x14ac:dyDescent="0.25">
      <c r="A154" s="71" t="s">
        <v>49</v>
      </c>
      <c r="B154" s="70">
        <v>14804</v>
      </c>
      <c r="C154" s="70"/>
      <c r="D154" s="69">
        <f t="shared" si="15"/>
        <v>-1</v>
      </c>
      <c r="E154" s="3"/>
      <c r="F154" s="3"/>
      <c r="G154" s="72"/>
      <c r="H154" s="67" t="s">
        <v>11</v>
      </c>
      <c r="I154" s="65"/>
      <c r="J154" s="3"/>
      <c r="K154" s="64"/>
      <c r="L154" s="64"/>
      <c r="M154" s="64"/>
      <c r="N154" s="3"/>
      <c r="O154" s="3"/>
      <c r="P154" s="3"/>
      <c r="Q154" s="3"/>
    </row>
    <row r="155" spans="1:17" ht="17.25" hidden="1" customHeight="1" x14ac:dyDescent="0.25">
      <c r="A155" s="71" t="s">
        <v>48</v>
      </c>
      <c r="B155" s="70">
        <v>15334</v>
      </c>
      <c r="C155" s="70"/>
      <c r="D155" s="69">
        <f t="shared" si="15"/>
        <v>-1</v>
      </c>
      <c r="E155" s="3"/>
      <c r="F155" s="3"/>
      <c r="G155" s="72"/>
      <c r="H155" s="67" t="s">
        <v>12</v>
      </c>
      <c r="I155" s="65"/>
      <c r="J155" s="3"/>
      <c r="K155" s="64"/>
      <c r="L155" s="64"/>
      <c r="M155" s="64"/>
      <c r="N155" s="3"/>
      <c r="O155" s="3"/>
      <c r="P155" s="3"/>
      <c r="Q155" s="3"/>
    </row>
    <row r="156" spans="1:17" ht="17.25" hidden="1" customHeight="1" x14ac:dyDescent="0.25">
      <c r="A156" s="71" t="s">
        <v>47</v>
      </c>
      <c r="B156" s="70">
        <v>15245</v>
      </c>
      <c r="C156" s="70"/>
      <c r="D156" s="69">
        <f t="shared" si="15"/>
        <v>-1</v>
      </c>
      <c r="E156" s="3"/>
      <c r="F156" s="3"/>
      <c r="G156" s="72"/>
      <c r="H156" s="67" t="s">
        <v>13</v>
      </c>
      <c r="I156" s="65"/>
      <c r="J156" s="3"/>
      <c r="K156" s="64"/>
      <c r="L156" s="64"/>
      <c r="M156" s="64"/>
      <c r="N156" s="3"/>
      <c r="O156" s="3"/>
      <c r="P156" s="3"/>
      <c r="Q156" s="3"/>
    </row>
    <row r="157" spans="1:17" ht="17.25" hidden="1" customHeight="1" x14ac:dyDescent="0.25">
      <c r="A157" s="71" t="s">
        <v>61</v>
      </c>
      <c r="B157" s="70">
        <v>16210</v>
      </c>
      <c r="C157" s="70"/>
      <c r="D157" s="69">
        <f t="shared" si="15"/>
        <v>-1</v>
      </c>
      <c r="E157" s="3"/>
      <c r="F157" s="3"/>
      <c r="G157" s="67"/>
      <c r="H157" s="67" t="s">
        <v>14</v>
      </c>
      <c r="I157" s="65"/>
      <c r="J157" s="3"/>
      <c r="K157" s="64"/>
      <c r="L157" s="64"/>
      <c r="M157" s="64"/>
      <c r="N157" s="3"/>
      <c r="O157" s="3"/>
      <c r="P157" s="3"/>
      <c r="Q157" s="3"/>
    </row>
    <row r="158" spans="1:17" ht="17.25" hidden="1" customHeight="1" x14ac:dyDescent="0.25">
      <c r="A158" s="71" t="s">
        <v>46</v>
      </c>
      <c r="B158" s="70">
        <v>16289</v>
      </c>
      <c r="C158" s="70"/>
      <c r="D158" s="69">
        <f t="shared" si="15"/>
        <v>-1</v>
      </c>
      <c r="E158" s="3"/>
      <c r="F158" s="3"/>
      <c r="G158" s="67"/>
      <c r="H158" s="67" t="s">
        <v>15</v>
      </c>
      <c r="I158" s="65"/>
      <c r="J158" s="3"/>
      <c r="K158" s="64"/>
      <c r="L158" s="64"/>
      <c r="M158" s="64"/>
      <c r="N158" s="3"/>
      <c r="O158" s="3"/>
      <c r="P158" s="3"/>
      <c r="Q158" s="3"/>
    </row>
    <row r="159" spans="1:17" ht="17.25" hidden="1" customHeight="1" x14ac:dyDescent="0.25">
      <c r="A159" s="71" t="s">
        <v>45</v>
      </c>
      <c r="B159" s="70">
        <v>16240</v>
      </c>
      <c r="C159" s="70"/>
      <c r="D159" s="69">
        <f t="shared" si="15"/>
        <v>-1</v>
      </c>
      <c r="E159" s="3"/>
      <c r="F159" s="3"/>
      <c r="G159" s="67"/>
      <c r="H159" s="67" t="s">
        <v>16</v>
      </c>
      <c r="I159" s="65"/>
      <c r="J159" s="3"/>
      <c r="K159" s="64"/>
      <c r="L159" s="3"/>
      <c r="M159" s="3"/>
      <c r="N159" s="3"/>
      <c r="O159" s="3"/>
      <c r="P159" s="3"/>
      <c r="Q159" s="3"/>
    </row>
    <row r="160" spans="1:17" ht="17.25" hidden="1" customHeight="1" x14ac:dyDescent="0.25">
      <c r="A160" s="71" t="s">
        <v>44</v>
      </c>
      <c r="B160" s="70">
        <v>16233</v>
      </c>
      <c r="C160" s="70"/>
      <c r="D160" s="69">
        <f t="shared" si="15"/>
        <v>-1</v>
      </c>
      <c r="E160" s="3"/>
      <c r="F160" s="3"/>
      <c r="G160" s="67"/>
      <c r="H160" s="67" t="s">
        <v>17</v>
      </c>
      <c r="I160" s="65"/>
      <c r="J160" s="3"/>
      <c r="K160" s="64"/>
      <c r="L160" s="3"/>
      <c r="M160" s="3"/>
      <c r="N160" s="3"/>
      <c r="O160" s="3"/>
      <c r="P160" s="3"/>
      <c r="Q160" s="3"/>
    </row>
    <row r="161" spans="1:17" ht="21" customHeight="1" x14ac:dyDescent="0.25">
      <c r="A161" s="47" t="s">
        <v>2</v>
      </c>
      <c r="B161" s="46">
        <f>SUM(B149:B151)</f>
        <v>41852</v>
      </c>
      <c r="C161" s="46">
        <f>SUM(C149:C160)</f>
        <v>41802</v>
      </c>
      <c r="D161" s="68">
        <f t="shared" si="15"/>
        <v>-1.194686036509629E-3</v>
      </c>
      <c r="E161" s="3"/>
      <c r="F161" s="3"/>
      <c r="G161" s="67"/>
      <c r="H161" s="66" t="s">
        <v>195</v>
      </c>
      <c r="I161" s="65">
        <f>D161</f>
        <v>-1.194686036509629E-3</v>
      </c>
      <c r="J161" s="3"/>
      <c r="K161" s="64"/>
      <c r="L161" s="3"/>
      <c r="M161" s="3"/>
      <c r="N161" s="3"/>
      <c r="O161" s="3"/>
      <c r="P161" s="3"/>
      <c r="Q161" s="3"/>
    </row>
    <row r="162" spans="1:17" ht="1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 spans="1:17" ht="16.5" thickBot="1" x14ac:dyDescent="0.3">
      <c r="A163" s="16" t="s">
        <v>194</v>
      </c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63"/>
    </row>
    <row r="164" spans="1:17" ht="3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</row>
    <row r="165" spans="1:17" ht="66.75" customHeight="1" thickBot="1" x14ac:dyDescent="0.3">
      <c r="A165" s="175" t="s">
        <v>59</v>
      </c>
      <c r="B165" s="175" t="s">
        <v>193</v>
      </c>
      <c r="C165" s="175" t="s">
        <v>192</v>
      </c>
      <c r="D165" s="175"/>
      <c r="E165" s="183"/>
      <c r="F165" s="175" t="s">
        <v>191</v>
      </c>
      <c r="G165" s="183"/>
      <c r="H165" s="175" t="s">
        <v>190</v>
      </c>
      <c r="I165" s="183"/>
      <c r="J165" s="175" t="s">
        <v>189</v>
      </c>
      <c r="K165" s="175"/>
      <c r="L165" s="175"/>
      <c r="M165" s="175"/>
      <c r="N165" s="175"/>
      <c r="O165" s="62"/>
      <c r="P165" s="62"/>
      <c r="Q165" s="18"/>
    </row>
    <row r="166" spans="1:17" ht="45" customHeight="1" thickTop="1" x14ac:dyDescent="0.25">
      <c r="A166" s="175"/>
      <c r="B166" s="175"/>
      <c r="C166" s="61" t="s">
        <v>68</v>
      </c>
      <c r="D166" s="61" t="s">
        <v>67</v>
      </c>
      <c r="E166" s="60" t="s">
        <v>188</v>
      </c>
      <c r="F166" s="59" t="s">
        <v>22</v>
      </c>
      <c r="G166" s="58" t="s">
        <v>23</v>
      </c>
      <c r="H166" s="59" t="s">
        <v>22</v>
      </c>
      <c r="I166" s="58" t="s">
        <v>23</v>
      </c>
      <c r="J166" s="57" t="s">
        <v>187</v>
      </c>
      <c r="K166" s="57" t="s">
        <v>186</v>
      </c>
      <c r="L166" s="57" t="s">
        <v>185</v>
      </c>
      <c r="M166" s="57" t="s">
        <v>184</v>
      </c>
      <c r="N166" s="57" t="s">
        <v>183</v>
      </c>
      <c r="O166" s="18"/>
      <c r="P166" s="56"/>
      <c r="Q166" s="18"/>
    </row>
    <row r="167" spans="1:17" ht="19.5" customHeight="1" x14ac:dyDescent="0.25">
      <c r="A167" s="55" t="s">
        <v>27</v>
      </c>
      <c r="B167" s="54">
        <f t="shared" ref="B167:B191" si="16">SUM(C167:E167)</f>
        <v>364</v>
      </c>
      <c r="C167" s="52">
        <v>55</v>
      </c>
      <c r="D167" s="52">
        <v>162</v>
      </c>
      <c r="E167" s="53">
        <v>147</v>
      </c>
      <c r="F167" s="52">
        <v>76</v>
      </c>
      <c r="G167" s="53">
        <v>288</v>
      </c>
      <c r="H167" s="52">
        <v>7</v>
      </c>
      <c r="I167" s="53">
        <v>357</v>
      </c>
      <c r="J167" s="52">
        <v>318</v>
      </c>
      <c r="K167" s="52">
        <v>230</v>
      </c>
      <c r="L167" s="52">
        <v>48</v>
      </c>
      <c r="M167" s="52">
        <v>8</v>
      </c>
      <c r="N167" s="52">
        <v>1</v>
      </c>
      <c r="O167" s="45"/>
      <c r="P167" s="45"/>
      <c r="Q167" s="18"/>
    </row>
    <row r="168" spans="1:17" ht="19.5" customHeight="1" x14ac:dyDescent="0.25">
      <c r="A168" s="55" t="s">
        <v>40</v>
      </c>
      <c r="B168" s="54">
        <f t="shared" si="16"/>
        <v>2176</v>
      </c>
      <c r="C168" s="52">
        <v>492</v>
      </c>
      <c r="D168" s="52">
        <v>1090</v>
      </c>
      <c r="E168" s="53">
        <v>594</v>
      </c>
      <c r="F168" s="52">
        <v>371</v>
      </c>
      <c r="G168" s="53">
        <v>1805</v>
      </c>
      <c r="H168" s="52">
        <v>88</v>
      </c>
      <c r="I168" s="53">
        <v>2088</v>
      </c>
      <c r="J168" s="52">
        <v>1834</v>
      </c>
      <c r="K168" s="52">
        <v>1560</v>
      </c>
      <c r="L168" s="52">
        <v>256</v>
      </c>
      <c r="M168" s="52">
        <v>8</v>
      </c>
      <c r="N168" s="52">
        <v>9</v>
      </c>
      <c r="O168" s="45"/>
      <c r="P168" s="45"/>
      <c r="Q168" s="18"/>
    </row>
    <row r="169" spans="1:17" ht="19.5" customHeight="1" x14ac:dyDescent="0.25">
      <c r="A169" s="55" t="s">
        <v>29</v>
      </c>
      <c r="B169" s="54">
        <f t="shared" si="16"/>
        <v>826</v>
      </c>
      <c r="C169" s="52">
        <v>246</v>
      </c>
      <c r="D169" s="52">
        <v>446</v>
      </c>
      <c r="E169" s="53">
        <v>134</v>
      </c>
      <c r="F169" s="52">
        <v>201</v>
      </c>
      <c r="G169" s="53">
        <v>625</v>
      </c>
      <c r="H169" s="52">
        <v>26</v>
      </c>
      <c r="I169" s="53">
        <v>800</v>
      </c>
      <c r="J169" s="52">
        <v>758</v>
      </c>
      <c r="K169" s="52">
        <v>614</v>
      </c>
      <c r="L169" s="52">
        <v>167</v>
      </c>
      <c r="M169" s="52">
        <v>17</v>
      </c>
      <c r="N169" s="52">
        <v>8</v>
      </c>
      <c r="O169" s="45"/>
      <c r="P169" s="45"/>
      <c r="Q169" s="18"/>
    </row>
    <row r="170" spans="1:17" ht="19.5" customHeight="1" x14ac:dyDescent="0.25">
      <c r="A170" s="55" t="s">
        <v>58</v>
      </c>
      <c r="B170" s="54">
        <f t="shared" si="16"/>
        <v>3649</v>
      </c>
      <c r="C170" s="52">
        <v>1116</v>
      </c>
      <c r="D170" s="52">
        <v>1937</v>
      </c>
      <c r="E170" s="53">
        <v>596</v>
      </c>
      <c r="F170" s="52">
        <v>671</v>
      </c>
      <c r="G170" s="53">
        <v>2978</v>
      </c>
      <c r="H170" s="52">
        <v>155</v>
      </c>
      <c r="I170" s="53">
        <v>3494</v>
      </c>
      <c r="J170" s="52">
        <v>3184</v>
      </c>
      <c r="K170" s="52">
        <v>2330</v>
      </c>
      <c r="L170" s="52">
        <v>563</v>
      </c>
      <c r="M170" s="52">
        <v>67</v>
      </c>
      <c r="N170" s="52">
        <v>5</v>
      </c>
      <c r="O170" s="45"/>
      <c r="P170" s="45"/>
      <c r="Q170" s="18"/>
    </row>
    <row r="171" spans="1:17" ht="19.5" customHeight="1" x14ac:dyDescent="0.25">
      <c r="A171" s="55" t="s">
        <v>57</v>
      </c>
      <c r="B171" s="54">
        <f t="shared" si="16"/>
        <v>1342</v>
      </c>
      <c r="C171" s="52">
        <v>480</v>
      </c>
      <c r="D171" s="52">
        <v>718</v>
      </c>
      <c r="E171" s="53">
        <v>144</v>
      </c>
      <c r="F171" s="52">
        <v>400</v>
      </c>
      <c r="G171" s="53">
        <v>942</v>
      </c>
      <c r="H171" s="52">
        <v>71</v>
      </c>
      <c r="I171" s="53">
        <v>1271</v>
      </c>
      <c r="J171" s="52">
        <v>1133</v>
      </c>
      <c r="K171" s="52">
        <v>888</v>
      </c>
      <c r="L171" s="52">
        <v>301</v>
      </c>
      <c r="M171" s="52">
        <v>13</v>
      </c>
      <c r="N171" s="52">
        <v>0</v>
      </c>
      <c r="O171" s="45"/>
      <c r="P171" s="45"/>
      <c r="Q171" s="18"/>
    </row>
    <row r="172" spans="1:17" ht="19.5" customHeight="1" x14ac:dyDescent="0.25">
      <c r="A172" s="55" t="s">
        <v>34</v>
      </c>
      <c r="B172" s="54">
        <f t="shared" si="16"/>
        <v>907</v>
      </c>
      <c r="C172" s="52">
        <v>339</v>
      </c>
      <c r="D172" s="52">
        <v>420</v>
      </c>
      <c r="E172" s="53">
        <v>148</v>
      </c>
      <c r="F172" s="52">
        <v>140</v>
      </c>
      <c r="G172" s="53">
        <v>767</v>
      </c>
      <c r="H172" s="52">
        <v>51</v>
      </c>
      <c r="I172" s="53">
        <v>856</v>
      </c>
      <c r="J172" s="52">
        <v>729</v>
      </c>
      <c r="K172" s="52">
        <v>591</v>
      </c>
      <c r="L172" s="52">
        <v>119</v>
      </c>
      <c r="M172" s="52">
        <v>6</v>
      </c>
      <c r="N172" s="52">
        <v>1</v>
      </c>
      <c r="O172" s="45"/>
      <c r="P172" s="45"/>
      <c r="Q172" s="18"/>
    </row>
    <row r="173" spans="1:17" ht="19.5" customHeight="1" x14ac:dyDescent="0.25">
      <c r="A173" s="55" t="s">
        <v>37</v>
      </c>
      <c r="B173" s="54">
        <f t="shared" si="16"/>
        <v>1062</v>
      </c>
      <c r="C173" s="52">
        <v>356</v>
      </c>
      <c r="D173" s="52">
        <v>581</v>
      </c>
      <c r="E173" s="53">
        <v>125</v>
      </c>
      <c r="F173" s="52">
        <v>216</v>
      </c>
      <c r="G173" s="53">
        <v>846</v>
      </c>
      <c r="H173" s="52">
        <v>44</v>
      </c>
      <c r="I173" s="53">
        <v>1018</v>
      </c>
      <c r="J173" s="52">
        <v>838</v>
      </c>
      <c r="K173" s="52">
        <v>644</v>
      </c>
      <c r="L173" s="52">
        <v>135</v>
      </c>
      <c r="M173" s="52">
        <v>5</v>
      </c>
      <c r="N173" s="52">
        <v>1</v>
      </c>
      <c r="O173" s="45"/>
      <c r="P173" s="45"/>
      <c r="Q173" s="18"/>
    </row>
    <row r="174" spans="1:17" ht="19.5" customHeight="1" x14ac:dyDescent="0.25">
      <c r="A174" s="55" t="s">
        <v>42</v>
      </c>
      <c r="B174" s="54">
        <f t="shared" si="16"/>
        <v>2614</v>
      </c>
      <c r="C174" s="52">
        <v>922</v>
      </c>
      <c r="D174" s="52">
        <v>1299</v>
      </c>
      <c r="E174" s="53">
        <v>393</v>
      </c>
      <c r="F174" s="52">
        <v>512</v>
      </c>
      <c r="G174" s="53">
        <v>2102</v>
      </c>
      <c r="H174" s="52">
        <v>123</v>
      </c>
      <c r="I174" s="53">
        <v>2491</v>
      </c>
      <c r="J174" s="52">
        <v>2201</v>
      </c>
      <c r="K174" s="52">
        <v>2005</v>
      </c>
      <c r="L174" s="52">
        <v>350</v>
      </c>
      <c r="M174" s="52">
        <v>35</v>
      </c>
      <c r="N174" s="52">
        <v>16</v>
      </c>
      <c r="O174" s="45"/>
      <c r="P174" s="45"/>
      <c r="Q174" s="18"/>
    </row>
    <row r="175" spans="1:17" ht="19.5" customHeight="1" x14ac:dyDescent="0.25">
      <c r="A175" s="55" t="s">
        <v>30</v>
      </c>
      <c r="B175" s="54">
        <f t="shared" si="16"/>
        <v>389</v>
      </c>
      <c r="C175" s="52">
        <v>96</v>
      </c>
      <c r="D175" s="52">
        <v>176</v>
      </c>
      <c r="E175" s="53">
        <v>117</v>
      </c>
      <c r="F175" s="52">
        <v>219</v>
      </c>
      <c r="G175" s="53">
        <v>170</v>
      </c>
      <c r="H175" s="52">
        <v>63</v>
      </c>
      <c r="I175" s="53">
        <v>326</v>
      </c>
      <c r="J175" s="52">
        <v>258</v>
      </c>
      <c r="K175" s="52">
        <v>199</v>
      </c>
      <c r="L175" s="52">
        <v>138</v>
      </c>
      <c r="M175" s="52">
        <v>16</v>
      </c>
      <c r="N175" s="52">
        <v>0</v>
      </c>
      <c r="O175" s="45"/>
      <c r="P175" s="45"/>
      <c r="Q175" s="18"/>
    </row>
    <row r="176" spans="1:17" ht="19.5" customHeight="1" x14ac:dyDescent="0.25">
      <c r="A176" s="55" t="s">
        <v>56</v>
      </c>
      <c r="B176" s="54">
        <f t="shared" si="16"/>
        <v>1055</v>
      </c>
      <c r="C176" s="52">
        <v>371</v>
      </c>
      <c r="D176" s="52">
        <v>564</v>
      </c>
      <c r="E176" s="53">
        <v>120</v>
      </c>
      <c r="F176" s="52">
        <v>247</v>
      </c>
      <c r="G176" s="53">
        <v>808</v>
      </c>
      <c r="H176" s="52">
        <v>56</v>
      </c>
      <c r="I176" s="53">
        <v>999</v>
      </c>
      <c r="J176" s="52">
        <v>858</v>
      </c>
      <c r="K176" s="52">
        <v>669</v>
      </c>
      <c r="L176" s="52">
        <v>216</v>
      </c>
      <c r="M176" s="52">
        <v>4</v>
      </c>
      <c r="N176" s="52">
        <v>6</v>
      </c>
      <c r="O176" s="45"/>
      <c r="P176" s="45"/>
      <c r="Q176" s="18"/>
    </row>
    <row r="177" spans="1:17" ht="19.5" customHeight="1" x14ac:dyDescent="0.25">
      <c r="A177" s="55" t="s">
        <v>33</v>
      </c>
      <c r="B177" s="54">
        <f t="shared" si="16"/>
        <v>1542</v>
      </c>
      <c r="C177" s="52">
        <v>405</v>
      </c>
      <c r="D177" s="52">
        <v>707</v>
      </c>
      <c r="E177" s="53">
        <v>430</v>
      </c>
      <c r="F177" s="52">
        <v>303</v>
      </c>
      <c r="G177" s="53">
        <v>1239</v>
      </c>
      <c r="H177" s="52">
        <v>58</v>
      </c>
      <c r="I177" s="53">
        <v>1484</v>
      </c>
      <c r="J177" s="52">
        <v>1279</v>
      </c>
      <c r="K177" s="52">
        <v>1003</v>
      </c>
      <c r="L177" s="52">
        <v>255</v>
      </c>
      <c r="M177" s="52">
        <v>1</v>
      </c>
      <c r="N177" s="52">
        <v>8</v>
      </c>
      <c r="O177" s="45"/>
      <c r="P177" s="45"/>
      <c r="Q177" s="18"/>
    </row>
    <row r="178" spans="1:17" ht="19.5" customHeight="1" x14ac:dyDescent="0.25">
      <c r="A178" s="55" t="s">
        <v>55</v>
      </c>
      <c r="B178" s="54">
        <f t="shared" si="16"/>
        <v>1753</v>
      </c>
      <c r="C178" s="52">
        <v>731</v>
      </c>
      <c r="D178" s="52">
        <v>797</v>
      </c>
      <c r="E178" s="53">
        <v>225</v>
      </c>
      <c r="F178" s="52">
        <v>487</v>
      </c>
      <c r="G178" s="53">
        <v>1266</v>
      </c>
      <c r="H178" s="52">
        <v>107</v>
      </c>
      <c r="I178" s="53">
        <v>1646</v>
      </c>
      <c r="J178" s="52">
        <v>1434</v>
      </c>
      <c r="K178" s="52">
        <v>823</v>
      </c>
      <c r="L178" s="52">
        <v>330</v>
      </c>
      <c r="M178" s="52">
        <v>12</v>
      </c>
      <c r="N178" s="52">
        <v>6</v>
      </c>
      <c r="O178" s="45"/>
      <c r="P178" s="45"/>
      <c r="Q178" s="18"/>
    </row>
    <row r="179" spans="1:17" ht="19.5" customHeight="1" x14ac:dyDescent="0.25">
      <c r="A179" s="55" t="s">
        <v>41</v>
      </c>
      <c r="B179" s="54">
        <f t="shared" si="16"/>
        <v>2457</v>
      </c>
      <c r="C179" s="52">
        <v>568</v>
      </c>
      <c r="D179" s="52">
        <v>1313</v>
      </c>
      <c r="E179" s="53">
        <v>576</v>
      </c>
      <c r="F179" s="52">
        <v>1141</v>
      </c>
      <c r="G179" s="53">
        <v>1316</v>
      </c>
      <c r="H179" s="52">
        <v>166</v>
      </c>
      <c r="I179" s="53">
        <v>2291</v>
      </c>
      <c r="J179" s="52">
        <v>2098</v>
      </c>
      <c r="K179" s="52">
        <v>1788</v>
      </c>
      <c r="L179" s="52">
        <v>933</v>
      </c>
      <c r="M179" s="52">
        <v>22</v>
      </c>
      <c r="N179" s="52">
        <v>7</v>
      </c>
      <c r="O179" s="45"/>
      <c r="P179" s="45"/>
      <c r="Q179" s="18"/>
    </row>
    <row r="180" spans="1:17" ht="19.5" customHeight="1" x14ac:dyDescent="0.25">
      <c r="A180" s="55" t="s">
        <v>36</v>
      </c>
      <c r="B180" s="54">
        <f t="shared" si="16"/>
        <v>1161</v>
      </c>
      <c r="C180" s="52">
        <v>301</v>
      </c>
      <c r="D180" s="52">
        <v>612</v>
      </c>
      <c r="E180" s="53">
        <v>248</v>
      </c>
      <c r="F180" s="52">
        <v>132</v>
      </c>
      <c r="G180" s="53">
        <v>1029</v>
      </c>
      <c r="H180" s="52">
        <v>57</v>
      </c>
      <c r="I180" s="53">
        <v>1104</v>
      </c>
      <c r="J180" s="52">
        <v>1009</v>
      </c>
      <c r="K180" s="52">
        <v>796</v>
      </c>
      <c r="L180" s="52">
        <v>93</v>
      </c>
      <c r="M180" s="52">
        <v>14</v>
      </c>
      <c r="N180" s="52">
        <v>1</v>
      </c>
      <c r="O180" s="45"/>
      <c r="P180" s="45"/>
      <c r="Q180" s="18"/>
    </row>
    <row r="181" spans="1:17" ht="19.5" customHeight="1" x14ac:dyDescent="0.25">
      <c r="A181" s="55" t="s">
        <v>63</v>
      </c>
      <c r="B181" s="54">
        <f t="shared" si="16"/>
        <v>13636</v>
      </c>
      <c r="C181" s="52">
        <v>3086</v>
      </c>
      <c r="D181" s="52">
        <v>7164</v>
      </c>
      <c r="E181" s="53">
        <v>3386</v>
      </c>
      <c r="F181" s="52">
        <v>2446</v>
      </c>
      <c r="G181" s="53">
        <v>11190</v>
      </c>
      <c r="H181" s="52">
        <v>430</v>
      </c>
      <c r="I181" s="53">
        <v>13206</v>
      </c>
      <c r="J181" s="52">
        <v>9922</v>
      </c>
      <c r="K181" s="52">
        <v>7715</v>
      </c>
      <c r="L181" s="52">
        <v>1531</v>
      </c>
      <c r="M181" s="52">
        <v>75</v>
      </c>
      <c r="N181" s="52">
        <v>22</v>
      </c>
      <c r="O181" s="45"/>
      <c r="P181" s="45"/>
      <c r="Q181" s="18"/>
    </row>
    <row r="182" spans="1:17" ht="19.5" customHeight="1" x14ac:dyDescent="0.25">
      <c r="A182" s="55" t="s">
        <v>31</v>
      </c>
      <c r="B182" s="54">
        <f t="shared" si="16"/>
        <v>655</v>
      </c>
      <c r="C182" s="52">
        <v>79</v>
      </c>
      <c r="D182" s="52">
        <v>290</v>
      </c>
      <c r="E182" s="53">
        <v>286</v>
      </c>
      <c r="F182" s="52">
        <v>181</v>
      </c>
      <c r="G182" s="53">
        <v>474</v>
      </c>
      <c r="H182" s="52">
        <v>26</v>
      </c>
      <c r="I182" s="53">
        <v>629</v>
      </c>
      <c r="J182" s="52">
        <v>511</v>
      </c>
      <c r="K182" s="52">
        <v>332</v>
      </c>
      <c r="L182" s="52">
        <v>76</v>
      </c>
      <c r="M182" s="52">
        <v>10</v>
      </c>
      <c r="N182" s="52">
        <v>3</v>
      </c>
      <c r="O182" s="45"/>
      <c r="P182" s="45"/>
      <c r="Q182" s="18"/>
    </row>
    <row r="183" spans="1:17" ht="19.5" customHeight="1" x14ac:dyDescent="0.25">
      <c r="A183" s="55" t="s">
        <v>62</v>
      </c>
      <c r="B183" s="54">
        <f t="shared" si="16"/>
        <v>248</v>
      </c>
      <c r="C183" s="52">
        <v>31</v>
      </c>
      <c r="D183" s="52">
        <v>142</v>
      </c>
      <c r="E183" s="53">
        <v>75</v>
      </c>
      <c r="F183" s="52">
        <v>132</v>
      </c>
      <c r="G183" s="53">
        <v>116</v>
      </c>
      <c r="H183" s="52">
        <v>3</v>
      </c>
      <c r="I183" s="53">
        <v>245</v>
      </c>
      <c r="J183" s="52">
        <v>188</v>
      </c>
      <c r="K183" s="52">
        <v>131</v>
      </c>
      <c r="L183" s="52">
        <v>121</v>
      </c>
      <c r="M183" s="52">
        <v>2</v>
      </c>
      <c r="N183" s="52">
        <v>1</v>
      </c>
      <c r="O183" s="45"/>
      <c r="P183" s="45"/>
      <c r="Q183" s="18"/>
    </row>
    <row r="184" spans="1:17" ht="19.5" customHeight="1" x14ac:dyDescent="0.25">
      <c r="A184" s="55" t="s">
        <v>25</v>
      </c>
      <c r="B184" s="54">
        <f t="shared" si="16"/>
        <v>258</v>
      </c>
      <c r="C184" s="52">
        <v>125</v>
      </c>
      <c r="D184" s="52">
        <v>83</v>
      </c>
      <c r="E184" s="53">
        <v>50</v>
      </c>
      <c r="F184" s="52">
        <v>67</v>
      </c>
      <c r="G184" s="53">
        <v>191</v>
      </c>
      <c r="H184" s="52">
        <v>27</v>
      </c>
      <c r="I184" s="53">
        <v>231</v>
      </c>
      <c r="J184" s="52">
        <v>234</v>
      </c>
      <c r="K184" s="52">
        <v>155</v>
      </c>
      <c r="L184" s="52">
        <v>51</v>
      </c>
      <c r="M184" s="52">
        <v>6</v>
      </c>
      <c r="N184" s="52">
        <v>0</v>
      </c>
      <c r="O184" s="45"/>
      <c r="P184" s="45"/>
      <c r="Q184" s="18"/>
    </row>
    <row r="185" spans="1:17" ht="19.5" customHeight="1" x14ac:dyDescent="0.25">
      <c r="A185" s="55" t="s">
        <v>28</v>
      </c>
      <c r="B185" s="54">
        <f t="shared" si="16"/>
        <v>366</v>
      </c>
      <c r="C185" s="52">
        <v>125</v>
      </c>
      <c r="D185" s="52">
        <v>161</v>
      </c>
      <c r="E185" s="53">
        <v>80</v>
      </c>
      <c r="F185" s="52">
        <v>177</v>
      </c>
      <c r="G185" s="53">
        <v>189</v>
      </c>
      <c r="H185" s="52">
        <v>42</v>
      </c>
      <c r="I185" s="53">
        <v>324</v>
      </c>
      <c r="J185" s="52">
        <v>313</v>
      </c>
      <c r="K185" s="52">
        <v>237</v>
      </c>
      <c r="L185" s="52">
        <v>128</v>
      </c>
      <c r="M185" s="52">
        <v>4</v>
      </c>
      <c r="N185" s="52">
        <v>0</v>
      </c>
      <c r="O185" s="45"/>
      <c r="P185" s="45"/>
      <c r="Q185" s="18"/>
    </row>
    <row r="186" spans="1:17" ht="19.5" customHeight="1" x14ac:dyDescent="0.25">
      <c r="A186" s="55" t="s">
        <v>38</v>
      </c>
      <c r="B186" s="54">
        <f t="shared" si="16"/>
        <v>1688</v>
      </c>
      <c r="C186" s="52">
        <v>453</v>
      </c>
      <c r="D186" s="52">
        <v>829</v>
      </c>
      <c r="E186" s="53">
        <v>406</v>
      </c>
      <c r="F186" s="52">
        <v>414</v>
      </c>
      <c r="G186" s="53">
        <v>1274</v>
      </c>
      <c r="H186" s="52">
        <v>93</v>
      </c>
      <c r="I186" s="53">
        <v>1595</v>
      </c>
      <c r="J186" s="52">
        <v>1502</v>
      </c>
      <c r="K186" s="52">
        <v>1226</v>
      </c>
      <c r="L186" s="52">
        <v>480</v>
      </c>
      <c r="M186" s="52">
        <v>17</v>
      </c>
      <c r="N186" s="52">
        <v>1</v>
      </c>
      <c r="O186" s="45"/>
      <c r="P186" s="45"/>
      <c r="Q186" s="18"/>
    </row>
    <row r="187" spans="1:17" ht="19.5" customHeight="1" x14ac:dyDescent="0.25">
      <c r="A187" s="55" t="s">
        <v>43</v>
      </c>
      <c r="B187" s="54">
        <f t="shared" si="16"/>
        <v>1063</v>
      </c>
      <c r="C187" s="52">
        <v>344</v>
      </c>
      <c r="D187" s="52">
        <v>520</v>
      </c>
      <c r="E187" s="53">
        <v>199</v>
      </c>
      <c r="F187" s="52">
        <v>312</v>
      </c>
      <c r="G187" s="53">
        <v>751</v>
      </c>
      <c r="H187" s="52">
        <v>197</v>
      </c>
      <c r="I187" s="53">
        <v>866</v>
      </c>
      <c r="J187" s="52">
        <v>823</v>
      </c>
      <c r="K187" s="52">
        <v>531</v>
      </c>
      <c r="L187" s="52">
        <v>133</v>
      </c>
      <c r="M187" s="52">
        <v>14</v>
      </c>
      <c r="N187" s="52">
        <v>6</v>
      </c>
      <c r="O187" s="45"/>
      <c r="P187" s="45"/>
      <c r="Q187" s="18"/>
    </row>
    <row r="188" spans="1:17" ht="19.5" customHeight="1" x14ac:dyDescent="0.25">
      <c r="A188" s="55" t="s">
        <v>32</v>
      </c>
      <c r="B188" s="54">
        <f t="shared" si="16"/>
        <v>1210</v>
      </c>
      <c r="C188" s="52">
        <v>421</v>
      </c>
      <c r="D188" s="52">
        <v>503</v>
      </c>
      <c r="E188" s="53">
        <v>286</v>
      </c>
      <c r="F188" s="52">
        <v>253</v>
      </c>
      <c r="G188" s="53">
        <v>957</v>
      </c>
      <c r="H188" s="52">
        <v>89</v>
      </c>
      <c r="I188" s="53">
        <v>1121</v>
      </c>
      <c r="J188" s="52">
        <v>792</v>
      </c>
      <c r="K188" s="52">
        <v>735</v>
      </c>
      <c r="L188" s="52">
        <v>212</v>
      </c>
      <c r="M188" s="52">
        <v>9</v>
      </c>
      <c r="N188" s="52">
        <v>2</v>
      </c>
      <c r="O188" s="45"/>
      <c r="P188" s="45"/>
      <c r="Q188" s="18"/>
    </row>
    <row r="189" spans="1:17" ht="19.5" customHeight="1" x14ac:dyDescent="0.25">
      <c r="A189" s="55" t="s">
        <v>35</v>
      </c>
      <c r="B189" s="54">
        <f t="shared" si="16"/>
        <v>654</v>
      </c>
      <c r="C189" s="52">
        <v>181</v>
      </c>
      <c r="D189" s="52">
        <v>393</v>
      </c>
      <c r="E189" s="53">
        <v>80</v>
      </c>
      <c r="F189" s="52">
        <v>304</v>
      </c>
      <c r="G189" s="53">
        <v>350</v>
      </c>
      <c r="H189" s="52">
        <v>75</v>
      </c>
      <c r="I189" s="53">
        <v>579</v>
      </c>
      <c r="J189" s="52">
        <v>551</v>
      </c>
      <c r="K189" s="52">
        <v>473</v>
      </c>
      <c r="L189" s="52">
        <v>176</v>
      </c>
      <c r="M189" s="52">
        <v>16</v>
      </c>
      <c r="N189" s="52">
        <v>0</v>
      </c>
      <c r="O189" s="45"/>
      <c r="P189" s="45"/>
      <c r="Q189" s="18"/>
    </row>
    <row r="190" spans="1:17" ht="19.5" customHeight="1" x14ac:dyDescent="0.25">
      <c r="A190" s="55" t="s">
        <v>24</v>
      </c>
      <c r="B190" s="54">
        <f t="shared" si="16"/>
        <v>536</v>
      </c>
      <c r="C190" s="52">
        <v>121</v>
      </c>
      <c r="D190" s="52">
        <v>231</v>
      </c>
      <c r="E190" s="53">
        <v>184</v>
      </c>
      <c r="F190" s="52">
        <v>112</v>
      </c>
      <c r="G190" s="53">
        <v>424</v>
      </c>
      <c r="H190" s="52">
        <v>23</v>
      </c>
      <c r="I190" s="53">
        <v>513</v>
      </c>
      <c r="J190" s="52">
        <v>458</v>
      </c>
      <c r="K190" s="52">
        <v>340</v>
      </c>
      <c r="L190" s="52">
        <v>68</v>
      </c>
      <c r="M190" s="52">
        <v>16</v>
      </c>
      <c r="N190" s="52">
        <v>0</v>
      </c>
      <c r="O190" s="45"/>
      <c r="P190" s="45"/>
      <c r="Q190" s="18"/>
    </row>
    <row r="191" spans="1:17" ht="19.5" customHeight="1" x14ac:dyDescent="0.25">
      <c r="A191" s="51" t="s">
        <v>26</v>
      </c>
      <c r="B191" s="50">
        <f t="shared" si="16"/>
        <v>191</v>
      </c>
      <c r="C191" s="48">
        <v>68</v>
      </c>
      <c r="D191" s="48">
        <v>76</v>
      </c>
      <c r="E191" s="49">
        <v>47</v>
      </c>
      <c r="F191" s="48">
        <v>70</v>
      </c>
      <c r="G191" s="49">
        <v>121</v>
      </c>
      <c r="H191" s="48">
        <v>9</v>
      </c>
      <c r="I191" s="49">
        <v>182</v>
      </c>
      <c r="J191" s="48">
        <v>110</v>
      </c>
      <c r="K191" s="48">
        <v>57</v>
      </c>
      <c r="L191" s="48">
        <v>58</v>
      </c>
      <c r="M191" s="48">
        <v>6</v>
      </c>
      <c r="N191" s="48">
        <v>1</v>
      </c>
      <c r="O191" s="45"/>
      <c r="P191" s="45"/>
      <c r="Q191" s="18"/>
    </row>
    <row r="192" spans="1:17" ht="21" customHeight="1" x14ac:dyDescent="0.25">
      <c r="A192" s="47" t="s">
        <v>2</v>
      </c>
      <c r="B192" s="46">
        <f t="shared" ref="B192:N192" si="17">SUM(B167:B191)</f>
        <v>41802</v>
      </c>
      <c r="C192" s="46">
        <f t="shared" si="17"/>
        <v>11512</v>
      </c>
      <c r="D192" s="46">
        <f t="shared" si="17"/>
        <v>21214</v>
      </c>
      <c r="E192" s="46">
        <f t="shared" si="17"/>
        <v>9076</v>
      </c>
      <c r="F192" s="46">
        <f t="shared" si="17"/>
        <v>9584</v>
      </c>
      <c r="G192" s="46">
        <f t="shared" si="17"/>
        <v>32218</v>
      </c>
      <c r="H192" s="46">
        <f t="shared" si="17"/>
        <v>2086</v>
      </c>
      <c r="I192" s="46">
        <f t="shared" si="17"/>
        <v>39716</v>
      </c>
      <c r="J192" s="46">
        <f t="shared" si="17"/>
        <v>33335</v>
      </c>
      <c r="K192" s="46">
        <f t="shared" si="17"/>
        <v>26072</v>
      </c>
      <c r="L192" s="46">
        <f t="shared" si="17"/>
        <v>6938</v>
      </c>
      <c r="M192" s="46">
        <f t="shared" si="17"/>
        <v>403</v>
      </c>
      <c r="N192" s="46">
        <f t="shared" si="17"/>
        <v>105</v>
      </c>
      <c r="O192" s="45"/>
      <c r="P192" s="45"/>
      <c r="Q192" s="45"/>
    </row>
    <row r="193" spans="1:17" ht="19.5" customHeight="1" x14ac:dyDescent="0.25">
      <c r="A193" s="44" t="s">
        <v>3</v>
      </c>
      <c r="B193" s="43">
        <f t="shared" ref="B193:N193" si="18">B192/$B$192</f>
        <v>1</v>
      </c>
      <c r="C193" s="43">
        <f t="shared" si="18"/>
        <v>0.27539352184106025</v>
      </c>
      <c r="D193" s="43">
        <f t="shared" si="18"/>
        <v>0.50748768001531031</v>
      </c>
      <c r="E193" s="43">
        <f t="shared" si="18"/>
        <v>0.2171187981436295</v>
      </c>
      <c r="F193" s="43">
        <f t="shared" si="18"/>
        <v>0.22927132673077844</v>
      </c>
      <c r="G193" s="43">
        <f t="shared" si="18"/>
        <v>0.77072867326922156</v>
      </c>
      <c r="H193" s="43">
        <f t="shared" si="18"/>
        <v>4.9901918568489544E-2</v>
      </c>
      <c r="I193" s="43">
        <f t="shared" si="18"/>
        <v>0.95009808143151042</v>
      </c>
      <c r="J193" s="42">
        <f t="shared" si="18"/>
        <v>0.79744988278072815</v>
      </c>
      <c r="K193" s="42">
        <f t="shared" si="18"/>
        <v>0.62370221520501412</v>
      </c>
      <c r="L193" s="42">
        <f t="shared" si="18"/>
        <v>0.16597291995598296</v>
      </c>
      <c r="M193" s="42">
        <f t="shared" si="18"/>
        <v>9.6406870484665799E-3</v>
      </c>
      <c r="N193" s="42">
        <f t="shared" si="18"/>
        <v>2.5118415386823599E-3</v>
      </c>
      <c r="O193" s="41"/>
      <c r="P193" s="40"/>
      <c r="Q193" s="40"/>
    </row>
    <row r="194" spans="1:17" x14ac:dyDescent="0.25">
      <c r="A194" s="187" t="s">
        <v>182</v>
      </c>
      <c r="B194" s="187"/>
      <c r="C194" s="187"/>
      <c r="D194" s="187"/>
      <c r="E194" s="187"/>
      <c r="F194" s="187"/>
      <c r="G194" s="187"/>
      <c r="H194" s="187"/>
      <c r="I194" s="187"/>
      <c r="J194" s="187"/>
      <c r="K194" s="187"/>
      <c r="L194" s="187"/>
      <c r="M194" s="187"/>
      <c r="N194" s="187"/>
      <c r="O194" s="3"/>
      <c r="P194" s="3"/>
      <c r="Q194" s="3"/>
    </row>
    <row r="195" spans="1:17" ht="3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9"/>
      <c r="P195" s="3"/>
      <c r="Q195" s="3"/>
    </row>
    <row r="196" spans="1:17" ht="3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</row>
    <row r="197" spans="1:17" ht="18.75" thickBot="1" x14ac:dyDescent="0.3">
      <c r="A197" s="1" t="s">
        <v>181</v>
      </c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ht="3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</row>
    <row r="199" spans="1:17" ht="16.5" thickBot="1" x14ac:dyDescent="0.3">
      <c r="A199" s="17" t="s">
        <v>180</v>
      </c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</row>
    <row r="200" spans="1:17" ht="3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18"/>
      <c r="M200" s="18"/>
      <c r="N200" s="18"/>
      <c r="O200" s="18"/>
      <c r="P200" s="18"/>
      <c r="Q200" s="18"/>
    </row>
    <row r="201" spans="1:17" ht="21.75" customHeight="1" x14ac:dyDescent="0.25">
      <c r="A201" s="188" t="s">
        <v>139</v>
      </c>
      <c r="B201" s="188"/>
      <c r="C201" s="188"/>
      <c r="D201" s="188"/>
      <c r="E201" s="189"/>
      <c r="F201" s="25" t="s">
        <v>2</v>
      </c>
      <c r="G201" s="25" t="s">
        <v>65</v>
      </c>
      <c r="H201" s="25" t="s">
        <v>179</v>
      </c>
      <c r="I201" s="25" t="s">
        <v>64</v>
      </c>
      <c r="J201" s="25" t="s">
        <v>20</v>
      </c>
      <c r="K201" s="3"/>
      <c r="L201" s="18"/>
      <c r="M201" s="190"/>
      <c r="N201" s="190"/>
      <c r="O201" s="181"/>
      <c r="P201" s="181"/>
      <c r="Q201" s="181"/>
    </row>
    <row r="202" spans="1:17" ht="21.75" customHeight="1" x14ac:dyDescent="0.25">
      <c r="A202" s="24" t="s">
        <v>178</v>
      </c>
      <c r="B202" s="24"/>
      <c r="C202" s="24"/>
      <c r="D202" s="24"/>
      <c r="E202" s="24"/>
      <c r="F202" s="23">
        <f t="shared" ref="F202:F238" si="19">+SUM(G202:J202)</f>
        <v>41802</v>
      </c>
      <c r="G202" s="38">
        <v>24241</v>
      </c>
      <c r="H202" s="38">
        <v>10797</v>
      </c>
      <c r="I202" s="38">
        <v>3704</v>
      </c>
      <c r="J202" s="38">
        <v>3060</v>
      </c>
      <c r="K202" s="3"/>
      <c r="L202" s="18"/>
      <c r="M202" s="190"/>
      <c r="N202" s="190"/>
      <c r="O202" s="37"/>
      <c r="P202" s="37"/>
      <c r="Q202" s="37"/>
    </row>
    <row r="203" spans="1:17" ht="21.75" customHeight="1" x14ac:dyDescent="0.25">
      <c r="A203" s="34" t="s">
        <v>177</v>
      </c>
      <c r="B203" s="34"/>
      <c r="C203" s="34"/>
      <c r="D203" s="34"/>
      <c r="E203" s="34"/>
      <c r="F203" s="36">
        <f t="shared" si="19"/>
        <v>40439</v>
      </c>
      <c r="G203" s="35">
        <v>0</v>
      </c>
      <c r="H203" s="35">
        <v>31875</v>
      </c>
      <c r="I203" s="35">
        <v>5165</v>
      </c>
      <c r="J203" s="35">
        <v>3399</v>
      </c>
      <c r="K203" s="3"/>
      <c r="L203" s="18"/>
      <c r="M203" s="190"/>
      <c r="N203" s="190"/>
      <c r="O203" s="37"/>
      <c r="P203" s="37"/>
      <c r="Q203" s="37"/>
    </row>
    <row r="204" spans="1:17" ht="21.75" customHeight="1" x14ac:dyDescent="0.25">
      <c r="A204" s="34" t="s">
        <v>176</v>
      </c>
      <c r="B204" s="34"/>
      <c r="C204" s="34"/>
      <c r="D204" s="34"/>
      <c r="E204" s="34"/>
      <c r="F204" s="36">
        <f t="shared" si="19"/>
        <v>114513</v>
      </c>
      <c r="G204" s="35">
        <v>0</v>
      </c>
      <c r="H204" s="35">
        <v>24352</v>
      </c>
      <c r="I204" s="35">
        <v>39071</v>
      </c>
      <c r="J204" s="35">
        <v>51090</v>
      </c>
      <c r="K204" s="3"/>
      <c r="L204" s="18"/>
      <c r="M204" s="29"/>
      <c r="N204" s="28"/>
      <c r="O204" s="27"/>
      <c r="P204" s="27"/>
      <c r="Q204" s="27"/>
    </row>
    <row r="205" spans="1:17" ht="21.75" customHeight="1" x14ac:dyDescent="0.25">
      <c r="A205" s="34" t="s">
        <v>175</v>
      </c>
      <c r="B205" s="34"/>
      <c r="C205" s="34"/>
      <c r="D205" s="34"/>
      <c r="E205" s="34"/>
      <c r="F205" s="36">
        <f t="shared" si="19"/>
        <v>6988</v>
      </c>
      <c r="G205" s="35">
        <v>0</v>
      </c>
      <c r="H205" s="35">
        <v>6241</v>
      </c>
      <c r="I205" s="35">
        <v>446</v>
      </c>
      <c r="J205" s="35">
        <v>301</v>
      </c>
      <c r="K205" s="3"/>
      <c r="L205" s="18"/>
      <c r="M205" s="29"/>
      <c r="N205" s="28"/>
      <c r="O205" s="27"/>
      <c r="P205" s="27"/>
      <c r="Q205" s="27"/>
    </row>
    <row r="206" spans="1:17" ht="21.75" customHeight="1" x14ac:dyDescent="0.25">
      <c r="A206" s="34" t="s">
        <v>174</v>
      </c>
      <c r="B206" s="34"/>
      <c r="C206" s="34"/>
      <c r="D206" s="34"/>
      <c r="E206" s="34"/>
      <c r="F206" s="36">
        <f t="shared" si="19"/>
        <v>42350</v>
      </c>
      <c r="G206" s="35">
        <v>0</v>
      </c>
      <c r="H206" s="35">
        <v>12789</v>
      </c>
      <c r="I206" s="35">
        <v>26797</v>
      </c>
      <c r="J206" s="35">
        <v>2764</v>
      </c>
      <c r="K206" s="3"/>
      <c r="L206" s="18"/>
      <c r="M206" s="29"/>
      <c r="N206" s="28"/>
      <c r="O206" s="27"/>
      <c r="P206" s="27"/>
      <c r="Q206" s="27"/>
    </row>
    <row r="207" spans="1:17" ht="21.75" customHeight="1" x14ac:dyDescent="0.25">
      <c r="A207" s="34" t="s">
        <v>173</v>
      </c>
      <c r="B207" s="34"/>
      <c r="C207" s="34"/>
      <c r="D207" s="34"/>
      <c r="E207" s="34"/>
      <c r="F207" s="36">
        <f t="shared" si="19"/>
        <v>26519</v>
      </c>
      <c r="G207" s="35">
        <v>0</v>
      </c>
      <c r="H207" s="35">
        <v>4171</v>
      </c>
      <c r="I207" s="35">
        <v>20530</v>
      </c>
      <c r="J207" s="35">
        <v>1818</v>
      </c>
      <c r="K207" s="3"/>
      <c r="L207" s="18"/>
      <c r="M207" s="29"/>
      <c r="N207" s="28"/>
      <c r="O207" s="27"/>
      <c r="P207" s="27"/>
      <c r="Q207" s="27"/>
    </row>
    <row r="208" spans="1:17" ht="21.75" customHeight="1" x14ac:dyDescent="0.25">
      <c r="A208" s="34" t="s">
        <v>172</v>
      </c>
      <c r="B208" s="34"/>
      <c r="C208" s="34"/>
      <c r="D208" s="34"/>
      <c r="E208" s="34"/>
      <c r="F208" s="36">
        <f t="shared" si="19"/>
        <v>3383</v>
      </c>
      <c r="G208" s="35">
        <v>0</v>
      </c>
      <c r="H208" s="35">
        <v>395</v>
      </c>
      <c r="I208" s="35">
        <v>2890</v>
      </c>
      <c r="J208" s="35">
        <v>98</v>
      </c>
      <c r="K208" s="3"/>
      <c r="L208" s="18"/>
      <c r="M208" s="29"/>
      <c r="N208" s="28"/>
      <c r="O208" s="27"/>
      <c r="P208" s="27"/>
      <c r="Q208" s="27"/>
    </row>
    <row r="209" spans="1:17" ht="21.75" customHeight="1" x14ac:dyDescent="0.25">
      <c r="A209" s="34" t="s">
        <v>171</v>
      </c>
      <c r="B209" s="34"/>
      <c r="C209" s="34"/>
      <c r="D209" s="34"/>
      <c r="E209" s="34"/>
      <c r="F209" s="36">
        <f t="shared" si="19"/>
        <v>456</v>
      </c>
      <c r="G209" s="35">
        <v>0</v>
      </c>
      <c r="H209" s="35">
        <v>82</v>
      </c>
      <c r="I209" s="35">
        <v>327</v>
      </c>
      <c r="J209" s="35">
        <v>47</v>
      </c>
      <c r="K209" s="3"/>
      <c r="L209" s="18"/>
      <c r="M209" s="29"/>
      <c r="N209" s="28"/>
      <c r="O209" s="27"/>
      <c r="P209" s="27"/>
      <c r="Q209" s="27"/>
    </row>
    <row r="210" spans="1:17" ht="21.75" customHeight="1" x14ac:dyDescent="0.25">
      <c r="A210" s="34" t="s">
        <v>170</v>
      </c>
      <c r="B210" s="34"/>
      <c r="C210" s="34"/>
      <c r="D210" s="34"/>
      <c r="E210" s="34"/>
      <c r="F210" s="36">
        <f t="shared" si="19"/>
        <v>36129</v>
      </c>
      <c r="G210" s="35">
        <v>0</v>
      </c>
      <c r="H210" s="35">
        <v>13330</v>
      </c>
      <c r="I210" s="35">
        <v>17976</v>
      </c>
      <c r="J210" s="35">
        <v>4823</v>
      </c>
      <c r="K210" s="3"/>
      <c r="L210" s="18"/>
      <c r="M210" s="29"/>
      <c r="N210" s="28"/>
      <c r="O210" s="27"/>
      <c r="P210" s="27"/>
      <c r="Q210" s="27"/>
    </row>
    <row r="211" spans="1:17" ht="21.75" customHeight="1" x14ac:dyDescent="0.25">
      <c r="A211" s="34" t="s">
        <v>169</v>
      </c>
      <c r="B211" s="34"/>
      <c r="C211" s="34"/>
      <c r="D211" s="34"/>
      <c r="E211" s="34"/>
      <c r="F211" s="36">
        <f t="shared" si="19"/>
        <v>9650</v>
      </c>
      <c r="G211" s="35">
        <v>0</v>
      </c>
      <c r="H211" s="35">
        <v>1150</v>
      </c>
      <c r="I211" s="35">
        <v>8111</v>
      </c>
      <c r="J211" s="35">
        <v>389</v>
      </c>
      <c r="K211" s="3"/>
      <c r="L211" s="18"/>
      <c r="M211" s="29"/>
      <c r="N211" s="28"/>
      <c r="O211" s="27"/>
      <c r="P211" s="27"/>
      <c r="Q211" s="27"/>
    </row>
    <row r="212" spans="1:17" ht="21.75" customHeight="1" x14ac:dyDescent="0.25">
      <c r="A212" s="34" t="s">
        <v>168</v>
      </c>
      <c r="B212" s="34"/>
      <c r="C212" s="34"/>
      <c r="D212" s="34"/>
      <c r="E212" s="34"/>
      <c r="F212" s="36">
        <f t="shared" si="19"/>
        <v>292</v>
      </c>
      <c r="G212" s="35">
        <v>0</v>
      </c>
      <c r="H212" s="35">
        <v>50</v>
      </c>
      <c r="I212" s="35">
        <v>177</v>
      </c>
      <c r="J212" s="35">
        <v>65</v>
      </c>
      <c r="K212" s="3"/>
      <c r="L212" s="18"/>
      <c r="M212" s="29"/>
      <c r="N212" s="28"/>
      <c r="O212" s="27"/>
      <c r="P212" s="27"/>
      <c r="Q212" s="27"/>
    </row>
    <row r="213" spans="1:17" ht="30" customHeight="1" x14ac:dyDescent="0.25">
      <c r="A213" s="193" t="s">
        <v>167</v>
      </c>
      <c r="B213" s="193"/>
      <c r="C213" s="193"/>
      <c r="D213" s="193"/>
      <c r="E213" s="193"/>
      <c r="F213" s="36">
        <f t="shared" si="19"/>
        <v>19973</v>
      </c>
      <c r="G213" s="35">
        <v>0</v>
      </c>
      <c r="H213" s="35">
        <v>18385</v>
      </c>
      <c r="I213" s="35">
        <v>1379</v>
      </c>
      <c r="J213" s="35">
        <v>209</v>
      </c>
      <c r="K213" s="3"/>
      <c r="L213" s="18"/>
      <c r="M213" s="29"/>
      <c r="N213" s="28"/>
      <c r="O213" s="27"/>
      <c r="P213" s="27"/>
      <c r="Q213" s="27"/>
    </row>
    <row r="214" spans="1:17" ht="30" customHeight="1" x14ac:dyDescent="0.25">
      <c r="A214" s="193" t="s">
        <v>166</v>
      </c>
      <c r="B214" s="193"/>
      <c r="C214" s="193"/>
      <c r="D214" s="193"/>
      <c r="E214" s="193"/>
      <c r="F214" s="36">
        <f t="shared" si="19"/>
        <v>226</v>
      </c>
      <c r="G214" s="35">
        <v>0</v>
      </c>
      <c r="H214" s="35">
        <v>143</v>
      </c>
      <c r="I214" s="35">
        <v>52</v>
      </c>
      <c r="J214" s="35">
        <v>31</v>
      </c>
      <c r="K214" s="3"/>
      <c r="L214" s="18"/>
      <c r="M214" s="29"/>
      <c r="N214" s="28"/>
      <c r="O214" s="27"/>
      <c r="P214" s="27"/>
      <c r="Q214" s="27"/>
    </row>
    <row r="215" spans="1:17" ht="21.75" customHeight="1" x14ac:dyDescent="0.25">
      <c r="A215" s="34" t="s">
        <v>165</v>
      </c>
      <c r="B215" s="34"/>
      <c r="C215" s="34"/>
      <c r="D215" s="34"/>
      <c r="E215" s="34"/>
      <c r="F215" s="36">
        <f t="shared" si="19"/>
        <v>7232</v>
      </c>
      <c r="G215" s="35">
        <v>0</v>
      </c>
      <c r="H215" s="35">
        <v>2088</v>
      </c>
      <c r="I215" s="35">
        <v>2146</v>
      </c>
      <c r="J215" s="35">
        <v>2998</v>
      </c>
      <c r="K215" s="3"/>
      <c r="L215" s="18"/>
      <c r="M215" s="29"/>
      <c r="N215" s="28"/>
      <c r="O215" s="27"/>
      <c r="P215" s="27"/>
      <c r="Q215" s="27"/>
    </row>
    <row r="216" spans="1:17" ht="21.75" customHeight="1" x14ac:dyDescent="0.25">
      <c r="A216" s="34" t="s">
        <v>164</v>
      </c>
      <c r="B216" s="34"/>
      <c r="C216" s="34"/>
      <c r="D216" s="34"/>
      <c r="E216" s="34"/>
      <c r="F216" s="36">
        <f t="shared" si="19"/>
        <v>367</v>
      </c>
      <c r="G216" s="35">
        <v>0</v>
      </c>
      <c r="H216" s="35">
        <v>228</v>
      </c>
      <c r="I216" s="35">
        <v>139</v>
      </c>
      <c r="J216" s="35">
        <v>0</v>
      </c>
      <c r="K216" s="3"/>
      <c r="L216" s="18"/>
      <c r="M216" s="29"/>
      <c r="N216" s="28"/>
      <c r="O216" s="27"/>
      <c r="P216" s="27"/>
      <c r="Q216" s="27"/>
    </row>
    <row r="217" spans="1:17" ht="21.75" customHeight="1" x14ac:dyDescent="0.25">
      <c r="A217" s="34" t="s">
        <v>163</v>
      </c>
      <c r="B217" s="34"/>
      <c r="C217" s="34"/>
      <c r="D217" s="34"/>
      <c r="E217" s="34"/>
      <c r="F217" s="36">
        <f t="shared" si="19"/>
        <v>27062</v>
      </c>
      <c r="G217" s="35">
        <v>0</v>
      </c>
      <c r="H217" s="35">
        <v>525</v>
      </c>
      <c r="I217" s="35">
        <v>333</v>
      </c>
      <c r="J217" s="35">
        <v>26204</v>
      </c>
      <c r="K217" s="3"/>
      <c r="L217" s="18"/>
      <c r="M217" s="29"/>
      <c r="N217" s="28"/>
      <c r="O217" s="27"/>
      <c r="P217" s="27"/>
      <c r="Q217" s="27"/>
    </row>
    <row r="218" spans="1:17" ht="21.75" customHeight="1" x14ac:dyDescent="0.25">
      <c r="A218" s="34" t="s">
        <v>162</v>
      </c>
      <c r="B218" s="34"/>
      <c r="C218" s="34"/>
      <c r="D218" s="34"/>
      <c r="E218" s="34"/>
      <c r="F218" s="36">
        <f t="shared" si="19"/>
        <v>5832</v>
      </c>
      <c r="G218" s="35">
        <v>0</v>
      </c>
      <c r="H218" s="35">
        <v>85</v>
      </c>
      <c r="I218" s="35">
        <v>79</v>
      </c>
      <c r="J218" s="35">
        <v>5668</v>
      </c>
      <c r="K218" s="3"/>
      <c r="L218" s="18"/>
      <c r="M218" s="29"/>
      <c r="N218" s="28"/>
      <c r="O218" s="27"/>
      <c r="P218" s="27"/>
      <c r="Q218" s="27"/>
    </row>
    <row r="219" spans="1:17" ht="21.75" customHeight="1" x14ac:dyDescent="0.25">
      <c r="A219" s="34" t="s">
        <v>161</v>
      </c>
      <c r="B219" s="34"/>
      <c r="C219" s="34"/>
      <c r="D219" s="34"/>
      <c r="E219" s="34"/>
      <c r="F219" s="36">
        <f t="shared" si="19"/>
        <v>673</v>
      </c>
      <c r="G219" s="35">
        <v>0</v>
      </c>
      <c r="H219" s="35">
        <v>7</v>
      </c>
      <c r="I219" s="35">
        <v>12</v>
      </c>
      <c r="J219" s="35">
        <v>654</v>
      </c>
      <c r="K219" s="3"/>
      <c r="L219" s="18"/>
      <c r="M219" s="29"/>
      <c r="N219" s="28"/>
      <c r="O219" s="27"/>
      <c r="P219" s="27"/>
      <c r="Q219" s="27"/>
    </row>
    <row r="220" spans="1:17" ht="21.75" customHeight="1" x14ac:dyDescent="0.25">
      <c r="A220" s="34" t="s">
        <v>160</v>
      </c>
      <c r="B220" s="34"/>
      <c r="C220" s="34"/>
      <c r="D220" s="34"/>
      <c r="E220" s="34"/>
      <c r="F220" s="36">
        <f t="shared" si="19"/>
        <v>517</v>
      </c>
      <c r="G220" s="35">
        <v>0</v>
      </c>
      <c r="H220" s="35">
        <v>4</v>
      </c>
      <c r="I220" s="35">
        <v>10</v>
      </c>
      <c r="J220" s="35">
        <v>503</v>
      </c>
      <c r="K220" s="3"/>
      <c r="L220" s="18"/>
      <c r="M220" s="29"/>
      <c r="N220" s="28"/>
      <c r="O220" s="27"/>
      <c r="P220" s="27"/>
      <c r="Q220" s="27"/>
    </row>
    <row r="221" spans="1:17" ht="21.75" customHeight="1" x14ac:dyDescent="0.25">
      <c r="A221" s="34" t="s">
        <v>159</v>
      </c>
      <c r="B221" s="34"/>
      <c r="C221" s="34"/>
      <c r="D221" s="34"/>
      <c r="E221" s="34"/>
      <c r="F221" s="36">
        <f t="shared" si="19"/>
        <v>546</v>
      </c>
      <c r="G221" s="35">
        <v>0</v>
      </c>
      <c r="H221" s="35">
        <v>49</v>
      </c>
      <c r="I221" s="35">
        <v>48</v>
      </c>
      <c r="J221" s="35">
        <v>449</v>
      </c>
      <c r="K221" s="3"/>
      <c r="L221" s="18"/>
      <c r="M221" s="29"/>
      <c r="N221" s="28"/>
      <c r="O221" s="27"/>
      <c r="P221" s="27"/>
      <c r="Q221" s="27"/>
    </row>
    <row r="222" spans="1:17" ht="21.75" customHeight="1" x14ac:dyDescent="0.25">
      <c r="A222" s="34" t="s">
        <v>158</v>
      </c>
      <c r="B222" s="34"/>
      <c r="C222" s="34"/>
      <c r="D222" s="34"/>
      <c r="E222" s="34"/>
      <c r="F222" s="36">
        <f t="shared" si="19"/>
        <v>19407</v>
      </c>
      <c r="G222" s="35">
        <v>0</v>
      </c>
      <c r="H222" s="35">
        <v>19407</v>
      </c>
      <c r="I222" s="35">
        <v>0</v>
      </c>
      <c r="J222" s="35">
        <v>0</v>
      </c>
      <c r="K222" s="3"/>
      <c r="L222" s="18"/>
      <c r="M222" s="29"/>
      <c r="N222" s="28"/>
      <c r="O222" s="27"/>
      <c r="P222" s="27"/>
      <c r="Q222" s="27"/>
    </row>
    <row r="223" spans="1:17" ht="21.75" customHeight="1" x14ac:dyDescent="0.25">
      <c r="A223" s="34" t="s">
        <v>157</v>
      </c>
      <c r="B223" s="34"/>
      <c r="C223" s="34"/>
      <c r="D223" s="34"/>
      <c r="E223" s="34"/>
      <c r="F223" s="36">
        <f t="shared" si="19"/>
        <v>34359</v>
      </c>
      <c r="G223" s="35">
        <v>0</v>
      </c>
      <c r="H223" s="35">
        <v>34359</v>
      </c>
      <c r="I223" s="35">
        <v>0</v>
      </c>
      <c r="J223" s="35">
        <v>0</v>
      </c>
      <c r="K223" s="3"/>
      <c r="L223" s="18"/>
      <c r="M223" s="29"/>
      <c r="N223" s="28"/>
      <c r="O223" s="27"/>
      <c r="P223" s="27"/>
      <c r="Q223" s="27"/>
    </row>
    <row r="224" spans="1:17" ht="21.75" customHeight="1" x14ac:dyDescent="0.25">
      <c r="A224" s="34" t="s">
        <v>156</v>
      </c>
      <c r="B224" s="34"/>
      <c r="C224" s="34"/>
      <c r="D224" s="34"/>
      <c r="E224" s="34"/>
      <c r="F224" s="36">
        <f t="shared" si="19"/>
        <v>32924</v>
      </c>
      <c r="G224" s="35">
        <v>0</v>
      </c>
      <c r="H224" s="35">
        <v>32924</v>
      </c>
      <c r="I224" s="35">
        <v>0</v>
      </c>
      <c r="J224" s="35">
        <v>0</v>
      </c>
      <c r="K224" s="3"/>
      <c r="L224" s="18"/>
      <c r="M224" s="29"/>
      <c r="N224" s="28"/>
      <c r="O224" s="27"/>
      <c r="P224" s="27"/>
      <c r="Q224" s="27"/>
    </row>
    <row r="225" spans="1:17" ht="21.75" customHeight="1" x14ac:dyDescent="0.25">
      <c r="A225" s="34" t="s">
        <v>155</v>
      </c>
      <c r="B225" s="34"/>
      <c r="C225" s="34"/>
      <c r="D225" s="34"/>
      <c r="E225" s="34"/>
      <c r="F225" s="36">
        <f t="shared" si="19"/>
        <v>53339</v>
      </c>
      <c r="G225" s="35">
        <v>0</v>
      </c>
      <c r="H225" s="35">
        <v>15769</v>
      </c>
      <c r="I225" s="35">
        <v>25462</v>
      </c>
      <c r="J225" s="35">
        <v>12108</v>
      </c>
      <c r="K225" s="3"/>
      <c r="L225" s="18"/>
      <c r="M225" s="29"/>
      <c r="N225" s="28"/>
      <c r="O225" s="27"/>
      <c r="P225" s="27"/>
      <c r="Q225" s="27"/>
    </row>
    <row r="226" spans="1:17" ht="21.75" customHeight="1" x14ac:dyDescent="0.25">
      <c r="A226" s="34" t="s">
        <v>154</v>
      </c>
      <c r="B226" s="34"/>
      <c r="C226" s="34"/>
      <c r="D226" s="34"/>
      <c r="E226" s="34"/>
      <c r="F226" s="36">
        <f t="shared" si="19"/>
        <v>25684</v>
      </c>
      <c r="G226" s="35">
        <v>0</v>
      </c>
      <c r="H226" s="35">
        <v>6144</v>
      </c>
      <c r="I226" s="35">
        <v>17524</v>
      </c>
      <c r="J226" s="35">
        <v>2016</v>
      </c>
      <c r="K226" s="3"/>
      <c r="L226" s="18"/>
      <c r="M226" s="29"/>
      <c r="N226" s="28"/>
      <c r="O226" s="27"/>
      <c r="P226" s="27"/>
      <c r="Q226" s="27"/>
    </row>
    <row r="227" spans="1:17" ht="21.75" customHeight="1" x14ac:dyDescent="0.25">
      <c r="A227" s="34" t="s">
        <v>153</v>
      </c>
      <c r="B227" s="34"/>
      <c r="C227" s="34"/>
      <c r="D227" s="34"/>
      <c r="E227" s="34"/>
      <c r="F227" s="36">
        <f t="shared" si="19"/>
        <v>3501</v>
      </c>
      <c r="G227" s="35">
        <v>0</v>
      </c>
      <c r="H227" s="35">
        <v>210</v>
      </c>
      <c r="I227" s="35">
        <v>3251</v>
      </c>
      <c r="J227" s="35">
        <v>40</v>
      </c>
      <c r="K227" s="3"/>
      <c r="L227" s="18"/>
      <c r="M227" s="29"/>
      <c r="N227" s="28"/>
      <c r="O227" s="27"/>
      <c r="P227" s="27"/>
      <c r="Q227" s="27"/>
    </row>
    <row r="228" spans="1:17" ht="21.75" customHeight="1" x14ac:dyDescent="0.25">
      <c r="A228" s="34" t="s">
        <v>152</v>
      </c>
      <c r="B228" s="34"/>
      <c r="C228" s="34"/>
      <c r="D228" s="34"/>
      <c r="E228" s="34"/>
      <c r="F228" s="36">
        <f t="shared" si="19"/>
        <v>23184</v>
      </c>
      <c r="G228" s="35">
        <v>0</v>
      </c>
      <c r="H228" s="35">
        <v>0</v>
      </c>
      <c r="I228" s="35">
        <v>23184</v>
      </c>
      <c r="J228" s="35">
        <v>0</v>
      </c>
      <c r="K228" s="3"/>
      <c r="L228" s="18"/>
      <c r="M228" s="29"/>
      <c r="N228" s="28"/>
      <c r="O228" s="27"/>
      <c r="P228" s="27"/>
      <c r="Q228" s="27"/>
    </row>
    <row r="229" spans="1:17" ht="21.75" customHeight="1" x14ac:dyDescent="0.25">
      <c r="A229" s="34" t="s">
        <v>151</v>
      </c>
      <c r="B229" s="34"/>
      <c r="C229" s="34"/>
      <c r="D229" s="34"/>
      <c r="E229" s="34"/>
      <c r="F229" s="36">
        <f t="shared" si="19"/>
        <v>1577</v>
      </c>
      <c r="G229" s="35">
        <v>0</v>
      </c>
      <c r="H229" s="35">
        <v>0</v>
      </c>
      <c r="I229" s="35">
        <v>1577</v>
      </c>
      <c r="J229" s="35">
        <v>0</v>
      </c>
      <c r="K229" s="3"/>
      <c r="L229" s="18"/>
      <c r="M229" s="29"/>
      <c r="N229" s="28"/>
      <c r="O229" s="27"/>
      <c r="P229" s="27"/>
      <c r="Q229" s="27"/>
    </row>
    <row r="230" spans="1:17" ht="21.75" customHeight="1" x14ac:dyDescent="0.25">
      <c r="A230" s="34" t="s">
        <v>150</v>
      </c>
      <c r="B230" s="34"/>
      <c r="C230" s="34"/>
      <c r="D230" s="34"/>
      <c r="E230" s="34"/>
      <c r="F230" s="36">
        <f t="shared" si="19"/>
        <v>24231</v>
      </c>
      <c r="G230" s="35">
        <v>0</v>
      </c>
      <c r="H230" s="35">
        <v>0</v>
      </c>
      <c r="I230" s="35">
        <v>24231</v>
      </c>
      <c r="J230" s="35">
        <v>0</v>
      </c>
      <c r="K230" s="3"/>
      <c r="L230" s="18"/>
      <c r="M230" s="29"/>
      <c r="N230" s="28"/>
      <c r="O230" s="27"/>
      <c r="P230" s="27"/>
      <c r="Q230" s="27"/>
    </row>
    <row r="231" spans="1:17" ht="21.75" customHeight="1" x14ac:dyDescent="0.25">
      <c r="A231" s="34" t="s">
        <v>149</v>
      </c>
      <c r="B231" s="34"/>
      <c r="C231" s="34"/>
      <c r="D231" s="34"/>
      <c r="E231" s="34"/>
      <c r="F231" s="36">
        <f t="shared" si="19"/>
        <v>11848</v>
      </c>
      <c r="G231" s="35">
        <v>0</v>
      </c>
      <c r="H231" s="35">
        <v>123</v>
      </c>
      <c r="I231" s="35">
        <v>124</v>
      </c>
      <c r="J231" s="35">
        <v>11601</v>
      </c>
      <c r="K231" s="3"/>
      <c r="L231" s="18"/>
      <c r="M231" s="29"/>
      <c r="N231" s="28"/>
      <c r="O231" s="27"/>
      <c r="P231" s="27"/>
      <c r="Q231" s="27"/>
    </row>
    <row r="232" spans="1:17" ht="21.75" customHeight="1" x14ac:dyDescent="0.25">
      <c r="A232" s="34" t="s">
        <v>148</v>
      </c>
      <c r="B232" s="34"/>
      <c r="C232" s="34"/>
      <c r="D232" s="34"/>
      <c r="E232" s="34"/>
      <c r="F232" s="36">
        <f t="shared" si="19"/>
        <v>1467</v>
      </c>
      <c r="G232" s="35">
        <v>0</v>
      </c>
      <c r="H232" s="35">
        <v>16</v>
      </c>
      <c r="I232" s="35">
        <v>16</v>
      </c>
      <c r="J232" s="35">
        <v>1435</v>
      </c>
      <c r="K232" s="3"/>
      <c r="L232" s="18"/>
      <c r="M232" s="29"/>
      <c r="N232" s="28"/>
      <c r="O232" s="27"/>
      <c r="P232" s="27"/>
      <c r="Q232" s="27"/>
    </row>
    <row r="233" spans="1:17" ht="21.75" customHeight="1" x14ac:dyDescent="0.25">
      <c r="A233" s="34" t="s">
        <v>147</v>
      </c>
      <c r="B233" s="34"/>
      <c r="C233" s="34"/>
      <c r="D233" s="34"/>
      <c r="E233" s="34"/>
      <c r="F233" s="36">
        <f t="shared" si="19"/>
        <v>1338</v>
      </c>
      <c r="G233" s="35">
        <v>0</v>
      </c>
      <c r="H233" s="35">
        <v>15</v>
      </c>
      <c r="I233" s="35">
        <v>13</v>
      </c>
      <c r="J233" s="35">
        <v>1310</v>
      </c>
      <c r="K233" s="3"/>
      <c r="L233" s="18"/>
      <c r="M233" s="29"/>
      <c r="N233" s="28"/>
      <c r="O233" s="27"/>
      <c r="P233" s="27"/>
      <c r="Q233" s="27"/>
    </row>
    <row r="234" spans="1:17" ht="21.75" customHeight="1" x14ac:dyDescent="0.25">
      <c r="A234" s="34" t="s">
        <v>146</v>
      </c>
      <c r="B234" s="34"/>
      <c r="C234" s="34"/>
      <c r="D234" s="34"/>
      <c r="E234" s="34"/>
      <c r="F234" s="36">
        <f t="shared" si="19"/>
        <v>198</v>
      </c>
      <c r="G234" s="35">
        <v>0</v>
      </c>
      <c r="H234" s="35">
        <v>27</v>
      </c>
      <c r="I234" s="35">
        <v>30</v>
      </c>
      <c r="J234" s="35">
        <v>141</v>
      </c>
      <c r="K234" s="3"/>
      <c r="L234" s="18"/>
      <c r="M234" s="29"/>
      <c r="N234" s="28"/>
      <c r="O234" s="27"/>
      <c r="P234" s="27"/>
      <c r="Q234" s="27"/>
    </row>
    <row r="235" spans="1:17" ht="21.75" customHeight="1" x14ac:dyDescent="0.25">
      <c r="A235" s="34" t="s">
        <v>145</v>
      </c>
      <c r="B235" s="34"/>
      <c r="C235" s="34"/>
      <c r="D235" s="34"/>
      <c r="E235" s="34"/>
      <c r="F235" s="36">
        <f t="shared" si="19"/>
        <v>63697</v>
      </c>
      <c r="G235" s="35">
        <v>0</v>
      </c>
      <c r="H235" s="35">
        <v>23293</v>
      </c>
      <c r="I235" s="35">
        <v>20376</v>
      </c>
      <c r="J235" s="35">
        <v>20028</v>
      </c>
      <c r="K235" s="3"/>
      <c r="L235" s="18"/>
      <c r="M235" s="29"/>
      <c r="N235" s="28"/>
      <c r="O235" s="27"/>
      <c r="P235" s="27"/>
      <c r="Q235" s="27"/>
    </row>
    <row r="236" spans="1:17" ht="21.75" customHeight="1" x14ac:dyDescent="0.25">
      <c r="A236" s="34" t="s">
        <v>144</v>
      </c>
      <c r="B236" s="34"/>
      <c r="C236" s="34"/>
      <c r="D236" s="34"/>
      <c r="E236" s="34"/>
      <c r="F236" s="36">
        <f t="shared" si="19"/>
        <v>79069</v>
      </c>
      <c r="G236" s="35">
        <v>0</v>
      </c>
      <c r="H236" s="35">
        <v>24032</v>
      </c>
      <c r="I236" s="35">
        <v>18966</v>
      </c>
      <c r="J236" s="35">
        <v>36071</v>
      </c>
      <c r="K236" s="3"/>
      <c r="L236" s="18"/>
      <c r="M236" s="29"/>
      <c r="N236" s="28"/>
      <c r="O236" s="27"/>
      <c r="P236" s="27"/>
      <c r="Q236" s="27"/>
    </row>
    <row r="237" spans="1:17" ht="21.75" customHeight="1" x14ac:dyDescent="0.25">
      <c r="A237" s="34" t="s">
        <v>143</v>
      </c>
      <c r="B237" s="34"/>
      <c r="C237" s="34"/>
      <c r="D237" s="34"/>
      <c r="E237" s="34"/>
      <c r="F237" s="36">
        <f t="shared" si="19"/>
        <v>529</v>
      </c>
      <c r="G237" s="35">
        <v>0</v>
      </c>
      <c r="H237" s="35">
        <v>199</v>
      </c>
      <c r="I237" s="35">
        <v>147</v>
      </c>
      <c r="J237" s="35">
        <v>183</v>
      </c>
      <c r="K237" s="3"/>
      <c r="L237" s="18"/>
      <c r="M237" s="29"/>
      <c r="N237" s="28"/>
      <c r="O237" s="27"/>
      <c r="P237" s="27"/>
      <c r="Q237" s="27"/>
    </row>
    <row r="238" spans="1:17" ht="21.75" customHeight="1" x14ac:dyDescent="0.25">
      <c r="A238" s="34" t="s">
        <v>142</v>
      </c>
      <c r="B238" s="33"/>
      <c r="C238" s="33"/>
      <c r="D238" s="33"/>
      <c r="E238" s="33"/>
      <c r="F238" s="32">
        <f t="shared" si="19"/>
        <v>232</v>
      </c>
      <c r="G238" s="31">
        <v>0</v>
      </c>
      <c r="H238" s="31">
        <v>37</v>
      </c>
      <c r="I238" s="31">
        <v>175</v>
      </c>
      <c r="J238" s="31">
        <v>20</v>
      </c>
      <c r="K238" s="3"/>
      <c r="L238" s="18"/>
      <c r="M238" s="29"/>
      <c r="N238" s="28"/>
      <c r="O238" s="27"/>
      <c r="P238" s="27"/>
      <c r="Q238" s="27"/>
    </row>
    <row r="239" spans="1:17" ht="21.75" customHeight="1" x14ac:dyDescent="0.25">
      <c r="A239" s="177" t="s">
        <v>2</v>
      </c>
      <c r="B239" s="177"/>
      <c r="C239" s="177"/>
      <c r="D239" s="177"/>
      <c r="E239" s="177"/>
      <c r="F239" s="5">
        <f>SUM(F202:F238)</f>
        <v>761533</v>
      </c>
      <c r="G239" s="5">
        <f>SUM(G202:G238)</f>
        <v>24241</v>
      </c>
      <c r="H239" s="5">
        <f>SUM(H202:H238)</f>
        <v>283301</v>
      </c>
      <c r="I239" s="5">
        <f>SUM(I202:I238)</f>
        <v>264468</v>
      </c>
      <c r="J239" s="5">
        <f>SUM(J202:J238)</f>
        <v>189523</v>
      </c>
      <c r="K239" s="3"/>
      <c r="L239" s="18"/>
      <c r="M239" s="29"/>
      <c r="N239" s="28"/>
      <c r="O239" s="27"/>
      <c r="P239" s="27"/>
      <c r="Q239" s="27"/>
    </row>
    <row r="240" spans="1:17" ht="21.75" customHeight="1" x14ac:dyDescent="0.25">
      <c r="A240" s="191" t="s">
        <v>60</v>
      </c>
      <c r="B240" s="191"/>
      <c r="C240" s="191"/>
      <c r="D240" s="191"/>
      <c r="E240" s="191"/>
      <c r="F240" s="30">
        <f>SUM(G240:J240)</f>
        <v>1</v>
      </c>
      <c r="G240" s="30">
        <f>+G239/$F$239</f>
        <v>3.1831844450601617E-2</v>
      </c>
      <c r="H240" s="30">
        <f>+H239/$F$239</f>
        <v>0.37201408212119502</v>
      </c>
      <c r="I240" s="30">
        <f>+I239/$F$239</f>
        <v>0.34728370274170656</v>
      </c>
      <c r="J240" s="30">
        <f>+J239/$F$239</f>
        <v>0.24887037068649684</v>
      </c>
      <c r="K240" s="3"/>
      <c r="L240" s="18"/>
      <c r="M240" s="29"/>
      <c r="N240" s="28"/>
      <c r="O240" s="27"/>
      <c r="P240" s="27"/>
      <c r="Q240" s="27"/>
    </row>
    <row r="241" spans="1:17" x14ac:dyDescent="0.25">
      <c r="A241" s="26" t="s">
        <v>141</v>
      </c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18"/>
      <c r="M241" s="18"/>
      <c r="N241" s="18"/>
      <c r="O241" s="18"/>
      <c r="P241" s="18"/>
      <c r="Q241" s="18"/>
    </row>
    <row r="242" spans="1:17" ht="3.75" customHeight="1" x14ac:dyDescent="0.25">
      <c r="A242" s="26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18"/>
      <c r="M242" s="18"/>
      <c r="N242" s="18"/>
      <c r="O242" s="18"/>
      <c r="P242" s="18"/>
      <c r="Q242" s="18"/>
    </row>
    <row r="243" spans="1:17" ht="3.75" customHeight="1" x14ac:dyDescent="0.25">
      <c r="A243" s="26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18"/>
      <c r="M243" s="18"/>
      <c r="N243" s="18"/>
      <c r="O243" s="18"/>
      <c r="P243" s="18"/>
      <c r="Q243" s="18"/>
    </row>
    <row r="244" spans="1:17" ht="16.5" thickBot="1" x14ac:dyDescent="0.3">
      <c r="A244" s="17" t="s">
        <v>140</v>
      </c>
      <c r="B244" s="16"/>
      <c r="C244" s="16"/>
      <c r="D244" s="16"/>
      <c r="E244" s="16"/>
      <c r="F244" s="16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</row>
    <row r="245" spans="1:17" ht="3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</row>
    <row r="246" spans="1:17" ht="15" customHeight="1" x14ac:dyDescent="0.25">
      <c r="A246" s="192" t="s">
        <v>139</v>
      </c>
      <c r="B246" s="188"/>
      <c r="C246" s="188"/>
      <c r="D246" s="188"/>
      <c r="E246" s="189"/>
      <c r="F246" s="25" t="s">
        <v>2</v>
      </c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</row>
    <row r="247" spans="1:17" ht="15" customHeight="1" x14ac:dyDescent="0.25">
      <c r="A247" s="24" t="s">
        <v>138</v>
      </c>
      <c r="B247" s="24"/>
      <c r="C247" s="24"/>
      <c r="D247" s="24"/>
      <c r="E247" s="24"/>
      <c r="F247" s="23">
        <v>2511</v>
      </c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</row>
    <row r="248" spans="1:17" ht="15" customHeight="1" x14ac:dyDescent="0.25">
      <c r="A248" s="24" t="s">
        <v>137</v>
      </c>
      <c r="B248" s="24"/>
      <c r="C248" s="24"/>
      <c r="D248" s="24"/>
      <c r="E248" s="24"/>
      <c r="F248" s="23">
        <v>4288</v>
      </c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</row>
    <row r="249" spans="1:17" ht="15" customHeight="1" x14ac:dyDescent="0.25">
      <c r="A249" s="24" t="s">
        <v>136</v>
      </c>
      <c r="B249" s="24"/>
      <c r="C249" s="24"/>
      <c r="D249" s="24"/>
      <c r="E249" s="24"/>
      <c r="F249" s="23">
        <v>28369</v>
      </c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</row>
    <row r="250" spans="1:17" ht="15" customHeight="1" x14ac:dyDescent="0.25">
      <c r="A250" s="24" t="s">
        <v>135</v>
      </c>
      <c r="B250" s="24"/>
      <c r="C250" s="24"/>
      <c r="D250" s="24"/>
      <c r="E250" s="24"/>
      <c r="F250" s="23">
        <v>500</v>
      </c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</row>
    <row r="251" spans="1:17" ht="15" customHeight="1" x14ac:dyDescent="0.25">
      <c r="A251" s="24" t="s">
        <v>134</v>
      </c>
      <c r="B251" s="24"/>
      <c r="C251" s="24"/>
      <c r="D251" s="24"/>
      <c r="E251" s="24"/>
      <c r="F251" s="23">
        <v>12119</v>
      </c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</row>
    <row r="252" spans="1:17" ht="15" customHeight="1" x14ac:dyDescent="0.25">
      <c r="A252" s="24" t="s">
        <v>133</v>
      </c>
      <c r="B252" s="24"/>
      <c r="C252" s="24"/>
      <c r="D252" s="24"/>
      <c r="E252" s="24"/>
      <c r="F252" s="23">
        <v>286</v>
      </c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</row>
    <row r="253" spans="1:17" ht="15" customHeight="1" x14ac:dyDescent="0.25">
      <c r="A253" s="24" t="s">
        <v>132</v>
      </c>
      <c r="B253" s="24"/>
      <c r="C253" s="24"/>
      <c r="D253" s="24"/>
      <c r="E253" s="24"/>
      <c r="F253" s="23">
        <v>9104</v>
      </c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</row>
    <row r="254" spans="1:17" ht="15" customHeight="1" x14ac:dyDescent="0.25">
      <c r="A254" s="24" t="s">
        <v>131</v>
      </c>
      <c r="B254" s="24"/>
      <c r="C254" s="24"/>
      <c r="D254" s="24"/>
      <c r="E254" s="24"/>
      <c r="F254" s="23">
        <v>12732</v>
      </c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</row>
    <row r="255" spans="1:17" ht="15" customHeight="1" x14ac:dyDescent="0.25">
      <c r="A255" s="24" t="s">
        <v>130</v>
      </c>
      <c r="B255" s="24"/>
      <c r="C255" s="24"/>
      <c r="D255" s="24"/>
      <c r="E255" s="24"/>
      <c r="F255" s="23">
        <v>203</v>
      </c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</row>
    <row r="256" spans="1:17" ht="15" customHeight="1" x14ac:dyDescent="0.25">
      <c r="A256" s="24" t="s">
        <v>129</v>
      </c>
      <c r="B256" s="24"/>
      <c r="C256" s="24"/>
      <c r="D256" s="24"/>
      <c r="E256" s="24"/>
      <c r="F256" s="23">
        <v>373</v>
      </c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</row>
    <row r="257" spans="1:17" ht="15" customHeight="1" x14ac:dyDescent="0.25">
      <c r="A257" s="24" t="s">
        <v>128</v>
      </c>
      <c r="B257" s="24"/>
      <c r="C257" s="24"/>
      <c r="D257" s="24"/>
      <c r="E257" s="24"/>
      <c r="F257" s="23">
        <v>14218</v>
      </c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</row>
    <row r="258" spans="1:17" ht="15" customHeight="1" x14ac:dyDescent="0.25">
      <c r="A258" s="24" t="s">
        <v>127</v>
      </c>
      <c r="B258" s="24"/>
      <c r="C258" s="24"/>
      <c r="D258" s="24"/>
      <c r="E258" s="24"/>
      <c r="F258" s="23">
        <v>730</v>
      </c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</row>
    <row r="259" spans="1:17" ht="15" customHeight="1" x14ac:dyDescent="0.25">
      <c r="A259" s="24" t="s">
        <v>126</v>
      </c>
      <c r="B259" s="24"/>
      <c r="C259" s="24"/>
      <c r="D259" s="24"/>
      <c r="E259" s="24"/>
      <c r="F259" s="23">
        <v>3148</v>
      </c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</row>
    <row r="260" spans="1:17" ht="15" customHeight="1" x14ac:dyDescent="0.25">
      <c r="A260" s="24" t="s">
        <v>125</v>
      </c>
      <c r="B260" s="24"/>
      <c r="C260" s="24"/>
      <c r="D260" s="24"/>
      <c r="E260" s="24"/>
      <c r="F260" s="23">
        <v>8650</v>
      </c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</row>
    <row r="261" spans="1:17" ht="15" customHeight="1" x14ac:dyDescent="0.25">
      <c r="A261" s="24" t="s">
        <v>124</v>
      </c>
      <c r="B261" s="24"/>
      <c r="C261" s="24"/>
      <c r="D261" s="24"/>
      <c r="E261" s="24"/>
      <c r="F261" s="23">
        <v>1088</v>
      </c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</row>
    <row r="262" spans="1:17" ht="15" customHeight="1" x14ac:dyDescent="0.25">
      <c r="A262" s="24" t="s">
        <v>123</v>
      </c>
      <c r="B262" s="24"/>
      <c r="C262" s="24"/>
      <c r="D262" s="24"/>
      <c r="E262" s="24"/>
      <c r="F262" s="23">
        <v>927</v>
      </c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</row>
    <row r="263" spans="1:17" ht="15" customHeight="1" x14ac:dyDescent="0.25">
      <c r="A263" s="24" t="s">
        <v>122</v>
      </c>
      <c r="B263" s="24"/>
      <c r="C263" s="24"/>
      <c r="D263" s="24"/>
      <c r="E263" s="24"/>
      <c r="F263" s="23">
        <v>396</v>
      </c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</row>
    <row r="264" spans="1:17" ht="15" customHeight="1" x14ac:dyDescent="0.25">
      <c r="A264" s="24" t="s">
        <v>121</v>
      </c>
      <c r="B264" s="24"/>
      <c r="C264" s="24"/>
      <c r="D264" s="24"/>
      <c r="E264" s="24"/>
      <c r="F264" s="23">
        <v>180</v>
      </c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</row>
    <row r="265" spans="1:17" ht="15" customHeight="1" x14ac:dyDescent="0.25">
      <c r="A265" s="24" t="s">
        <v>120</v>
      </c>
      <c r="B265" s="24"/>
      <c r="C265" s="24"/>
      <c r="D265" s="24"/>
      <c r="E265" s="24"/>
      <c r="F265" s="23">
        <v>777</v>
      </c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</row>
    <row r="266" spans="1:17" ht="15" customHeight="1" x14ac:dyDescent="0.25">
      <c r="A266" s="24" t="s">
        <v>119</v>
      </c>
      <c r="B266" s="24"/>
      <c r="C266" s="24"/>
      <c r="D266" s="24"/>
      <c r="E266" s="24"/>
      <c r="F266" s="23">
        <v>920</v>
      </c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</row>
    <row r="267" spans="1:17" ht="15" customHeight="1" x14ac:dyDescent="0.25">
      <c r="A267" s="24" t="s">
        <v>118</v>
      </c>
      <c r="B267" s="24"/>
      <c r="C267" s="24"/>
      <c r="D267" s="24"/>
      <c r="E267" s="24"/>
      <c r="F267" s="23">
        <v>296</v>
      </c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</row>
    <row r="268" spans="1:17" ht="15" customHeight="1" x14ac:dyDescent="0.25">
      <c r="A268" s="24" t="s">
        <v>117</v>
      </c>
      <c r="B268" s="24"/>
      <c r="C268" s="24"/>
      <c r="D268" s="24"/>
      <c r="E268" s="24"/>
      <c r="F268" s="23">
        <v>474</v>
      </c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</row>
    <row r="269" spans="1:17" ht="15" customHeight="1" x14ac:dyDescent="0.25">
      <c r="A269" s="24" t="s">
        <v>116</v>
      </c>
      <c r="B269" s="24"/>
      <c r="C269" s="24"/>
      <c r="D269" s="24"/>
      <c r="E269" s="24"/>
      <c r="F269" s="23">
        <v>63</v>
      </c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</row>
    <row r="270" spans="1:17" ht="15" customHeight="1" x14ac:dyDescent="0.25">
      <c r="A270" s="24" t="s">
        <v>115</v>
      </c>
      <c r="B270" s="24"/>
      <c r="C270" s="24"/>
      <c r="D270" s="24"/>
      <c r="E270" s="24"/>
      <c r="F270" s="23">
        <v>35</v>
      </c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</row>
    <row r="271" spans="1:17" ht="15" customHeight="1" x14ac:dyDescent="0.25">
      <c r="A271" s="24" t="s">
        <v>114</v>
      </c>
      <c r="B271" s="24"/>
      <c r="C271" s="24"/>
      <c r="D271" s="24"/>
      <c r="E271" s="24"/>
      <c r="F271" s="23">
        <v>34</v>
      </c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</row>
    <row r="272" spans="1:17" ht="15" customHeight="1" x14ac:dyDescent="0.25">
      <c r="A272" s="24" t="s">
        <v>113</v>
      </c>
      <c r="B272" s="24"/>
      <c r="C272" s="24"/>
      <c r="D272" s="24"/>
      <c r="E272" s="24"/>
      <c r="F272" s="23">
        <v>5865</v>
      </c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</row>
    <row r="273" spans="1:17" ht="15" customHeight="1" x14ac:dyDescent="0.25">
      <c r="A273" s="24" t="s">
        <v>112</v>
      </c>
      <c r="B273" s="24"/>
      <c r="C273" s="24"/>
      <c r="D273" s="24"/>
      <c r="E273" s="24"/>
      <c r="F273" s="23">
        <v>236</v>
      </c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</row>
    <row r="274" spans="1:17" ht="15" customHeight="1" x14ac:dyDescent="0.25">
      <c r="A274" s="24" t="s">
        <v>111</v>
      </c>
      <c r="B274" s="24"/>
      <c r="C274" s="24"/>
      <c r="D274" s="24"/>
      <c r="E274" s="24"/>
      <c r="F274" s="23">
        <v>21657</v>
      </c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</row>
    <row r="275" spans="1:17" ht="15" customHeight="1" x14ac:dyDescent="0.25">
      <c r="A275" s="24" t="s">
        <v>110</v>
      </c>
      <c r="B275" s="24"/>
      <c r="C275" s="24"/>
      <c r="D275" s="24"/>
      <c r="E275" s="24"/>
      <c r="F275" s="23">
        <v>16696</v>
      </c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</row>
    <row r="276" spans="1:17" ht="15" customHeight="1" x14ac:dyDescent="0.25">
      <c r="A276" s="24" t="s">
        <v>109</v>
      </c>
      <c r="B276" s="24"/>
      <c r="C276" s="24"/>
      <c r="D276" s="24"/>
      <c r="E276" s="24"/>
      <c r="F276" s="23">
        <v>24309</v>
      </c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</row>
    <row r="277" spans="1:17" ht="15" customHeight="1" x14ac:dyDescent="0.25">
      <c r="A277" s="24" t="s">
        <v>108</v>
      </c>
      <c r="B277" s="24"/>
      <c r="C277" s="24"/>
      <c r="D277" s="24"/>
      <c r="E277" s="24"/>
      <c r="F277" s="23">
        <v>16415</v>
      </c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</row>
    <row r="278" spans="1:17" ht="15" customHeight="1" x14ac:dyDescent="0.25">
      <c r="A278" s="24" t="s">
        <v>107</v>
      </c>
      <c r="B278" s="24"/>
      <c r="C278" s="24"/>
      <c r="D278" s="24"/>
      <c r="E278" s="24"/>
      <c r="F278" s="23">
        <v>560</v>
      </c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</row>
    <row r="279" spans="1:17" ht="15" customHeight="1" x14ac:dyDescent="0.25">
      <c r="A279" s="24" t="s">
        <v>106</v>
      </c>
      <c r="B279" s="24"/>
      <c r="C279" s="24"/>
      <c r="D279" s="24"/>
      <c r="E279" s="24"/>
      <c r="F279" s="23">
        <v>61</v>
      </c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</row>
    <row r="280" spans="1:17" ht="15" customHeight="1" x14ac:dyDescent="0.25">
      <c r="A280" s="24" t="s">
        <v>105</v>
      </c>
      <c r="B280" s="24"/>
      <c r="C280" s="24"/>
      <c r="D280" s="24"/>
      <c r="E280" s="24"/>
      <c r="F280" s="23">
        <v>167</v>
      </c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</row>
    <row r="281" spans="1:17" ht="15" customHeight="1" x14ac:dyDescent="0.25">
      <c r="A281" s="24" t="s">
        <v>104</v>
      </c>
      <c r="B281" s="24"/>
      <c r="C281" s="24"/>
      <c r="D281" s="24"/>
      <c r="E281" s="24"/>
      <c r="F281" s="23">
        <v>110</v>
      </c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</row>
    <row r="282" spans="1:17" ht="15" customHeight="1" x14ac:dyDescent="0.25">
      <c r="A282" s="24" t="s">
        <v>103</v>
      </c>
      <c r="B282" s="24"/>
      <c r="C282" s="24"/>
      <c r="D282" s="24"/>
      <c r="E282" s="24"/>
      <c r="F282" s="23">
        <v>33</v>
      </c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</row>
    <row r="283" spans="1:17" ht="15" customHeight="1" x14ac:dyDescent="0.25">
      <c r="A283" s="24" t="s">
        <v>102</v>
      </c>
      <c r="B283" s="24"/>
      <c r="C283" s="24"/>
      <c r="D283" s="24"/>
      <c r="E283" s="24"/>
      <c r="F283" s="23">
        <v>136</v>
      </c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</row>
    <row r="284" spans="1:17" ht="15" customHeight="1" x14ac:dyDescent="0.25">
      <c r="A284" s="24" t="s">
        <v>101</v>
      </c>
      <c r="B284" s="24"/>
      <c r="C284" s="24"/>
      <c r="D284" s="24"/>
      <c r="E284" s="24"/>
      <c r="F284" s="23">
        <v>299</v>
      </c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</row>
    <row r="285" spans="1:17" ht="15" customHeight="1" x14ac:dyDescent="0.25">
      <c r="A285" s="24" t="s">
        <v>100</v>
      </c>
      <c r="B285" s="24"/>
      <c r="C285" s="24"/>
      <c r="D285" s="24"/>
      <c r="E285" s="24"/>
      <c r="F285" s="23">
        <v>59</v>
      </c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</row>
    <row r="286" spans="1:17" ht="15" customHeight="1" x14ac:dyDescent="0.25">
      <c r="A286" s="24" t="s">
        <v>99</v>
      </c>
      <c r="B286" s="24"/>
      <c r="C286" s="24"/>
      <c r="D286" s="24"/>
      <c r="E286" s="24"/>
      <c r="F286" s="23">
        <v>9</v>
      </c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</row>
    <row r="287" spans="1:17" ht="15" customHeight="1" x14ac:dyDescent="0.25">
      <c r="A287" s="24" t="s">
        <v>98</v>
      </c>
      <c r="B287" s="24"/>
      <c r="C287" s="24"/>
      <c r="D287" s="24"/>
      <c r="E287" s="24"/>
      <c r="F287" s="23">
        <v>0</v>
      </c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</row>
    <row r="288" spans="1:17" ht="15" customHeight="1" x14ac:dyDescent="0.25">
      <c r="A288" s="24" t="s">
        <v>97</v>
      </c>
      <c r="B288" s="24"/>
      <c r="C288" s="24"/>
      <c r="D288" s="24"/>
      <c r="E288" s="24"/>
      <c r="F288" s="23">
        <v>2</v>
      </c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</row>
    <row r="289" spans="1:17" ht="15" customHeight="1" x14ac:dyDescent="0.25">
      <c r="A289" s="24" t="s">
        <v>96</v>
      </c>
      <c r="B289" s="24"/>
      <c r="C289" s="24"/>
      <c r="D289" s="24"/>
      <c r="E289" s="24"/>
      <c r="F289" s="23">
        <v>1</v>
      </c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</row>
    <row r="290" spans="1:17" ht="15" customHeight="1" x14ac:dyDescent="0.25">
      <c r="A290" s="24" t="s">
        <v>95</v>
      </c>
      <c r="B290" s="24"/>
      <c r="C290" s="24"/>
      <c r="D290" s="24"/>
      <c r="E290" s="24"/>
      <c r="F290" s="23">
        <v>7</v>
      </c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</row>
    <row r="291" spans="1:17" ht="15" customHeight="1" x14ac:dyDescent="0.25">
      <c r="A291" s="24" t="s">
        <v>94</v>
      </c>
      <c r="B291" s="24"/>
      <c r="C291" s="24"/>
      <c r="D291" s="24"/>
      <c r="E291" s="24"/>
      <c r="F291" s="23">
        <v>1</v>
      </c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</row>
    <row r="292" spans="1:17" ht="15" customHeight="1" x14ac:dyDescent="0.25">
      <c r="A292" s="24" t="s">
        <v>93</v>
      </c>
      <c r="B292" s="24"/>
      <c r="C292" s="24"/>
      <c r="D292" s="24"/>
      <c r="E292" s="24"/>
      <c r="F292" s="23">
        <v>0</v>
      </c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</row>
    <row r="293" spans="1:17" ht="15" customHeight="1" x14ac:dyDescent="0.25">
      <c r="A293" s="24" t="s">
        <v>92</v>
      </c>
      <c r="B293" s="24"/>
      <c r="C293" s="24"/>
      <c r="D293" s="24"/>
      <c r="E293" s="24"/>
      <c r="F293" s="23">
        <v>0</v>
      </c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</row>
    <row r="294" spans="1:17" ht="15" customHeight="1" x14ac:dyDescent="0.25">
      <c r="A294" s="24" t="s">
        <v>91</v>
      </c>
      <c r="B294" s="24"/>
      <c r="C294" s="24"/>
      <c r="D294" s="24"/>
      <c r="E294" s="24"/>
      <c r="F294" s="23">
        <v>6</v>
      </c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</row>
    <row r="295" spans="1:17" ht="15" customHeight="1" x14ac:dyDescent="0.25">
      <c r="A295" s="24" t="s">
        <v>90</v>
      </c>
      <c r="B295" s="24"/>
      <c r="C295" s="24"/>
      <c r="D295" s="24"/>
      <c r="E295" s="24"/>
      <c r="F295" s="23">
        <v>1</v>
      </c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</row>
    <row r="296" spans="1:17" ht="15" customHeight="1" x14ac:dyDescent="0.25">
      <c r="A296" s="22" t="s">
        <v>89</v>
      </c>
      <c r="B296" s="22"/>
      <c r="C296" s="22"/>
      <c r="D296" s="22"/>
      <c r="E296" s="22"/>
      <c r="F296" s="21">
        <v>63</v>
      </c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</row>
    <row r="297" spans="1:17" ht="15" customHeight="1" x14ac:dyDescent="0.25">
      <c r="A297" s="185" t="s">
        <v>2</v>
      </c>
      <c r="B297" s="175"/>
      <c r="C297" s="175"/>
      <c r="D297" s="175"/>
      <c r="E297" s="186"/>
      <c r="F297" s="5">
        <f>SUM(F247:F296)</f>
        <v>189114</v>
      </c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</row>
    <row r="298" spans="1:17" ht="3.75" customHeight="1" x14ac:dyDescent="0.25">
      <c r="A298" s="20"/>
      <c r="B298" s="20"/>
      <c r="C298" s="20"/>
      <c r="D298" s="20"/>
      <c r="E298" s="20"/>
      <c r="F298" s="19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</row>
    <row r="299" spans="1:17" ht="16.5" thickBot="1" x14ac:dyDescent="0.3">
      <c r="A299" s="17" t="s">
        <v>88</v>
      </c>
      <c r="B299" s="16"/>
      <c r="C299" s="16"/>
      <c r="D299" s="16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</row>
    <row r="300" spans="1:17" ht="3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</row>
    <row r="301" spans="1:17" ht="15" customHeight="1" x14ac:dyDescent="0.25">
      <c r="A301" s="6" t="s">
        <v>87</v>
      </c>
      <c r="B301" s="14" t="s">
        <v>2</v>
      </c>
      <c r="C301" s="14" t="s">
        <v>6</v>
      </c>
      <c r="D301" s="14" t="s">
        <v>7</v>
      </c>
      <c r="E301" s="14" t="s">
        <v>8</v>
      </c>
      <c r="F301" s="3"/>
    </row>
    <row r="302" spans="1:17" ht="15" customHeight="1" x14ac:dyDescent="0.25">
      <c r="A302" s="13" t="s">
        <v>65</v>
      </c>
      <c r="B302" s="11">
        <f>SUM(C302:E302)</f>
        <v>24241</v>
      </c>
      <c r="C302" s="10">
        <v>11093</v>
      </c>
      <c r="D302" s="10">
        <v>9442</v>
      </c>
      <c r="E302" s="10">
        <v>3706</v>
      </c>
      <c r="F302" s="3"/>
    </row>
    <row r="303" spans="1:17" ht="15" customHeight="1" x14ac:dyDescent="0.25">
      <c r="A303" s="12" t="s">
        <v>19</v>
      </c>
      <c r="B303" s="11">
        <f>SUM(C303:E303)</f>
        <v>283301</v>
      </c>
      <c r="C303" s="10">
        <v>127172</v>
      </c>
      <c r="D303" s="10">
        <v>117164</v>
      </c>
      <c r="E303" s="10">
        <v>38965</v>
      </c>
      <c r="F303" s="3"/>
    </row>
    <row r="304" spans="1:17" ht="15" customHeight="1" x14ac:dyDescent="0.25">
      <c r="A304" s="12" t="s">
        <v>64</v>
      </c>
      <c r="B304" s="11">
        <f>SUM(C304:E304)</f>
        <v>264468</v>
      </c>
      <c r="C304" s="10">
        <v>118021</v>
      </c>
      <c r="D304" s="10">
        <v>109838</v>
      </c>
      <c r="E304" s="10">
        <v>36609</v>
      </c>
      <c r="F304" s="3"/>
    </row>
    <row r="305" spans="1:17" ht="15" customHeight="1" x14ac:dyDescent="0.25">
      <c r="A305" s="9" t="s">
        <v>20</v>
      </c>
      <c r="B305" s="8">
        <f>SUM(C305:E305)</f>
        <v>378637</v>
      </c>
      <c r="C305" s="7">
        <v>174363</v>
      </c>
      <c r="D305" s="7">
        <v>151228</v>
      </c>
      <c r="E305" s="7">
        <v>53046</v>
      </c>
      <c r="F305" s="3"/>
    </row>
    <row r="306" spans="1:17" ht="15" customHeight="1" x14ac:dyDescent="0.25">
      <c r="A306" s="6" t="s">
        <v>2</v>
      </c>
      <c r="B306" s="5">
        <f>SUM(B302:B305)</f>
        <v>950647</v>
      </c>
      <c r="C306" s="5">
        <f>SUM(C302:C305)</f>
        <v>430649</v>
      </c>
      <c r="D306" s="5">
        <f>SUM(D302:D305)</f>
        <v>387672</v>
      </c>
      <c r="E306" s="5">
        <f>SUM(E302:E305)</f>
        <v>132326</v>
      </c>
      <c r="F306" s="4"/>
    </row>
    <row r="307" spans="1:17" ht="3.75" customHeight="1" x14ac:dyDescent="0.25">
      <c r="A307" s="3"/>
      <c r="B307" s="4"/>
      <c r="C307" s="4"/>
      <c r="D307" s="4"/>
      <c r="E307" s="4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</row>
  </sheetData>
  <mergeCells count="51">
    <mergeCell ref="A297:E297"/>
    <mergeCell ref="A194:N194"/>
    <mergeCell ref="A201:E201"/>
    <mergeCell ref="M201:N203"/>
    <mergeCell ref="F165:G165"/>
    <mergeCell ref="H165:I165"/>
    <mergeCell ref="J165:N165"/>
    <mergeCell ref="A239:E239"/>
    <mergeCell ref="A240:E240"/>
    <mergeCell ref="A246:E246"/>
    <mergeCell ref="A213:E213"/>
    <mergeCell ref="A214:E214"/>
    <mergeCell ref="H93:H94"/>
    <mergeCell ref="A129:B129"/>
    <mergeCell ref="A128:B128"/>
    <mergeCell ref="K128:L128"/>
    <mergeCell ref="A127:B127"/>
    <mergeCell ref="K127:L127"/>
    <mergeCell ref="K129:L129"/>
    <mergeCell ref="O201:Q201"/>
    <mergeCell ref="A131:B131"/>
    <mergeCell ref="K131:L131"/>
    <mergeCell ref="A132:B132"/>
    <mergeCell ref="K132:L132"/>
    <mergeCell ref="A165:A166"/>
    <mergeCell ref="B165:B166"/>
    <mergeCell ref="C165:E165"/>
    <mergeCell ref="K130:L130"/>
    <mergeCell ref="A130:B130"/>
    <mergeCell ref="K126:L126"/>
    <mergeCell ref="N93:N94"/>
    <mergeCell ref="O93:Q93"/>
    <mergeCell ref="A93:A94"/>
    <mergeCell ref="B93:B94"/>
    <mergeCell ref="C93:C94"/>
    <mergeCell ref="K124:O124"/>
    <mergeCell ref="A126:B126"/>
    <mergeCell ref="J93:J94"/>
    <mergeCell ref="K93:M93"/>
    <mergeCell ref="I93:I94"/>
    <mergeCell ref="H110:Q110"/>
    <mergeCell ref="A124:E124"/>
    <mergeCell ref="E93:E94"/>
    <mergeCell ref="F93:F94"/>
    <mergeCell ref="D93:D94"/>
    <mergeCell ref="I45:J45"/>
    <mergeCell ref="A2:Q2"/>
    <mergeCell ref="A5:Q5"/>
    <mergeCell ref="A6:Q6"/>
    <mergeCell ref="A7:Q7"/>
    <mergeCell ref="A8:Q8"/>
  </mergeCells>
  <printOptions horizontalCentered="1"/>
  <pageMargins left="0.51181102362204722" right="0.51181102362204722" top="0.39370078740157483" bottom="0.19685039370078741" header="0.31496062992125984" footer="0.31496062992125984"/>
  <pageSetup scale="52" fitToHeight="0" orientation="landscape" horizontalDpi="4294967295" verticalDpi="4294967295" r:id="rId1"/>
  <rowBreaks count="4" manualBreakCount="4">
    <brk id="89" max="16" man="1"/>
    <brk id="145" max="16" man="1"/>
    <brk id="194" max="16" man="1"/>
    <brk id="242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 CEM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Genaro</cp:lastModifiedBy>
  <cp:lastPrinted>2020-04-07T16:31:28Z</cp:lastPrinted>
  <dcterms:created xsi:type="dcterms:W3CDTF">2014-04-07T17:49:13Z</dcterms:created>
  <dcterms:modified xsi:type="dcterms:W3CDTF">2020-04-20T14:41:30Z</dcterms:modified>
</cp:coreProperties>
</file>