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critorio\ARCHIVOS TRABAJO 2020\ABRIL ESTADISTICAS\Boletines y Resúmenes estadísticos\"/>
    </mc:Choice>
  </mc:AlternateContent>
  <bookViews>
    <workbookView xWindow="0" yWindow="0" windowWidth="20490" windowHeight="7155"/>
  </bookViews>
  <sheets>
    <sheet name="Casos CEM" sheetId="1" r:id="rId1"/>
  </sheets>
  <externalReferences>
    <externalReference r:id="rId2"/>
  </externalReferences>
  <definedNames>
    <definedName name="_xlnm.Print_Area" localSheetId="0">'Casos CEM'!$A$1:$S$145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2" i="1" l="1"/>
  <c r="I142" i="1"/>
  <c r="I143" i="1" s="1"/>
  <c r="H142" i="1"/>
  <c r="G142" i="1"/>
  <c r="F142" i="1"/>
  <c r="E142" i="1"/>
  <c r="E143" i="1" s="1"/>
  <c r="D142" i="1"/>
  <c r="C142" i="1"/>
  <c r="N141" i="1"/>
  <c r="O141" i="1" s="1"/>
  <c r="M141" i="1"/>
  <c r="B141" i="1"/>
  <c r="O140" i="1"/>
  <c r="B140" i="1"/>
  <c r="O139" i="1"/>
  <c r="B139" i="1"/>
  <c r="O138" i="1"/>
  <c r="B138" i="1"/>
  <c r="B142" i="1" s="1"/>
  <c r="O131" i="1"/>
  <c r="O132" i="1" s="1"/>
  <c r="N131" i="1"/>
  <c r="E131" i="1"/>
  <c r="D131" i="1"/>
  <c r="M130" i="1"/>
  <c r="C130" i="1"/>
  <c r="M129" i="1"/>
  <c r="C129" i="1"/>
  <c r="M128" i="1"/>
  <c r="C128" i="1"/>
  <c r="M127" i="1"/>
  <c r="M131" i="1" s="1"/>
  <c r="C127" i="1"/>
  <c r="C131" i="1" s="1"/>
  <c r="E132" i="1" s="1"/>
  <c r="P121" i="1"/>
  <c r="O121" i="1"/>
  <c r="N121" i="1"/>
  <c r="M121" i="1"/>
  <c r="J121" i="1"/>
  <c r="J122" i="1" s="1"/>
  <c r="I121" i="1"/>
  <c r="H121" i="1"/>
  <c r="G121" i="1"/>
  <c r="F121" i="1"/>
  <c r="F122" i="1" s="1"/>
  <c r="E121" i="1"/>
  <c r="D121" i="1"/>
  <c r="C121" i="1"/>
  <c r="P120" i="1"/>
  <c r="O120" i="1"/>
  <c r="N120" i="1"/>
  <c r="M120" i="1"/>
  <c r="B120" i="1"/>
  <c r="P119" i="1"/>
  <c r="O119" i="1"/>
  <c r="N119" i="1"/>
  <c r="M119" i="1"/>
  <c r="B119" i="1"/>
  <c r="P118" i="1"/>
  <c r="P122" i="1" s="1"/>
  <c r="O118" i="1"/>
  <c r="O122" i="1" s="1"/>
  <c r="N118" i="1"/>
  <c r="N122" i="1" s="1"/>
  <c r="M118" i="1"/>
  <c r="M122" i="1" s="1"/>
  <c r="B118" i="1"/>
  <c r="B117" i="1"/>
  <c r="B121" i="1" s="1"/>
  <c r="I108" i="1"/>
  <c r="Q107" i="1"/>
  <c r="P107" i="1"/>
  <c r="O107" i="1"/>
  <c r="O108" i="1" s="1"/>
  <c r="M107" i="1"/>
  <c r="L107" i="1"/>
  <c r="K107" i="1"/>
  <c r="K108" i="1" s="1"/>
  <c r="I107" i="1"/>
  <c r="F107" i="1"/>
  <c r="E107" i="1"/>
  <c r="D107" i="1"/>
  <c r="C107" i="1"/>
  <c r="N106" i="1"/>
  <c r="J106" i="1"/>
  <c r="B106" i="1"/>
  <c r="N105" i="1"/>
  <c r="J105" i="1"/>
  <c r="B105" i="1"/>
  <c r="N104" i="1"/>
  <c r="J104" i="1"/>
  <c r="B104" i="1"/>
  <c r="N103" i="1"/>
  <c r="J103" i="1"/>
  <c r="B103" i="1"/>
  <c r="N102" i="1"/>
  <c r="J102" i="1"/>
  <c r="B102" i="1"/>
  <c r="N101" i="1"/>
  <c r="J101" i="1"/>
  <c r="B101" i="1"/>
  <c r="N100" i="1"/>
  <c r="J100" i="1"/>
  <c r="B100" i="1"/>
  <c r="N99" i="1"/>
  <c r="J99" i="1"/>
  <c r="B99" i="1"/>
  <c r="N98" i="1"/>
  <c r="J98" i="1"/>
  <c r="J107" i="1" s="1"/>
  <c r="B98" i="1"/>
  <c r="N97" i="1"/>
  <c r="J97" i="1"/>
  <c r="B97" i="1"/>
  <c r="N96" i="1"/>
  <c r="J96" i="1"/>
  <c r="B96" i="1"/>
  <c r="N95" i="1"/>
  <c r="N107" i="1" s="1"/>
  <c r="J95" i="1"/>
  <c r="B95" i="1"/>
  <c r="B107" i="1" s="1"/>
  <c r="J79" i="1"/>
  <c r="J80" i="1" s="1"/>
  <c r="I79" i="1"/>
  <c r="H79" i="1"/>
  <c r="G79" i="1"/>
  <c r="F79" i="1"/>
  <c r="F80" i="1" s="1"/>
  <c r="E79" i="1"/>
  <c r="D79" i="1"/>
  <c r="C79" i="1"/>
  <c r="N66" i="1" s="1"/>
  <c r="B78" i="1"/>
  <c r="B77" i="1"/>
  <c r="B76" i="1"/>
  <c r="B75" i="1"/>
  <c r="B74" i="1"/>
  <c r="B73" i="1"/>
  <c r="B72" i="1"/>
  <c r="B71" i="1"/>
  <c r="B70" i="1"/>
  <c r="B69" i="1"/>
  <c r="N68" i="1"/>
  <c r="B68" i="1"/>
  <c r="N67" i="1"/>
  <c r="B67" i="1"/>
  <c r="B79" i="1" s="1"/>
  <c r="G58" i="1"/>
  <c r="F58" i="1"/>
  <c r="E58" i="1"/>
  <c r="E59" i="1" s="1"/>
  <c r="D58" i="1"/>
  <c r="C58" i="1"/>
  <c r="B57" i="1"/>
  <c r="B56" i="1"/>
  <c r="B55" i="1"/>
  <c r="B54" i="1"/>
  <c r="B53" i="1"/>
  <c r="B52" i="1"/>
  <c r="B51" i="1"/>
  <c r="B50" i="1"/>
  <c r="B49" i="1"/>
  <c r="B48" i="1"/>
  <c r="B47" i="1"/>
  <c r="B46" i="1"/>
  <c r="B58" i="1" s="1"/>
  <c r="D28" i="1"/>
  <c r="C28" i="1"/>
  <c r="B27" i="1"/>
  <c r="B26" i="1"/>
  <c r="B25" i="1"/>
  <c r="B24" i="1"/>
  <c r="B23" i="1"/>
  <c r="B22" i="1"/>
  <c r="B21" i="1"/>
  <c r="B20" i="1"/>
  <c r="B19" i="1"/>
  <c r="M18" i="1"/>
  <c r="N17" i="1" s="1"/>
  <c r="B18" i="1"/>
  <c r="B17" i="1"/>
  <c r="N16" i="1"/>
  <c r="B16" i="1"/>
  <c r="B28" i="1" s="1"/>
  <c r="C108" i="1" l="1"/>
  <c r="F108" i="1"/>
  <c r="B108" i="1"/>
  <c r="B122" i="1"/>
  <c r="G122" i="1"/>
  <c r="C122" i="1"/>
  <c r="D132" i="1"/>
  <c r="C132" i="1" s="1"/>
  <c r="B143" i="1"/>
  <c r="G143" i="1"/>
  <c r="C143" i="1"/>
  <c r="F143" i="1"/>
  <c r="J143" i="1"/>
  <c r="B29" i="1"/>
  <c r="D29" i="1"/>
  <c r="C29" i="1"/>
  <c r="G59" i="1"/>
  <c r="C59" i="1"/>
  <c r="F59" i="1"/>
  <c r="B59" i="1"/>
  <c r="D108" i="1"/>
  <c r="D122" i="1"/>
  <c r="H122" i="1"/>
  <c r="N18" i="1"/>
  <c r="D59" i="1"/>
  <c r="B80" i="1"/>
  <c r="I80" i="1"/>
  <c r="E80" i="1"/>
  <c r="H80" i="1"/>
  <c r="D80" i="1"/>
  <c r="G80" i="1"/>
  <c r="C80" i="1"/>
  <c r="N108" i="1"/>
  <c r="Q108" i="1"/>
  <c r="P108" i="1"/>
  <c r="J108" i="1"/>
  <c r="M108" i="1"/>
  <c r="L108" i="1"/>
  <c r="E108" i="1"/>
  <c r="E122" i="1"/>
  <c r="I122" i="1"/>
  <c r="N132" i="1"/>
  <c r="M132" i="1" s="1"/>
  <c r="D143" i="1"/>
  <c r="H143" i="1"/>
  <c r="N79" i="1"/>
  <c r="O79" i="1" l="1"/>
  <c r="N80" i="1"/>
  <c r="O80" i="1" l="1"/>
  <c r="O66" i="1"/>
  <c r="O68" i="1"/>
  <c r="O67" i="1"/>
</calcChain>
</file>

<file path=xl/sharedStrings.xml><?xml version="1.0" encoding="utf-8"?>
<sst xmlns="http://schemas.openxmlformats.org/spreadsheetml/2006/main" count="207" uniqueCount="98">
  <si>
    <r>
      <t>CASOS ATENDIDOS</t>
    </r>
    <r>
      <rPr>
        <b/>
        <sz val="17"/>
        <color indexed="9"/>
        <rFont val="Arial"/>
        <family val="2"/>
      </rPr>
      <t xml:space="preserve"> A PERSONAS AFECTADAS POR HECHOS DE VIOLENCIA CONTRA LAS MUJERES, LOS INTEGRANTES </t>
    </r>
  </si>
  <si>
    <t>DEL GRUPO FAMILIAR Y PERSONAS AFECTADAS POR VIOLENCIA SEXUAL EN LOS CENTROS EMERGENCIA MUJER A NIVEL NACIONAL</t>
  </si>
  <si>
    <r>
      <t xml:space="preserve">POBLACIÓN TOTAL </t>
    </r>
    <r>
      <rPr>
        <b/>
        <u/>
        <vertAlign val="superscript"/>
        <sz val="15"/>
        <color indexed="9"/>
        <rFont val="Arial"/>
        <family val="2"/>
      </rPr>
      <t>/1</t>
    </r>
  </si>
  <si>
    <r>
      <t>Periodo : Enero - Marzo</t>
    </r>
    <r>
      <rPr>
        <b/>
        <vertAlign val="superscript"/>
        <sz val="14"/>
        <color theme="0"/>
        <rFont val="Arial"/>
        <family val="2"/>
      </rPr>
      <t>/a</t>
    </r>
    <r>
      <rPr>
        <b/>
        <sz val="14"/>
        <color theme="0"/>
        <rFont val="Arial"/>
        <family val="2"/>
      </rPr>
      <t>, 2020 (Preliminar)</t>
    </r>
  </si>
  <si>
    <t>SECCIÓN I : CARACTERÍSTICAS DE LOS CASOS ATENDIDOS</t>
  </si>
  <si>
    <t>Casos atendidos por sexo según mes</t>
  </si>
  <si>
    <t>Denuncias interpuestas por los ultimos hechos de violencia previa a la intervención del CEM</t>
  </si>
  <si>
    <t xml:space="preserve">Mes </t>
  </si>
  <si>
    <t>Total</t>
  </si>
  <si>
    <t>Mujer</t>
  </si>
  <si>
    <t>Hombre</t>
  </si>
  <si>
    <t>Víctima ha interpuesto denuncia?</t>
  </si>
  <si>
    <t>Cantidad</t>
  </si>
  <si>
    <t>%</t>
  </si>
  <si>
    <t>Ene</t>
  </si>
  <si>
    <t>No</t>
  </si>
  <si>
    <t>Feb</t>
  </si>
  <si>
    <t>Si</t>
  </si>
  <si>
    <t>Mar</t>
  </si>
  <si>
    <t>Abr</t>
  </si>
  <si>
    <t>May</t>
  </si>
  <si>
    <t>Jun</t>
  </si>
  <si>
    <t>Jul</t>
  </si>
  <si>
    <t>Ago</t>
  </si>
  <si>
    <t>Set</t>
  </si>
  <si>
    <t>Oct</t>
  </si>
  <si>
    <t>Nov</t>
  </si>
  <si>
    <t>Dic</t>
  </si>
  <si>
    <t>Casos atendidos por condición del caso según mes</t>
  </si>
  <si>
    <t>Nuevo</t>
  </si>
  <si>
    <t>Reingreso</t>
  </si>
  <si>
    <t>Reincidente</t>
  </si>
  <si>
    <t>Derivado</t>
  </si>
  <si>
    <t>Continuador</t>
  </si>
  <si>
    <t>Casos atendidos por grupos de edad de la persona usuaria según mes</t>
  </si>
  <si>
    <t>Mes</t>
  </si>
  <si>
    <t>0-5
años</t>
  </si>
  <si>
    <t>6-11
años</t>
  </si>
  <si>
    <t>12-17
años</t>
  </si>
  <si>
    <t>18-25
años</t>
  </si>
  <si>
    <t>26-35
años</t>
  </si>
  <si>
    <t>36-45
años</t>
  </si>
  <si>
    <t>46-59
años</t>
  </si>
  <si>
    <t>60 +
años</t>
  </si>
  <si>
    <t>Niños y niñas</t>
  </si>
  <si>
    <t>Adolescentes</t>
  </si>
  <si>
    <t>Personas Adultas</t>
  </si>
  <si>
    <t>Personas Adultas Mayores</t>
  </si>
  <si>
    <r>
      <rPr>
        <b/>
        <sz val="10"/>
        <rFont val="Arial Narrow"/>
        <family val="2"/>
      </rPr>
      <t>/1</t>
    </r>
    <r>
      <rPr>
        <sz val="10"/>
        <rFont val="Arial Narrow"/>
        <family val="2"/>
      </rPr>
      <t xml:space="preserve"> Todos los cuadros están referidos a casos nuevos, reingresos, reincidentes, derivados y continuadores.</t>
    </r>
  </si>
  <si>
    <r>
      <rPr>
        <b/>
        <sz val="10"/>
        <rFont val="Arial Narrow"/>
        <family val="2"/>
      </rPr>
      <t>/2</t>
    </r>
    <r>
      <rPr>
        <sz val="10"/>
        <rFont val="Arial Narrow"/>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</si>
  <si>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t>Casos atendidos por tipo de violencia según mes</t>
  </si>
  <si>
    <t>CASOS ESPECIALES: Abandono, Violación sexual y Trata con fines de explotación sexual</t>
  </si>
  <si>
    <t>Violencia
Económica o Patrimonial</t>
  </si>
  <si>
    <t>Violencia
Psicológica</t>
  </si>
  <si>
    <t>Violencia
Física</t>
  </si>
  <si>
    <t>Violencia
Sexual</t>
  </si>
  <si>
    <r>
      <t xml:space="preserve">Abandono </t>
    </r>
    <r>
      <rPr>
        <b/>
        <vertAlign val="superscript"/>
        <sz val="10"/>
        <color indexed="9"/>
        <rFont val="Arial"/>
        <family val="2"/>
      </rPr>
      <t>/2</t>
    </r>
  </si>
  <si>
    <t>Violación sexual</t>
  </si>
  <si>
    <t>Trata con fines de explotación sexual</t>
  </si>
  <si>
    <t>0-17 años</t>
  </si>
  <si>
    <t>18-59 años</t>
  </si>
  <si>
    <t>60 + años</t>
  </si>
  <si>
    <t>/a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</si>
  <si>
    <r>
      <rPr>
        <b/>
        <sz val="8"/>
        <rFont val="Arial"/>
        <family val="2"/>
      </rPr>
      <t>/2</t>
    </r>
    <r>
      <rPr>
        <sz val="8"/>
        <rFont val="Arial"/>
        <family val="2"/>
      </rPr>
      <t xml:space="preserve">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</si>
  <si>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por grupos de edad de la persona usuaria según tipo de violencia</t>
  </si>
  <si>
    <t>Tipo de Violencia</t>
  </si>
  <si>
    <t>0 - 5
años</t>
  </si>
  <si>
    <t>6 - 11
años</t>
  </si>
  <si>
    <t>12 - 17
años</t>
  </si>
  <si>
    <t>18 - 25
años</t>
  </si>
  <si>
    <t>26 - 35
años</t>
  </si>
  <si>
    <t>36 - 45
años</t>
  </si>
  <si>
    <t>46 - 59
años</t>
  </si>
  <si>
    <t>60 a más
años</t>
  </si>
  <si>
    <t>Económica</t>
  </si>
  <si>
    <t>Psicológica</t>
  </si>
  <si>
    <t>Física</t>
  </si>
  <si>
    <t>Sexual</t>
  </si>
  <si>
    <t>Económica o patrimonial</t>
  </si>
  <si>
    <t>Casos atendidos por sexo de la presunta persona agresora según su estado en la última agresión</t>
  </si>
  <si>
    <t>Casos atendidos por sexo de la persona usuaria según su estado en la última agresión</t>
  </si>
  <si>
    <t>Estado en la última agresión</t>
  </si>
  <si>
    <t>Total
Casos</t>
  </si>
  <si>
    <t>Sobrio/a</t>
  </si>
  <si>
    <t>Efectos de acohol</t>
  </si>
  <si>
    <t>Efectos de drogas</t>
  </si>
  <si>
    <t>Ambos (*)</t>
  </si>
  <si>
    <t>(*) Alcohol / Drogas</t>
  </si>
  <si>
    <t xml:space="preserve">Casos atendidos por etnia o grupo de población de acuerdo a sus costumbres y antepasados que se identifica la persona usuaria según tipo de violencia </t>
  </si>
  <si>
    <t>Quechua</t>
  </si>
  <si>
    <t>Aimara</t>
  </si>
  <si>
    <t>Nativo o indígena de la amazonía</t>
  </si>
  <si>
    <t>Población afroperuana</t>
  </si>
  <si>
    <t>Perteneciente de otro pueblo indígena u originario</t>
  </si>
  <si>
    <t>Blanco</t>
  </si>
  <si>
    <t>Mestizo</t>
  </si>
  <si>
    <t>Otro</t>
  </si>
  <si>
    <t>Variación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</si>
</sst>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sz val="11"/>
      <color theme="1"/>
      <name val="Calibri"/>
      <family val="2"/>
      <scheme val="minor"/>
    </font>
    <font>
      <sz val="10"/>
      <name val="Arial"/>
      <family val="2"/>
    </font>
    <font>
      <b/>
      <sz val="15"/>
      <color theme="1"/>
      <name val="Arial"/>
      <family val="2"/>
    </font>
    <font>
      <b/>
      <sz val="10"/>
      <name val="Arial"/>
      <family val="2"/>
    </font>
    <font>
      <b/>
      <sz val="17"/>
      <color theme="0"/>
      <name val="Arial"/>
      <family val="2"/>
    </font>
    <font>
      <b/>
      <sz val="17"/>
      <color indexed="9"/>
      <name val="Arial"/>
      <family val="2"/>
    </font>
    <font>
      <b/>
      <u/>
      <sz val="15"/>
      <color theme="0"/>
      <name val="Arial"/>
      <family val="2"/>
    </font>
    <font>
      <b/>
      <u/>
      <vertAlign val="superscript"/>
      <sz val="15"/>
      <color indexed="9"/>
      <name val="Arial"/>
      <family val="2"/>
    </font>
    <font>
      <b/>
      <sz val="14"/>
      <color theme="0"/>
      <name val="Arial"/>
      <family val="2"/>
    </font>
    <font>
      <b/>
      <vertAlign val="superscript"/>
      <sz val="14"/>
      <color theme="0"/>
      <name val="Arial"/>
      <family val="2"/>
    </font>
    <font>
      <b/>
      <sz val="12"/>
      <color theme="0"/>
      <name val="Arial"/>
      <family val="2"/>
    </font>
    <font>
      <b/>
      <sz val="10"/>
      <color theme="0"/>
      <name val="Arial"/>
      <family val="2"/>
    </font>
    <font>
      <sz val="10"/>
      <color theme="0"/>
      <name val="Arial"/>
      <family val="2"/>
    </font>
    <font>
      <b/>
      <sz val="12"/>
      <name val="Arial"/>
      <family val="2"/>
    </font>
    <font>
      <b/>
      <sz val="12"/>
      <color rgb="FFFF8080"/>
      <name val="Arial"/>
      <family val="2"/>
    </font>
    <font>
      <b/>
      <sz val="11"/>
      <color theme="0"/>
      <name val="Arial"/>
      <family val="2"/>
    </font>
    <font>
      <b/>
      <sz val="11"/>
      <name val="Arial"/>
      <family val="2"/>
    </font>
    <font>
      <sz val="11"/>
      <name val="Arial"/>
      <family val="2"/>
    </font>
    <font>
      <b/>
      <sz val="9"/>
      <color theme="0"/>
      <name val="Arial"/>
      <family val="2"/>
    </font>
    <font>
      <b/>
      <sz val="12"/>
      <color theme="1"/>
      <name val="Arial"/>
      <family val="2"/>
    </font>
    <font>
      <sz val="10"/>
      <color theme="1"/>
      <name val="Arial"/>
      <family val="2"/>
    </font>
    <font>
      <sz val="10"/>
      <name val="Arial Narrow"/>
      <family val="2"/>
    </font>
    <font>
      <b/>
      <sz val="10"/>
      <name val="Arial Narrow"/>
      <family val="2"/>
    </font>
    <font>
      <b/>
      <sz val="14"/>
      <color indexed="9"/>
      <name val="Arial"/>
      <family val="2"/>
    </font>
    <font>
      <b/>
      <vertAlign val="superscript"/>
      <sz val="10"/>
      <color indexed="9"/>
      <name val="Arial"/>
      <family val="2"/>
    </font>
    <font>
      <b/>
      <sz val="11"/>
      <color theme="0"/>
      <name val="Arial Narrow"/>
      <family val="2"/>
    </font>
    <font>
      <sz val="9"/>
      <name val="Arial"/>
      <family val="2"/>
    </font>
    <font>
      <b/>
      <sz val="8"/>
      <name val="Arial"/>
      <family val="2"/>
    </font>
    <font>
      <sz val="8"/>
      <name val="Arial"/>
      <family val="2"/>
    </font>
    <font>
      <sz val="8"/>
      <name val="Arial Narrow"/>
      <family val="2"/>
    </font>
    <font>
      <sz val="10"/>
      <color rgb="FFFF0000"/>
      <name val="Arial"/>
      <family val="2"/>
    </font>
  </fonts>
  <fills count="7">
    <fill>
      <patternFill patternType="none"/>
    </fill>
    <fill>
      <patternFill patternType="gray125"/>
    </fill>
    <fill>
      <patternFill patternType="solid">
        <fgColor indexed="65"/>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
      <patternFill patternType="solid">
        <fgColor theme="0"/>
        <bgColor indexed="64"/>
      </patternFill>
    </fill>
  </fills>
  <borders count="23">
    <border>
      <left/>
      <right/>
      <top/>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hair">
        <color rgb="FF305496"/>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style="hair">
        <color rgb="FF305496"/>
      </right>
      <top style="hair">
        <color rgb="FF305496"/>
      </top>
      <bottom/>
      <diagonal/>
    </border>
    <border>
      <left style="hair">
        <color rgb="FF305496"/>
      </left>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cellStyleXfs>
  <cellXfs count="138">
    <xf numFmtId="0" fontId="0" fillId="0" borderId="0" xfId="0"/>
    <xf numFmtId="0" fontId="2" fillId="2" borderId="0" xfId="2" applyFill="1" applyAlignment="1">
      <alignment vertical="center"/>
    </xf>
    <xf numFmtId="0" fontId="0" fillId="2" borderId="0" xfId="0" applyFill="1" applyAlignment="1">
      <alignment vertical="center"/>
    </xf>
    <xf numFmtId="0" fontId="3" fillId="2" borderId="0" xfId="2" applyFont="1" applyFill="1" applyAlignment="1">
      <alignment horizontal="center" vertical="center" wrapText="1"/>
    </xf>
    <xf numFmtId="0" fontId="4" fillId="2" borderId="0" xfId="3" applyFont="1" applyFill="1" applyAlignment="1">
      <alignment horizontal="centerContinuous" vertical="center"/>
    </xf>
    <xf numFmtId="0" fontId="2" fillId="2" borderId="0" xfId="2" applyFill="1" applyAlignment="1">
      <alignment horizontal="centerContinuous" vertical="center"/>
    </xf>
    <xf numFmtId="0" fontId="5" fillId="3" borderId="0" xfId="2" applyFont="1" applyFill="1" applyAlignment="1">
      <alignment horizontal="center" vertical="center"/>
    </xf>
    <xf numFmtId="0" fontId="7" fillId="3" borderId="0" xfId="2" applyFont="1" applyFill="1" applyAlignment="1">
      <alignment horizontal="center" vertical="center"/>
    </xf>
    <xf numFmtId="0" fontId="9" fillId="3" borderId="0" xfId="2" applyFont="1" applyFill="1" applyAlignment="1">
      <alignment horizontal="center" vertical="center"/>
    </xf>
    <xf numFmtId="0" fontId="11" fillId="3" borderId="0" xfId="2" applyFont="1" applyFill="1" applyAlignment="1">
      <alignment horizontal="centerContinuous" vertical="center"/>
    </xf>
    <xf numFmtId="0" fontId="12" fillId="3" borderId="0" xfId="2" applyFont="1" applyFill="1" applyAlignment="1">
      <alignment horizontal="centerContinuous" vertical="center"/>
    </xf>
    <xf numFmtId="0" fontId="13" fillId="3" borderId="0" xfId="2" applyFont="1" applyFill="1" applyAlignment="1">
      <alignment horizontal="centerContinuous" vertical="center"/>
    </xf>
    <xf numFmtId="0" fontId="9" fillId="4" borderId="1" xfId="2" applyFont="1" applyFill="1" applyBorder="1" applyAlignment="1" applyProtection="1">
      <alignment vertical="center"/>
      <protection hidden="1"/>
    </xf>
    <xf numFmtId="0" fontId="14" fillId="2" borderId="1" xfId="2" applyFont="1" applyFill="1" applyBorder="1" applyAlignment="1">
      <alignment vertical="center"/>
    </xf>
    <xf numFmtId="0" fontId="14" fillId="2" borderId="1" xfId="2" applyFont="1" applyFill="1" applyBorder="1" applyAlignment="1">
      <alignment horizontal="left" vertical="center"/>
    </xf>
    <xf numFmtId="0" fontId="14" fillId="2" borderId="0" xfId="2" applyFont="1" applyFill="1" applyAlignment="1">
      <alignment vertical="center"/>
    </xf>
    <xf numFmtId="0" fontId="15" fillId="2" borderId="0" xfId="2" applyFont="1" applyFill="1" applyAlignment="1">
      <alignment vertical="center"/>
    </xf>
    <xf numFmtId="0" fontId="4" fillId="2" borderId="0" xfId="2" applyFont="1" applyFill="1" applyAlignment="1">
      <alignment vertical="center"/>
    </xf>
    <xf numFmtId="0" fontId="16" fillId="4" borderId="0" xfId="2" applyFont="1" applyFill="1" applyAlignment="1">
      <alignment horizontal="left" vertical="center"/>
    </xf>
    <xf numFmtId="0" fontId="16" fillId="4" borderId="0" xfId="2" applyFont="1" applyFill="1" applyAlignment="1">
      <alignment horizontal="center" vertical="center"/>
    </xf>
    <xf numFmtId="0" fontId="12" fillId="4" borderId="0" xfId="2" applyFont="1" applyFill="1" applyAlignment="1">
      <alignment vertical="center" wrapText="1"/>
    </xf>
    <xf numFmtId="0" fontId="17" fillId="5" borderId="2" xfId="2" applyFont="1" applyFill="1" applyBorder="1" applyAlignment="1">
      <alignment horizontal="left" vertical="center"/>
    </xf>
    <xf numFmtId="3" fontId="17" fillId="5" borderId="2" xfId="2" applyNumberFormat="1" applyFont="1" applyFill="1" applyBorder="1" applyAlignment="1">
      <alignment horizontal="center" vertical="center"/>
    </xf>
    <xf numFmtId="3" fontId="18" fillId="5" borderId="2" xfId="2" applyNumberFormat="1" applyFont="1" applyFill="1" applyBorder="1" applyAlignment="1">
      <alignment horizontal="center" vertical="center"/>
    </xf>
    <xf numFmtId="9" fontId="17" fillId="5" borderId="2" xfId="1" applyFont="1" applyFill="1" applyBorder="1" applyAlignment="1">
      <alignment horizontal="center" vertical="center"/>
    </xf>
    <xf numFmtId="0" fontId="2" fillId="2" borderId="0" xfId="2" applyFill="1" applyAlignment="1">
      <alignment horizontal="center" vertical="center"/>
    </xf>
    <xf numFmtId="0" fontId="17" fillId="5" borderId="3" xfId="2" applyFont="1" applyFill="1" applyBorder="1" applyAlignment="1">
      <alignment horizontal="left" vertical="center"/>
    </xf>
    <xf numFmtId="0" fontId="17" fillId="5" borderId="4" xfId="2" applyFont="1" applyFill="1" applyBorder="1" applyAlignment="1">
      <alignment horizontal="left" vertical="center"/>
    </xf>
    <xf numFmtId="3" fontId="17" fillId="5" borderId="4" xfId="2" applyNumberFormat="1" applyFont="1" applyFill="1" applyBorder="1" applyAlignment="1">
      <alignment horizontal="center" vertical="center"/>
    </xf>
    <xf numFmtId="9" fontId="17" fillId="5" borderId="4" xfId="1" applyFont="1" applyFill="1" applyBorder="1" applyAlignment="1">
      <alignment horizontal="center" vertical="center"/>
    </xf>
    <xf numFmtId="3" fontId="16" fillId="4" borderId="0" xfId="2" applyNumberFormat="1" applyFont="1" applyFill="1" applyAlignment="1">
      <alignment horizontal="center" vertical="center"/>
    </xf>
    <xf numFmtId="9" fontId="16" fillId="4" borderId="0" xfId="1" applyFont="1" applyFill="1" applyAlignment="1">
      <alignment horizontal="center" vertical="center"/>
    </xf>
    <xf numFmtId="0" fontId="17" fillId="5" borderId="1" xfId="2" applyFont="1" applyFill="1" applyBorder="1" applyAlignment="1">
      <alignment vertical="center"/>
    </xf>
    <xf numFmtId="9" fontId="17" fillId="5" borderId="1" xfId="4" applyFont="1" applyFill="1" applyBorder="1" applyAlignment="1">
      <alignment horizontal="center" vertical="center"/>
    </xf>
    <xf numFmtId="164" fontId="17" fillId="5" borderId="1" xfId="4" applyNumberFormat="1" applyFont="1" applyFill="1" applyBorder="1" applyAlignment="1">
      <alignment horizontal="center" vertical="center"/>
    </xf>
    <xf numFmtId="0" fontId="17" fillId="6" borderId="0" xfId="2" applyFont="1" applyFill="1" applyAlignment="1">
      <alignment vertical="center"/>
    </xf>
    <xf numFmtId="164" fontId="17" fillId="6" borderId="0" xfId="4" applyNumberFormat="1" applyFont="1" applyFill="1" applyAlignment="1">
      <alignment horizontal="center" vertical="center"/>
    </xf>
    <xf numFmtId="0" fontId="2" fillId="6" borderId="0" xfId="2" applyFill="1" applyAlignment="1">
      <alignment vertical="center"/>
    </xf>
    <xf numFmtId="0" fontId="15" fillId="2" borderId="1" xfId="2" applyFont="1" applyFill="1" applyBorder="1" applyAlignment="1">
      <alignment vertical="center"/>
    </xf>
    <xf numFmtId="0" fontId="15" fillId="2" borderId="0" xfId="2" applyFont="1" applyFill="1" applyAlignment="1">
      <alignment horizontal="left" vertical="center"/>
    </xf>
    <xf numFmtId="0" fontId="19" fillId="4" borderId="0" xfId="2" applyFont="1" applyFill="1" applyAlignment="1">
      <alignment horizontal="center" vertical="center"/>
    </xf>
    <xf numFmtId="0" fontId="12" fillId="6" borderId="0" xfId="2" applyFont="1" applyFill="1" applyAlignment="1">
      <alignment vertical="center" wrapText="1"/>
    </xf>
    <xf numFmtId="0" fontId="4" fillId="6" borderId="0" xfId="2" applyFont="1" applyFill="1" applyAlignment="1">
      <alignment horizontal="left" vertical="center"/>
    </xf>
    <xf numFmtId="0" fontId="17" fillId="6" borderId="0" xfId="2" applyFont="1" applyFill="1" applyAlignment="1">
      <alignment horizontal="left" vertical="center"/>
    </xf>
    <xf numFmtId="0" fontId="2" fillId="6" borderId="0" xfId="2" applyFill="1" applyAlignment="1">
      <alignment horizontal="center" vertical="center"/>
    </xf>
    <xf numFmtId="3" fontId="4" fillId="6" borderId="0" xfId="2" applyNumberFormat="1" applyFont="1" applyFill="1" applyAlignment="1">
      <alignment horizontal="center" vertical="center"/>
    </xf>
    <xf numFmtId="3" fontId="2" fillId="6" borderId="0" xfId="2" applyNumberFormat="1" applyFill="1" applyAlignment="1">
      <alignment horizontal="center" vertical="center"/>
    </xf>
    <xf numFmtId="3" fontId="18" fillId="5" borderId="4" xfId="2" applyNumberFormat="1" applyFont="1" applyFill="1" applyBorder="1" applyAlignment="1">
      <alignment horizontal="center" vertical="center"/>
    </xf>
    <xf numFmtId="9" fontId="2" fillId="2" borderId="0" xfId="4" applyFill="1" applyAlignment="1">
      <alignment horizontal="center" vertical="center"/>
    </xf>
    <xf numFmtId="0" fontId="4" fillId="5" borderId="1" xfId="2" applyFont="1" applyFill="1" applyBorder="1" applyAlignment="1">
      <alignment vertical="center"/>
    </xf>
    <xf numFmtId="164" fontId="4" fillId="5" borderId="1" xfId="4" applyNumberFormat="1" applyFont="1" applyFill="1" applyBorder="1" applyAlignment="1">
      <alignment horizontal="center" vertical="center"/>
    </xf>
    <xf numFmtId="9" fontId="4" fillId="2" borderId="0" xfId="4" applyFont="1" applyFill="1" applyAlignment="1">
      <alignment horizontal="center" vertical="center"/>
    </xf>
    <xf numFmtId="0" fontId="16" fillId="6" borderId="0" xfId="2" applyFont="1" applyFill="1" applyAlignment="1">
      <alignment horizontal="left" vertical="center"/>
    </xf>
    <xf numFmtId="0" fontId="20" fillId="2" borderId="1" xfId="2" applyFont="1" applyFill="1" applyBorder="1" applyAlignment="1">
      <alignment vertical="center"/>
    </xf>
    <xf numFmtId="0" fontId="20" fillId="2" borderId="0" xfId="2" applyFont="1" applyFill="1" applyAlignment="1">
      <alignment vertical="center"/>
    </xf>
    <xf numFmtId="0" fontId="16" fillId="4" borderId="0" xfId="2" applyFont="1" applyFill="1" applyAlignment="1">
      <alignment vertical="center" wrapText="1"/>
    </xf>
    <xf numFmtId="0" fontId="16" fillId="4" borderId="0" xfId="2" applyFont="1" applyFill="1" applyAlignment="1">
      <alignment horizontal="center" vertical="center" wrapText="1"/>
    </xf>
    <xf numFmtId="0" fontId="21" fillId="2" borderId="0" xfId="2" applyFont="1" applyFill="1" applyAlignment="1">
      <alignment horizontal="left" vertical="center"/>
    </xf>
    <xf numFmtId="3" fontId="21" fillId="2" borderId="0" xfId="2" applyNumberFormat="1" applyFont="1" applyFill="1" applyAlignment="1">
      <alignment horizontal="center" vertical="center"/>
    </xf>
    <xf numFmtId="9" fontId="21" fillId="2" borderId="0" xfId="4" applyFont="1" applyFill="1" applyAlignment="1">
      <alignment horizontal="center" vertical="center"/>
    </xf>
    <xf numFmtId="0" fontId="13" fillId="2" borderId="0" xfId="2" applyFont="1" applyFill="1" applyAlignment="1">
      <alignment vertical="center"/>
    </xf>
    <xf numFmtId="0" fontId="13" fillId="2" borderId="0" xfId="2" applyFont="1" applyFill="1" applyAlignment="1">
      <alignment horizontal="center" vertical="center"/>
    </xf>
    <xf numFmtId="3" fontId="17" fillId="5" borderId="3" xfId="2" applyNumberFormat="1" applyFont="1" applyFill="1" applyBorder="1" applyAlignment="1">
      <alignment horizontal="center" vertical="center"/>
    </xf>
    <xf numFmtId="0" fontId="2" fillId="2" borderId="0" xfId="2" applyFill="1" applyAlignment="1">
      <alignment horizontal="left" vertical="center"/>
    </xf>
    <xf numFmtId="0" fontId="21" fillId="2" borderId="0" xfId="2" applyFont="1" applyFill="1" applyAlignment="1">
      <alignment horizontal="center" vertical="center"/>
    </xf>
    <xf numFmtId="9" fontId="21" fillId="2" borderId="0" xfId="2" applyNumberFormat="1" applyFont="1" applyFill="1" applyAlignment="1">
      <alignment horizontal="center" vertical="center"/>
    </xf>
    <xf numFmtId="0" fontId="17" fillId="5" borderId="5" xfId="2" applyFont="1" applyFill="1" applyBorder="1" applyAlignment="1">
      <alignment horizontal="left" vertical="center"/>
    </xf>
    <xf numFmtId="3" fontId="17" fillId="5" borderId="5" xfId="2" applyNumberFormat="1" applyFont="1" applyFill="1" applyBorder="1" applyAlignment="1">
      <alignment horizontal="center" vertical="center"/>
    </xf>
    <xf numFmtId="3" fontId="18" fillId="5" borderId="5" xfId="2" applyNumberFormat="1" applyFont="1" applyFill="1" applyBorder="1" applyAlignment="1">
      <alignment horizontal="center" vertical="center"/>
    </xf>
    <xf numFmtId="0" fontId="17" fillId="5" borderId="6" xfId="2" applyFont="1" applyFill="1" applyBorder="1" applyAlignment="1">
      <alignment horizontal="left" vertical="center"/>
    </xf>
    <xf numFmtId="3" fontId="17" fillId="5" borderId="6" xfId="2" applyNumberFormat="1" applyFont="1" applyFill="1" applyBorder="1" applyAlignment="1">
      <alignment horizontal="center" vertical="center"/>
    </xf>
    <xf numFmtId="3" fontId="18" fillId="5" borderId="6" xfId="2" applyNumberFormat="1" applyFont="1" applyFill="1" applyBorder="1" applyAlignment="1">
      <alignment horizontal="center" vertical="center"/>
    </xf>
    <xf numFmtId="3" fontId="17" fillId="5" borderId="7" xfId="2" applyNumberFormat="1" applyFont="1" applyFill="1" applyBorder="1" applyAlignment="1">
      <alignment horizontal="center" vertical="center"/>
    </xf>
    <xf numFmtId="164" fontId="21" fillId="2" borderId="0" xfId="4" applyNumberFormat="1" applyFont="1" applyFill="1" applyAlignment="1">
      <alignment horizontal="center" vertical="center"/>
    </xf>
    <xf numFmtId="0" fontId="22" fillId="2" borderId="0" xfId="2" applyFont="1" applyFill="1" applyAlignment="1">
      <alignment vertical="center"/>
    </xf>
    <xf numFmtId="3" fontId="2" fillId="2" borderId="0" xfId="2" applyNumberFormat="1" applyFill="1" applyAlignment="1">
      <alignment vertical="center"/>
    </xf>
    <xf numFmtId="0" fontId="21" fillId="2" borderId="0" xfId="2" applyFont="1" applyFill="1" applyAlignment="1">
      <alignment vertical="center"/>
    </xf>
    <xf numFmtId="0" fontId="22" fillId="2" borderId="0" xfId="2" applyFont="1" applyFill="1" applyAlignment="1">
      <alignment horizontal="left" vertical="center" wrapText="1"/>
    </xf>
    <xf numFmtId="3" fontId="13" fillId="2" borderId="0" xfId="2" applyNumberFormat="1" applyFont="1" applyFill="1" applyAlignment="1">
      <alignment horizontal="center" vertical="center"/>
    </xf>
    <xf numFmtId="9" fontId="13" fillId="2" borderId="0" xfId="4" applyFont="1" applyFill="1" applyAlignment="1">
      <alignment horizontal="center" vertical="center"/>
    </xf>
    <xf numFmtId="0" fontId="11" fillId="2" borderId="1" xfId="2" applyFont="1" applyFill="1" applyBorder="1" applyAlignment="1">
      <alignment vertical="center"/>
    </xf>
    <xf numFmtId="0" fontId="24" fillId="2" borderId="0" xfId="2" applyFont="1" applyFill="1" applyAlignment="1">
      <alignment horizontal="center" vertical="center"/>
    </xf>
    <xf numFmtId="0" fontId="16" fillId="4" borderId="0" xfId="2" applyFont="1" applyFill="1" applyAlignment="1">
      <alignment horizontal="left" vertical="center"/>
    </xf>
    <xf numFmtId="0" fontId="16" fillId="4" borderId="0" xfId="2" applyFont="1" applyFill="1" applyAlignment="1">
      <alignment horizontal="center" vertical="center"/>
    </xf>
    <xf numFmtId="0" fontId="12" fillId="4" borderId="0" xfId="2" applyFont="1" applyFill="1" applyAlignment="1">
      <alignment horizontal="center" vertical="center" wrapText="1"/>
    </xf>
    <xf numFmtId="0" fontId="16" fillId="4" borderId="0" xfId="2" applyFont="1" applyFill="1" applyAlignment="1">
      <alignment horizontal="center" vertical="center" wrapText="1"/>
    </xf>
    <xf numFmtId="0" fontId="18" fillId="2" borderId="0" xfId="2" applyFont="1" applyFill="1" applyAlignment="1">
      <alignment vertical="center"/>
    </xf>
    <xf numFmtId="0" fontId="26" fillId="4" borderId="8" xfId="2" applyFont="1" applyFill="1" applyBorder="1" applyAlignment="1">
      <alignment horizontal="center" vertical="center" wrapText="1"/>
    </xf>
    <xf numFmtId="0" fontId="26" fillId="4" borderId="9" xfId="2" applyFont="1" applyFill="1" applyBorder="1" applyAlignment="1">
      <alignment horizontal="center" vertical="center" wrapText="1"/>
    </xf>
    <xf numFmtId="0" fontId="17" fillId="5" borderId="2" xfId="2" applyFont="1" applyFill="1" applyBorder="1" applyAlignment="1">
      <alignment horizontal="justify" vertical="center"/>
    </xf>
    <xf numFmtId="3" fontId="18" fillId="2" borderId="0" xfId="2" applyNumberFormat="1" applyFont="1" applyFill="1" applyAlignment="1">
      <alignment horizontal="left" vertical="center"/>
    </xf>
    <xf numFmtId="3" fontId="17" fillId="5" borderId="10" xfId="2" applyNumberFormat="1" applyFont="1" applyFill="1" applyBorder="1" applyAlignment="1">
      <alignment horizontal="center" vertical="center"/>
    </xf>
    <xf numFmtId="3" fontId="18" fillId="5" borderId="10" xfId="2" applyNumberFormat="1" applyFont="1" applyFill="1" applyBorder="1" applyAlignment="1">
      <alignment horizontal="center" vertical="center"/>
    </xf>
    <xf numFmtId="0" fontId="17" fillId="5" borderId="3" xfId="2" applyFont="1" applyFill="1" applyBorder="1" applyAlignment="1">
      <alignment horizontal="justify" vertical="center"/>
    </xf>
    <xf numFmtId="0" fontId="17" fillId="5" borderId="3" xfId="2" applyFont="1" applyFill="1" applyBorder="1" applyAlignment="1">
      <alignment horizontal="center" vertical="center"/>
    </xf>
    <xf numFmtId="3" fontId="17" fillId="5" borderId="11" xfId="2" applyNumberFormat="1" applyFont="1" applyFill="1" applyBorder="1" applyAlignment="1">
      <alignment horizontal="center" vertical="center"/>
    </xf>
    <xf numFmtId="3" fontId="17" fillId="5" borderId="12" xfId="2" applyNumberFormat="1" applyFont="1" applyFill="1" applyBorder="1" applyAlignment="1">
      <alignment horizontal="center" vertical="center"/>
    </xf>
    <xf numFmtId="3" fontId="18" fillId="5" borderId="11" xfId="2" applyNumberFormat="1" applyFont="1" applyFill="1" applyBorder="1" applyAlignment="1">
      <alignment horizontal="center" vertical="center"/>
    </xf>
    <xf numFmtId="0" fontId="16" fillId="4" borderId="13" xfId="2" applyFont="1" applyFill="1" applyBorder="1" applyAlignment="1">
      <alignment horizontal="left" vertical="center"/>
    </xf>
    <xf numFmtId="3" fontId="16" fillId="4" borderId="13" xfId="2" applyNumberFormat="1" applyFont="1" applyFill="1" applyBorder="1" applyAlignment="1">
      <alignment horizontal="center" vertical="center"/>
    </xf>
    <xf numFmtId="0" fontId="16" fillId="4" borderId="0" xfId="2" applyFont="1" applyFill="1" applyAlignment="1">
      <alignment horizontal="justify" vertical="center"/>
    </xf>
    <xf numFmtId="0" fontId="17" fillId="5" borderId="14" xfId="2" applyFont="1" applyFill="1" applyBorder="1" applyAlignment="1">
      <alignment horizontal="left" vertical="center"/>
    </xf>
    <xf numFmtId="9" fontId="17" fillId="5" borderId="14" xfId="4" applyFont="1" applyFill="1" applyBorder="1" applyAlignment="1">
      <alignment horizontal="center" vertical="center"/>
    </xf>
    <xf numFmtId="0" fontId="17" fillId="5" borderId="1" xfId="2" applyFont="1" applyFill="1" applyBorder="1" applyAlignment="1">
      <alignment horizontal="left" vertical="center"/>
    </xf>
    <xf numFmtId="0" fontId="27" fillId="2" borderId="15" xfId="2" applyFont="1" applyFill="1" applyBorder="1" applyAlignment="1">
      <alignment horizontal="left" vertical="center" wrapText="1"/>
    </xf>
    <xf numFmtId="0" fontId="27" fillId="2" borderId="16" xfId="2" applyFont="1" applyFill="1" applyBorder="1" applyAlignment="1">
      <alignment horizontal="left" vertical="center" wrapText="1"/>
    </xf>
    <xf numFmtId="0" fontId="27" fillId="2" borderId="17" xfId="2" applyFont="1" applyFill="1" applyBorder="1" applyAlignment="1">
      <alignment horizontal="left" vertical="center" wrapText="1"/>
    </xf>
    <xf numFmtId="0" fontId="2" fillId="2" borderId="0" xfId="2" applyFill="1" applyAlignment="1">
      <alignment horizontal="justify" vertical="center" wrapText="1"/>
    </xf>
    <xf numFmtId="0" fontId="27" fillId="2" borderId="18" xfId="2" applyFont="1" applyFill="1" applyBorder="1" applyAlignment="1">
      <alignment horizontal="left" vertical="center" wrapText="1"/>
    </xf>
    <xf numFmtId="0" fontId="27" fillId="2" borderId="19" xfId="2" applyFont="1" applyFill="1" applyBorder="1" applyAlignment="1">
      <alignment horizontal="left" vertical="center" wrapText="1"/>
    </xf>
    <xf numFmtId="0" fontId="27" fillId="2" borderId="20" xfId="2" applyFont="1" applyFill="1" applyBorder="1" applyAlignment="1">
      <alignment horizontal="left" vertical="center" wrapText="1"/>
    </xf>
    <xf numFmtId="0" fontId="2" fillId="2" borderId="1" xfId="2" applyFill="1" applyBorder="1" applyAlignment="1">
      <alignment vertical="center"/>
    </xf>
    <xf numFmtId="0" fontId="30" fillId="2" borderId="0" xfId="2" applyFont="1" applyFill="1" applyAlignment="1">
      <alignment horizontal="center" vertical="center" wrapText="1"/>
    </xf>
    <xf numFmtId="0" fontId="17" fillId="5" borderId="2" xfId="2" applyFont="1" applyFill="1" applyBorder="1" applyAlignment="1">
      <alignment horizontal="left" vertical="center" wrapText="1"/>
    </xf>
    <xf numFmtId="3" fontId="17" fillId="5" borderId="2" xfId="2" applyNumberFormat="1" applyFont="1" applyFill="1" applyBorder="1" applyAlignment="1">
      <alignment horizontal="center" vertical="center" wrapText="1"/>
    </xf>
    <xf numFmtId="0" fontId="17" fillId="5" borderId="4" xfId="2" applyFont="1" applyFill="1" applyBorder="1" applyAlignment="1">
      <alignment horizontal="justify" vertical="center"/>
    </xf>
    <xf numFmtId="3" fontId="18" fillId="5" borderId="0" xfId="2" applyNumberFormat="1" applyFont="1" applyFill="1" applyAlignment="1">
      <alignment horizontal="center" vertical="center"/>
    </xf>
    <xf numFmtId="0" fontId="14" fillId="2" borderId="1" xfId="2" applyFont="1" applyFill="1" applyBorder="1" applyAlignment="1">
      <alignment horizontal="left" vertical="center" wrapText="1"/>
    </xf>
    <xf numFmtId="0" fontId="14" fillId="2" borderId="0" xfId="2" applyFont="1" applyFill="1" applyAlignment="1">
      <alignment vertical="center" wrapText="1"/>
    </xf>
    <xf numFmtId="0" fontId="17" fillId="5" borderId="2" xfId="2" applyFont="1" applyFill="1" applyBorder="1" applyAlignment="1">
      <alignment horizontal="left" vertical="center" wrapText="1"/>
    </xf>
    <xf numFmtId="0" fontId="17" fillId="5" borderId="0" xfId="2" applyFont="1" applyFill="1" applyAlignment="1">
      <alignment horizontal="left" vertical="center"/>
    </xf>
    <xf numFmtId="3" fontId="17" fillId="5" borderId="0" xfId="2" applyNumberFormat="1" applyFont="1" applyFill="1" applyAlignment="1">
      <alignment horizontal="center" vertical="center"/>
    </xf>
    <xf numFmtId="0" fontId="17" fillId="5" borderId="1" xfId="2" applyFont="1" applyFill="1" applyBorder="1" applyAlignment="1">
      <alignment horizontal="center" vertical="center"/>
    </xf>
    <xf numFmtId="9" fontId="17" fillId="5" borderId="1" xfId="1" applyFont="1" applyFill="1" applyBorder="1" applyAlignment="1">
      <alignment horizontal="center" vertical="center"/>
    </xf>
    <xf numFmtId="0" fontId="27" fillId="2" borderId="0" xfId="2" applyFont="1" applyFill="1" applyAlignment="1">
      <alignment vertical="center"/>
    </xf>
    <xf numFmtId="0" fontId="12" fillId="4" borderId="0" xfId="2" applyFont="1" applyFill="1" applyAlignment="1">
      <alignment horizontal="center" vertical="center" wrapText="1"/>
    </xf>
    <xf numFmtId="0" fontId="16" fillId="4" borderId="0" xfId="2" applyFont="1" applyFill="1" applyAlignment="1">
      <alignment horizontal="right" vertical="center" wrapText="1"/>
    </xf>
    <xf numFmtId="0" fontId="2" fillId="6" borderId="0" xfId="5" applyFill="1" applyAlignment="1">
      <alignment vertical="center"/>
    </xf>
    <xf numFmtId="164" fontId="17" fillId="5" borderId="2" xfId="4" applyNumberFormat="1" applyFont="1" applyFill="1" applyBorder="1" applyAlignment="1">
      <alignment horizontal="right" vertical="center"/>
    </xf>
    <xf numFmtId="3" fontId="18" fillId="5" borderId="3" xfId="2" applyNumberFormat="1" applyFont="1" applyFill="1" applyBorder="1" applyAlignment="1">
      <alignment horizontal="center" vertical="center"/>
    </xf>
    <xf numFmtId="0" fontId="31" fillId="2" borderId="0" xfId="2" applyFont="1" applyFill="1" applyAlignment="1">
      <alignment vertical="center"/>
    </xf>
    <xf numFmtId="164" fontId="16" fillId="4" borderId="0" xfId="4" applyNumberFormat="1" applyFont="1" applyFill="1" applyAlignment="1">
      <alignment horizontal="right" vertical="center"/>
    </xf>
    <xf numFmtId="0" fontId="16" fillId="4" borderId="21" xfId="2" applyFont="1" applyFill="1" applyBorder="1" applyAlignment="1">
      <alignment horizontal="justify" vertical="center"/>
    </xf>
    <xf numFmtId="3" fontId="16" fillId="4" borderId="22" xfId="2" applyNumberFormat="1" applyFont="1" applyFill="1" applyBorder="1" applyAlignment="1">
      <alignment horizontal="center" vertical="center"/>
    </xf>
    <xf numFmtId="10" fontId="17" fillId="5" borderId="1" xfId="4" applyNumberFormat="1" applyFont="1" applyFill="1" applyBorder="1" applyAlignment="1">
      <alignment horizontal="center" vertical="center"/>
    </xf>
    <xf numFmtId="3" fontId="31" fillId="2" borderId="0" xfId="2" applyNumberFormat="1" applyFont="1" applyFill="1" applyAlignment="1">
      <alignment vertical="center"/>
    </xf>
    <xf numFmtId="164" fontId="13" fillId="2" borderId="0" xfId="4" applyNumberFormat="1" applyFont="1" applyFill="1" applyAlignment="1">
      <alignment vertical="center"/>
    </xf>
    <xf numFmtId="0" fontId="13" fillId="2" borderId="0" xfId="2" applyFont="1" applyFill="1" applyAlignment="1">
      <alignment vertical="center" wrapText="1"/>
    </xf>
  </cellXfs>
  <cellStyles count="6">
    <cellStyle name="Normal" xfId="0" builtinId="0"/>
    <cellStyle name="Normal 2 3" xfId="2"/>
    <cellStyle name="Normal 3 2" xfId="5"/>
    <cellStyle name="Normal_Directorio CEMs - agos - 2009 - UGTAI" xfId="3"/>
    <cellStyle name="Porcentaje" xfId="1"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275-48B3-BCC1-DAEBF4DCA3BE}"/>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'[1]Casos CEM'!$M$66:$M$79</c:f>
            </c:multiLvlStrRef>
          </c:cat>
          <c:val>
            <c:numRef>
              <c:f>'[1]Casos CEM'!$N$66:$N$79</c:f>
            </c:numRef>
          </c:val>
          <c:extLst xmlns:c16r2="http://schemas.microsoft.com/office/drawing/2015/06/chart">
            <c:ext xmlns:c16="http://schemas.microsoft.com/office/drawing/2014/chart" uri="{C3380CC4-5D6E-409C-BE32-E72D297353CC}">
              <c16:uniqueId val="{00000001-4275-48B3-BCC1-DAEBF4DCA3BE}"/>
            </c:ext>
          </c:extLst>
        </c:ser>
        <c:dLbls>
          <c:showLegendKey val="0"/>
          <c:showVal val="0"/>
          <c:showCatName val="0"/>
          <c:showSerName val="0"/>
          <c:showPercent val="0"/>
          <c:showBubbleSize val="0"/>
        </c:dLbls>
        <c:gapWidth val="291"/>
        <c:overlap val="12"/>
        <c:axId val="391423912"/>
        <c:axId val="391424304"/>
      </c:barChart>
      <c:catAx>
        <c:axId val="391423912"/>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391424304"/>
        <c:crosses val="autoZero"/>
        <c:auto val="0"/>
        <c:lblAlgn val="ctr"/>
        <c:lblOffset val="100"/>
        <c:noMultiLvlLbl val="0"/>
      </c:catAx>
      <c:valAx>
        <c:axId val="391424304"/>
        <c:scaling>
          <c:orientation val="minMax"/>
        </c:scaling>
        <c:delete val="1"/>
        <c:axPos val="t"/>
        <c:numFmt formatCode="#,##0" sourceLinked="1"/>
        <c:majorTickMark val="out"/>
        <c:minorTickMark val="none"/>
        <c:tickLblPos val="nextTo"/>
        <c:crossAx val="391423912"/>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64105922403511"/>
          <c:y val="0"/>
          <c:w val="0.82335894077596483"/>
          <c:h val="1"/>
        </c:manualLayout>
      </c:layout>
      <c:barChart>
        <c:barDir val="bar"/>
        <c:grouping val="stacked"/>
        <c:varyColors val="0"/>
        <c:ser>
          <c:idx val="0"/>
          <c:order val="0"/>
          <c:tx>
            <c:strRef>
              <c:f>'Casos CEM'!$L$118</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CEM'!$M$118:$P$118</c:f>
              <c:numCache>
                <c:formatCode>#,##0</c:formatCode>
                <c:ptCount val="4"/>
                <c:pt idx="0">
                  <c:v>3665</c:v>
                </c:pt>
                <c:pt idx="1">
                  <c:v>1969</c:v>
                </c:pt>
                <c:pt idx="2">
                  <c:v>13581</c:v>
                </c:pt>
                <c:pt idx="3">
                  <c:v>1771</c:v>
                </c:pt>
              </c:numCache>
            </c:numRef>
          </c:val>
          <c:extLst xmlns:c16r2="http://schemas.microsoft.com/office/drawing/2015/06/chart">
            <c:ext xmlns:c16="http://schemas.microsoft.com/office/drawing/2014/chart" uri="{C3380CC4-5D6E-409C-BE32-E72D297353CC}">
              <c16:uniqueId val="{00000000-F70D-4F51-BA2C-9C054C052D91}"/>
            </c:ext>
          </c:extLst>
        </c:ser>
        <c:ser>
          <c:idx val="1"/>
          <c:order val="1"/>
          <c:tx>
            <c:strRef>
              <c:f>'Casos CEM'!$L$119</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CEM'!$M$119:$P$119</c:f>
              <c:numCache>
                <c:formatCode>#,##0</c:formatCode>
                <c:ptCount val="4"/>
                <c:pt idx="0">
                  <c:v>2092</c:v>
                </c:pt>
                <c:pt idx="1">
                  <c:v>1590</c:v>
                </c:pt>
                <c:pt idx="2">
                  <c:v>11995</c:v>
                </c:pt>
                <c:pt idx="3">
                  <c:v>817</c:v>
                </c:pt>
              </c:numCache>
            </c:numRef>
          </c:val>
          <c:extLst xmlns:c16r2="http://schemas.microsoft.com/office/drawing/2015/06/chart">
            <c:ext xmlns:c16="http://schemas.microsoft.com/office/drawing/2014/chart" uri="{C3380CC4-5D6E-409C-BE32-E72D297353CC}">
              <c16:uniqueId val="{00000001-F70D-4F51-BA2C-9C054C052D91}"/>
            </c:ext>
          </c:extLst>
        </c:ser>
        <c:ser>
          <c:idx val="2"/>
          <c:order val="2"/>
          <c:tx>
            <c:strRef>
              <c:f>'Casos CEM'!$L$120</c:f>
              <c:strCache>
                <c:ptCount val="1"/>
                <c:pt idx="0">
                  <c:v>Sexual</c:v>
                </c:pt>
              </c:strCache>
            </c:strRef>
          </c:tx>
          <c:spPr>
            <a:solidFill>
              <a:schemeClr val="bg1">
                <a:lumMod val="50000"/>
              </a:schemeClr>
            </a:solidFill>
            <a:ln w="12700">
              <a:solidFill>
                <a:schemeClr val="tx1"/>
              </a:solidFill>
            </a:ln>
            <a:effectLst/>
          </c:spPr>
          <c:invertIfNegative val="0"/>
          <c:cat>
            <c:strRef>
              <c:f>'Casos CEM'!$M$116:$P$116</c:f>
              <c:strCache>
                <c:ptCount val="4"/>
                <c:pt idx="0">
                  <c:v>Niños y niñas</c:v>
                </c:pt>
                <c:pt idx="1">
                  <c:v>Adolescentes</c:v>
                </c:pt>
                <c:pt idx="2">
                  <c:v>Personas Adultas</c:v>
                </c:pt>
                <c:pt idx="3">
                  <c:v>Personas Adultas Mayores</c:v>
                </c:pt>
              </c:strCache>
            </c:strRef>
          </c:cat>
          <c:val>
            <c:numRef>
              <c:f>'Casos CEM'!$M$120:$P$120</c:f>
              <c:numCache>
                <c:formatCode>#,##0</c:formatCode>
                <c:ptCount val="4"/>
                <c:pt idx="0">
                  <c:v>1015</c:v>
                </c:pt>
                <c:pt idx="1">
                  <c:v>1623</c:v>
                </c:pt>
                <c:pt idx="2">
                  <c:v>1426</c:v>
                </c:pt>
                <c:pt idx="3">
                  <c:v>38</c:v>
                </c:pt>
              </c:numCache>
            </c:numRef>
          </c:val>
          <c:extLst xmlns:c16r2="http://schemas.microsoft.com/office/drawing/2015/06/chart">
            <c:ext xmlns:c16="http://schemas.microsoft.com/office/drawing/2014/chart" uri="{C3380CC4-5D6E-409C-BE32-E72D297353CC}">
              <c16:uniqueId val="{00000002-F70D-4F51-BA2C-9C054C052D91}"/>
            </c:ext>
          </c:extLst>
        </c:ser>
        <c:ser>
          <c:idx val="3"/>
          <c:order val="3"/>
          <c:tx>
            <c:strRef>
              <c:f>'Casos CEM'!$L$121</c:f>
              <c:strCache>
                <c:ptCount val="1"/>
                <c:pt idx="0">
                  <c:v>Económica o patrimonial</c:v>
                </c:pt>
              </c:strCache>
            </c:strRef>
          </c:tx>
          <c:spPr>
            <a:solidFill>
              <a:schemeClr val="accent4"/>
            </a:solidFill>
            <a:ln>
              <a:solidFill>
                <a:schemeClr val="tx1"/>
              </a:solidFill>
            </a:ln>
          </c:spPr>
          <c:invertIfNegative val="0"/>
          <c:cat>
            <c:strRef>
              <c:f>'Casos CEM'!$M$116:$P$116</c:f>
              <c:strCache>
                <c:ptCount val="4"/>
                <c:pt idx="0">
                  <c:v>Niños y niñas</c:v>
                </c:pt>
                <c:pt idx="1">
                  <c:v>Adolescentes</c:v>
                </c:pt>
                <c:pt idx="2">
                  <c:v>Personas Adultas</c:v>
                </c:pt>
                <c:pt idx="3">
                  <c:v>Personas Adultas Mayores</c:v>
                </c:pt>
              </c:strCache>
            </c:strRef>
          </c:cat>
          <c:val>
            <c:numRef>
              <c:f>'Casos CEM'!$M$121:$P$121</c:f>
              <c:numCache>
                <c:formatCode>#,##0</c:formatCode>
                <c:ptCount val="4"/>
                <c:pt idx="0">
                  <c:v>38</c:v>
                </c:pt>
                <c:pt idx="1">
                  <c:v>22</c:v>
                </c:pt>
                <c:pt idx="2">
                  <c:v>92</c:v>
                </c:pt>
                <c:pt idx="3">
                  <c:v>68</c:v>
                </c:pt>
              </c:numCache>
            </c:numRef>
          </c:val>
          <c:extLst xmlns:c16r2="http://schemas.microsoft.com/office/drawing/2015/06/chart">
            <c:ext xmlns:c16="http://schemas.microsoft.com/office/drawing/2014/chart" uri="{C3380CC4-5D6E-409C-BE32-E72D297353CC}">
              <c16:uniqueId val="{00000003-F70D-4F51-BA2C-9C054C052D91}"/>
            </c:ext>
          </c:extLst>
        </c:ser>
        <c:dLbls>
          <c:showLegendKey val="0"/>
          <c:showVal val="0"/>
          <c:showCatName val="0"/>
          <c:showSerName val="0"/>
          <c:showPercent val="0"/>
          <c:showBubbleSize val="0"/>
        </c:dLbls>
        <c:gapWidth val="150"/>
        <c:overlap val="100"/>
        <c:axId val="391425088"/>
        <c:axId val="391425480"/>
      </c:barChart>
      <c:catAx>
        <c:axId val="391425088"/>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100" b="1" i="0" u="none" strike="noStrike" baseline="0">
                <a:solidFill>
                  <a:srgbClr val="000000"/>
                </a:solidFill>
                <a:latin typeface="Arial Narrow" panose="020B0606020202030204" pitchFamily="34" charset="0"/>
                <a:ea typeface="Calibri"/>
                <a:cs typeface="Calibri"/>
              </a:defRPr>
            </a:pPr>
            <a:endParaRPr lang="es-PE"/>
          </a:p>
        </c:txPr>
        <c:crossAx val="391425480"/>
        <c:crosses val="autoZero"/>
        <c:auto val="1"/>
        <c:lblAlgn val="ctr"/>
        <c:lblOffset val="100"/>
        <c:noMultiLvlLbl val="0"/>
      </c:catAx>
      <c:valAx>
        <c:axId val="391425480"/>
        <c:scaling>
          <c:orientation val="minMax"/>
        </c:scaling>
        <c:delete val="1"/>
        <c:axPos val="t"/>
        <c:numFmt formatCode="#,##0" sourceLinked="1"/>
        <c:majorTickMark val="out"/>
        <c:minorTickMark val="none"/>
        <c:tickLblPos val="nextTo"/>
        <c:crossAx val="391425088"/>
        <c:crosses val="autoZero"/>
        <c:crossBetween val="between"/>
      </c:valAx>
      <c:spPr>
        <a:noFill/>
        <a:ln w="25400">
          <a:noFill/>
        </a:ln>
      </c:spPr>
    </c:plotArea>
    <c:legend>
      <c:legendPos val="r"/>
      <c:layout>
        <c:manualLayout>
          <c:xMode val="edge"/>
          <c:yMode val="edge"/>
          <c:x val="0.60339484435548385"/>
          <c:y val="3.1317037061835439E-2"/>
          <c:w val="0.39396842816806227"/>
          <c:h val="0.47011042109550671"/>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explosion val="5"/>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93F8-4633-91ED-5F5CC402EE28}"/>
              </c:ext>
            </c:extLst>
          </c:dPt>
          <c:dPt>
            <c:idx val="1"/>
            <c:bubble3D val="0"/>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93F8-4633-91ED-5F5CC402EE28}"/>
              </c:ext>
            </c:extLst>
          </c:dPt>
          <c:dLbls>
            <c:dLbl>
              <c:idx val="0"/>
              <c:layout>
                <c:manualLayout>
                  <c:x val="1.5952304774034948E-2"/>
                  <c:y val="-0.21384445608070907"/>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3F8-4633-91ED-5F5CC402EE28}"/>
                </c:ext>
                <c:ext xmlns:c15="http://schemas.microsoft.com/office/drawing/2012/chart" uri="{CE6537A1-D6FC-4f65-9D91-7224C49458BB}">
                  <c15:layout>
                    <c:manualLayout>
                      <c:w val="0.21734646067104177"/>
                      <c:h val="0.26492597734718065"/>
                    </c:manualLayout>
                  </c15:layout>
                </c:ext>
              </c:extLst>
            </c:dLbl>
            <c:dLbl>
              <c:idx val="1"/>
              <c:layout>
                <c:manualLayout>
                  <c:x val="-6.519201722559184E-3"/>
                  <c:y val="-7.4460052871270249E-2"/>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3F8-4633-91ED-5F5CC402EE28}"/>
                </c:ext>
                <c:ext xmlns:c15="http://schemas.microsoft.com/office/drawing/2012/chart" uri="{CE6537A1-D6FC-4f65-9D91-7224C49458BB}">
                  <c15:layout>
                    <c:manualLayout>
                      <c:w val="0.22755548821198901"/>
                      <c:h val="0.29167445171687906"/>
                    </c:manualLayout>
                  </c15:layout>
                </c:ext>
              </c:extLst>
            </c:dLbl>
            <c:numFmt formatCode="0.0%" sourceLinked="0"/>
            <c:spPr>
              <a:noFill/>
              <a:ln w="25400">
                <a:noFill/>
              </a:ln>
            </c:spPr>
            <c:txPr>
              <a:bodyPr wrap="square" lIns="38100" tIns="19050" rIns="38100" bIns="19050" anchor="ctr">
                <a:spAutoFit/>
              </a:bodyPr>
              <a:lstStyle/>
              <a:p>
                <a:pPr>
                  <a:defRPr sz="13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CEM'!$C$15:$D$15</c:f>
              <c:strCache>
                <c:ptCount val="2"/>
                <c:pt idx="0">
                  <c:v>Mujer</c:v>
                </c:pt>
                <c:pt idx="1">
                  <c:v>Hombre</c:v>
                </c:pt>
              </c:strCache>
            </c:strRef>
          </c:cat>
          <c:val>
            <c:numRef>
              <c:f>'Casos CEM'!$C$28:$D$28</c:f>
              <c:numCache>
                <c:formatCode>#,##0</c:formatCode>
                <c:ptCount val="2"/>
                <c:pt idx="0">
                  <c:v>35903</c:v>
                </c:pt>
                <c:pt idx="1">
                  <c:v>5899</c:v>
                </c:pt>
              </c:numCache>
            </c:numRef>
          </c:val>
          <c:extLst xmlns:c16r2="http://schemas.microsoft.com/office/drawing/2015/06/chart">
            <c:ext xmlns:c16="http://schemas.microsoft.com/office/drawing/2014/chart" uri="{C3380CC4-5D6E-409C-BE32-E72D297353CC}">
              <c16:uniqueId val="{00000004-93F8-4633-91ED-5F5CC402EE28}"/>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g"/><Relationship Id="rId5" Type="http://schemas.microsoft.com/office/2007/relationships/hdphoto" Target="../media/hdphoto1.wdp"/><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71437</xdr:colOff>
      <xdr:row>63</xdr:row>
      <xdr:rowOff>154782</xdr:rowOff>
    </xdr:from>
    <xdr:to>
      <xdr:col>17</xdr:col>
      <xdr:colOff>83344</xdr:colOff>
      <xdr:row>87</xdr:row>
      <xdr:rowOff>0</xdr:rowOff>
    </xdr:to>
    <xdr:graphicFrame macro="">
      <xdr:nvGraphicFramePr>
        <xdr:cNvPr id="2" name="Chart 5">
          <a:extLst>
            <a:ext uri="{FF2B5EF4-FFF2-40B4-BE49-F238E27FC236}">
              <a16:creationId xmlns="" xmlns:a16="http://schemas.microsoft.com/office/drawing/2014/main" id="{C58231F8-B5EB-45B5-8DD8-73D5223EF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79761</xdr:colOff>
      <xdr:row>114</xdr:row>
      <xdr:rowOff>35805</xdr:rowOff>
    </xdr:from>
    <xdr:to>
      <xdr:col>17</xdr:col>
      <xdr:colOff>590550</xdr:colOff>
      <xdr:row>122</xdr:row>
      <xdr:rowOff>530679</xdr:rowOff>
    </xdr:to>
    <xdr:graphicFrame macro="">
      <xdr:nvGraphicFramePr>
        <xdr:cNvPr id="3" name="Gráfico 5">
          <a:extLst>
            <a:ext uri="{FF2B5EF4-FFF2-40B4-BE49-F238E27FC236}">
              <a16:creationId xmlns="" xmlns:a16="http://schemas.microsoft.com/office/drawing/2014/main" id="{A2489E75-D59C-4B8E-9099-A8B5B1DC9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195946</xdr:colOff>
      <xdr:row>12</xdr:row>
      <xdr:rowOff>62594</xdr:rowOff>
    </xdr:from>
    <xdr:to>
      <xdr:col>9</xdr:col>
      <xdr:colOff>435429</xdr:colOff>
      <xdr:row>34</xdr:row>
      <xdr:rowOff>81643</xdr:rowOff>
    </xdr:to>
    <xdr:graphicFrame macro="">
      <xdr:nvGraphicFramePr>
        <xdr:cNvPr id="4" name="Gráfico 1">
          <a:extLst>
            <a:ext uri="{FF2B5EF4-FFF2-40B4-BE49-F238E27FC236}">
              <a16:creationId xmlns="" xmlns:a16="http://schemas.microsoft.com/office/drawing/2014/main" id="{C9309F0E-4595-4547-AA90-7E4B51A87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61</xdr:row>
      <xdr:rowOff>90488</xdr:rowOff>
    </xdr:from>
    <xdr:to>
      <xdr:col>16</xdr:col>
      <xdr:colOff>542925</xdr:colOff>
      <xdr:row>61</xdr:row>
      <xdr:rowOff>523874</xdr:rowOff>
    </xdr:to>
    <xdr:sp macro="" textlink="">
      <xdr:nvSpPr>
        <xdr:cNvPr id="5" name="CuadroTexto 4">
          <a:extLst>
            <a:ext uri="{FF2B5EF4-FFF2-40B4-BE49-F238E27FC236}">
              <a16:creationId xmlns="" xmlns:a16="http://schemas.microsoft.com/office/drawing/2014/main" id="{CA5D296C-56B8-4C10-B029-AEBE72F1BCEF}"/>
            </a:ext>
          </a:extLst>
        </xdr:cNvPr>
        <xdr:cNvSpPr txBox="1"/>
      </xdr:nvSpPr>
      <xdr:spPr>
        <a:xfrm>
          <a:off x="139836" y="4648200"/>
          <a:ext cx="14404839" cy="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5</xdr:col>
      <xdr:colOff>91261</xdr:colOff>
      <xdr:row>27</xdr:row>
      <xdr:rowOff>163286</xdr:rowOff>
    </xdr:from>
    <xdr:ext cx="726601" cy="802757"/>
    <xdr:pic>
      <xdr:nvPicPr>
        <xdr:cNvPr id="6" name="Imagen 5">
          <a:extLst>
            <a:ext uri="{FF2B5EF4-FFF2-40B4-BE49-F238E27FC236}">
              <a16:creationId xmlns="" xmlns:a16="http://schemas.microsoft.com/office/drawing/2014/main" id="{411EFE51-47EF-4E02-AAD2-F8B031E74E58}"/>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4577536" y="3925661"/>
          <a:ext cx="726601" cy="802757"/>
        </a:xfrm>
        <a:prstGeom prst="rect">
          <a:avLst/>
        </a:prstGeom>
        <a:noFill/>
      </xdr:spPr>
    </xdr:pic>
    <xdr:clientData/>
  </xdr:oneCellAnchor>
  <xdr:oneCellAnchor>
    <xdr:from>
      <xdr:col>8</xdr:col>
      <xdr:colOff>114937</xdr:colOff>
      <xdr:row>17</xdr:row>
      <xdr:rowOff>182335</xdr:rowOff>
    </xdr:from>
    <xdr:ext cx="588765" cy="797379"/>
    <xdr:pic>
      <xdr:nvPicPr>
        <xdr:cNvPr id="7" name="Imagen 6">
          <a:extLst>
            <a:ext uri="{FF2B5EF4-FFF2-40B4-BE49-F238E27FC236}">
              <a16:creationId xmlns="" xmlns:a16="http://schemas.microsoft.com/office/drawing/2014/main" id="{30179042-6D0D-4AD9-A26A-D5CE6D4B192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7401562" y="3744685"/>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 xmlns:a16="http://schemas.microsoft.com/office/drawing/2014/main" id="{76B0086F-985E-44DF-B731-5F7945550B5A}"/>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76200</xdr:colOff>
      <xdr:row>111</xdr:row>
      <xdr:rowOff>38100</xdr:rowOff>
    </xdr:from>
    <xdr:to>
      <xdr:col>17</xdr:col>
      <xdr:colOff>609599</xdr:colOff>
      <xdr:row>111</xdr:row>
      <xdr:rowOff>651624</xdr:rowOff>
    </xdr:to>
    <xdr:sp macro="" textlink="">
      <xdr:nvSpPr>
        <xdr:cNvPr id="9" name="Rectángulo 8">
          <a:extLst>
            <a:ext uri="{FF2B5EF4-FFF2-40B4-BE49-F238E27FC236}">
              <a16:creationId xmlns="" xmlns:a16="http://schemas.microsoft.com/office/drawing/2014/main" id="{D3E2187F-D25D-4989-9EA6-15EF65BF786A}"/>
            </a:ext>
          </a:extLst>
        </xdr:cNvPr>
        <xdr:cNvSpPr/>
      </xdr:nvSpPr>
      <xdr:spPr>
        <a:xfrm>
          <a:off x="76200" y="7248525"/>
          <a:ext cx="15249524" cy="6135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1550">
              <a:solidFill>
                <a:schemeClr val="bg1"/>
              </a:solidFill>
              <a:latin typeface="Arial" panose="020B0604020202020204" pitchFamily="34" charset="0"/>
              <a:cs typeface="Arial" panose="020B0604020202020204" pitchFamily="34" charset="0"/>
            </a:rPr>
            <a:t>Los casos de </a:t>
          </a:r>
          <a:r>
            <a:rPr lang="es-PE" sz="1550" b="1">
              <a:solidFill>
                <a:schemeClr val="bg1"/>
              </a:solidFill>
              <a:latin typeface="Arial" panose="020B0604020202020204" pitchFamily="34" charset="0"/>
              <a:cs typeface="Arial" panose="020B0604020202020204" pitchFamily="34" charset="0"/>
            </a:rPr>
            <a:t>VIOLACIÓN SEXUAL </a:t>
          </a:r>
          <a:r>
            <a:rPr lang="es-PE" sz="1550">
              <a:solidFill>
                <a:schemeClr val="bg1"/>
              </a:solidFill>
              <a:latin typeface="Arial" panose="020B0604020202020204" pitchFamily="34" charset="0"/>
              <a:cs typeface="Arial" panose="020B0604020202020204" pitchFamily="34" charset="0"/>
            </a:rPr>
            <a:t>tienen mayor incidencia en los siguientes</a:t>
          </a:r>
          <a:r>
            <a:rPr lang="es-PE" sz="1550" baseline="0">
              <a:solidFill>
                <a:schemeClr val="bg1"/>
              </a:solidFill>
              <a:latin typeface="Arial" panose="020B0604020202020204" pitchFamily="34" charset="0"/>
              <a:cs typeface="Arial" panose="020B0604020202020204" pitchFamily="34" charset="0"/>
            </a:rPr>
            <a:t> departamentos</a:t>
          </a:r>
          <a:r>
            <a:rPr lang="es-PE" sz="1550">
              <a:solidFill>
                <a:schemeClr val="bg1"/>
              </a:solidFill>
              <a:latin typeface="Arial" panose="020B0604020202020204" pitchFamily="34" charset="0"/>
              <a:cs typeface="Arial" panose="020B0604020202020204" pitchFamily="34" charset="0"/>
            </a:rPr>
            <a:t>: Lima</a:t>
          </a:r>
          <a:r>
            <a:rPr lang="es-PE" sz="1550" baseline="0">
              <a:solidFill>
                <a:schemeClr val="bg1"/>
              </a:solidFill>
              <a:latin typeface="Arial" panose="020B0604020202020204" pitchFamily="34" charset="0"/>
              <a:cs typeface="Arial" panose="020B0604020202020204" pitchFamily="34" charset="0"/>
            </a:rPr>
            <a:t> 530</a:t>
          </a:r>
          <a:r>
            <a:rPr lang="es-PE" sz="1550">
              <a:solidFill>
                <a:schemeClr val="bg1"/>
              </a:solidFill>
              <a:latin typeface="Arial" panose="020B0604020202020204" pitchFamily="34" charset="0"/>
              <a:cs typeface="Arial" panose="020B0604020202020204" pitchFamily="34" charset="0"/>
            </a:rPr>
            <a:t>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La Libertad 150 casos</a:t>
          </a:r>
          <a:r>
            <a:rPr lang="es-PE" sz="1550">
              <a:solidFill>
                <a:schemeClr val="bg1"/>
              </a:solidFill>
              <a:latin typeface="Arial" panose="020B0604020202020204" pitchFamily="34" charset="0"/>
              <a:cs typeface="Arial" panose="020B0604020202020204" pitchFamily="34" charset="0"/>
            </a:rPr>
            <a:t>,  Arequipa 126</a:t>
          </a:r>
          <a:r>
            <a:rPr lang="es-PE" sz="1550" baseline="0">
              <a:solidFill>
                <a:schemeClr val="bg1"/>
              </a:solidFill>
              <a:latin typeface="Arial" panose="020B0604020202020204" pitchFamily="34" charset="0"/>
              <a:cs typeface="Arial" panose="020B0604020202020204" pitchFamily="34" charset="0"/>
            </a:rPr>
            <a:t> casos, </a:t>
          </a:r>
          <a:r>
            <a:rPr lang="es-PE" sz="1550">
              <a:solidFill>
                <a:schemeClr val="bg1"/>
              </a:solidFill>
              <a:latin typeface="Arial" panose="020B0604020202020204" pitchFamily="34" charset="0"/>
              <a:cs typeface="Arial" panose="020B0604020202020204" pitchFamily="34" charset="0"/>
            </a:rPr>
            <a:t>Junín 113 casos</a:t>
          </a:r>
          <a:r>
            <a:rPr lang="es-PE" sz="1550" baseline="0">
              <a:solidFill>
                <a:schemeClr val="bg1"/>
              </a:solidFill>
              <a:latin typeface="Arial" panose="020B0604020202020204" pitchFamily="34" charset="0"/>
              <a:cs typeface="Arial" panose="020B0604020202020204" pitchFamily="34" charset="0"/>
            </a:rPr>
            <a:t>, Cusco 89 casos, Ancash 85 casos, Ica 71 casos, Huánuco 62 casos, Callao 56 casos, San Martín 56 casos, Tacna 52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Loreto 46 casos, Puno 45 casos.</a:t>
          </a:r>
          <a:endParaRPr lang="es-PE" sz="155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0" name="Rectángulo 9">
          <a:extLst>
            <a:ext uri="{FF2B5EF4-FFF2-40B4-BE49-F238E27FC236}">
              <a16:creationId xmlns="" xmlns:a16="http://schemas.microsoft.com/office/drawing/2014/main" id="{4135C381-F134-4705-B51F-79DE1B1616D4}"/>
            </a:ext>
          </a:extLst>
        </xdr:cNvPr>
        <xdr:cNvSpPr/>
      </xdr:nvSpPr>
      <xdr:spPr>
        <a:xfrm>
          <a:off x="3629024" y="100445"/>
          <a:ext cx="11020425" cy="676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enaro/Escritorio/ARCHIVOS%20TRABAJO%202020/ABRIL%20ESTADISTICAS/Resumen%20para%20B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CEM"/>
      <sheetName val="Feminicidio"/>
      <sheetName val="Tentativa"/>
      <sheetName val="APP"/>
      <sheetName val="Linea 100"/>
      <sheetName val="CAI"/>
      <sheetName val="REVIESFO"/>
      <sheetName val="SAU"/>
      <sheetName val="Chat 100"/>
      <sheetName val="RITA"/>
      <sheetName val="ER - Casos"/>
      <sheetName val="ER-Acciones"/>
      <sheetName val="IFHD"/>
    </sheetNames>
    <sheetDataSet>
      <sheetData sheetId="0">
        <row r="15">
          <cell r="C15" t="str">
            <v>Mujer</v>
          </cell>
          <cell r="D15" t="str">
            <v>Hombre</v>
          </cell>
        </row>
        <row r="28">
          <cell r="C28">
            <v>35903</v>
          </cell>
          <cell r="D28">
            <v>5899</v>
          </cell>
        </row>
        <row r="66">
          <cell r="M66" t="str">
            <v>Niños y niñas</v>
          </cell>
          <cell r="N66">
            <v>6810</v>
          </cell>
        </row>
        <row r="67">
          <cell r="M67" t="str">
            <v>Adolescentes</v>
          </cell>
          <cell r="N67">
            <v>5204</v>
          </cell>
        </row>
        <row r="68">
          <cell r="M68" t="str">
            <v>Personas Adultas</v>
          </cell>
          <cell r="N68">
            <v>27094</v>
          </cell>
        </row>
        <row r="79">
          <cell r="M79" t="str">
            <v>Personas Adultas Mayores</v>
          </cell>
          <cell r="N79">
            <v>2694</v>
          </cell>
        </row>
        <row r="116">
          <cell r="M116" t="str">
            <v>Niños y niñas</v>
          </cell>
          <cell r="N116" t="str">
            <v>Adolescentes</v>
          </cell>
          <cell r="O116" t="str">
            <v>Personas Adultas</v>
          </cell>
          <cell r="P116" t="str">
            <v>Personas Adultas Mayores</v>
          </cell>
        </row>
        <row r="118">
          <cell r="L118" t="str">
            <v>Psicológica</v>
          </cell>
          <cell r="M118">
            <v>3665</v>
          </cell>
          <cell r="N118">
            <v>1969</v>
          </cell>
          <cell r="O118">
            <v>13581</v>
          </cell>
          <cell r="P118">
            <v>1771</v>
          </cell>
        </row>
        <row r="119">
          <cell r="L119" t="str">
            <v>Física</v>
          </cell>
          <cell r="M119">
            <v>2092</v>
          </cell>
          <cell r="N119">
            <v>1590</v>
          </cell>
          <cell r="O119">
            <v>11995</v>
          </cell>
          <cell r="P119">
            <v>817</v>
          </cell>
        </row>
        <row r="120">
          <cell r="L120" t="str">
            <v>Sexual</v>
          </cell>
          <cell r="M120">
            <v>1015</v>
          </cell>
          <cell r="N120">
            <v>1623</v>
          </cell>
          <cell r="O120">
            <v>1426</v>
          </cell>
          <cell r="P120">
            <v>38</v>
          </cell>
        </row>
        <row r="121">
          <cell r="L121" t="str">
            <v>Económica o patrimonial</v>
          </cell>
          <cell r="M121">
            <v>38</v>
          </cell>
          <cell r="N121">
            <v>22</v>
          </cell>
          <cell r="O121">
            <v>92</v>
          </cell>
          <cell r="P121">
            <v>68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310"/>
  <sheetViews>
    <sheetView tabSelected="1" view="pageBreakPreview" zoomScale="70" zoomScaleNormal="100" zoomScaleSheetLayoutView="70" workbookViewId="0">
      <selection activeCell="A110" sqref="A110:F111"/>
    </sheetView>
  </sheetViews>
  <sheetFormatPr baseColWidth="10" defaultColWidth="11.42578125" defaultRowHeight="15" x14ac:dyDescent="0.25"/>
  <cols>
    <col min="1" max="1" width="15.7109375" style="2" customWidth="1"/>
    <col min="2" max="2" width="11.85546875" style="2" customWidth="1"/>
    <col min="3" max="3" width="13.7109375" style="2" customWidth="1"/>
    <col min="4" max="4" width="13.5703125" style="2" customWidth="1"/>
    <col min="5" max="5" width="12.42578125" style="2" customWidth="1"/>
    <col min="6" max="7" width="14.5703125" style="2" customWidth="1"/>
    <col min="8" max="8" width="12.85546875" style="2" customWidth="1"/>
    <col min="9" max="9" width="10.7109375" style="2" customWidth="1"/>
    <col min="10" max="10" width="11.28515625" style="2" customWidth="1"/>
    <col min="11" max="11" width="18.5703125" style="2" customWidth="1"/>
    <col min="12" max="12" width="12.140625" style="2" customWidth="1"/>
    <col min="13" max="13" width="13.42578125" style="2" customWidth="1"/>
    <col min="14" max="14" width="13.140625" style="2" customWidth="1"/>
    <col min="15" max="17" width="10.7109375" style="2" customWidth="1"/>
    <col min="18" max="18" width="11.42578125" style="2"/>
    <col min="19" max="19" width="6.140625" style="2" customWidth="1"/>
    <col min="20" max="16384" width="11.42578125" style="2"/>
  </cols>
  <sheetData>
    <row r="1" spans="1:19" ht="45.75" customHeight="1" x14ac:dyDescent="0.25">
      <c r="A1" s="1"/>
      <c r="B1" s="1"/>
      <c r="C1" s="1"/>
      <c r="D1" s="1"/>
      <c r="E1" s="1"/>
      <c r="F1" s="1"/>
      <c r="G1" s="1"/>
      <c r="H1" s="1"/>
      <c r="I1" s="1"/>
      <c r="J1" s="1"/>
      <c r="K1" s="1"/>
      <c r="L1" s="1"/>
      <c r="M1" s="1"/>
      <c r="N1" s="1"/>
      <c r="O1" s="1"/>
      <c r="P1" s="1"/>
      <c r="Q1" s="1"/>
    </row>
    <row r="2" spans="1:19" ht="19.5" x14ac:dyDescent="0.25">
      <c r="A2" s="3"/>
      <c r="B2" s="3"/>
      <c r="C2" s="3"/>
      <c r="D2" s="3"/>
      <c r="E2" s="3"/>
      <c r="F2" s="3"/>
      <c r="G2" s="3"/>
      <c r="H2" s="3"/>
      <c r="I2" s="3"/>
      <c r="J2" s="3"/>
      <c r="K2" s="3"/>
      <c r="L2" s="3"/>
      <c r="M2" s="3"/>
      <c r="N2" s="3"/>
      <c r="O2" s="3"/>
      <c r="P2" s="3"/>
      <c r="Q2" s="3"/>
    </row>
    <row r="3" spans="1:19" ht="3" customHeight="1" x14ac:dyDescent="0.25">
      <c r="A3" s="4"/>
      <c r="B3" s="5"/>
      <c r="C3" s="5"/>
      <c r="D3" s="5"/>
      <c r="E3" s="5"/>
      <c r="F3" s="5"/>
      <c r="G3" s="5"/>
      <c r="H3" s="5"/>
      <c r="I3" s="5"/>
      <c r="J3" s="5"/>
      <c r="K3" s="5"/>
      <c r="L3" s="5"/>
      <c r="M3" s="5"/>
      <c r="N3" s="5"/>
      <c r="O3" s="5"/>
      <c r="P3" s="5"/>
      <c r="Q3" s="1"/>
    </row>
    <row r="4" spans="1:19" ht="3.75" customHeight="1" x14ac:dyDescent="0.25">
      <c r="A4" s="6" t="s">
        <v>0</v>
      </c>
      <c r="B4" s="6"/>
      <c r="C4" s="6"/>
      <c r="D4" s="6"/>
      <c r="E4" s="6"/>
      <c r="F4" s="6"/>
      <c r="G4" s="6"/>
      <c r="H4" s="6"/>
      <c r="I4" s="6"/>
      <c r="J4" s="6"/>
      <c r="K4" s="6"/>
      <c r="L4" s="6"/>
      <c r="M4" s="6"/>
      <c r="N4" s="6"/>
      <c r="O4" s="6"/>
      <c r="P4" s="6"/>
      <c r="Q4" s="6"/>
      <c r="R4" s="6"/>
      <c r="S4" s="6"/>
    </row>
    <row r="5" spans="1:19" ht="24.75" customHeight="1" x14ac:dyDescent="0.25">
      <c r="A5" s="6"/>
      <c r="B5" s="6"/>
      <c r="C5" s="6"/>
      <c r="D5" s="6"/>
      <c r="E5" s="6"/>
      <c r="F5" s="6"/>
      <c r="G5" s="6"/>
      <c r="H5" s="6"/>
      <c r="I5" s="6"/>
      <c r="J5" s="6"/>
      <c r="K5" s="6"/>
      <c r="L5" s="6"/>
      <c r="M5" s="6"/>
      <c r="N5" s="6"/>
      <c r="O5" s="6"/>
      <c r="P5" s="6"/>
      <c r="Q5" s="6"/>
      <c r="R5" s="6"/>
      <c r="S5" s="6"/>
    </row>
    <row r="6" spans="1:19" ht="24.75" customHeight="1" x14ac:dyDescent="0.25">
      <c r="A6" s="6" t="s">
        <v>1</v>
      </c>
      <c r="B6" s="6"/>
      <c r="C6" s="6"/>
      <c r="D6" s="6"/>
      <c r="E6" s="6"/>
      <c r="F6" s="6"/>
      <c r="G6" s="6"/>
      <c r="H6" s="6"/>
      <c r="I6" s="6"/>
      <c r="J6" s="6"/>
      <c r="K6" s="6"/>
      <c r="L6" s="6"/>
      <c r="M6" s="6"/>
      <c r="N6" s="6"/>
      <c r="O6" s="6"/>
      <c r="P6" s="6"/>
      <c r="Q6" s="6"/>
      <c r="R6" s="6"/>
      <c r="S6" s="6"/>
    </row>
    <row r="7" spans="1:19" ht="24.75" customHeight="1" x14ac:dyDescent="0.25">
      <c r="A7" s="7" t="s">
        <v>2</v>
      </c>
      <c r="B7" s="7"/>
      <c r="C7" s="7"/>
      <c r="D7" s="7"/>
      <c r="E7" s="7"/>
      <c r="F7" s="7"/>
      <c r="G7" s="7"/>
      <c r="H7" s="7"/>
      <c r="I7" s="7"/>
      <c r="J7" s="7"/>
      <c r="K7" s="7"/>
      <c r="L7" s="7"/>
      <c r="M7" s="7"/>
      <c r="N7" s="7"/>
      <c r="O7" s="7"/>
      <c r="P7" s="7"/>
      <c r="Q7" s="7"/>
      <c r="R7" s="7"/>
      <c r="S7" s="7"/>
    </row>
    <row r="8" spans="1:19" ht="21" x14ac:dyDescent="0.25">
      <c r="A8" s="8" t="s">
        <v>3</v>
      </c>
      <c r="B8" s="8"/>
      <c r="C8" s="8"/>
      <c r="D8" s="8"/>
      <c r="E8" s="8"/>
      <c r="F8" s="8"/>
      <c r="G8" s="8"/>
      <c r="H8" s="8"/>
      <c r="I8" s="8"/>
      <c r="J8" s="8"/>
      <c r="K8" s="8"/>
      <c r="L8" s="8"/>
      <c r="M8" s="8"/>
      <c r="N8" s="8"/>
      <c r="O8" s="8"/>
      <c r="P8" s="8"/>
      <c r="Q8" s="8"/>
      <c r="R8" s="8"/>
      <c r="S8" s="8"/>
    </row>
    <row r="9" spans="1:19" ht="3.75" customHeight="1" x14ac:dyDescent="0.25">
      <c r="A9" s="9"/>
      <c r="B9" s="10"/>
      <c r="C9" s="10"/>
      <c r="D9" s="10"/>
      <c r="E9" s="10"/>
      <c r="F9" s="10"/>
      <c r="G9" s="10"/>
      <c r="H9" s="10"/>
      <c r="I9" s="11"/>
      <c r="J9" s="11"/>
      <c r="K9" s="10"/>
      <c r="L9" s="10"/>
      <c r="M9" s="10"/>
      <c r="N9" s="10"/>
      <c r="O9" s="10"/>
      <c r="P9" s="10"/>
      <c r="Q9" s="10"/>
      <c r="R9" s="10"/>
      <c r="S9" s="10"/>
    </row>
    <row r="10" spans="1:19" ht="3.75" customHeight="1" x14ac:dyDescent="0.25">
      <c r="A10" s="1"/>
      <c r="B10" s="1"/>
      <c r="C10" s="1"/>
      <c r="D10" s="1"/>
      <c r="E10" s="1"/>
      <c r="F10" s="1"/>
      <c r="G10" s="1"/>
      <c r="H10" s="1"/>
      <c r="I10" s="1"/>
      <c r="J10" s="1"/>
      <c r="K10" s="1"/>
      <c r="L10" s="1"/>
      <c r="M10" s="1"/>
      <c r="N10" s="1"/>
      <c r="O10" s="1"/>
      <c r="P10" s="1"/>
      <c r="Q10" s="1"/>
    </row>
    <row r="11" spans="1:19" ht="18.75" thickBot="1" x14ac:dyDescent="0.3">
      <c r="A11" s="12" t="s">
        <v>4</v>
      </c>
      <c r="B11" s="12"/>
      <c r="C11" s="12"/>
      <c r="D11" s="12"/>
      <c r="E11" s="12"/>
      <c r="F11" s="12"/>
      <c r="G11" s="12"/>
      <c r="H11" s="12"/>
      <c r="I11" s="12"/>
      <c r="J11" s="12"/>
      <c r="K11" s="12"/>
      <c r="L11" s="12"/>
      <c r="M11" s="12"/>
      <c r="N11" s="12"/>
      <c r="O11" s="12"/>
      <c r="P11" s="12"/>
      <c r="Q11" s="12"/>
      <c r="R11" s="12"/>
      <c r="S11" s="12"/>
    </row>
    <row r="12" spans="1:19" ht="3.75" customHeight="1" x14ac:dyDescent="0.25">
      <c r="A12" s="1"/>
      <c r="B12" s="1"/>
      <c r="C12" s="1"/>
      <c r="D12" s="1"/>
      <c r="E12" s="1"/>
      <c r="F12" s="1"/>
      <c r="G12" s="1"/>
      <c r="H12" s="1"/>
      <c r="I12" s="1"/>
      <c r="J12" s="1"/>
      <c r="K12" s="1"/>
      <c r="L12" s="1"/>
      <c r="M12" s="1"/>
      <c r="N12" s="1"/>
      <c r="O12" s="1"/>
      <c r="P12" s="1"/>
      <c r="Q12" s="1"/>
    </row>
    <row r="13" spans="1:19" ht="17.25" customHeight="1" thickBot="1" x14ac:dyDescent="0.3">
      <c r="A13" s="13" t="s">
        <v>5</v>
      </c>
      <c r="B13" s="13"/>
      <c r="C13" s="13"/>
      <c r="D13" s="13"/>
      <c r="E13" s="1"/>
      <c r="F13" s="1"/>
      <c r="G13" s="1"/>
      <c r="H13" s="1"/>
      <c r="I13" s="1"/>
      <c r="K13" s="14" t="s">
        <v>6</v>
      </c>
      <c r="L13" s="15"/>
      <c r="M13" s="15"/>
      <c r="N13" s="15"/>
      <c r="O13" s="15"/>
      <c r="P13" s="15"/>
      <c r="Q13" s="16"/>
    </row>
    <row r="14" spans="1:19" ht="3.75" customHeight="1" x14ac:dyDescent="0.25">
      <c r="A14" s="17"/>
      <c r="B14" s="1"/>
      <c r="C14" s="1"/>
      <c r="D14" s="1"/>
      <c r="E14" s="1"/>
      <c r="F14" s="1"/>
      <c r="G14" s="1"/>
      <c r="H14" s="1"/>
      <c r="I14" s="1"/>
      <c r="J14" s="1"/>
      <c r="K14" s="1"/>
      <c r="L14" s="1"/>
      <c r="M14" s="1"/>
      <c r="N14" s="1"/>
      <c r="O14" s="1"/>
      <c r="P14" s="1"/>
      <c r="Q14" s="1"/>
    </row>
    <row r="15" spans="1:19" ht="31.5" customHeight="1" x14ac:dyDescent="0.25">
      <c r="A15" s="18" t="s">
        <v>7</v>
      </c>
      <c r="B15" s="19" t="s">
        <v>8</v>
      </c>
      <c r="C15" s="19" t="s">
        <v>9</v>
      </c>
      <c r="D15" s="19" t="s">
        <v>10</v>
      </c>
      <c r="E15" s="1"/>
      <c r="F15" s="1"/>
      <c r="G15" s="1"/>
      <c r="H15" s="1"/>
      <c r="I15" s="1"/>
      <c r="K15" s="20" t="s">
        <v>11</v>
      </c>
      <c r="L15" s="20"/>
      <c r="M15" s="19" t="s">
        <v>12</v>
      </c>
      <c r="N15" s="19" t="s">
        <v>13</v>
      </c>
      <c r="O15" s="1"/>
      <c r="P15" s="1"/>
      <c r="Q15" s="1"/>
    </row>
    <row r="16" spans="1:19" ht="15.75" customHeight="1" x14ac:dyDescent="0.25">
      <c r="A16" s="21" t="s">
        <v>14</v>
      </c>
      <c r="B16" s="22">
        <f t="shared" ref="B16:B27" si="0">SUM(C16:D16)</f>
        <v>18466</v>
      </c>
      <c r="C16" s="23">
        <v>15856</v>
      </c>
      <c r="D16" s="23">
        <v>2610</v>
      </c>
      <c r="E16" s="1"/>
      <c r="F16" s="1"/>
      <c r="G16" s="1"/>
      <c r="H16" s="1"/>
      <c r="I16" s="1"/>
      <c r="K16" s="21" t="s">
        <v>15</v>
      </c>
      <c r="L16" s="21"/>
      <c r="M16" s="22">
        <v>9584</v>
      </c>
      <c r="N16" s="24">
        <f>M16/M18</f>
        <v>0.22927132673077844</v>
      </c>
      <c r="O16" s="25"/>
      <c r="P16" s="25"/>
      <c r="Q16" s="25"/>
    </row>
    <row r="17" spans="1:17" x14ac:dyDescent="0.25">
      <c r="A17" s="26" t="s">
        <v>16</v>
      </c>
      <c r="B17" s="22">
        <f t="shared" si="0"/>
        <v>17181</v>
      </c>
      <c r="C17" s="23">
        <v>14693</v>
      </c>
      <c r="D17" s="23">
        <v>2488</v>
      </c>
      <c r="E17" s="1"/>
      <c r="F17" s="1"/>
      <c r="G17" s="1"/>
      <c r="H17" s="1"/>
      <c r="I17" s="1"/>
      <c r="K17" s="27" t="s">
        <v>17</v>
      </c>
      <c r="L17" s="27"/>
      <c r="M17" s="28">
        <v>32218</v>
      </c>
      <c r="N17" s="29">
        <f>M17/M18</f>
        <v>0.77072867326922156</v>
      </c>
      <c r="O17" s="25"/>
      <c r="P17" s="25"/>
      <c r="Q17" s="25"/>
    </row>
    <row r="18" spans="1:17" ht="15.75" customHeight="1" x14ac:dyDescent="0.25">
      <c r="A18" s="26" t="s">
        <v>18</v>
      </c>
      <c r="B18" s="22">
        <f t="shared" si="0"/>
        <v>6155</v>
      </c>
      <c r="C18" s="23">
        <v>5354</v>
      </c>
      <c r="D18" s="23">
        <v>801</v>
      </c>
      <c r="E18" s="1"/>
      <c r="F18" s="1"/>
      <c r="G18" s="1"/>
      <c r="H18" s="1"/>
      <c r="I18" s="1"/>
      <c r="K18" s="18" t="s">
        <v>8</v>
      </c>
      <c r="L18" s="18"/>
      <c r="M18" s="30">
        <f>M16+M17</f>
        <v>41802</v>
      </c>
      <c r="N18" s="31">
        <f>N16+N17</f>
        <v>1</v>
      </c>
      <c r="O18" s="25"/>
      <c r="P18" s="25"/>
      <c r="Q18" s="25"/>
    </row>
    <row r="19" spans="1:17" hidden="1" x14ac:dyDescent="0.25">
      <c r="A19" s="26" t="s">
        <v>19</v>
      </c>
      <c r="B19" s="22">
        <f t="shared" si="0"/>
        <v>0</v>
      </c>
      <c r="C19" s="23"/>
      <c r="D19" s="23"/>
      <c r="E19" s="1"/>
      <c r="F19" s="1"/>
      <c r="G19" s="1"/>
      <c r="H19" s="1"/>
      <c r="I19" s="1"/>
      <c r="J19" s="1"/>
      <c r="K19" s="1"/>
      <c r="L19" s="25"/>
      <c r="M19" s="25"/>
      <c r="N19" s="25"/>
      <c r="O19" s="25"/>
      <c r="P19" s="25"/>
      <c r="Q19" s="25"/>
    </row>
    <row r="20" spans="1:17" hidden="1" x14ac:dyDescent="0.25">
      <c r="A20" s="26" t="s">
        <v>20</v>
      </c>
      <c r="B20" s="22">
        <f t="shared" si="0"/>
        <v>0</v>
      </c>
      <c r="C20" s="23"/>
      <c r="D20" s="23"/>
      <c r="E20" s="1"/>
      <c r="F20" s="1"/>
      <c r="G20" s="1"/>
      <c r="H20" s="1"/>
      <c r="I20" s="1"/>
      <c r="J20" s="1"/>
      <c r="K20" s="1"/>
      <c r="L20" s="25"/>
      <c r="M20" s="25"/>
      <c r="N20" s="25"/>
      <c r="O20" s="25"/>
      <c r="P20" s="25"/>
      <c r="Q20" s="25"/>
    </row>
    <row r="21" spans="1:17" hidden="1" x14ac:dyDescent="0.25">
      <c r="A21" s="26" t="s">
        <v>21</v>
      </c>
      <c r="B21" s="22">
        <f t="shared" si="0"/>
        <v>0</v>
      </c>
      <c r="C21" s="23"/>
      <c r="D21" s="23"/>
      <c r="E21" s="1"/>
      <c r="F21" s="1"/>
      <c r="G21" s="1"/>
      <c r="H21" s="1"/>
      <c r="I21" s="1"/>
      <c r="J21" s="1"/>
      <c r="K21" s="1"/>
      <c r="L21" s="25"/>
      <c r="M21" s="25"/>
      <c r="N21" s="25"/>
      <c r="O21" s="25"/>
      <c r="P21" s="25"/>
      <c r="Q21" s="25"/>
    </row>
    <row r="22" spans="1:17" hidden="1" x14ac:dyDescent="0.25">
      <c r="A22" s="26" t="s">
        <v>22</v>
      </c>
      <c r="B22" s="22">
        <f t="shared" si="0"/>
        <v>0</v>
      </c>
      <c r="C22" s="23"/>
      <c r="D22" s="23"/>
      <c r="E22" s="1"/>
      <c r="F22" s="1"/>
      <c r="G22" s="1"/>
      <c r="H22" s="1"/>
      <c r="I22" s="1"/>
      <c r="J22" s="1"/>
      <c r="K22" s="1"/>
      <c r="L22" s="25"/>
      <c r="M22" s="25"/>
      <c r="N22" s="25"/>
      <c r="O22" s="25"/>
      <c r="P22" s="25"/>
      <c r="Q22" s="25"/>
    </row>
    <row r="23" spans="1:17" hidden="1" x14ac:dyDescent="0.25">
      <c r="A23" s="26" t="s">
        <v>23</v>
      </c>
      <c r="B23" s="22">
        <f t="shared" si="0"/>
        <v>0</v>
      </c>
      <c r="C23" s="23"/>
      <c r="D23" s="23"/>
      <c r="E23" s="1"/>
      <c r="F23" s="1"/>
      <c r="G23" s="1"/>
      <c r="H23" s="1"/>
      <c r="I23" s="1"/>
      <c r="J23" s="1"/>
      <c r="K23" s="1"/>
      <c r="L23" s="25"/>
      <c r="M23" s="25"/>
      <c r="N23" s="25"/>
      <c r="O23" s="25"/>
      <c r="P23" s="25"/>
      <c r="Q23" s="25"/>
    </row>
    <row r="24" spans="1:17" hidden="1" x14ac:dyDescent="0.25">
      <c r="A24" s="26" t="s">
        <v>24</v>
      </c>
      <c r="B24" s="22">
        <f t="shared" si="0"/>
        <v>0</v>
      </c>
      <c r="C24" s="23"/>
      <c r="D24" s="23"/>
      <c r="E24" s="1"/>
      <c r="F24" s="1"/>
      <c r="G24" s="1"/>
      <c r="H24" s="1"/>
      <c r="I24" s="1"/>
      <c r="J24" s="1"/>
      <c r="K24" s="1"/>
      <c r="L24" s="25"/>
      <c r="M24" s="25"/>
      <c r="N24" s="25"/>
      <c r="O24" s="25"/>
      <c r="P24" s="25"/>
      <c r="Q24" s="25"/>
    </row>
    <row r="25" spans="1:17" ht="17.25" hidden="1" customHeight="1" x14ac:dyDescent="0.25">
      <c r="A25" s="26" t="s">
        <v>25</v>
      </c>
      <c r="B25" s="22">
        <f t="shared" si="0"/>
        <v>0</v>
      </c>
      <c r="C25" s="23"/>
      <c r="D25" s="23"/>
      <c r="E25" s="1"/>
      <c r="F25" s="1"/>
      <c r="G25" s="1"/>
      <c r="H25" s="1"/>
      <c r="I25" s="1"/>
      <c r="J25" s="1"/>
      <c r="K25" s="1"/>
      <c r="L25" s="25"/>
      <c r="M25" s="25"/>
      <c r="N25" s="25"/>
      <c r="O25" s="25"/>
      <c r="P25" s="25"/>
      <c r="Q25" s="25"/>
    </row>
    <row r="26" spans="1:17" ht="18.75" hidden="1" customHeight="1" x14ac:dyDescent="0.25">
      <c r="A26" s="26" t="s">
        <v>26</v>
      </c>
      <c r="B26" s="22">
        <f t="shared" si="0"/>
        <v>0</v>
      </c>
      <c r="C26" s="23"/>
      <c r="D26" s="23"/>
      <c r="E26" s="1"/>
      <c r="F26" s="1"/>
      <c r="G26" s="1"/>
      <c r="H26" s="1"/>
      <c r="I26" s="1"/>
      <c r="J26" s="1"/>
      <c r="K26" s="1"/>
      <c r="L26" s="25"/>
      <c r="M26" s="25"/>
      <c r="N26" s="25"/>
      <c r="O26" s="25"/>
      <c r="P26" s="25"/>
      <c r="Q26" s="25"/>
    </row>
    <row r="27" spans="1:17" ht="15" hidden="1" customHeight="1" x14ac:dyDescent="0.25">
      <c r="A27" s="26" t="s">
        <v>27</v>
      </c>
      <c r="B27" s="22">
        <f t="shared" si="0"/>
        <v>0</v>
      </c>
      <c r="C27" s="23"/>
      <c r="D27" s="23"/>
      <c r="E27" s="1"/>
      <c r="F27" s="1"/>
      <c r="G27" s="1"/>
      <c r="H27" s="1"/>
      <c r="I27" s="1"/>
      <c r="J27" s="1"/>
      <c r="K27" s="1"/>
      <c r="L27" s="25"/>
      <c r="M27" s="25"/>
      <c r="N27" s="25"/>
      <c r="O27" s="25"/>
      <c r="P27" s="25"/>
      <c r="Q27" s="25"/>
    </row>
    <row r="28" spans="1:17" x14ac:dyDescent="0.25">
      <c r="A28" s="18" t="s">
        <v>8</v>
      </c>
      <c r="B28" s="30">
        <f>SUM(B16:B27)</f>
        <v>41802</v>
      </c>
      <c r="C28" s="30">
        <f>SUM(C16:C27)</f>
        <v>35903</v>
      </c>
      <c r="D28" s="30">
        <f>SUM(D16:D27)</f>
        <v>5899</v>
      </c>
      <c r="E28" s="1"/>
      <c r="F28" s="1"/>
      <c r="G28" s="1"/>
      <c r="H28" s="1"/>
      <c r="I28" s="1"/>
      <c r="J28" s="1"/>
      <c r="K28" s="1"/>
      <c r="L28" s="25"/>
      <c r="M28" s="25"/>
      <c r="N28" s="25"/>
      <c r="O28" s="25"/>
      <c r="P28" s="25"/>
      <c r="Q28" s="25"/>
    </row>
    <row r="29" spans="1:17" ht="15.75" thickBot="1" x14ac:dyDescent="0.3">
      <c r="A29" s="32" t="s">
        <v>13</v>
      </c>
      <c r="B29" s="33">
        <f>B28/$B28</f>
        <v>1</v>
      </c>
      <c r="C29" s="34">
        <f>C28/$B28</f>
        <v>0.85888235012678815</v>
      </c>
      <c r="D29" s="34">
        <f>D28/$B28</f>
        <v>0.14111764987321182</v>
      </c>
      <c r="E29" s="1"/>
      <c r="F29" s="1"/>
      <c r="G29" s="1"/>
      <c r="H29" s="1"/>
      <c r="I29" s="1"/>
      <c r="J29" s="1"/>
      <c r="K29" s="1"/>
      <c r="L29" s="1"/>
      <c r="M29" s="1"/>
      <c r="N29" s="1"/>
      <c r="O29" s="1"/>
      <c r="P29" s="1"/>
      <c r="Q29" s="1"/>
    </row>
    <row r="30" spans="1:17" x14ac:dyDescent="0.25">
      <c r="A30" s="35"/>
      <c r="B30" s="36"/>
      <c r="C30" s="36"/>
      <c r="D30" s="36"/>
      <c r="E30" s="1"/>
      <c r="F30" s="1"/>
      <c r="G30" s="1"/>
      <c r="H30" s="1"/>
      <c r="I30" s="1"/>
      <c r="J30" s="1"/>
      <c r="K30" s="1"/>
      <c r="L30" s="1"/>
      <c r="M30" s="1"/>
      <c r="N30" s="1"/>
      <c r="O30" s="1"/>
      <c r="P30" s="1"/>
      <c r="Q30" s="1"/>
    </row>
    <row r="31" spans="1:17" x14ac:dyDescent="0.25">
      <c r="A31" s="35"/>
      <c r="B31" s="36"/>
      <c r="C31" s="36"/>
      <c r="D31" s="36"/>
      <c r="E31" s="1"/>
      <c r="F31" s="1"/>
      <c r="G31" s="1"/>
      <c r="H31" s="1"/>
      <c r="I31" s="1"/>
      <c r="J31" s="1"/>
      <c r="K31" s="1"/>
      <c r="L31" s="1"/>
      <c r="M31" s="1"/>
      <c r="N31" s="1"/>
      <c r="O31" s="1"/>
      <c r="P31" s="1"/>
      <c r="Q31" s="1"/>
    </row>
    <row r="32" spans="1:17" ht="4.5" customHeight="1" x14ac:dyDescent="0.25">
      <c r="A32" s="35"/>
      <c r="B32" s="36"/>
      <c r="C32" s="36"/>
      <c r="D32" s="36"/>
      <c r="E32" s="1"/>
      <c r="F32" s="1"/>
      <c r="G32" s="1"/>
      <c r="H32" s="1"/>
      <c r="I32" s="1"/>
      <c r="J32" s="1"/>
      <c r="K32" s="1"/>
      <c r="L32" s="1"/>
      <c r="M32" s="1"/>
      <c r="N32" s="1"/>
      <c r="O32" s="1"/>
      <c r="P32" s="1"/>
      <c r="Q32" s="1"/>
    </row>
    <row r="33" spans="1:17" ht="4.5" customHeight="1" x14ac:dyDescent="0.25">
      <c r="A33" s="35"/>
      <c r="B33" s="36"/>
      <c r="C33" s="36"/>
      <c r="D33" s="36"/>
      <c r="E33" s="37"/>
      <c r="F33" s="1"/>
      <c r="G33" s="1"/>
      <c r="H33" s="1"/>
      <c r="I33" s="1"/>
      <c r="J33" s="1"/>
      <c r="K33" s="37"/>
      <c r="L33" s="1"/>
      <c r="M33" s="1"/>
      <c r="N33" s="1"/>
      <c r="O33" s="1"/>
      <c r="P33" s="1"/>
      <c r="Q33" s="1"/>
    </row>
    <row r="34" spans="1:17" hidden="1" x14ac:dyDescent="0.25">
      <c r="A34" s="35"/>
      <c r="B34" s="36"/>
      <c r="C34" s="36"/>
      <c r="D34" s="36"/>
      <c r="E34" s="37"/>
      <c r="F34" s="1"/>
      <c r="G34" s="1"/>
      <c r="H34" s="1"/>
      <c r="I34" s="1"/>
      <c r="J34" s="1"/>
      <c r="K34" s="37"/>
      <c r="L34" s="1"/>
      <c r="M34" s="1"/>
      <c r="N34" s="1"/>
      <c r="O34" s="1"/>
      <c r="P34" s="1"/>
      <c r="Q34" s="1"/>
    </row>
    <row r="35" spans="1:17" hidden="1" x14ac:dyDescent="0.25">
      <c r="A35" s="35"/>
      <c r="B35" s="36"/>
      <c r="C35" s="36"/>
      <c r="D35" s="36"/>
      <c r="E35" s="37"/>
      <c r="F35" s="1"/>
      <c r="G35" s="1"/>
      <c r="H35" s="1"/>
      <c r="I35" s="1"/>
      <c r="J35" s="1"/>
      <c r="K35" s="37"/>
      <c r="L35" s="1"/>
      <c r="M35" s="1"/>
      <c r="N35" s="1"/>
      <c r="O35" s="1"/>
      <c r="P35" s="1"/>
      <c r="Q35" s="1"/>
    </row>
    <row r="36" spans="1:17" hidden="1" x14ac:dyDescent="0.25">
      <c r="A36" s="35"/>
      <c r="B36" s="36"/>
      <c r="C36" s="36"/>
      <c r="D36" s="36"/>
      <c r="E36" s="37"/>
      <c r="F36" s="1"/>
      <c r="G36" s="1"/>
      <c r="H36" s="1"/>
      <c r="I36" s="1"/>
      <c r="J36" s="1"/>
      <c r="K36" s="37"/>
      <c r="L36" s="1"/>
      <c r="M36" s="1"/>
      <c r="N36" s="1"/>
      <c r="O36" s="1"/>
      <c r="P36" s="1"/>
      <c r="Q36" s="1"/>
    </row>
    <row r="37" spans="1:17" hidden="1" x14ac:dyDescent="0.25">
      <c r="A37" s="35"/>
      <c r="B37" s="36"/>
      <c r="C37" s="36"/>
      <c r="D37" s="36"/>
      <c r="E37" s="37"/>
      <c r="F37" s="1"/>
      <c r="G37" s="1"/>
      <c r="H37" s="1"/>
      <c r="I37" s="1"/>
      <c r="J37" s="1"/>
      <c r="K37" s="37"/>
      <c r="L37" s="1"/>
      <c r="M37" s="1"/>
      <c r="N37" s="1"/>
      <c r="O37" s="1"/>
      <c r="P37" s="1"/>
      <c r="Q37" s="1"/>
    </row>
    <row r="38" spans="1:17" hidden="1" x14ac:dyDescent="0.25">
      <c r="A38" s="35"/>
      <c r="B38" s="36"/>
      <c r="C38" s="36"/>
      <c r="D38" s="36"/>
      <c r="E38" s="37"/>
      <c r="F38" s="1"/>
      <c r="G38" s="1"/>
      <c r="H38" s="1"/>
      <c r="I38" s="1"/>
      <c r="J38" s="1"/>
      <c r="K38" s="37"/>
      <c r="L38" s="1"/>
      <c r="M38" s="1"/>
      <c r="N38" s="1"/>
      <c r="O38" s="1"/>
      <c r="P38" s="1"/>
      <c r="Q38" s="1"/>
    </row>
    <row r="39" spans="1:17" hidden="1" x14ac:dyDescent="0.25">
      <c r="A39" s="35"/>
      <c r="B39" s="36"/>
      <c r="C39" s="36"/>
      <c r="D39" s="36"/>
      <c r="E39" s="37"/>
      <c r="F39" s="1"/>
      <c r="G39" s="1"/>
      <c r="H39" s="1"/>
      <c r="I39" s="1"/>
      <c r="J39" s="1"/>
      <c r="K39" s="37"/>
      <c r="L39" s="1"/>
      <c r="M39" s="1"/>
      <c r="N39" s="1"/>
      <c r="O39" s="1"/>
      <c r="P39" s="1"/>
      <c r="Q39" s="1"/>
    </row>
    <row r="40" spans="1:17" hidden="1" x14ac:dyDescent="0.25">
      <c r="A40" s="35"/>
      <c r="B40" s="36"/>
      <c r="C40" s="36"/>
      <c r="D40" s="36"/>
      <c r="E40" s="37"/>
      <c r="F40" s="1"/>
      <c r="G40" s="1"/>
      <c r="H40" s="1"/>
      <c r="I40" s="1"/>
      <c r="J40" s="1"/>
      <c r="K40" s="37"/>
      <c r="L40" s="1"/>
      <c r="M40" s="1"/>
      <c r="N40" s="1"/>
      <c r="O40" s="1"/>
      <c r="P40" s="1"/>
      <c r="Q40" s="1"/>
    </row>
    <row r="41" spans="1:17" hidden="1" x14ac:dyDescent="0.25">
      <c r="A41" s="35"/>
      <c r="B41" s="36"/>
      <c r="C41" s="36"/>
      <c r="D41" s="36"/>
      <c r="E41" s="37"/>
      <c r="F41" s="1"/>
      <c r="G41" s="1"/>
      <c r="H41" s="1"/>
      <c r="I41" s="1"/>
      <c r="J41" s="1"/>
      <c r="K41" s="37"/>
      <c r="L41" s="1"/>
      <c r="M41" s="1"/>
      <c r="N41" s="1"/>
      <c r="O41" s="1"/>
      <c r="P41" s="1"/>
      <c r="Q41" s="1"/>
    </row>
    <row r="42" spans="1:17" hidden="1" x14ac:dyDescent="0.25">
      <c r="A42" s="35"/>
      <c r="B42" s="36"/>
      <c r="C42" s="36"/>
      <c r="D42" s="36"/>
      <c r="E42" s="37"/>
      <c r="F42" s="1"/>
      <c r="G42" s="1"/>
      <c r="H42" s="1"/>
      <c r="I42" s="1"/>
      <c r="J42" s="1"/>
      <c r="K42" s="37"/>
      <c r="L42" s="1"/>
      <c r="M42" s="1"/>
      <c r="N42" s="1"/>
      <c r="O42" s="1"/>
      <c r="P42" s="1"/>
      <c r="Q42" s="1"/>
    </row>
    <row r="43" spans="1:17" ht="16.5" hidden="1" thickBot="1" x14ac:dyDescent="0.3">
      <c r="A43" s="13" t="s">
        <v>28</v>
      </c>
      <c r="B43" s="38"/>
      <c r="C43" s="38"/>
      <c r="D43" s="38"/>
      <c r="E43" s="38"/>
      <c r="F43" s="38"/>
      <c r="G43" s="13"/>
      <c r="H43" s="16"/>
      <c r="J43" s="38"/>
      <c r="K43" s="38"/>
      <c r="L43" s="38"/>
      <c r="M43" s="38"/>
      <c r="N43" s="38"/>
      <c r="O43" s="38"/>
      <c r="P43" s="38"/>
      <c r="Q43" s="38"/>
    </row>
    <row r="44" spans="1:17" ht="3.75" hidden="1" customHeight="1" x14ac:dyDescent="0.25">
      <c r="A44" s="39"/>
      <c r="B44" s="39"/>
      <c r="C44" s="39"/>
      <c r="D44" s="39"/>
      <c r="E44" s="39"/>
      <c r="F44" s="39"/>
      <c r="G44" s="39"/>
      <c r="H44" s="39"/>
      <c r="I44" s="39"/>
      <c r="J44" s="39"/>
      <c r="K44" s="39"/>
      <c r="L44" s="39"/>
      <c r="M44" s="39"/>
      <c r="N44" s="39"/>
      <c r="O44" s="39"/>
      <c r="P44" s="39"/>
      <c r="Q44" s="1"/>
    </row>
    <row r="45" spans="1:17" ht="31.5" hidden="1" customHeight="1" x14ac:dyDescent="0.25">
      <c r="A45" s="18" t="s">
        <v>7</v>
      </c>
      <c r="B45" s="19" t="s">
        <v>8</v>
      </c>
      <c r="C45" s="40" t="s">
        <v>29</v>
      </c>
      <c r="D45" s="40" t="s">
        <v>30</v>
      </c>
      <c r="E45" s="40" t="s">
        <v>31</v>
      </c>
      <c r="F45" s="40" t="s">
        <v>32</v>
      </c>
      <c r="G45" s="40" t="s">
        <v>33</v>
      </c>
      <c r="H45" s="41"/>
      <c r="M45" s="42"/>
      <c r="N45" s="1"/>
      <c r="O45" s="1"/>
      <c r="P45" s="1"/>
      <c r="Q45" s="1"/>
    </row>
    <row r="46" spans="1:17" ht="15.75" hidden="1" customHeight="1" x14ac:dyDescent="0.25">
      <c r="A46" s="21" t="s">
        <v>14</v>
      </c>
      <c r="B46" s="22">
        <f t="shared" ref="B46:B57" si="1">C46+D46+E46+F46+G46</f>
        <v>18466</v>
      </c>
      <c r="C46" s="23">
        <v>14207</v>
      </c>
      <c r="D46" s="23">
        <v>1614</v>
      </c>
      <c r="E46" s="23">
        <v>2007</v>
      </c>
      <c r="F46" s="23">
        <v>605</v>
      </c>
      <c r="G46" s="23">
        <v>33</v>
      </c>
      <c r="H46" s="43"/>
      <c r="M46" s="42"/>
      <c r="N46" s="25"/>
      <c r="O46" s="25"/>
      <c r="P46" s="25"/>
      <c r="Q46" s="25"/>
    </row>
    <row r="47" spans="1:17" ht="15.75" hidden="1" customHeight="1" x14ac:dyDescent="0.25">
      <c r="A47" s="26" t="s">
        <v>16</v>
      </c>
      <c r="B47" s="22">
        <f t="shared" si="1"/>
        <v>17181</v>
      </c>
      <c r="C47" s="23">
        <v>13153</v>
      </c>
      <c r="D47" s="23">
        <v>1702</v>
      </c>
      <c r="E47" s="23">
        <v>1741</v>
      </c>
      <c r="F47" s="23">
        <v>542</v>
      </c>
      <c r="G47" s="23">
        <v>43</v>
      </c>
      <c r="H47" s="44"/>
      <c r="M47" s="42"/>
      <c r="N47" s="25"/>
      <c r="O47" s="25"/>
      <c r="P47" s="25"/>
      <c r="Q47" s="25"/>
    </row>
    <row r="48" spans="1:17" ht="15.75" hidden="1" customHeight="1" x14ac:dyDescent="0.25">
      <c r="A48" s="26" t="s">
        <v>18</v>
      </c>
      <c r="B48" s="22">
        <f t="shared" si="1"/>
        <v>6155</v>
      </c>
      <c r="C48" s="23">
        <v>4666</v>
      </c>
      <c r="D48" s="23">
        <v>594</v>
      </c>
      <c r="E48" s="23">
        <v>695</v>
      </c>
      <c r="F48" s="23">
        <v>195</v>
      </c>
      <c r="G48" s="23">
        <v>5</v>
      </c>
      <c r="H48" s="44"/>
      <c r="M48" s="42"/>
      <c r="N48" s="25"/>
      <c r="O48" s="25"/>
      <c r="P48" s="25"/>
      <c r="Q48" s="25"/>
    </row>
    <row r="49" spans="1:17" hidden="1" x14ac:dyDescent="0.25">
      <c r="A49" s="26" t="s">
        <v>19</v>
      </c>
      <c r="B49" s="22">
        <f t="shared" si="1"/>
        <v>0</v>
      </c>
      <c r="C49" s="23"/>
      <c r="D49" s="23"/>
      <c r="E49" s="23"/>
      <c r="F49" s="23"/>
      <c r="G49" s="23"/>
      <c r="H49" s="44"/>
      <c r="I49" s="25"/>
      <c r="J49" s="25"/>
      <c r="K49" s="25"/>
      <c r="L49" s="25"/>
      <c r="M49" s="42"/>
      <c r="N49" s="25"/>
      <c r="O49" s="25"/>
      <c r="P49" s="25"/>
      <c r="Q49" s="25"/>
    </row>
    <row r="50" spans="1:17" hidden="1" x14ac:dyDescent="0.25">
      <c r="A50" s="26" t="s">
        <v>20</v>
      </c>
      <c r="B50" s="22">
        <f t="shared" si="1"/>
        <v>0</v>
      </c>
      <c r="C50" s="23"/>
      <c r="D50" s="23"/>
      <c r="E50" s="23"/>
      <c r="F50" s="23"/>
      <c r="G50" s="23"/>
      <c r="H50" s="44"/>
      <c r="I50" s="25"/>
      <c r="J50" s="25"/>
      <c r="K50" s="25"/>
      <c r="L50" s="25"/>
      <c r="M50" s="42"/>
      <c r="N50" s="45"/>
      <c r="O50" s="46"/>
      <c r="P50" s="25"/>
      <c r="Q50" s="25"/>
    </row>
    <row r="51" spans="1:17" hidden="1" x14ac:dyDescent="0.25">
      <c r="A51" s="26" t="s">
        <v>21</v>
      </c>
      <c r="B51" s="22">
        <f t="shared" si="1"/>
        <v>0</v>
      </c>
      <c r="C51" s="23"/>
      <c r="D51" s="23"/>
      <c r="E51" s="23"/>
      <c r="F51" s="23"/>
      <c r="G51" s="23"/>
      <c r="H51" s="44"/>
      <c r="I51" s="25"/>
      <c r="J51" s="25"/>
      <c r="K51" s="25"/>
      <c r="L51" s="25"/>
      <c r="M51" s="42"/>
      <c r="N51" s="45"/>
      <c r="O51" s="46"/>
      <c r="P51" s="25"/>
      <c r="Q51" s="25"/>
    </row>
    <row r="52" spans="1:17" ht="15" hidden="1" customHeight="1" x14ac:dyDescent="0.25">
      <c r="A52" s="26" t="s">
        <v>22</v>
      </c>
      <c r="B52" s="22">
        <f t="shared" si="1"/>
        <v>0</v>
      </c>
      <c r="C52" s="23"/>
      <c r="D52" s="23"/>
      <c r="E52" s="23"/>
      <c r="F52" s="23"/>
      <c r="G52" s="23"/>
      <c r="H52" s="44"/>
      <c r="I52" s="25"/>
      <c r="J52" s="25"/>
      <c r="K52" s="25"/>
      <c r="L52" s="25"/>
      <c r="M52" s="42"/>
      <c r="N52" s="45"/>
      <c r="O52" s="46"/>
      <c r="P52" s="25"/>
      <c r="Q52" s="25"/>
    </row>
    <row r="53" spans="1:17" ht="15" hidden="1" customHeight="1" x14ac:dyDescent="0.25">
      <c r="A53" s="26" t="s">
        <v>23</v>
      </c>
      <c r="B53" s="22">
        <f t="shared" si="1"/>
        <v>0</v>
      </c>
      <c r="C53" s="23"/>
      <c r="D53" s="23"/>
      <c r="E53" s="23"/>
      <c r="F53" s="23"/>
      <c r="G53" s="23"/>
      <c r="H53" s="44"/>
      <c r="I53" s="25"/>
      <c r="J53" s="25"/>
      <c r="K53" s="25"/>
      <c r="L53" s="25"/>
      <c r="M53" s="42"/>
      <c r="N53" s="45"/>
      <c r="O53" s="46"/>
      <c r="P53" s="25"/>
      <c r="Q53" s="25"/>
    </row>
    <row r="54" spans="1:17" ht="16.5" hidden="1" customHeight="1" x14ac:dyDescent="0.25">
      <c r="A54" s="26" t="s">
        <v>24</v>
      </c>
      <c r="B54" s="22">
        <f t="shared" si="1"/>
        <v>0</v>
      </c>
      <c r="C54" s="23"/>
      <c r="D54" s="23"/>
      <c r="E54" s="23"/>
      <c r="F54" s="23"/>
      <c r="G54" s="23"/>
      <c r="H54" s="44"/>
      <c r="I54" s="25"/>
      <c r="J54" s="25"/>
      <c r="K54" s="25"/>
      <c r="L54" s="25"/>
      <c r="M54" s="42"/>
      <c r="N54" s="45"/>
      <c r="O54" s="46"/>
      <c r="P54" s="25"/>
      <c r="Q54" s="25"/>
    </row>
    <row r="55" spans="1:17" ht="17.25" hidden="1" customHeight="1" x14ac:dyDescent="0.25">
      <c r="A55" s="26" t="s">
        <v>25</v>
      </c>
      <c r="B55" s="22">
        <f t="shared" si="1"/>
        <v>0</v>
      </c>
      <c r="C55" s="23"/>
      <c r="D55" s="23"/>
      <c r="E55" s="23"/>
      <c r="F55" s="23"/>
      <c r="G55" s="23"/>
      <c r="H55" s="44"/>
      <c r="I55" s="25"/>
      <c r="J55" s="25"/>
      <c r="K55" s="25"/>
      <c r="L55" s="25"/>
      <c r="M55" s="42"/>
      <c r="N55" s="45"/>
      <c r="O55" s="46"/>
      <c r="P55" s="25"/>
      <c r="Q55" s="25"/>
    </row>
    <row r="56" spans="1:17" ht="16.5" hidden="1" customHeight="1" x14ac:dyDescent="0.25">
      <c r="A56" s="26" t="s">
        <v>26</v>
      </c>
      <c r="B56" s="22">
        <f t="shared" si="1"/>
        <v>0</v>
      </c>
      <c r="C56" s="23"/>
      <c r="D56" s="23"/>
      <c r="E56" s="23"/>
      <c r="F56" s="23"/>
      <c r="G56" s="23"/>
      <c r="H56" s="44"/>
      <c r="I56" s="25"/>
      <c r="J56" s="25"/>
      <c r="K56" s="25"/>
      <c r="L56" s="25"/>
      <c r="M56" s="42"/>
      <c r="N56" s="45"/>
      <c r="O56" s="46"/>
      <c r="P56" s="25"/>
      <c r="Q56" s="25"/>
    </row>
    <row r="57" spans="1:17" ht="16.5" hidden="1" customHeight="1" x14ac:dyDescent="0.25">
      <c r="A57" s="27" t="s">
        <v>27</v>
      </c>
      <c r="B57" s="28">
        <f t="shared" si="1"/>
        <v>0</v>
      </c>
      <c r="C57" s="47"/>
      <c r="D57" s="47"/>
      <c r="E57" s="47"/>
      <c r="F57" s="47"/>
      <c r="G57" s="47"/>
      <c r="H57" s="44"/>
      <c r="I57" s="25"/>
      <c r="J57" s="25"/>
      <c r="K57" s="25"/>
      <c r="L57" s="25"/>
      <c r="M57" s="42"/>
      <c r="N57" s="45"/>
      <c r="O57" s="46"/>
      <c r="P57" s="25"/>
      <c r="Q57" s="25"/>
    </row>
    <row r="58" spans="1:17" hidden="1" x14ac:dyDescent="0.25">
      <c r="A58" s="18" t="s">
        <v>8</v>
      </c>
      <c r="B58" s="30">
        <f t="shared" ref="B58:G58" si="2">SUM(B46:B57)</f>
        <v>41802</v>
      </c>
      <c r="C58" s="30">
        <f t="shared" si="2"/>
        <v>32026</v>
      </c>
      <c r="D58" s="30">
        <f t="shared" si="2"/>
        <v>3910</v>
      </c>
      <c r="E58" s="30">
        <f t="shared" si="2"/>
        <v>4443</v>
      </c>
      <c r="F58" s="30">
        <f t="shared" si="2"/>
        <v>1342</v>
      </c>
      <c r="G58" s="30">
        <f t="shared" si="2"/>
        <v>81</v>
      </c>
      <c r="H58" s="43"/>
      <c r="M58" s="17"/>
      <c r="N58" s="48"/>
      <c r="O58" s="48"/>
      <c r="P58" s="25"/>
      <c r="Q58" s="25"/>
    </row>
    <row r="59" spans="1:17" ht="15.75" hidden="1" thickBot="1" x14ac:dyDescent="0.3">
      <c r="A59" s="49" t="s">
        <v>13</v>
      </c>
      <c r="B59" s="50">
        <f t="shared" ref="B59:G59" si="3">B58/$B58</f>
        <v>1</v>
      </c>
      <c r="C59" s="50">
        <f t="shared" si="3"/>
        <v>0.7661355915984881</v>
      </c>
      <c r="D59" s="50">
        <f t="shared" si="3"/>
        <v>9.3536194440457396E-2</v>
      </c>
      <c r="E59" s="50">
        <f t="shared" si="3"/>
        <v>0.10628678053681642</v>
      </c>
      <c r="F59" s="50">
        <f t="shared" si="3"/>
        <v>3.2103727094397398E-2</v>
      </c>
      <c r="G59" s="50">
        <f t="shared" si="3"/>
        <v>1.9377063298406775E-3</v>
      </c>
      <c r="H59" s="43"/>
      <c r="M59" s="1"/>
      <c r="N59" s="1"/>
      <c r="O59" s="1"/>
      <c r="P59" s="48"/>
      <c r="Q59" s="1"/>
    </row>
    <row r="60" spans="1:17" ht="116.25" hidden="1" customHeight="1" x14ac:dyDescent="0.25">
      <c r="A60" s="17"/>
      <c r="B60" s="51"/>
      <c r="C60" s="51"/>
      <c r="D60" s="51"/>
      <c r="E60" s="51"/>
      <c r="F60" s="1"/>
      <c r="G60" s="52"/>
      <c r="H60" s="52"/>
      <c r="I60" s="1"/>
      <c r="J60" s="1"/>
      <c r="K60" s="1"/>
      <c r="L60" s="1"/>
      <c r="M60" s="1"/>
      <c r="N60" s="1"/>
      <c r="O60" s="1"/>
      <c r="P60" s="48"/>
      <c r="Q60" s="1"/>
    </row>
    <row r="61" spans="1:17" hidden="1" x14ac:dyDescent="0.25">
      <c r="A61" s="17"/>
      <c r="B61" s="51"/>
      <c r="C61" s="51"/>
      <c r="D61" s="51"/>
      <c r="E61" s="51"/>
      <c r="F61" s="1"/>
      <c r="G61" s="52"/>
      <c r="H61" s="52"/>
      <c r="I61" s="1"/>
      <c r="J61" s="1"/>
      <c r="K61" s="1"/>
      <c r="L61" s="1"/>
      <c r="M61" s="1"/>
      <c r="N61" s="1"/>
      <c r="O61" s="1"/>
      <c r="P61" s="48"/>
      <c r="Q61" s="1"/>
    </row>
    <row r="62" spans="1:17" ht="47.25" hidden="1" customHeight="1" x14ac:dyDescent="0.25">
      <c r="A62" s="17"/>
      <c r="B62" s="51"/>
      <c r="C62" s="51"/>
      <c r="D62" s="51"/>
      <c r="E62" s="51"/>
      <c r="F62" s="1"/>
      <c r="G62" s="52"/>
      <c r="H62" s="52"/>
      <c r="I62" s="1"/>
      <c r="J62" s="1"/>
      <c r="K62" s="1"/>
      <c r="L62" s="1"/>
      <c r="M62" s="1"/>
      <c r="N62" s="1"/>
      <c r="O62" s="1"/>
      <c r="P62" s="48"/>
      <c r="Q62" s="1"/>
    </row>
    <row r="63" spans="1:17" ht="3.75" customHeight="1" x14ac:dyDescent="0.25">
      <c r="A63" s="17"/>
      <c r="B63" s="51"/>
      <c r="C63" s="51"/>
      <c r="D63" s="51"/>
      <c r="E63" s="51"/>
      <c r="F63" s="1"/>
      <c r="G63" s="52"/>
      <c r="H63" s="52"/>
      <c r="I63" s="1"/>
      <c r="J63" s="1"/>
      <c r="K63" s="1"/>
      <c r="L63" s="1"/>
      <c r="M63" s="1"/>
      <c r="N63" s="1"/>
      <c r="O63" s="1"/>
      <c r="P63" s="48"/>
      <c r="Q63" s="1"/>
    </row>
    <row r="64" spans="1:17" ht="16.5" hidden="1" thickBot="1" x14ac:dyDescent="0.3">
      <c r="A64" s="53" t="s">
        <v>34</v>
      </c>
      <c r="B64" s="53"/>
      <c r="C64" s="53"/>
      <c r="D64" s="53"/>
      <c r="E64" s="53"/>
      <c r="F64" s="53"/>
      <c r="G64" s="53"/>
      <c r="H64" s="53"/>
      <c r="I64" s="53"/>
      <c r="J64" s="53"/>
      <c r="K64" s="54"/>
      <c r="L64" s="54"/>
      <c r="M64" s="54"/>
      <c r="N64" s="54"/>
      <c r="O64" s="54"/>
      <c r="P64" s="54"/>
      <c r="Q64" s="16"/>
    </row>
    <row r="65" spans="1:17" ht="3.75" hidden="1" customHeight="1" x14ac:dyDescent="0.25">
      <c r="A65" s="1"/>
      <c r="B65" s="1"/>
      <c r="C65" s="1"/>
      <c r="D65" s="1"/>
      <c r="E65" s="1"/>
      <c r="F65" s="1"/>
      <c r="G65" s="1"/>
      <c r="H65" s="1"/>
      <c r="I65" s="1"/>
      <c r="J65" s="1"/>
      <c r="K65" s="1"/>
      <c r="L65" s="1"/>
      <c r="M65" s="1"/>
      <c r="N65" s="1"/>
      <c r="O65" s="1"/>
      <c r="P65" s="1"/>
      <c r="Q65" s="1"/>
    </row>
    <row r="66" spans="1:17" ht="31.5" hidden="1" customHeight="1" x14ac:dyDescent="0.25">
      <c r="A66" s="55" t="s">
        <v>35</v>
      </c>
      <c r="B66" s="19" t="s">
        <v>8</v>
      </c>
      <c r="C66" s="56" t="s">
        <v>36</v>
      </c>
      <c r="D66" s="56" t="s">
        <v>37</v>
      </c>
      <c r="E66" s="56" t="s">
        <v>38</v>
      </c>
      <c r="F66" s="56" t="s">
        <v>39</v>
      </c>
      <c r="G66" s="56" t="s">
        <v>40</v>
      </c>
      <c r="H66" s="56" t="s">
        <v>41</v>
      </c>
      <c r="I66" s="56" t="s">
        <v>42</v>
      </c>
      <c r="J66" s="56" t="s">
        <v>43</v>
      </c>
      <c r="K66" s="1"/>
      <c r="L66" s="1"/>
      <c r="M66" s="57" t="s">
        <v>44</v>
      </c>
      <c r="N66" s="58">
        <f>C79+D79</f>
        <v>6810</v>
      </c>
      <c r="O66" s="59">
        <f>N66/N$80</f>
        <v>0.16291086550882733</v>
      </c>
      <c r="P66" s="60"/>
      <c r="Q66" s="1"/>
    </row>
    <row r="67" spans="1:17" hidden="1" x14ac:dyDescent="0.25">
      <c r="A67" s="21" t="s">
        <v>14</v>
      </c>
      <c r="B67" s="22">
        <f t="shared" ref="B67:B78" si="4">SUM(C67:J67)</f>
        <v>18466</v>
      </c>
      <c r="C67" s="23">
        <v>962</v>
      </c>
      <c r="D67" s="23">
        <v>1992</v>
      </c>
      <c r="E67" s="23">
        <v>2230</v>
      </c>
      <c r="F67" s="23">
        <v>2934</v>
      </c>
      <c r="G67" s="23">
        <v>4159</v>
      </c>
      <c r="H67" s="23">
        <v>3064</v>
      </c>
      <c r="I67" s="23">
        <v>1928</v>
      </c>
      <c r="J67" s="23">
        <v>1197</v>
      </c>
      <c r="K67" s="25"/>
      <c r="L67" s="25"/>
      <c r="M67" s="57" t="s">
        <v>45</v>
      </c>
      <c r="N67" s="58">
        <f>E79</f>
        <v>5204</v>
      </c>
      <c r="O67" s="59">
        <f>N67/N$80</f>
        <v>0.12449165111717143</v>
      </c>
      <c r="P67" s="61"/>
      <c r="Q67" s="25"/>
    </row>
    <row r="68" spans="1:17" hidden="1" x14ac:dyDescent="0.25">
      <c r="A68" s="26" t="s">
        <v>16</v>
      </c>
      <c r="B68" s="62">
        <f t="shared" si="4"/>
        <v>17181</v>
      </c>
      <c r="C68" s="23">
        <v>902</v>
      </c>
      <c r="D68" s="23">
        <v>2006</v>
      </c>
      <c r="E68" s="23">
        <v>2197</v>
      </c>
      <c r="F68" s="23">
        <v>2716</v>
      </c>
      <c r="G68" s="23">
        <v>3716</v>
      </c>
      <c r="H68" s="23">
        <v>2858</v>
      </c>
      <c r="I68" s="23">
        <v>1695</v>
      </c>
      <c r="J68" s="23">
        <v>1091</v>
      </c>
      <c r="K68" s="25"/>
      <c r="L68" s="25"/>
      <c r="M68" s="57" t="s">
        <v>46</v>
      </c>
      <c r="N68" s="58">
        <f>F79+G79+H79+I79</f>
        <v>27094</v>
      </c>
      <c r="O68" s="59">
        <f>N68/N$80</f>
        <v>0.64815080618152243</v>
      </c>
      <c r="P68" s="61"/>
      <c r="Q68" s="25"/>
    </row>
    <row r="69" spans="1:17" hidden="1" x14ac:dyDescent="0.25">
      <c r="A69" s="26" t="s">
        <v>18</v>
      </c>
      <c r="B69" s="62">
        <f t="shared" si="4"/>
        <v>6155</v>
      </c>
      <c r="C69" s="23">
        <v>355</v>
      </c>
      <c r="D69" s="23">
        <v>593</v>
      </c>
      <c r="E69" s="23">
        <v>777</v>
      </c>
      <c r="F69" s="23">
        <v>948</v>
      </c>
      <c r="G69" s="23">
        <v>1407</v>
      </c>
      <c r="H69" s="23">
        <v>1007</v>
      </c>
      <c r="I69" s="23">
        <v>662</v>
      </c>
      <c r="J69" s="23">
        <v>406</v>
      </c>
      <c r="K69" s="25"/>
      <c r="L69" s="25"/>
      <c r="P69" s="61"/>
      <c r="Q69" s="25"/>
    </row>
    <row r="70" spans="1:17" hidden="1" x14ac:dyDescent="0.25">
      <c r="A70" s="26" t="s">
        <v>19</v>
      </c>
      <c r="B70" s="62">
        <f t="shared" si="4"/>
        <v>0</v>
      </c>
      <c r="C70" s="23"/>
      <c r="D70" s="23"/>
      <c r="E70" s="23"/>
      <c r="F70" s="23"/>
      <c r="G70" s="23"/>
      <c r="H70" s="23"/>
      <c r="I70" s="23"/>
      <c r="J70" s="23"/>
      <c r="K70" s="25"/>
      <c r="L70" s="25"/>
      <c r="P70" s="61"/>
      <c r="Q70" s="25"/>
    </row>
    <row r="71" spans="1:17" hidden="1" x14ac:dyDescent="0.25">
      <c r="A71" s="26" t="s">
        <v>20</v>
      </c>
      <c r="B71" s="62">
        <f t="shared" si="4"/>
        <v>0</v>
      </c>
      <c r="C71" s="23"/>
      <c r="D71" s="23"/>
      <c r="E71" s="23"/>
      <c r="F71" s="23"/>
      <c r="G71" s="23"/>
      <c r="H71" s="23"/>
      <c r="I71" s="23"/>
      <c r="J71" s="23"/>
      <c r="K71" s="63"/>
      <c r="L71" s="63"/>
      <c r="M71" s="64"/>
      <c r="N71" s="64"/>
      <c r="O71" s="65"/>
      <c r="P71" s="61"/>
      <c r="Q71" s="25"/>
    </row>
    <row r="72" spans="1:17" hidden="1" x14ac:dyDescent="0.25">
      <c r="A72" s="26" t="s">
        <v>21</v>
      </c>
      <c r="B72" s="62">
        <f t="shared" si="4"/>
        <v>0</v>
      </c>
      <c r="C72" s="23"/>
      <c r="D72" s="23"/>
      <c r="E72" s="23"/>
      <c r="F72" s="23"/>
      <c r="G72" s="23"/>
      <c r="H72" s="23"/>
      <c r="I72" s="23"/>
      <c r="J72" s="23"/>
      <c r="K72" s="63"/>
      <c r="L72" s="63"/>
      <c r="M72" s="57"/>
      <c r="N72" s="64"/>
      <c r="O72" s="65"/>
      <c r="P72" s="59"/>
      <c r="Q72" s="25"/>
    </row>
    <row r="73" spans="1:17" hidden="1" x14ac:dyDescent="0.25">
      <c r="A73" s="26" t="s">
        <v>22</v>
      </c>
      <c r="B73" s="62">
        <f t="shared" si="4"/>
        <v>0</v>
      </c>
      <c r="C73" s="23"/>
      <c r="D73" s="23"/>
      <c r="E73" s="23"/>
      <c r="F73" s="23"/>
      <c r="G73" s="23"/>
      <c r="H73" s="23"/>
      <c r="I73" s="23"/>
      <c r="J73" s="23"/>
      <c r="K73" s="63"/>
      <c r="L73" s="63"/>
      <c r="M73" s="57"/>
      <c r="N73" s="64"/>
      <c r="O73" s="65"/>
      <c r="P73" s="59"/>
      <c r="Q73" s="25"/>
    </row>
    <row r="74" spans="1:17" hidden="1" x14ac:dyDescent="0.25">
      <c r="A74" s="66" t="s">
        <v>23</v>
      </c>
      <c r="B74" s="67">
        <f t="shared" si="4"/>
        <v>0</v>
      </c>
      <c r="C74" s="68"/>
      <c r="D74" s="68"/>
      <c r="E74" s="68"/>
      <c r="F74" s="68"/>
      <c r="G74" s="68"/>
      <c r="H74" s="68"/>
      <c r="I74" s="68"/>
      <c r="J74" s="68"/>
      <c r="K74" s="63"/>
      <c r="L74" s="63"/>
      <c r="M74" s="57"/>
      <c r="N74" s="64"/>
      <c r="O74" s="65"/>
      <c r="P74" s="59"/>
      <c r="Q74" s="25"/>
    </row>
    <row r="75" spans="1:17" hidden="1" x14ac:dyDescent="0.25">
      <c r="A75" s="69" t="s">
        <v>24</v>
      </c>
      <c r="B75" s="70">
        <f t="shared" si="4"/>
        <v>0</v>
      </c>
      <c r="C75" s="71"/>
      <c r="D75" s="71"/>
      <c r="E75" s="71"/>
      <c r="F75" s="71"/>
      <c r="G75" s="71"/>
      <c r="H75" s="71"/>
      <c r="I75" s="71"/>
      <c r="J75" s="71"/>
      <c r="K75" s="25"/>
      <c r="L75" s="25"/>
      <c r="M75" s="57"/>
      <c r="N75" s="64"/>
      <c r="O75" s="65"/>
      <c r="P75" s="59"/>
      <c r="Q75" s="25"/>
    </row>
    <row r="76" spans="1:17" hidden="1" x14ac:dyDescent="0.25">
      <c r="A76" s="69" t="s">
        <v>25</v>
      </c>
      <c r="B76" s="70">
        <f t="shared" si="4"/>
        <v>0</v>
      </c>
      <c r="C76" s="71"/>
      <c r="D76" s="71"/>
      <c r="E76" s="71"/>
      <c r="F76" s="71"/>
      <c r="G76" s="71"/>
      <c r="H76" s="71"/>
      <c r="I76" s="71"/>
      <c r="J76" s="71"/>
      <c r="K76" s="25"/>
      <c r="L76" s="25"/>
      <c r="M76" s="57"/>
      <c r="N76" s="64"/>
      <c r="O76" s="65"/>
      <c r="P76" s="59"/>
      <c r="Q76" s="25"/>
    </row>
    <row r="77" spans="1:17" hidden="1" x14ac:dyDescent="0.25">
      <c r="A77" s="69" t="s">
        <v>26</v>
      </c>
      <c r="B77" s="70">
        <f t="shared" si="4"/>
        <v>0</v>
      </c>
      <c r="C77" s="71"/>
      <c r="D77" s="71"/>
      <c r="E77" s="71"/>
      <c r="F77" s="71"/>
      <c r="G77" s="71"/>
      <c r="H77" s="71"/>
      <c r="I77" s="71"/>
      <c r="J77" s="71"/>
      <c r="K77" s="25"/>
      <c r="L77" s="25"/>
      <c r="M77" s="57"/>
      <c r="N77" s="64"/>
      <c r="O77" s="65"/>
      <c r="P77" s="59"/>
      <c r="Q77" s="25"/>
    </row>
    <row r="78" spans="1:17" hidden="1" x14ac:dyDescent="0.25">
      <c r="A78" s="27" t="s">
        <v>27</v>
      </c>
      <c r="B78" s="72">
        <f t="shared" si="4"/>
        <v>0</v>
      </c>
      <c r="C78" s="47"/>
      <c r="D78" s="47"/>
      <c r="E78" s="47"/>
      <c r="F78" s="47"/>
      <c r="G78" s="47"/>
      <c r="H78" s="47"/>
      <c r="I78" s="47"/>
      <c r="J78" s="47"/>
      <c r="K78" s="25"/>
      <c r="L78" s="25"/>
      <c r="M78" s="57"/>
      <c r="N78" s="64"/>
      <c r="O78" s="65"/>
      <c r="P78" s="59"/>
      <c r="Q78" s="25"/>
    </row>
    <row r="79" spans="1:17" hidden="1" x14ac:dyDescent="0.25">
      <c r="A79" s="18" t="s">
        <v>8</v>
      </c>
      <c r="B79" s="30">
        <f t="shared" ref="B79:J79" si="5">SUM(B67:B78)</f>
        <v>41802</v>
      </c>
      <c r="C79" s="30">
        <f t="shared" si="5"/>
        <v>2219</v>
      </c>
      <c r="D79" s="30">
        <f t="shared" si="5"/>
        <v>4591</v>
      </c>
      <c r="E79" s="30">
        <f t="shared" si="5"/>
        <v>5204</v>
      </c>
      <c r="F79" s="30">
        <f t="shared" si="5"/>
        <v>6598</v>
      </c>
      <c r="G79" s="30">
        <f t="shared" si="5"/>
        <v>9282</v>
      </c>
      <c r="H79" s="30">
        <f t="shared" si="5"/>
        <v>6929</v>
      </c>
      <c r="I79" s="30">
        <f t="shared" si="5"/>
        <v>4285</v>
      </c>
      <c r="J79" s="30">
        <f t="shared" si="5"/>
        <v>2694</v>
      </c>
      <c r="K79" s="25"/>
      <c r="L79" s="25"/>
      <c r="M79" s="57" t="s">
        <v>47</v>
      </c>
      <c r="N79" s="58">
        <f>J79</f>
        <v>2694</v>
      </c>
      <c r="O79" s="59">
        <f>N79/N$80</f>
        <v>6.4446677192478832E-2</v>
      </c>
      <c r="P79" s="64"/>
      <c r="Q79" s="25"/>
    </row>
    <row r="80" spans="1:17" ht="15.75" hidden="1" thickBot="1" x14ac:dyDescent="0.3">
      <c r="A80" s="32" t="s">
        <v>13</v>
      </c>
      <c r="B80" s="33">
        <f t="shared" ref="B80:J80" si="6">B79/$B79</f>
        <v>1</v>
      </c>
      <c r="C80" s="33">
        <f t="shared" si="6"/>
        <v>5.3083584517487202E-2</v>
      </c>
      <c r="D80" s="33">
        <f t="shared" si="6"/>
        <v>0.10982728099134012</v>
      </c>
      <c r="E80" s="33">
        <f t="shared" si="6"/>
        <v>0.12449165111717143</v>
      </c>
      <c r="F80" s="33">
        <f t="shared" si="6"/>
        <v>0.15783933783072579</v>
      </c>
      <c r="G80" s="33">
        <f t="shared" si="6"/>
        <v>0.2220467920195206</v>
      </c>
      <c r="H80" s="33">
        <f t="shared" si="6"/>
        <v>0.16575761925266733</v>
      </c>
      <c r="I80" s="33">
        <f t="shared" si="6"/>
        <v>0.10250705707860867</v>
      </c>
      <c r="J80" s="33">
        <f t="shared" si="6"/>
        <v>6.4446677192478832E-2</v>
      </c>
      <c r="K80" s="25"/>
      <c r="L80" s="25"/>
      <c r="M80" s="64" t="s">
        <v>8</v>
      </c>
      <c r="N80" s="58">
        <f>SUM(N66:N79)</f>
        <v>41802</v>
      </c>
      <c r="O80" s="73">
        <f>N80/N$80</f>
        <v>1</v>
      </c>
      <c r="P80" s="64"/>
      <c r="Q80" s="25"/>
    </row>
    <row r="81" spans="1:17" hidden="1" x14ac:dyDescent="0.25">
      <c r="A81" s="74" t="s">
        <v>48</v>
      </c>
      <c r="B81" s="75"/>
      <c r="C81" s="1"/>
      <c r="D81" s="1"/>
      <c r="E81" s="1"/>
      <c r="F81" s="75"/>
      <c r="G81" s="75"/>
      <c r="H81" s="75"/>
      <c r="I81" s="75"/>
      <c r="J81" s="1"/>
      <c r="K81" s="1"/>
      <c r="L81" s="76"/>
      <c r="P81" s="76"/>
      <c r="Q81" s="25"/>
    </row>
    <row r="82" spans="1:17" hidden="1" x14ac:dyDescent="0.25">
      <c r="A82" s="77" t="s">
        <v>49</v>
      </c>
      <c r="B82" s="77"/>
      <c r="C82" s="77"/>
      <c r="D82" s="77"/>
      <c r="E82" s="77"/>
      <c r="F82" s="77"/>
      <c r="G82" s="77"/>
      <c r="H82" s="77"/>
      <c r="I82" s="77"/>
      <c r="J82" s="77"/>
      <c r="K82" s="1"/>
      <c r="L82" s="76"/>
      <c r="M82" s="1"/>
      <c r="N82" s="1"/>
      <c r="O82" s="1"/>
      <c r="P82" s="76"/>
      <c r="Q82" s="25"/>
    </row>
    <row r="83" spans="1:17" hidden="1" x14ac:dyDescent="0.25">
      <c r="A83" s="77"/>
      <c r="B83" s="77"/>
      <c r="C83" s="77"/>
      <c r="D83" s="77"/>
      <c r="E83" s="77"/>
      <c r="F83" s="77"/>
      <c r="G83" s="77"/>
      <c r="H83" s="77"/>
      <c r="I83" s="77"/>
      <c r="J83" s="77"/>
      <c r="K83" s="1"/>
      <c r="L83" s="76"/>
      <c r="M83" s="1"/>
      <c r="N83" s="1"/>
      <c r="O83" s="1"/>
      <c r="P83" s="76"/>
      <c r="Q83" s="25"/>
    </row>
    <row r="84" spans="1:17" hidden="1" x14ac:dyDescent="0.25">
      <c r="A84" s="77"/>
      <c r="B84" s="77"/>
      <c r="C84" s="77"/>
      <c r="D84" s="77"/>
      <c r="E84" s="77"/>
      <c r="F84" s="77"/>
      <c r="G84" s="77"/>
      <c r="H84" s="77"/>
      <c r="I84" s="77"/>
      <c r="J84" s="77"/>
      <c r="K84" s="1"/>
      <c r="L84" s="76"/>
      <c r="M84" s="1"/>
      <c r="N84" s="1"/>
      <c r="O84" s="1"/>
      <c r="P84" s="76"/>
      <c r="Q84" s="25"/>
    </row>
    <row r="85" spans="1:17" hidden="1" x14ac:dyDescent="0.25">
      <c r="A85" s="74"/>
      <c r="B85" s="75"/>
      <c r="C85" s="1"/>
      <c r="D85" s="1"/>
      <c r="E85" s="1"/>
      <c r="F85" s="75"/>
      <c r="G85" s="75"/>
      <c r="H85" s="75"/>
      <c r="I85" s="75"/>
      <c r="J85" s="1"/>
      <c r="K85" s="1"/>
      <c r="L85" s="76"/>
      <c r="M85" s="1"/>
      <c r="N85" s="1"/>
      <c r="O85" s="1"/>
      <c r="P85" s="76"/>
      <c r="Q85" s="25"/>
    </row>
    <row r="86" spans="1:17" hidden="1" x14ac:dyDescent="0.25">
      <c r="A86" s="74"/>
      <c r="B86" s="75"/>
      <c r="C86" s="1"/>
      <c r="D86" s="1"/>
      <c r="E86" s="1"/>
      <c r="F86" s="75"/>
      <c r="G86" s="75"/>
      <c r="H86" s="75"/>
      <c r="I86" s="75"/>
      <c r="J86" s="1"/>
      <c r="K86" s="1"/>
      <c r="L86" s="76"/>
      <c r="M86" s="1"/>
      <c r="N86" s="1"/>
      <c r="O86" s="1"/>
      <c r="P86" s="76"/>
      <c r="Q86" s="25"/>
    </row>
    <row r="87" spans="1:17" hidden="1" x14ac:dyDescent="0.25">
      <c r="A87" s="74"/>
      <c r="B87" s="75"/>
      <c r="C87" s="1"/>
      <c r="D87" s="1"/>
      <c r="E87" s="1"/>
      <c r="F87" s="75"/>
      <c r="G87" s="75"/>
      <c r="H87" s="75"/>
      <c r="I87" s="75"/>
      <c r="J87" s="1"/>
      <c r="K87" s="1"/>
      <c r="L87" s="76"/>
      <c r="M87" s="1"/>
      <c r="N87" s="1"/>
      <c r="O87" s="1"/>
      <c r="P87" s="76"/>
      <c r="Q87" s="25"/>
    </row>
    <row r="88" spans="1:17" hidden="1" x14ac:dyDescent="0.25">
      <c r="A88" s="74"/>
      <c r="B88" s="75"/>
      <c r="C88" s="1"/>
      <c r="D88" s="1"/>
      <c r="E88" s="1"/>
      <c r="F88" s="75"/>
      <c r="G88" s="75"/>
      <c r="H88" s="75"/>
      <c r="I88" s="75"/>
      <c r="J88" s="1"/>
      <c r="K88" s="1"/>
      <c r="L88" s="76"/>
      <c r="M88" s="1"/>
      <c r="N88" s="1"/>
      <c r="O88" s="1"/>
      <c r="P88" s="76"/>
      <c r="Q88" s="25"/>
    </row>
    <row r="89" spans="1:17" ht="5.25" customHeight="1" x14ac:dyDescent="0.25">
      <c r="A89" s="74"/>
      <c r="B89" s="75"/>
      <c r="C89" s="1"/>
      <c r="D89" s="1"/>
      <c r="E89" s="1"/>
      <c r="F89" s="75"/>
      <c r="G89" s="75"/>
      <c r="H89" s="75"/>
      <c r="I89" s="75"/>
      <c r="J89" s="1"/>
      <c r="K89" s="1"/>
      <c r="L89" s="76"/>
      <c r="M89" s="1"/>
      <c r="N89" s="1"/>
      <c r="O89" s="1"/>
      <c r="P89" s="76"/>
      <c r="Q89" s="25"/>
    </row>
    <row r="90" spans="1:17" ht="3.75" customHeight="1" x14ac:dyDescent="0.25">
      <c r="A90" s="74"/>
      <c r="B90" s="75"/>
      <c r="C90" s="1"/>
      <c r="D90" s="1"/>
      <c r="E90" s="1"/>
      <c r="F90" s="75"/>
      <c r="G90" s="75"/>
      <c r="H90" s="75"/>
      <c r="I90" s="75"/>
      <c r="J90" s="1"/>
      <c r="K90" s="1"/>
      <c r="L90" s="60"/>
      <c r="M90" s="61"/>
      <c r="N90" s="78"/>
      <c r="O90" s="79"/>
      <c r="P90" s="60"/>
      <c r="Q90" s="25"/>
    </row>
    <row r="91" spans="1:17" ht="16.5" customHeight="1" thickBot="1" x14ac:dyDescent="0.3">
      <c r="A91" s="53" t="s">
        <v>50</v>
      </c>
      <c r="B91" s="38"/>
      <c r="C91" s="38"/>
      <c r="D91" s="38"/>
      <c r="E91" s="38"/>
      <c r="F91" s="38"/>
      <c r="G91" s="1"/>
      <c r="H91" s="13" t="s">
        <v>51</v>
      </c>
      <c r="I91" s="38"/>
      <c r="J91" s="38"/>
      <c r="K91" s="38"/>
      <c r="L91" s="80"/>
      <c r="M91" s="80"/>
      <c r="N91" s="80"/>
      <c r="O91" s="80"/>
      <c r="P91" s="80"/>
      <c r="Q91" s="13"/>
    </row>
    <row r="92" spans="1:17" ht="3.75" customHeight="1" x14ac:dyDescent="0.25">
      <c r="A92" s="81"/>
      <c r="B92" s="81"/>
      <c r="C92" s="81"/>
      <c r="D92" s="81"/>
      <c r="E92" s="81"/>
      <c r="F92" s="81"/>
      <c r="G92" s="81"/>
      <c r="H92" s="81"/>
      <c r="I92" s="81"/>
      <c r="J92" s="81"/>
      <c r="K92" s="81"/>
      <c r="L92" s="81"/>
      <c r="M92" s="81"/>
      <c r="N92" s="81"/>
      <c r="O92" s="81"/>
      <c r="P92" s="81"/>
      <c r="Q92" s="1"/>
    </row>
    <row r="93" spans="1:17" ht="34.5" customHeight="1" x14ac:dyDescent="0.25">
      <c r="A93" s="82" t="s">
        <v>7</v>
      </c>
      <c r="B93" s="83" t="s">
        <v>8</v>
      </c>
      <c r="C93" s="84" t="s">
        <v>52</v>
      </c>
      <c r="D93" s="85" t="s">
        <v>53</v>
      </c>
      <c r="E93" s="85" t="s">
        <v>54</v>
      </c>
      <c r="F93" s="85" t="s">
        <v>55</v>
      </c>
      <c r="G93" s="86"/>
      <c r="H93" s="82" t="s">
        <v>7</v>
      </c>
      <c r="I93" s="84" t="s">
        <v>56</v>
      </c>
      <c r="J93" s="84" t="s">
        <v>8</v>
      </c>
      <c r="K93" s="85" t="s">
        <v>57</v>
      </c>
      <c r="L93" s="85"/>
      <c r="M93" s="85"/>
      <c r="N93" s="85" t="s">
        <v>8</v>
      </c>
      <c r="O93" s="85" t="s">
        <v>58</v>
      </c>
      <c r="P93" s="85"/>
      <c r="Q93" s="85"/>
    </row>
    <row r="94" spans="1:17" ht="16.5" x14ac:dyDescent="0.25">
      <c r="A94" s="82"/>
      <c r="B94" s="83"/>
      <c r="C94" s="84"/>
      <c r="D94" s="83"/>
      <c r="E94" s="83"/>
      <c r="F94" s="83"/>
      <c r="G94" s="86"/>
      <c r="H94" s="82"/>
      <c r="I94" s="84"/>
      <c r="J94" s="84"/>
      <c r="K94" s="87" t="s">
        <v>59</v>
      </c>
      <c r="L94" s="87" t="s">
        <v>60</v>
      </c>
      <c r="M94" s="87" t="s">
        <v>61</v>
      </c>
      <c r="N94" s="85"/>
      <c r="O94" s="88" t="s">
        <v>59</v>
      </c>
      <c r="P94" s="88" t="s">
        <v>60</v>
      </c>
      <c r="Q94" s="88" t="s">
        <v>61</v>
      </c>
    </row>
    <row r="95" spans="1:17" ht="15" customHeight="1" x14ac:dyDescent="0.25">
      <c r="A95" s="89" t="s">
        <v>14</v>
      </c>
      <c r="B95" s="22">
        <f t="shared" ref="B95:B106" si="7">SUM(C95:F95)</f>
        <v>18466</v>
      </c>
      <c r="C95" s="23">
        <v>93</v>
      </c>
      <c r="D95" s="23">
        <v>9371</v>
      </c>
      <c r="E95" s="23">
        <v>7292</v>
      </c>
      <c r="F95" s="23">
        <v>1710</v>
      </c>
      <c r="G95" s="90"/>
      <c r="H95" s="89" t="s">
        <v>14</v>
      </c>
      <c r="I95" s="91">
        <v>252</v>
      </c>
      <c r="J95" s="22">
        <f t="shared" ref="J95:J106" si="8">K95+L95+M95</f>
        <v>756</v>
      </c>
      <c r="K95" s="92">
        <v>464</v>
      </c>
      <c r="L95" s="92">
        <v>283</v>
      </c>
      <c r="M95" s="92">
        <v>9</v>
      </c>
      <c r="N95" s="22">
        <f t="shared" ref="N95:N106" si="9">O95+P95+Q95</f>
        <v>3</v>
      </c>
      <c r="O95" s="92">
        <v>1</v>
      </c>
      <c r="P95" s="92">
        <v>2</v>
      </c>
      <c r="Q95" s="92">
        <v>0</v>
      </c>
    </row>
    <row r="96" spans="1:17" x14ac:dyDescent="0.25">
      <c r="A96" s="26" t="s">
        <v>16</v>
      </c>
      <c r="B96" s="62">
        <f t="shared" si="7"/>
        <v>17181</v>
      </c>
      <c r="C96" s="23">
        <v>99</v>
      </c>
      <c r="D96" s="23">
        <v>8504</v>
      </c>
      <c r="E96" s="23">
        <v>6825</v>
      </c>
      <c r="F96" s="23">
        <v>1753</v>
      </c>
      <c r="G96" s="90"/>
      <c r="H96" s="26" t="s">
        <v>16</v>
      </c>
      <c r="I96" s="91">
        <v>302</v>
      </c>
      <c r="J96" s="62">
        <f t="shared" si="8"/>
        <v>723</v>
      </c>
      <c r="K96" s="92">
        <v>465</v>
      </c>
      <c r="L96" s="92">
        <v>247</v>
      </c>
      <c r="M96" s="92">
        <v>11</v>
      </c>
      <c r="N96" s="62">
        <f t="shared" si="9"/>
        <v>2</v>
      </c>
      <c r="O96" s="92">
        <v>1</v>
      </c>
      <c r="P96" s="92">
        <v>1</v>
      </c>
      <c r="Q96" s="92">
        <v>0</v>
      </c>
    </row>
    <row r="97" spans="1:17" x14ac:dyDescent="0.25">
      <c r="A97" s="93" t="s">
        <v>18</v>
      </c>
      <c r="B97" s="62">
        <f t="shared" si="7"/>
        <v>6155</v>
      </c>
      <c r="C97" s="23">
        <v>28</v>
      </c>
      <c r="D97" s="23">
        <v>3111</v>
      </c>
      <c r="E97" s="23">
        <v>2377</v>
      </c>
      <c r="F97" s="23">
        <v>639</v>
      </c>
      <c r="G97" s="90"/>
      <c r="H97" s="93" t="s">
        <v>18</v>
      </c>
      <c r="I97" s="91">
        <v>84</v>
      </c>
      <c r="J97" s="62">
        <f t="shared" si="8"/>
        <v>293</v>
      </c>
      <c r="K97" s="92">
        <v>176</v>
      </c>
      <c r="L97" s="92">
        <v>113</v>
      </c>
      <c r="M97" s="92">
        <v>4</v>
      </c>
      <c r="N97" s="62">
        <f t="shared" si="9"/>
        <v>2</v>
      </c>
      <c r="O97" s="92">
        <v>2</v>
      </c>
      <c r="P97" s="92">
        <v>0</v>
      </c>
      <c r="Q97" s="92">
        <v>0</v>
      </c>
    </row>
    <row r="98" spans="1:17" hidden="1" x14ac:dyDescent="0.25">
      <c r="A98" s="26" t="s">
        <v>19</v>
      </c>
      <c r="B98" s="62">
        <f t="shared" si="7"/>
        <v>0</v>
      </c>
      <c r="C98" s="23"/>
      <c r="D98" s="23"/>
      <c r="E98" s="23"/>
      <c r="F98" s="23"/>
      <c r="G98" s="90"/>
      <c r="H98" s="26" t="s">
        <v>19</v>
      </c>
      <c r="I98" s="91"/>
      <c r="J98" s="62">
        <f t="shared" si="8"/>
        <v>0</v>
      </c>
      <c r="K98" s="92"/>
      <c r="L98" s="92"/>
      <c r="M98" s="92"/>
      <c r="N98" s="62">
        <f t="shared" si="9"/>
        <v>0</v>
      </c>
      <c r="O98" s="92"/>
      <c r="P98" s="92"/>
      <c r="Q98" s="92"/>
    </row>
    <row r="99" spans="1:17" hidden="1" x14ac:dyDescent="0.25">
      <c r="A99" s="93" t="s">
        <v>20</v>
      </c>
      <c r="B99" s="62">
        <f t="shared" si="7"/>
        <v>0</v>
      </c>
      <c r="C99" s="23"/>
      <c r="D99" s="23"/>
      <c r="E99" s="23"/>
      <c r="F99" s="23"/>
      <c r="G99" s="90"/>
      <c r="H99" s="93" t="s">
        <v>20</v>
      </c>
      <c r="I99" s="91"/>
      <c r="J99" s="62">
        <f t="shared" si="8"/>
        <v>0</v>
      </c>
      <c r="K99" s="92"/>
      <c r="L99" s="92"/>
      <c r="M99" s="92"/>
      <c r="N99" s="94">
        <f t="shared" si="9"/>
        <v>0</v>
      </c>
      <c r="O99" s="92"/>
      <c r="P99" s="92"/>
      <c r="Q99" s="92"/>
    </row>
    <row r="100" spans="1:17" hidden="1" x14ac:dyDescent="0.25">
      <c r="A100" s="26" t="s">
        <v>21</v>
      </c>
      <c r="B100" s="62">
        <f t="shared" si="7"/>
        <v>0</v>
      </c>
      <c r="C100" s="23"/>
      <c r="D100" s="23"/>
      <c r="E100" s="23"/>
      <c r="F100" s="23"/>
      <c r="G100" s="90"/>
      <c r="H100" s="26" t="s">
        <v>21</v>
      </c>
      <c r="I100" s="91"/>
      <c r="J100" s="62">
        <f t="shared" si="8"/>
        <v>0</v>
      </c>
      <c r="K100" s="92"/>
      <c r="L100" s="92"/>
      <c r="M100" s="92"/>
      <c r="N100" s="62">
        <f t="shared" si="9"/>
        <v>0</v>
      </c>
      <c r="O100" s="92"/>
      <c r="P100" s="92"/>
      <c r="Q100" s="92"/>
    </row>
    <row r="101" spans="1:17" hidden="1" x14ac:dyDescent="0.25">
      <c r="A101" s="93" t="s">
        <v>22</v>
      </c>
      <c r="B101" s="62">
        <f t="shared" si="7"/>
        <v>0</v>
      </c>
      <c r="C101" s="23"/>
      <c r="D101" s="23"/>
      <c r="E101" s="23"/>
      <c r="F101" s="23"/>
      <c r="G101" s="90"/>
      <c r="H101" s="26" t="s">
        <v>22</v>
      </c>
      <c r="I101" s="91"/>
      <c r="J101" s="62">
        <f t="shared" si="8"/>
        <v>0</v>
      </c>
      <c r="K101" s="92"/>
      <c r="L101" s="92"/>
      <c r="M101" s="92"/>
      <c r="N101" s="62">
        <f t="shared" si="9"/>
        <v>0</v>
      </c>
      <c r="O101" s="92"/>
      <c r="P101" s="92"/>
      <c r="Q101" s="92"/>
    </row>
    <row r="102" spans="1:17" hidden="1" x14ac:dyDescent="0.25">
      <c r="A102" s="26" t="s">
        <v>23</v>
      </c>
      <c r="B102" s="62">
        <f t="shared" si="7"/>
        <v>0</v>
      </c>
      <c r="C102" s="23"/>
      <c r="D102" s="23"/>
      <c r="E102" s="23"/>
      <c r="F102" s="23"/>
      <c r="G102" s="90"/>
      <c r="H102" s="26" t="s">
        <v>23</v>
      </c>
      <c r="I102" s="91"/>
      <c r="J102" s="62">
        <f t="shared" si="8"/>
        <v>0</v>
      </c>
      <c r="K102" s="92"/>
      <c r="L102" s="92"/>
      <c r="M102" s="92"/>
      <c r="N102" s="62">
        <f t="shared" si="9"/>
        <v>0</v>
      </c>
      <c r="O102" s="92"/>
      <c r="P102" s="92"/>
      <c r="Q102" s="92"/>
    </row>
    <row r="103" spans="1:17" ht="14.25" hidden="1" customHeight="1" x14ac:dyDescent="0.25">
      <c r="A103" s="93" t="s">
        <v>24</v>
      </c>
      <c r="B103" s="62">
        <f t="shared" si="7"/>
        <v>0</v>
      </c>
      <c r="C103" s="23"/>
      <c r="D103" s="23"/>
      <c r="E103" s="23"/>
      <c r="F103" s="23"/>
      <c r="G103" s="90"/>
      <c r="H103" s="26" t="s">
        <v>24</v>
      </c>
      <c r="I103" s="91"/>
      <c r="J103" s="62">
        <f t="shared" si="8"/>
        <v>0</v>
      </c>
      <c r="K103" s="92"/>
      <c r="L103" s="92"/>
      <c r="M103" s="92"/>
      <c r="N103" s="62">
        <f t="shared" si="9"/>
        <v>0</v>
      </c>
      <c r="O103" s="92"/>
      <c r="P103" s="92"/>
      <c r="Q103" s="92"/>
    </row>
    <row r="104" spans="1:17" ht="15.75" hidden="1" customHeight="1" x14ac:dyDescent="0.25">
      <c r="A104" s="93" t="s">
        <v>25</v>
      </c>
      <c r="B104" s="62">
        <f t="shared" si="7"/>
        <v>0</v>
      </c>
      <c r="C104" s="23"/>
      <c r="D104" s="23"/>
      <c r="E104" s="23"/>
      <c r="F104" s="23"/>
      <c r="G104" s="86"/>
      <c r="H104" s="26" t="s">
        <v>25</v>
      </c>
      <c r="I104" s="91"/>
      <c r="J104" s="62">
        <f t="shared" si="8"/>
        <v>0</v>
      </c>
      <c r="K104" s="92"/>
      <c r="L104" s="92"/>
      <c r="M104" s="92"/>
      <c r="N104" s="62">
        <f t="shared" si="9"/>
        <v>0</v>
      </c>
      <c r="O104" s="92"/>
      <c r="P104" s="92"/>
      <c r="Q104" s="92"/>
    </row>
    <row r="105" spans="1:17" ht="15" hidden="1" customHeight="1" x14ac:dyDescent="0.25">
      <c r="A105" s="93" t="s">
        <v>26</v>
      </c>
      <c r="B105" s="62">
        <f t="shared" si="7"/>
        <v>0</v>
      </c>
      <c r="C105" s="23"/>
      <c r="D105" s="23"/>
      <c r="E105" s="23"/>
      <c r="F105" s="23"/>
      <c r="G105" s="86"/>
      <c r="H105" s="26" t="s">
        <v>26</v>
      </c>
      <c r="I105" s="91"/>
      <c r="J105" s="62">
        <f t="shared" si="8"/>
        <v>0</v>
      </c>
      <c r="K105" s="92"/>
      <c r="L105" s="92"/>
      <c r="M105" s="92"/>
      <c r="N105" s="62">
        <f t="shared" si="9"/>
        <v>0</v>
      </c>
      <c r="O105" s="92"/>
      <c r="P105" s="92"/>
      <c r="Q105" s="92"/>
    </row>
    <row r="106" spans="1:17" ht="15" hidden="1" customHeight="1" x14ac:dyDescent="0.25">
      <c r="A106" s="93" t="s">
        <v>27</v>
      </c>
      <c r="B106" s="62">
        <f t="shared" si="7"/>
        <v>0</v>
      </c>
      <c r="C106" s="23"/>
      <c r="D106" s="23"/>
      <c r="E106" s="23"/>
      <c r="F106" s="23"/>
      <c r="G106" s="86"/>
      <c r="H106" s="27" t="s">
        <v>27</v>
      </c>
      <c r="I106" s="95"/>
      <c r="J106" s="96">
        <f t="shared" si="8"/>
        <v>0</v>
      </c>
      <c r="K106" s="97"/>
      <c r="L106" s="97"/>
      <c r="M106" s="97"/>
      <c r="N106" s="96">
        <f t="shared" si="9"/>
        <v>0</v>
      </c>
      <c r="O106" s="97"/>
      <c r="P106" s="97"/>
      <c r="Q106" s="97"/>
    </row>
    <row r="107" spans="1:17" x14ac:dyDescent="0.25">
      <c r="A107" s="98" t="s">
        <v>8</v>
      </c>
      <c r="B107" s="99">
        <f>SUM(B95:B106)</f>
        <v>41802</v>
      </c>
      <c r="C107" s="99">
        <f>SUM(C95:C106)</f>
        <v>220</v>
      </c>
      <c r="D107" s="99">
        <f>SUM(D95:D106)</f>
        <v>20986</v>
      </c>
      <c r="E107" s="99">
        <f>SUM(E95:E106)</f>
        <v>16494</v>
      </c>
      <c r="F107" s="99">
        <f>SUM(F95:F106)</f>
        <v>4102</v>
      </c>
      <c r="G107" s="86"/>
      <c r="H107" s="100" t="s">
        <v>8</v>
      </c>
      <c r="I107" s="30">
        <f t="shared" ref="I107:Q107" si="10">SUM(I95:I106)</f>
        <v>638</v>
      </c>
      <c r="J107" s="30">
        <f t="shared" si="10"/>
        <v>1772</v>
      </c>
      <c r="K107" s="30">
        <f t="shared" si="10"/>
        <v>1105</v>
      </c>
      <c r="L107" s="30">
        <f t="shared" si="10"/>
        <v>643</v>
      </c>
      <c r="M107" s="30">
        <f t="shared" si="10"/>
        <v>24</v>
      </c>
      <c r="N107" s="30">
        <f t="shared" si="10"/>
        <v>7</v>
      </c>
      <c r="O107" s="30">
        <f t="shared" si="10"/>
        <v>4</v>
      </c>
      <c r="P107" s="30">
        <f t="shared" si="10"/>
        <v>3</v>
      </c>
      <c r="Q107" s="30">
        <f t="shared" si="10"/>
        <v>0</v>
      </c>
    </row>
    <row r="108" spans="1:17" ht="15.75" thickBot="1" x14ac:dyDescent="0.3">
      <c r="A108" s="101" t="s">
        <v>13</v>
      </c>
      <c r="B108" s="102">
        <f>B107/$B107</f>
        <v>1</v>
      </c>
      <c r="C108" s="102">
        <f>C107/$B107</f>
        <v>5.262906081048754E-3</v>
      </c>
      <c r="D108" s="102">
        <f>D107/$B107</f>
        <v>0.50203339553131432</v>
      </c>
      <c r="E108" s="102">
        <f>E107/$B107</f>
        <v>0.39457442227644612</v>
      </c>
      <c r="F108" s="102">
        <f>F107/$B107</f>
        <v>9.812927611119085E-2</v>
      </c>
      <c r="G108" s="86"/>
      <c r="H108" s="103" t="s">
        <v>13</v>
      </c>
      <c r="I108" s="33">
        <f>I107/I107</f>
        <v>1</v>
      </c>
      <c r="J108" s="33">
        <f>J107/$J$107</f>
        <v>1</v>
      </c>
      <c r="K108" s="34">
        <f>K107/$J$107</f>
        <v>0.62358916478555304</v>
      </c>
      <c r="L108" s="34">
        <f>L107/$J$107</f>
        <v>0.36286681715575619</v>
      </c>
      <c r="M108" s="34">
        <f>M107/$J$107</f>
        <v>1.3544018058690745E-2</v>
      </c>
      <c r="N108" s="33">
        <f>N107/$N$107</f>
        <v>1</v>
      </c>
      <c r="O108" s="34">
        <f>O107/$N$107</f>
        <v>0.5714285714285714</v>
      </c>
      <c r="P108" s="34">
        <f>P107/$N$107</f>
        <v>0.42857142857142855</v>
      </c>
      <c r="Q108" s="34">
        <f>Q107/$N$107</f>
        <v>0</v>
      </c>
    </row>
    <row r="109" spans="1:17" ht="5.25" customHeight="1" thickBot="1" x14ac:dyDescent="0.3">
      <c r="A109" s="1"/>
      <c r="B109" s="1"/>
      <c r="C109" s="75"/>
      <c r="D109" s="75"/>
      <c r="E109" s="75"/>
      <c r="F109" s="1"/>
      <c r="G109" s="1"/>
      <c r="H109" s="1"/>
      <c r="I109" s="1"/>
      <c r="J109" s="1"/>
      <c r="K109" s="1"/>
      <c r="L109" s="1"/>
      <c r="M109" s="1"/>
      <c r="N109" s="1"/>
      <c r="O109" s="1"/>
      <c r="P109" s="1"/>
      <c r="Q109" s="1"/>
    </row>
    <row r="110" spans="1:17" ht="21" customHeight="1" x14ac:dyDescent="0.25">
      <c r="A110" s="104" t="s">
        <v>62</v>
      </c>
      <c r="B110" s="105"/>
      <c r="C110" s="105"/>
      <c r="D110" s="105"/>
      <c r="E110" s="105"/>
      <c r="F110" s="106"/>
      <c r="G110" s="1"/>
      <c r="H110" s="107" t="s">
        <v>63</v>
      </c>
      <c r="I110" s="107"/>
      <c r="J110" s="107"/>
      <c r="K110" s="107"/>
      <c r="L110" s="107"/>
      <c r="M110" s="107"/>
      <c r="N110" s="107"/>
      <c r="O110" s="107"/>
      <c r="P110" s="107"/>
      <c r="Q110" s="107"/>
    </row>
    <row r="111" spans="1:17" ht="15.75" thickBot="1" x14ac:dyDescent="0.3">
      <c r="A111" s="108"/>
      <c r="B111" s="109"/>
      <c r="C111" s="109"/>
      <c r="D111" s="109"/>
      <c r="E111" s="109"/>
      <c r="F111" s="110"/>
      <c r="G111" s="1"/>
      <c r="H111" s="1"/>
      <c r="I111" s="1"/>
      <c r="J111" s="1"/>
      <c r="K111" s="1"/>
      <c r="L111" s="1"/>
      <c r="M111" s="1"/>
      <c r="N111" s="1"/>
      <c r="O111" s="1"/>
      <c r="P111" s="1"/>
      <c r="Q111" s="1"/>
    </row>
    <row r="112" spans="1:17" ht="55.5" customHeight="1" x14ac:dyDescent="0.25">
      <c r="A112" s="1"/>
      <c r="B112" s="1"/>
      <c r="C112" s="75"/>
      <c r="D112" s="75"/>
      <c r="E112" s="75"/>
      <c r="F112" s="1"/>
      <c r="G112" s="1"/>
      <c r="H112" s="1"/>
      <c r="I112" s="1"/>
      <c r="J112" s="1"/>
      <c r="K112" s="1"/>
      <c r="L112" s="1"/>
      <c r="M112" s="1"/>
      <c r="N112" s="1"/>
      <c r="O112" s="1"/>
      <c r="P112" s="1"/>
      <c r="Q112" s="1"/>
    </row>
    <row r="113" spans="1:17" ht="3.75" customHeight="1" x14ac:dyDescent="0.25">
      <c r="A113" s="1"/>
      <c r="B113" s="1"/>
      <c r="C113" s="75"/>
      <c r="D113" s="75"/>
      <c r="E113" s="75"/>
      <c r="F113" s="1"/>
      <c r="G113" s="1"/>
      <c r="H113" s="1"/>
      <c r="I113" s="1"/>
      <c r="J113" s="1"/>
      <c r="K113" s="1"/>
      <c r="L113" s="1"/>
      <c r="M113" s="1"/>
      <c r="N113" s="1"/>
      <c r="O113" s="1"/>
      <c r="P113" s="1"/>
      <c r="Q113" s="1"/>
    </row>
    <row r="114" spans="1:17" ht="16.5" thickBot="1" x14ac:dyDescent="0.3">
      <c r="A114" s="53" t="s">
        <v>64</v>
      </c>
      <c r="B114" s="53"/>
      <c r="C114" s="53"/>
      <c r="D114" s="53"/>
      <c r="E114" s="53"/>
      <c r="F114" s="53"/>
      <c r="G114" s="53"/>
      <c r="H114" s="53"/>
      <c r="I114" s="53"/>
      <c r="J114" s="53"/>
      <c r="K114" s="53"/>
      <c r="L114" s="53"/>
      <c r="M114" s="53"/>
      <c r="N114" s="53"/>
      <c r="O114" s="53"/>
      <c r="P114" s="53"/>
      <c r="Q114" s="111"/>
    </row>
    <row r="115" spans="1:17" ht="3.75" customHeight="1" x14ac:dyDescent="0.25">
      <c r="A115" s="1"/>
      <c r="B115" s="1"/>
      <c r="C115" s="1"/>
      <c r="D115" s="1"/>
      <c r="E115" s="1"/>
      <c r="F115" s="1"/>
      <c r="G115" s="1"/>
      <c r="H115" s="1"/>
      <c r="I115" s="1"/>
      <c r="J115" s="1"/>
      <c r="K115" s="1"/>
      <c r="L115" s="1"/>
      <c r="M115" s="1"/>
      <c r="N115" s="1"/>
      <c r="O115" s="1"/>
      <c r="P115" s="1"/>
      <c r="Q115" s="1"/>
    </row>
    <row r="116" spans="1:17" ht="38.25" x14ac:dyDescent="0.25">
      <c r="A116" s="55" t="s">
        <v>65</v>
      </c>
      <c r="B116" s="19" t="s">
        <v>8</v>
      </c>
      <c r="C116" s="56" t="s">
        <v>66</v>
      </c>
      <c r="D116" s="56" t="s">
        <v>67</v>
      </c>
      <c r="E116" s="56" t="s">
        <v>68</v>
      </c>
      <c r="F116" s="56" t="s">
        <v>69</v>
      </c>
      <c r="G116" s="56" t="s">
        <v>70</v>
      </c>
      <c r="H116" s="56" t="s">
        <v>71</v>
      </c>
      <c r="I116" s="56" t="s">
        <v>72</v>
      </c>
      <c r="J116" s="56" t="s">
        <v>73</v>
      </c>
      <c r="K116" s="1"/>
      <c r="L116" s="1"/>
      <c r="M116" s="112" t="s">
        <v>44</v>
      </c>
      <c r="N116" s="112" t="s">
        <v>45</v>
      </c>
      <c r="O116" s="112" t="s">
        <v>46</v>
      </c>
      <c r="P116" s="112" t="s">
        <v>47</v>
      </c>
      <c r="Q116" s="1"/>
    </row>
    <row r="117" spans="1:17" ht="16.5" customHeight="1" x14ac:dyDescent="0.25">
      <c r="A117" s="113" t="s">
        <v>74</v>
      </c>
      <c r="B117" s="114">
        <f>SUM(C117:J117)</f>
        <v>220</v>
      </c>
      <c r="C117" s="23">
        <v>22</v>
      </c>
      <c r="D117" s="23">
        <v>16</v>
      </c>
      <c r="E117" s="23">
        <v>22</v>
      </c>
      <c r="F117" s="23">
        <v>16</v>
      </c>
      <c r="G117" s="23">
        <v>38</v>
      </c>
      <c r="H117" s="23">
        <v>25</v>
      </c>
      <c r="I117" s="23">
        <v>13</v>
      </c>
      <c r="J117" s="23">
        <v>68</v>
      </c>
      <c r="K117" s="1"/>
      <c r="L117" s="1"/>
      <c r="M117" s="112"/>
      <c r="N117" s="112"/>
      <c r="O117" s="112"/>
      <c r="P117" s="112"/>
      <c r="Q117" s="1"/>
    </row>
    <row r="118" spans="1:17" ht="16.5" customHeight="1" x14ac:dyDescent="0.25">
      <c r="A118" s="89" t="s">
        <v>75</v>
      </c>
      <c r="B118" s="62">
        <f>SUM(C118:J118)</f>
        <v>20986</v>
      </c>
      <c r="C118" s="23">
        <v>1257</v>
      </c>
      <c r="D118" s="23">
        <v>2408</v>
      </c>
      <c r="E118" s="23">
        <v>1969</v>
      </c>
      <c r="F118" s="23">
        <v>2404</v>
      </c>
      <c r="G118" s="23">
        <v>4515</v>
      </c>
      <c r="H118" s="23">
        <v>3877</v>
      </c>
      <c r="I118" s="23">
        <v>2785</v>
      </c>
      <c r="J118" s="23">
        <v>1771</v>
      </c>
      <c r="K118" s="1"/>
      <c r="L118" s="1" t="s">
        <v>75</v>
      </c>
      <c r="M118" s="46">
        <f>C118+D118</f>
        <v>3665</v>
      </c>
      <c r="N118" s="46">
        <f>E118</f>
        <v>1969</v>
      </c>
      <c r="O118" s="46">
        <f>F118+G118+H118+I118</f>
        <v>13581</v>
      </c>
      <c r="P118" s="46">
        <f>J118</f>
        <v>1771</v>
      </c>
      <c r="Q118" s="1"/>
    </row>
    <row r="119" spans="1:17" ht="16.5" customHeight="1" x14ac:dyDescent="0.25">
      <c r="A119" s="93" t="s">
        <v>76</v>
      </c>
      <c r="B119" s="62">
        <f>SUM(C119:J119)</f>
        <v>16494</v>
      </c>
      <c r="C119" s="23">
        <v>734</v>
      </c>
      <c r="D119" s="23">
        <v>1358</v>
      </c>
      <c r="E119" s="23">
        <v>1590</v>
      </c>
      <c r="F119" s="23">
        <v>3478</v>
      </c>
      <c r="G119" s="23">
        <v>4316</v>
      </c>
      <c r="H119" s="23">
        <v>2809</v>
      </c>
      <c r="I119" s="23">
        <v>1392</v>
      </c>
      <c r="J119" s="23">
        <v>817</v>
      </c>
      <c r="K119" s="1"/>
      <c r="L119" s="1" t="s">
        <v>76</v>
      </c>
      <c r="M119" s="46">
        <f>C119+D119</f>
        <v>2092</v>
      </c>
      <c r="N119" s="46">
        <f>E119</f>
        <v>1590</v>
      </c>
      <c r="O119" s="46">
        <f>F119+G119+H119+I119</f>
        <v>11995</v>
      </c>
      <c r="P119" s="46">
        <f>J119</f>
        <v>817</v>
      </c>
      <c r="Q119" s="1"/>
    </row>
    <row r="120" spans="1:17" ht="16.5" customHeight="1" x14ac:dyDescent="0.25">
      <c r="A120" s="115" t="s">
        <v>77</v>
      </c>
      <c r="B120" s="28">
        <f>SUM(C120:J120)</f>
        <v>4102</v>
      </c>
      <c r="C120" s="116">
        <v>206</v>
      </c>
      <c r="D120" s="116">
        <v>809</v>
      </c>
      <c r="E120" s="116">
        <v>1623</v>
      </c>
      <c r="F120" s="116">
        <v>700</v>
      </c>
      <c r="G120" s="116">
        <v>413</v>
      </c>
      <c r="H120" s="116">
        <v>218</v>
      </c>
      <c r="I120" s="116">
        <v>95</v>
      </c>
      <c r="J120" s="116">
        <v>38</v>
      </c>
      <c r="K120" s="1"/>
      <c r="L120" s="1" t="s">
        <v>77</v>
      </c>
      <c r="M120" s="46">
        <f>C120+D120</f>
        <v>1015</v>
      </c>
      <c r="N120" s="46">
        <f>E120</f>
        <v>1623</v>
      </c>
      <c r="O120" s="46">
        <f>F120+G120+H120+I120</f>
        <v>1426</v>
      </c>
      <c r="P120" s="46">
        <f>J120</f>
        <v>38</v>
      </c>
      <c r="Q120" s="1"/>
    </row>
    <row r="121" spans="1:17" x14ac:dyDescent="0.25">
      <c r="A121" s="18" t="s">
        <v>8</v>
      </c>
      <c r="B121" s="30">
        <f t="shared" ref="B121:J121" si="11">SUM(B117:B120)</f>
        <v>41802</v>
      </c>
      <c r="C121" s="30">
        <f t="shared" si="11"/>
        <v>2219</v>
      </c>
      <c r="D121" s="30">
        <f t="shared" si="11"/>
        <v>4591</v>
      </c>
      <c r="E121" s="30">
        <f t="shared" si="11"/>
        <v>5204</v>
      </c>
      <c r="F121" s="30">
        <f t="shared" si="11"/>
        <v>6598</v>
      </c>
      <c r="G121" s="30">
        <f t="shared" si="11"/>
        <v>9282</v>
      </c>
      <c r="H121" s="30">
        <f t="shared" si="11"/>
        <v>6929</v>
      </c>
      <c r="I121" s="30">
        <f t="shared" si="11"/>
        <v>4285</v>
      </c>
      <c r="J121" s="30">
        <f t="shared" si="11"/>
        <v>2694</v>
      </c>
      <c r="K121" s="1"/>
      <c r="L121" s="1" t="s">
        <v>78</v>
      </c>
      <c r="M121" s="46">
        <f>C117+D117</f>
        <v>38</v>
      </c>
      <c r="N121" s="46">
        <f>E117</f>
        <v>22</v>
      </c>
      <c r="O121" s="46">
        <f>F117+G117+H117+I117</f>
        <v>92</v>
      </c>
      <c r="P121" s="46">
        <f>J117</f>
        <v>68</v>
      </c>
      <c r="Q121" s="1"/>
    </row>
    <row r="122" spans="1:17" ht="15.75" thickBot="1" x14ac:dyDescent="0.3">
      <c r="A122" s="32" t="s">
        <v>13</v>
      </c>
      <c r="B122" s="33">
        <f t="shared" ref="B122:J122" si="12">B121/$B121</f>
        <v>1</v>
      </c>
      <c r="C122" s="33">
        <f t="shared" si="12"/>
        <v>5.3083584517487202E-2</v>
      </c>
      <c r="D122" s="33">
        <f t="shared" si="12"/>
        <v>0.10982728099134012</v>
      </c>
      <c r="E122" s="33">
        <f t="shared" si="12"/>
        <v>0.12449165111717143</v>
      </c>
      <c r="F122" s="33">
        <f t="shared" si="12"/>
        <v>0.15783933783072579</v>
      </c>
      <c r="G122" s="33">
        <f t="shared" si="12"/>
        <v>0.2220467920195206</v>
      </c>
      <c r="H122" s="33">
        <f t="shared" si="12"/>
        <v>0.16575761925266733</v>
      </c>
      <c r="I122" s="33">
        <f t="shared" si="12"/>
        <v>0.10250705707860867</v>
      </c>
      <c r="J122" s="33">
        <f t="shared" si="12"/>
        <v>6.4446677192478832E-2</v>
      </c>
      <c r="K122" s="37"/>
      <c r="L122" s="37"/>
      <c r="M122" s="46">
        <f>SUM(M118:M121)</f>
        <v>6810</v>
      </c>
      <c r="N122" s="46">
        <f>SUM(N118:N121)</f>
        <v>5204</v>
      </c>
      <c r="O122" s="46">
        <f>SUM(O118:O121)</f>
        <v>27094</v>
      </c>
      <c r="P122" s="46">
        <f>SUM(P118:P121)</f>
        <v>2694</v>
      </c>
      <c r="Q122" s="37"/>
    </row>
    <row r="123" spans="1:17" ht="45" customHeight="1" x14ac:dyDescent="0.25">
      <c r="A123" s="1"/>
      <c r="B123" s="1"/>
      <c r="C123" s="1"/>
      <c r="D123" s="1"/>
      <c r="E123" s="1"/>
      <c r="F123" s="1"/>
      <c r="G123" s="1"/>
      <c r="H123" s="1"/>
      <c r="I123" s="1"/>
      <c r="J123" s="1"/>
      <c r="K123" s="1"/>
      <c r="L123" s="1"/>
      <c r="M123" s="1"/>
      <c r="N123" s="1"/>
      <c r="O123" s="1"/>
      <c r="P123" s="1"/>
      <c r="Q123" s="1"/>
    </row>
    <row r="124" spans="1:17" ht="37.5" customHeight="1" thickBot="1" x14ac:dyDescent="0.3">
      <c r="A124" s="117" t="s">
        <v>79</v>
      </c>
      <c r="B124" s="117"/>
      <c r="C124" s="117"/>
      <c r="D124" s="117"/>
      <c r="E124" s="117"/>
      <c r="F124" s="118"/>
      <c r="G124" s="118"/>
      <c r="H124" s="118"/>
      <c r="I124" s="118"/>
      <c r="J124" s="15"/>
      <c r="K124" s="117" t="s">
        <v>80</v>
      </c>
      <c r="L124" s="117"/>
      <c r="M124" s="117"/>
      <c r="N124" s="117"/>
      <c r="O124" s="117"/>
      <c r="P124" s="118"/>
      <c r="Q124" s="118"/>
    </row>
    <row r="125" spans="1:17" ht="3.75" customHeight="1" x14ac:dyDescent="0.25">
      <c r="A125" s="1"/>
      <c r="B125" s="1"/>
      <c r="C125" s="1"/>
      <c r="D125" s="1"/>
      <c r="E125" s="1"/>
      <c r="F125" s="1"/>
      <c r="G125" s="1"/>
      <c r="H125" s="1"/>
      <c r="I125" s="1"/>
      <c r="J125" s="1"/>
      <c r="K125" s="1"/>
      <c r="L125" s="1"/>
      <c r="M125" s="1"/>
      <c r="N125" s="1"/>
      <c r="O125" s="1"/>
      <c r="P125" s="1"/>
      <c r="Q125" s="1"/>
    </row>
    <row r="126" spans="1:17" ht="30.75" customHeight="1" x14ac:dyDescent="0.25">
      <c r="A126" s="85" t="s">
        <v>81</v>
      </c>
      <c r="B126" s="85"/>
      <c r="C126" s="56" t="s">
        <v>82</v>
      </c>
      <c r="D126" s="56" t="s">
        <v>9</v>
      </c>
      <c r="E126" s="56" t="s">
        <v>10</v>
      </c>
      <c r="F126" s="1"/>
      <c r="G126" s="1"/>
      <c r="H126" s="1"/>
      <c r="I126" s="1"/>
      <c r="J126" s="1"/>
      <c r="K126" s="85" t="s">
        <v>81</v>
      </c>
      <c r="L126" s="85"/>
      <c r="M126" s="56" t="s">
        <v>82</v>
      </c>
      <c r="N126" s="56" t="s">
        <v>9</v>
      </c>
      <c r="O126" s="56" t="s">
        <v>10</v>
      </c>
      <c r="P126" s="1"/>
      <c r="Q126" s="1"/>
    </row>
    <row r="127" spans="1:17" x14ac:dyDescent="0.25">
      <c r="A127" s="119" t="s">
        <v>83</v>
      </c>
      <c r="B127" s="119"/>
      <c r="C127" s="22">
        <f>SUM(D127:E127)</f>
        <v>29842</v>
      </c>
      <c r="D127" s="23">
        <v>4717</v>
      </c>
      <c r="E127" s="23">
        <v>25125</v>
      </c>
      <c r="F127" s="1"/>
      <c r="G127" s="1"/>
      <c r="H127" s="1"/>
      <c r="I127" s="1"/>
      <c r="J127" s="1"/>
      <c r="K127" s="119" t="s">
        <v>83</v>
      </c>
      <c r="L127" s="119"/>
      <c r="M127" s="22">
        <f>SUM(N127:O127)</f>
        <v>40582</v>
      </c>
      <c r="N127" s="23">
        <v>34746</v>
      </c>
      <c r="O127" s="23">
        <v>5836</v>
      </c>
      <c r="P127" s="1"/>
      <c r="Q127" s="1"/>
    </row>
    <row r="128" spans="1:17" ht="15" customHeight="1" x14ac:dyDescent="0.25">
      <c r="A128" s="119" t="s">
        <v>84</v>
      </c>
      <c r="B128" s="119"/>
      <c r="C128" s="22">
        <f>SUM(D128:E128)</f>
        <v>11248</v>
      </c>
      <c r="D128" s="23">
        <v>422</v>
      </c>
      <c r="E128" s="23">
        <v>10826</v>
      </c>
      <c r="F128" s="1"/>
      <c r="G128" s="1"/>
      <c r="H128" s="1"/>
      <c r="I128" s="1"/>
      <c r="J128" s="1"/>
      <c r="K128" s="119" t="s">
        <v>84</v>
      </c>
      <c r="L128" s="119"/>
      <c r="M128" s="22">
        <f>SUM(N128:O128)</f>
        <v>1158</v>
      </c>
      <c r="N128" s="23">
        <v>1099</v>
      </c>
      <c r="O128" s="23">
        <v>59</v>
      </c>
      <c r="P128" s="1"/>
      <c r="Q128" s="1"/>
    </row>
    <row r="129" spans="1:17" ht="15.75" customHeight="1" x14ac:dyDescent="0.25">
      <c r="A129" s="119" t="s">
        <v>85</v>
      </c>
      <c r="B129" s="119"/>
      <c r="C129" s="22">
        <f>SUM(D129:E129)</f>
        <v>316</v>
      </c>
      <c r="D129" s="23">
        <v>12</v>
      </c>
      <c r="E129" s="23">
        <v>304</v>
      </c>
      <c r="F129" s="1"/>
      <c r="G129" s="1"/>
      <c r="H129" s="1"/>
      <c r="I129" s="1"/>
      <c r="J129" s="1"/>
      <c r="K129" s="119" t="s">
        <v>85</v>
      </c>
      <c r="L129" s="119"/>
      <c r="M129" s="22">
        <f>SUM(N129:O129)</f>
        <v>37</v>
      </c>
      <c r="N129" s="23">
        <v>36</v>
      </c>
      <c r="O129" s="23">
        <v>1</v>
      </c>
      <c r="P129" s="1"/>
      <c r="Q129" s="1"/>
    </row>
    <row r="130" spans="1:17" x14ac:dyDescent="0.25">
      <c r="A130" s="120" t="s">
        <v>86</v>
      </c>
      <c r="B130" s="120"/>
      <c r="C130" s="121">
        <f>SUM(D130:E130)</f>
        <v>396</v>
      </c>
      <c r="D130" s="116">
        <v>16</v>
      </c>
      <c r="E130" s="116">
        <v>380</v>
      </c>
      <c r="F130" s="1"/>
      <c r="G130" s="1"/>
      <c r="H130" s="1"/>
      <c r="I130" s="1"/>
      <c r="J130" s="1"/>
      <c r="K130" s="120" t="s">
        <v>86</v>
      </c>
      <c r="L130" s="120"/>
      <c r="M130" s="121">
        <f>SUM(N130:O130)</f>
        <v>25</v>
      </c>
      <c r="N130" s="116">
        <v>22</v>
      </c>
      <c r="O130" s="116">
        <v>3</v>
      </c>
      <c r="P130" s="1"/>
      <c r="Q130" s="1"/>
    </row>
    <row r="131" spans="1:17" x14ac:dyDescent="0.25">
      <c r="A131" s="83" t="s">
        <v>8</v>
      </c>
      <c r="B131" s="83"/>
      <c r="C131" s="30">
        <f>SUM(C127:C130)</f>
        <v>41802</v>
      </c>
      <c r="D131" s="30">
        <f>SUM(D127:D130)</f>
        <v>5167</v>
      </c>
      <c r="E131" s="30">
        <f>SUM(E127:E130)</f>
        <v>36635</v>
      </c>
      <c r="F131" s="1"/>
      <c r="G131" s="1"/>
      <c r="H131" s="1"/>
      <c r="I131" s="1"/>
      <c r="J131" s="1"/>
      <c r="K131" s="83" t="s">
        <v>8</v>
      </c>
      <c r="L131" s="83"/>
      <c r="M131" s="30">
        <f>SUM(M127:M130)</f>
        <v>41802</v>
      </c>
      <c r="N131" s="30">
        <f>SUM(N127:N130)</f>
        <v>35903</v>
      </c>
      <c r="O131" s="30">
        <f>SUM(O127:O130)</f>
        <v>5899</v>
      </c>
      <c r="P131" s="1"/>
      <c r="Q131" s="1"/>
    </row>
    <row r="132" spans="1:17" ht="15.75" thickBot="1" x14ac:dyDescent="0.3">
      <c r="A132" s="122" t="s">
        <v>13</v>
      </c>
      <c r="B132" s="122"/>
      <c r="C132" s="123">
        <f>SUM(D132:E132)</f>
        <v>1</v>
      </c>
      <c r="D132" s="123">
        <f>+D131/$C$131</f>
        <v>0.1236065260035405</v>
      </c>
      <c r="E132" s="123">
        <f>+E131/$C$131</f>
        <v>0.8763934739964595</v>
      </c>
      <c r="F132" s="37"/>
      <c r="G132" s="37"/>
      <c r="H132" s="37"/>
      <c r="I132" s="37"/>
      <c r="J132" s="37"/>
      <c r="K132" s="122" t="s">
        <v>13</v>
      </c>
      <c r="L132" s="122"/>
      <c r="M132" s="123">
        <f>SUM(N132:O132)</f>
        <v>1</v>
      </c>
      <c r="N132" s="123">
        <f>+N131/$M$131</f>
        <v>0.85888235012678815</v>
      </c>
      <c r="O132" s="123">
        <f>+O131/$M$131</f>
        <v>0.14111764987321182</v>
      </c>
      <c r="P132" s="37"/>
      <c r="Q132" s="37"/>
    </row>
    <row r="133" spans="1:17" x14ac:dyDescent="0.25">
      <c r="A133" s="124" t="s">
        <v>87</v>
      </c>
      <c r="B133" s="1"/>
      <c r="C133" s="1"/>
      <c r="D133" s="1"/>
      <c r="E133" s="1"/>
      <c r="F133" s="1"/>
      <c r="G133" s="1"/>
      <c r="H133" s="1"/>
      <c r="I133" s="1"/>
      <c r="J133" s="1"/>
      <c r="K133" s="124" t="s">
        <v>87</v>
      </c>
      <c r="L133" s="1"/>
      <c r="M133" s="1"/>
      <c r="N133" s="1"/>
      <c r="O133" s="1"/>
      <c r="P133" s="1"/>
      <c r="Q133" s="1"/>
    </row>
    <row r="134" spans="1:17" ht="15.75" customHeight="1" x14ac:dyDescent="0.25">
      <c r="A134" s="124"/>
      <c r="B134" s="1"/>
      <c r="C134" s="1"/>
      <c r="D134" s="1"/>
      <c r="E134" s="1"/>
      <c r="F134" s="1"/>
      <c r="G134" s="1"/>
      <c r="H134" s="1"/>
      <c r="I134" s="1"/>
      <c r="J134" s="1"/>
      <c r="K134" s="124"/>
      <c r="L134" s="1"/>
      <c r="M134" s="1"/>
      <c r="N134" s="1"/>
      <c r="O134" s="1"/>
      <c r="P134" s="1"/>
      <c r="Q134" s="1"/>
    </row>
    <row r="135" spans="1:17" ht="16.5" thickBot="1" x14ac:dyDescent="0.3">
      <c r="A135" s="53" t="s">
        <v>88</v>
      </c>
      <c r="B135" s="53"/>
      <c r="C135" s="53"/>
      <c r="D135" s="53"/>
      <c r="E135" s="53"/>
      <c r="F135" s="53"/>
      <c r="G135" s="53"/>
      <c r="H135" s="53"/>
      <c r="I135" s="53"/>
      <c r="J135" s="53"/>
      <c r="K135" s="53"/>
      <c r="L135" s="53"/>
      <c r="M135" s="53"/>
      <c r="N135" s="53"/>
      <c r="O135" s="53"/>
      <c r="P135" s="53"/>
      <c r="Q135" s="13"/>
    </row>
    <row r="136" spans="1:17" ht="3.75" customHeight="1" x14ac:dyDescent="0.25">
      <c r="A136" s="1"/>
      <c r="B136" s="1"/>
      <c r="C136" s="1"/>
      <c r="D136" s="1"/>
      <c r="E136" s="1"/>
      <c r="F136" s="1"/>
      <c r="G136" s="1"/>
      <c r="H136" s="1"/>
      <c r="I136" s="1"/>
      <c r="J136" s="1"/>
      <c r="K136" s="1"/>
      <c r="P136" s="1"/>
      <c r="Q136" s="1"/>
    </row>
    <row r="137" spans="1:17" ht="60" x14ac:dyDescent="0.25">
      <c r="A137" s="56" t="s">
        <v>65</v>
      </c>
      <c r="B137" s="19" t="s">
        <v>8</v>
      </c>
      <c r="C137" s="56" t="s">
        <v>89</v>
      </c>
      <c r="D137" s="56" t="s">
        <v>90</v>
      </c>
      <c r="E137" s="56" t="s">
        <v>91</v>
      </c>
      <c r="F137" s="56" t="s">
        <v>92</v>
      </c>
      <c r="G137" s="125" t="s">
        <v>93</v>
      </c>
      <c r="H137" s="56" t="s">
        <v>94</v>
      </c>
      <c r="I137" s="56" t="s">
        <v>95</v>
      </c>
      <c r="J137" s="56" t="s">
        <v>96</v>
      </c>
      <c r="K137" s="1"/>
      <c r="L137" s="56" t="s">
        <v>7</v>
      </c>
      <c r="M137" s="56">
        <v>2019</v>
      </c>
      <c r="N137" s="56">
        <v>2020</v>
      </c>
      <c r="O137" s="126" t="s">
        <v>97</v>
      </c>
      <c r="P137" s="1"/>
      <c r="Q137" s="127"/>
    </row>
    <row r="138" spans="1:17" x14ac:dyDescent="0.25">
      <c r="A138" s="113" t="s">
        <v>74</v>
      </c>
      <c r="B138" s="22">
        <f>SUM(C138:J138)</f>
        <v>220</v>
      </c>
      <c r="C138" s="23">
        <v>36</v>
      </c>
      <c r="D138" s="23">
        <v>6</v>
      </c>
      <c r="E138" s="23">
        <v>4</v>
      </c>
      <c r="F138" s="23">
        <v>0</v>
      </c>
      <c r="G138" s="23">
        <v>0</v>
      </c>
      <c r="H138" s="23">
        <v>4</v>
      </c>
      <c r="I138" s="23">
        <v>170</v>
      </c>
      <c r="J138" s="23">
        <v>0</v>
      </c>
      <c r="K138" s="1"/>
      <c r="L138" s="21" t="s">
        <v>14</v>
      </c>
      <c r="M138" s="23">
        <v>14491</v>
      </c>
      <c r="N138" s="23">
        <v>18466</v>
      </c>
      <c r="O138" s="128">
        <f>N138/M138-1</f>
        <v>0.27430819129114625</v>
      </c>
      <c r="P138" s="1"/>
      <c r="Q138" s="127"/>
    </row>
    <row r="139" spans="1:17" x14ac:dyDescent="0.25">
      <c r="A139" s="89" t="s">
        <v>75</v>
      </c>
      <c r="B139" s="22">
        <f>SUM(C139:J139)</f>
        <v>20986</v>
      </c>
      <c r="C139" s="23">
        <v>2302</v>
      </c>
      <c r="D139" s="23">
        <v>274</v>
      </c>
      <c r="E139" s="23">
        <v>38</v>
      </c>
      <c r="F139" s="23">
        <v>90</v>
      </c>
      <c r="G139" s="23">
        <v>0</v>
      </c>
      <c r="H139" s="23">
        <v>259</v>
      </c>
      <c r="I139" s="23">
        <v>18004</v>
      </c>
      <c r="J139" s="23">
        <v>19</v>
      </c>
      <c r="K139" s="1"/>
      <c r="L139" s="26" t="s">
        <v>16</v>
      </c>
      <c r="M139" s="129">
        <v>12941</v>
      </c>
      <c r="N139" s="129">
        <v>17181</v>
      </c>
      <c r="O139" s="128">
        <f>N139/M139-1</f>
        <v>0.32764083146588363</v>
      </c>
      <c r="P139" s="1"/>
      <c r="Q139" s="127"/>
    </row>
    <row r="140" spans="1:17" ht="15.75" customHeight="1" x14ac:dyDescent="0.25">
      <c r="A140" s="93" t="s">
        <v>76</v>
      </c>
      <c r="B140" s="22">
        <f>SUM(C140:J140)</f>
        <v>16494</v>
      </c>
      <c r="C140" s="23">
        <v>1960</v>
      </c>
      <c r="D140" s="23">
        <v>276</v>
      </c>
      <c r="E140" s="23">
        <v>46</v>
      </c>
      <c r="F140" s="23">
        <v>72</v>
      </c>
      <c r="G140" s="23">
        <v>1</v>
      </c>
      <c r="H140" s="23">
        <v>198</v>
      </c>
      <c r="I140" s="23">
        <v>13926</v>
      </c>
      <c r="J140" s="23">
        <v>15</v>
      </c>
      <c r="K140" s="130"/>
      <c r="L140" s="26" t="s">
        <v>18</v>
      </c>
      <c r="M140" s="129">
        <v>14420</v>
      </c>
      <c r="N140" s="129">
        <v>6155</v>
      </c>
      <c r="O140" s="128">
        <f>N140/M140-1</f>
        <v>-0.57316227461858538</v>
      </c>
      <c r="P140" s="1"/>
      <c r="Q140" s="127"/>
    </row>
    <row r="141" spans="1:17" x14ac:dyDescent="0.25">
      <c r="A141" s="115" t="s">
        <v>77</v>
      </c>
      <c r="B141" s="121">
        <f>SUM(C141:J141)</f>
        <v>4102</v>
      </c>
      <c r="C141" s="116">
        <v>311</v>
      </c>
      <c r="D141" s="116">
        <v>31</v>
      </c>
      <c r="E141" s="116">
        <v>31</v>
      </c>
      <c r="F141" s="116">
        <v>9</v>
      </c>
      <c r="G141" s="116">
        <v>3</v>
      </c>
      <c r="H141" s="116">
        <v>52</v>
      </c>
      <c r="I141" s="116">
        <v>3661</v>
      </c>
      <c r="J141" s="116">
        <v>4</v>
      </c>
      <c r="K141" s="130"/>
      <c r="L141" s="18" t="s">
        <v>8</v>
      </c>
      <c r="M141" s="30">
        <f>SUM(M138:M140)</f>
        <v>41852</v>
      </c>
      <c r="N141" s="30">
        <f>SUM(N138:N140)</f>
        <v>41802</v>
      </c>
      <c r="O141" s="131">
        <f>N141/M141-1</f>
        <v>-1.194686036509629E-3</v>
      </c>
      <c r="P141" s="1"/>
      <c r="Q141" s="127"/>
    </row>
    <row r="142" spans="1:17" x14ac:dyDescent="0.25">
      <c r="A142" s="132" t="s">
        <v>8</v>
      </c>
      <c r="B142" s="133">
        <f t="shared" ref="B142:J142" si="13">SUM(B138:B141)</f>
        <v>41802</v>
      </c>
      <c r="C142" s="133">
        <f t="shared" si="13"/>
        <v>4609</v>
      </c>
      <c r="D142" s="133">
        <f t="shared" si="13"/>
        <v>587</v>
      </c>
      <c r="E142" s="133">
        <f t="shared" si="13"/>
        <v>119</v>
      </c>
      <c r="F142" s="133">
        <f t="shared" si="13"/>
        <v>171</v>
      </c>
      <c r="G142" s="133">
        <f t="shared" si="13"/>
        <v>4</v>
      </c>
      <c r="H142" s="133">
        <f t="shared" si="13"/>
        <v>513</v>
      </c>
      <c r="I142" s="133">
        <f t="shared" si="13"/>
        <v>35761</v>
      </c>
      <c r="J142" s="133">
        <f t="shared" si="13"/>
        <v>38</v>
      </c>
      <c r="K142" s="130"/>
      <c r="L142" s="1"/>
      <c r="M142" s="1"/>
      <c r="N142" s="1"/>
      <c r="O142" s="1"/>
      <c r="P142" s="1"/>
      <c r="Q142" s="127"/>
    </row>
    <row r="143" spans="1:17" ht="15.75" thickBot="1" x14ac:dyDescent="0.3">
      <c r="A143" s="32" t="s">
        <v>13</v>
      </c>
      <c r="B143" s="134">
        <f>B142/$B142</f>
        <v>1</v>
      </c>
      <c r="C143" s="134">
        <f t="shared" ref="C143:J143" si="14">C142/$B$142</f>
        <v>0.11025788239797139</v>
      </c>
      <c r="D143" s="34">
        <f t="shared" si="14"/>
        <v>1.404239031625281E-2</v>
      </c>
      <c r="E143" s="134">
        <f t="shared" si="14"/>
        <v>2.8467537438400079E-3</v>
      </c>
      <c r="F143" s="134">
        <f t="shared" si="14"/>
        <v>4.0907133629969859E-3</v>
      </c>
      <c r="G143" s="134">
        <f t="shared" si="14"/>
        <v>9.5689201473613697E-5</v>
      </c>
      <c r="H143" s="134">
        <f t="shared" si="14"/>
        <v>1.2272140088990958E-2</v>
      </c>
      <c r="I143" s="134">
        <f t="shared" si="14"/>
        <v>0.85548538347447489</v>
      </c>
      <c r="J143" s="34">
        <f t="shared" si="14"/>
        <v>9.0904741399933022E-4</v>
      </c>
      <c r="K143" s="130"/>
      <c r="L143" s="130"/>
      <c r="M143" s="130"/>
      <c r="N143" s="1"/>
      <c r="O143" s="1"/>
      <c r="P143" s="1"/>
      <c r="Q143" s="127"/>
    </row>
    <row r="144" spans="1:17" ht="3.75" customHeight="1" x14ac:dyDescent="0.25">
      <c r="A144" s="124"/>
      <c r="B144" s="1"/>
      <c r="C144" s="1"/>
      <c r="D144" s="1"/>
      <c r="E144" s="1"/>
      <c r="F144" s="1"/>
      <c r="G144" s="1"/>
      <c r="H144" s="1"/>
      <c r="I144" s="1"/>
      <c r="J144" s="1"/>
      <c r="K144" s="130"/>
      <c r="L144" s="130"/>
      <c r="M144" s="130"/>
      <c r="N144" s="1"/>
      <c r="O144" s="1"/>
      <c r="P144" s="1"/>
      <c r="Q144" s="1"/>
    </row>
    <row r="145" spans="1:17" ht="3.75" customHeight="1" x14ac:dyDescent="0.25">
      <c r="A145" s="1"/>
      <c r="B145" s="1"/>
      <c r="C145" s="1"/>
      <c r="D145" s="1"/>
      <c r="E145" s="1"/>
      <c r="F145" s="1"/>
      <c r="G145" s="1"/>
      <c r="H145" s="1"/>
      <c r="I145" s="1"/>
      <c r="J145" s="1"/>
      <c r="K145" s="130"/>
      <c r="L145" s="130"/>
      <c r="M145" s="130"/>
      <c r="N145" s="1"/>
      <c r="O145" s="1"/>
      <c r="P145" s="1"/>
      <c r="Q145" s="1"/>
    </row>
    <row r="147" spans="1:17" ht="3.75" customHeight="1" x14ac:dyDescent="0.25"/>
    <row r="148" spans="1:17" ht="21" customHeight="1" x14ac:dyDescent="0.25"/>
    <row r="149" spans="1:17" ht="17.25" customHeight="1" x14ac:dyDescent="0.25"/>
    <row r="150" spans="1:17" ht="17.25" customHeight="1" x14ac:dyDescent="0.25">
      <c r="F150" s="1"/>
      <c r="G150" s="135"/>
      <c r="H150" s="60"/>
      <c r="I150" s="136"/>
      <c r="J150" s="1"/>
      <c r="K150" s="130"/>
      <c r="L150" s="1"/>
      <c r="M150" s="1"/>
      <c r="N150" s="1"/>
      <c r="O150" s="1"/>
      <c r="P150" s="1"/>
      <c r="Q150" s="1"/>
    </row>
    <row r="151" spans="1:17" ht="17.25" customHeight="1" x14ac:dyDescent="0.25">
      <c r="F151" s="1"/>
      <c r="G151" s="135"/>
      <c r="H151" s="60"/>
      <c r="I151" s="136"/>
      <c r="J151" s="1"/>
      <c r="K151" s="130"/>
      <c r="L151" s="1"/>
      <c r="M151" s="1"/>
      <c r="N151" s="1"/>
      <c r="O151" s="1"/>
      <c r="P151" s="1"/>
      <c r="Q151" s="1"/>
    </row>
    <row r="152" spans="1:17" ht="17.25" hidden="1" customHeight="1" x14ac:dyDescent="0.25">
      <c r="F152" s="1"/>
      <c r="G152" s="135"/>
      <c r="H152" s="60"/>
      <c r="I152" s="136"/>
      <c r="J152" s="1"/>
      <c r="K152" s="130"/>
      <c r="L152" s="1"/>
      <c r="M152" s="1"/>
      <c r="N152" s="1"/>
      <c r="O152" s="1"/>
      <c r="P152" s="1"/>
      <c r="Q152" s="1"/>
    </row>
    <row r="153" spans="1:17" ht="17.25" hidden="1" customHeight="1" x14ac:dyDescent="0.25">
      <c r="F153" s="1"/>
      <c r="G153" s="135"/>
      <c r="H153" s="60"/>
      <c r="I153" s="136"/>
      <c r="J153" s="1"/>
      <c r="K153" s="1"/>
      <c r="L153" s="1"/>
      <c r="M153" s="1"/>
      <c r="N153" s="1"/>
      <c r="O153" s="1"/>
      <c r="P153" s="1"/>
      <c r="Q153" s="1"/>
    </row>
    <row r="154" spans="1:17" ht="17.25" hidden="1" customHeight="1" x14ac:dyDescent="0.25">
      <c r="F154" s="1"/>
      <c r="G154" s="135"/>
      <c r="H154" s="60"/>
      <c r="I154" s="136"/>
      <c r="J154" s="1"/>
      <c r="Q154" s="1"/>
    </row>
    <row r="155" spans="1:17" ht="17.25" hidden="1" customHeight="1" x14ac:dyDescent="0.25">
      <c r="F155" s="1"/>
      <c r="G155" s="135"/>
      <c r="H155" s="60"/>
      <c r="I155" s="136"/>
      <c r="J155" s="1"/>
      <c r="Q155" s="1"/>
    </row>
    <row r="156" spans="1:17" ht="17.25" hidden="1" customHeight="1" x14ac:dyDescent="0.25">
      <c r="F156" s="1"/>
      <c r="G156" s="135"/>
      <c r="H156" s="60"/>
      <c r="I156" s="136"/>
      <c r="J156" s="1"/>
      <c r="Q156" s="1"/>
    </row>
    <row r="157" spans="1:17" ht="17.25" hidden="1" customHeight="1" x14ac:dyDescent="0.25">
      <c r="F157" s="1"/>
      <c r="G157" s="60"/>
      <c r="H157" s="60"/>
      <c r="I157" s="136"/>
      <c r="J157" s="1"/>
      <c r="Q157" s="1"/>
    </row>
    <row r="158" spans="1:17" ht="17.25" hidden="1" customHeight="1" x14ac:dyDescent="0.25">
      <c r="F158" s="1"/>
      <c r="G158" s="60"/>
      <c r="H158" s="60"/>
      <c r="I158" s="136"/>
      <c r="J158" s="1"/>
      <c r="Q158" s="1"/>
    </row>
    <row r="159" spans="1:17" ht="17.25" hidden="1" customHeight="1" x14ac:dyDescent="0.25">
      <c r="F159" s="1"/>
      <c r="G159" s="60"/>
      <c r="H159" s="60"/>
      <c r="I159" s="136"/>
      <c r="J159" s="1"/>
      <c r="Q159" s="1"/>
    </row>
    <row r="160" spans="1:17" ht="17.25" hidden="1" customHeight="1" x14ac:dyDescent="0.25">
      <c r="F160" s="1"/>
      <c r="G160" s="60"/>
      <c r="H160" s="60"/>
      <c r="I160" s="136"/>
      <c r="J160" s="1"/>
      <c r="Q160" s="1"/>
    </row>
    <row r="161" spans="1:17" ht="21" customHeight="1" x14ac:dyDescent="0.25">
      <c r="F161" s="1"/>
      <c r="G161" s="60"/>
      <c r="H161" s="137"/>
      <c r="I161" s="136"/>
      <c r="J161" s="1"/>
      <c r="Q161" s="1"/>
    </row>
    <row r="162" spans="1:17" ht="15" customHeight="1" x14ac:dyDescent="0.25">
      <c r="A162" s="1"/>
      <c r="B162" s="1"/>
      <c r="C162" s="1"/>
      <c r="D162" s="1"/>
      <c r="E162" s="1"/>
      <c r="F162" s="1"/>
      <c r="G162" s="1"/>
      <c r="H162" s="1"/>
      <c r="I162" s="1"/>
      <c r="J162" s="1"/>
      <c r="Q162" s="1"/>
    </row>
    <row r="163" spans="1:17" hidden="1" x14ac:dyDescent="0.25"/>
    <row r="164" spans="1:17" hidden="1" x14ac:dyDescent="0.25"/>
    <row r="165" spans="1:17" hidden="1" x14ac:dyDescent="0.25"/>
    <row r="166" spans="1:17" hidden="1" x14ac:dyDescent="0.25"/>
    <row r="167" spans="1:17" hidden="1" x14ac:dyDescent="0.25"/>
    <row r="168" spans="1:17" hidden="1" x14ac:dyDescent="0.25"/>
    <row r="169" spans="1:17" hidden="1" x14ac:dyDescent="0.25"/>
    <row r="170" spans="1:17" hidden="1" x14ac:dyDescent="0.25"/>
    <row r="171" spans="1:17" hidden="1" x14ac:dyDescent="0.25"/>
    <row r="172" spans="1:17" hidden="1" x14ac:dyDescent="0.25"/>
    <row r="173" spans="1:17" hidden="1" x14ac:dyDescent="0.25"/>
    <row r="174" spans="1:17" hidden="1" x14ac:dyDescent="0.25"/>
    <row r="175" spans="1:17" hidden="1" x14ac:dyDescent="0.25"/>
    <row r="176" spans="1:17"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sheetData>
  <mergeCells count="36">
    <mergeCell ref="A130:B130"/>
    <mergeCell ref="K130:L130"/>
    <mergeCell ref="A131:B131"/>
    <mergeCell ref="K131:L131"/>
    <mergeCell ref="A132:B132"/>
    <mergeCell ref="K132:L132"/>
    <mergeCell ref="A127:B127"/>
    <mergeCell ref="K127:L127"/>
    <mergeCell ref="A128:B128"/>
    <mergeCell ref="K128:L128"/>
    <mergeCell ref="A129:B129"/>
    <mergeCell ref="K129:L129"/>
    <mergeCell ref="A110:F111"/>
    <mergeCell ref="H110:Q110"/>
    <mergeCell ref="A124:E124"/>
    <mergeCell ref="K124:O124"/>
    <mergeCell ref="A126:B126"/>
    <mergeCell ref="K126:L126"/>
    <mergeCell ref="H93:H94"/>
    <mergeCell ref="I93:I94"/>
    <mergeCell ref="J93:J94"/>
    <mergeCell ref="K93:M93"/>
    <mergeCell ref="N93:N94"/>
    <mergeCell ref="O93:Q93"/>
    <mergeCell ref="A93:A94"/>
    <mergeCell ref="B93:B94"/>
    <mergeCell ref="C93:C94"/>
    <mergeCell ref="D93:D94"/>
    <mergeCell ref="E93:E94"/>
    <mergeCell ref="F93:F94"/>
    <mergeCell ref="A2:Q2"/>
    <mergeCell ref="A4:S5"/>
    <mergeCell ref="A6:S6"/>
    <mergeCell ref="A7:S7"/>
    <mergeCell ref="A8:S8"/>
    <mergeCell ref="A82:J84"/>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rowBreaks count="2" manualBreakCount="2">
    <brk id="113" max="16383" man="1"/>
    <brk id="14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Genaro</dc:creator>
  <cp:lastModifiedBy>Genaro</cp:lastModifiedBy>
  <dcterms:created xsi:type="dcterms:W3CDTF">2020-05-25T21:04:02Z</dcterms:created>
  <dcterms:modified xsi:type="dcterms:W3CDTF">2020-05-25T21:04:31Z</dcterms:modified>
</cp:coreProperties>
</file>