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'Casos CEM'!$A$1:$Q$311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[7]Casos!#REF!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6" i="1" l="1"/>
  <c r="H306" i="1"/>
  <c r="G306" i="1"/>
  <c r="F306" i="1"/>
  <c r="E306" i="1"/>
  <c r="D306" i="1"/>
  <c r="C306" i="1"/>
  <c r="B305" i="1"/>
  <c r="B304" i="1"/>
  <c r="B303" i="1"/>
  <c r="B302" i="1"/>
  <c r="B306" i="1" s="1"/>
  <c r="F297" i="1"/>
  <c r="J239" i="1"/>
  <c r="I239" i="1"/>
  <c r="H239" i="1"/>
  <c r="G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39" i="1" s="1"/>
  <c r="G240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D161" i="1"/>
  <c r="I161" i="1" s="1"/>
  <c r="C161" i="1"/>
  <c r="B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I149" i="1" s="1"/>
  <c r="J142" i="1"/>
  <c r="I142" i="1"/>
  <c r="H142" i="1"/>
  <c r="G142" i="1"/>
  <c r="F142" i="1"/>
  <c r="E142" i="1"/>
  <c r="D142" i="1"/>
  <c r="C142" i="1"/>
  <c r="B141" i="1"/>
  <c r="B140" i="1"/>
  <c r="B139" i="1"/>
  <c r="B138" i="1"/>
  <c r="B142" i="1" s="1"/>
  <c r="J143" i="1" s="1"/>
  <c r="O131" i="1"/>
  <c r="N131" i="1"/>
  <c r="E131" i="1"/>
  <c r="D131" i="1"/>
  <c r="M130" i="1"/>
  <c r="C130" i="1"/>
  <c r="M129" i="1"/>
  <c r="C129" i="1"/>
  <c r="M128" i="1"/>
  <c r="C128" i="1"/>
  <c r="M127" i="1"/>
  <c r="M131" i="1" s="1"/>
  <c r="N132" i="1" s="1"/>
  <c r="C127" i="1"/>
  <c r="C131" i="1" s="1"/>
  <c r="P121" i="1"/>
  <c r="O121" i="1"/>
  <c r="N121" i="1"/>
  <c r="M121" i="1"/>
  <c r="J121" i="1"/>
  <c r="I121" i="1"/>
  <c r="H121" i="1"/>
  <c r="G121" i="1"/>
  <c r="F121" i="1"/>
  <c r="E121" i="1"/>
  <c r="D121" i="1"/>
  <c r="C121" i="1"/>
  <c r="P120" i="1"/>
  <c r="O120" i="1"/>
  <c r="N120" i="1"/>
  <c r="M120" i="1"/>
  <c r="B120" i="1"/>
  <c r="P119" i="1"/>
  <c r="O119" i="1"/>
  <c r="N119" i="1"/>
  <c r="M119" i="1"/>
  <c r="B119" i="1"/>
  <c r="P118" i="1"/>
  <c r="O118" i="1"/>
  <c r="O122" i="1" s="1"/>
  <c r="N118" i="1"/>
  <c r="N122" i="1" s="1"/>
  <c r="M118" i="1"/>
  <c r="B118" i="1"/>
  <c r="B117" i="1"/>
  <c r="I108" i="1"/>
  <c r="Q107" i="1"/>
  <c r="P107" i="1"/>
  <c r="O107" i="1"/>
  <c r="M107" i="1"/>
  <c r="L107" i="1"/>
  <c r="K107" i="1"/>
  <c r="I107" i="1"/>
  <c r="F107" i="1"/>
  <c r="E107" i="1"/>
  <c r="D107" i="1"/>
  <c r="C107" i="1"/>
  <c r="N106" i="1"/>
  <c r="J106" i="1"/>
  <c r="B106" i="1"/>
  <c r="N105" i="1"/>
  <c r="J105" i="1"/>
  <c r="B105" i="1"/>
  <c r="N104" i="1"/>
  <c r="J104" i="1"/>
  <c r="B104" i="1"/>
  <c r="N103" i="1"/>
  <c r="J103" i="1"/>
  <c r="B103" i="1"/>
  <c r="N102" i="1"/>
  <c r="J102" i="1"/>
  <c r="B102" i="1"/>
  <c r="N101" i="1"/>
  <c r="J101" i="1"/>
  <c r="B101" i="1"/>
  <c r="N100" i="1"/>
  <c r="J100" i="1"/>
  <c r="B100" i="1"/>
  <c r="N99" i="1"/>
  <c r="J99" i="1"/>
  <c r="B99" i="1"/>
  <c r="N98" i="1"/>
  <c r="J98" i="1"/>
  <c r="B98" i="1"/>
  <c r="N97" i="1"/>
  <c r="J97" i="1"/>
  <c r="B97" i="1"/>
  <c r="N96" i="1"/>
  <c r="J96" i="1"/>
  <c r="B96" i="1"/>
  <c r="N95" i="1"/>
  <c r="N107" i="1" s="1"/>
  <c r="N108" i="1" s="1"/>
  <c r="J95" i="1"/>
  <c r="B95" i="1"/>
  <c r="F80" i="1"/>
  <c r="J79" i="1"/>
  <c r="N69" i="1" s="1"/>
  <c r="I79" i="1"/>
  <c r="H79" i="1"/>
  <c r="G79" i="1"/>
  <c r="F79" i="1"/>
  <c r="E79" i="1"/>
  <c r="D79" i="1"/>
  <c r="C79" i="1"/>
  <c r="B78" i="1"/>
  <c r="B77" i="1"/>
  <c r="B76" i="1"/>
  <c r="B75" i="1"/>
  <c r="B74" i="1"/>
  <c r="B73" i="1"/>
  <c r="B72" i="1"/>
  <c r="B71" i="1"/>
  <c r="B70" i="1"/>
  <c r="B69" i="1"/>
  <c r="B79" i="1" s="1"/>
  <c r="B68" i="1"/>
  <c r="B67" i="1"/>
  <c r="N66" i="1"/>
  <c r="G58" i="1"/>
  <c r="F58" i="1"/>
  <c r="E58" i="1"/>
  <c r="D58" i="1"/>
  <c r="C58" i="1"/>
  <c r="B57" i="1"/>
  <c r="B56" i="1"/>
  <c r="B55" i="1"/>
  <c r="B54" i="1"/>
  <c r="B53" i="1"/>
  <c r="B52" i="1"/>
  <c r="B51" i="1"/>
  <c r="B50" i="1"/>
  <c r="B49" i="1"/>
  <c r="K48" i="1"/>
  <c r="B48" i="1"/>
  <c r="L47" i="1"/>
  <c r="B47" i="1"/>
  <c r="L46" i="1"/>
  <c r="B46" i="1"/>
  <c r="D28" i="1"/>
  <c r="C28" i="1"/>
  <c r="B27" i="1"/>
  <c r="B26" i="1"/>
  <c r="B25" i="1"/>
  <c r="B24" i="1"/>
  <c r="B23" i="1"/>
  <c r="B22" i="1"/>
  <c r="B21" i="1"/>
  <c r="I20" i="1"/>
  <c r="H20" i="1"/>
  <c r="G20" i="1"/>
  <c r="B20" i="1"/>
  <c r="J19" i="1"/>
  <c r="B19" i="1"/>
  <c r="J18" i="1"/>
  <c r="B18" i="1"/>
  <c r="J17" i="1"/>
  <c r="B17" i="1"/>
  <c r="J16" i="1"/>
  <c r="J20" i="1" s="1"/>
  <c r="B16" i="1"/>
  <c r="B28" i="1" s="1"/>
  <c r="B29" i="1" s="1"/>
  <c r="L108" i="1" l="1"/>
  <c r="Q108" i="1"/>
  <c r="D132" i="1"/>
  <c r="C132" i="1" s="1"/>
  <c r="C193" i="1"/>
  <c r="J240" i="1"/>
  <c r="D29" i="1"/>
  <c r="H80" i="1"/>
  <c r="D80" i="1"/>
  <c r="G80" i="1"/>
  <c r="C80" i="1"/>
  <c r="E80" i="1"/>
  <c r="I80" i="1"/>
  <c r="J80" i="1"/>
  <c r="B121" i="1"/>
  <c r="C122" i="1"/>
  <c r="G122" i="1"/>
  <c r="E132" i="1"/>
  <c r="C143" i="1"/>
  <c r="G143" i="1"/>
  <c r="B143" i="1"/>
  <c r="B58" i="1"/>
  <c r="N67" i="1"/>
  <c r="N68" i="1"/>
  <c r="B107" i="1"/>
  <c r="O108" i="1"/>
  <c r="P122" i="1"/>
  <c r="D143" i="1"/>
  <c r="H143" i="1"/>
  <c r="F143" i="1"/>
  <c r="M193" i="1"/>
  <c r="H240" i="1"/>
  <c r="C29" i="1"/>
  <c r="L48" i="1"/>
  <c r="E59" i="1"/>
  <c r="B80" i="1"/>
  <c r="J107" i="1"/>
  <c r="K108" i="1"/>
  <c r="P108" i="1"/>
  <c r="M122" i="1"/>
  <c r="E122" i="1"/>
  <c r="I122" i="1"/>
  <c r="O132" i="1"/>
  <c r="M132" i="1" s="1"/>
  <c r="E143" i="1"/>
  <c r="I143" i="1"/>
  <c r="B192" i="1"/>
  <c r="I240" i="1"/>
  <c r="F240" i="1" s="1"/>
  <c r="B108" i="1" l="1"/>
  <c r="D108" i="1"/>
  <c r="C108" i="1"/>
  <c r="B59" i="1"/>
  <c r="D59" i="1"/>
  <c r="G59" i="1"/>
  <c r="C59" i="1"/>
  <c r="F59" i="1"/>
  <c r="N193" i="1"/>
  <c r="J193" i="1"/>
  <c r="F193" i="1"/>
  <c r="B193" i="1"/>
  <c r="I193" i="1"/>
  <c r="L193" i="1"/>
  <c r="J108" i="1"/>
  <c r="M108" i="1"/>
  <c r="E193" i="1"/>
  <c r="H193" i="1"/>
  <c r="B122" i="1"/>
  <c r="H122" i="1"/>
  <c r="D122" i="1"/>
  <c r="K193" i="1"/>
  <c r="J122" i="1"/>
  <c r="E108" i="1"/>
  <c r="D193" i="1"/>
  <c r="F108" i="1"/>
  <c r="G193" i="1"/>
  <c r="F122" i="1"/>
  <c r="N79" i="1"/>
  <c r="O79" i="1" l="1"/>
  <c r="O66" i="1"/>
  <c r="O69" i="1"/>
  <c r="O67" i="1"/>
  <c r="O68" i="1"/>
</calcChain>
</file>

<file path=xl/sharedStrings.xml><?xml version="1.0" encoding="utf-8"?>
<sst xmlns="http://schemas.openxmlformats.org/spreadsheetml/2006/main" count="403" uniqueCount="258">
  <si>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</si>
  <si>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</si>
  <si>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</si>
  <si>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Julio, 2020 (Preliminar)</t>
  </si>
  <si>
    <t>SECCIÓN I : CARACTERÍSTICAS DE LOS CASOS ATENDIDOS</t>
  </si>
  <si>
    <t>Casos atendidos por sexo según mes</t>
  </si>
  <si>
    <t>Casos atendidos por sexo según categoría del CEM</t>
  </si>
  <si>
    <t xml:space="preserve">Mes </t>
  </si>
  <si>
    <t>Total</t>
  </si>
  <si>
    <t>Mujer</t>
  </si>
  <si>
    <t>Hombre</t>
  </si>
  <si>
    <t>Categoría del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</si>
  <si>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</si>
  <si>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</si>
  <si>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</si>
  <si>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</si>
  <si>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</si>
  <si>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</si>
  <si>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</si>
  <si>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</si>
  <si>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</si>
  <si>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</si>
  <si>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</si>
  <si>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</si>
  <si>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</si>
  <si>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</si>
  <si>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</si>
  <si>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</si>
  <si>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</si>
  <si>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</si>
  <si>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por condición del caso según mes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</si>
  <si>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</si>
  <si>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</si>
  <si>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</si>
  <si>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</si>
  <si>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</si>
  <si>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</si>
  <si>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</si>
  <si>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</si>
  <si>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</si>
  <si>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</si>
  <si>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</si>
  <si>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</si>
  <si>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</si>
  <si>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</si>
  <si>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</si>
  <si>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</si>
  <si>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</si>
  <si>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</si>
  <si>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</si>
  <si>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</si>
  <si>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</si>
  <si>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</si>
  <si>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Personas Adultas</t>
  </si>
  <si>
    <t>Personas Adultas Mayores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</si>
  <si>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</si>
  <si>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Casos atendidos por tipo de violencia según mes</t>
  </si>
  <si>
    <t>CASOS ESPECIALES: Abandono, Violación sexual y Trata con fines de explotación sexual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</si>
  <si>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</si>
  <si>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</si>
  <si>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</si>
  <si>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</si>
  <si>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</si>
  <si>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</si>
  <si>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</si>
  <si>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</si>
  <si>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</si>
  <si>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</si>
  <si>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</si>
  <si>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por grupos de edad de la persona usuaria según tipo de violencia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</si>
  <si>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</si>
  <si>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</si>
  <si>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</si>
  <si>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</si>
  <si>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</si>
  <si>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</si>
  <si>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</si>
  <si>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</si>
  <si>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</si>
  <si>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Económica</t>
  </si>
  <si>
    <t>Psicológica</t>
  </si>
  <si>
    <t>Física</t>
  </si>
  <si>
    <t>Sexual</t>
  </si>
  <si>
    <t>Económica o patrimonial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</si>
  <si>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</si>
  <si>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</si>
  <si>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</si>
  <si>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</si>
  <si>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</si>
  <si>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</si>
  <si>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</si>
  <si>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</si>
  <si>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</si>
  <si>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</si>
  <si>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</si>
  <si>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</si>
  <si>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</si>
  <si>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</si>
  <si>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</si>
  <si>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</si>
  <si>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</si>
  <si>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</si>
  <si>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porcentual de los casos atendidos en los CEM del año 2020 en relación al año 2019 en cada mes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</si>
  <si>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</si>
  <si>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</si>
  <si>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</si>
  <si>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</si>
  <si>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</si>
  <si>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</si>
  <si>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</si>
  <si>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</si>
  <si>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</si>
  <si>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</si>
  <si>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</si>
  <si>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</si>
  <si>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</si>
  <si>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</si>
  <si>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Casos atendidos por nivel de riesgo, características del caso y acciones en la atención del caso realizadas por los CEM de los casos aperturados durante el año 2020, según departamento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</si>
  <si>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</si>
  <si>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</si>
  <si>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</si>
  <si>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</si>
  <si>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</si>
  <si>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</si>
  <si>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</si>
  <si>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</si>
  <si>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</si>
  <si>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</si>
  <si>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</si>
  <si>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</si>
  <si>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</si>
  <si>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</si>
  <si>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</si>
  <si>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</si>
  <si>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</si>
  <si>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</si>
  <si>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</si>
  <si>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</si>
  <si>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</si>
  <si>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</si>
  <si>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</si>
  <si>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</si>
  <si>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</si>
  <si>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</si>
  <si>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</si>
  <si>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</si>
  <si>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</si>
  <si>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</si>
  <si>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</si>
  <si>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</si>
  <si>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</si>
  <si>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</si>
  <si>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</si>
  <si>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</si>
  <si>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</si>
  <si>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</si>
  <si>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</si>
  <si>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</si>
  <si>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SECCIÓN II : CARACTERÍSTICAS DE LAS ACCIONES EN LA ATENCIÓN DEL CASO</t>
  </si>
  <si>
    <t>Número de acciones en la atención del caso realizadas por los servicios del CEM según tipo de acción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</si>
  <si>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</si>
  <si>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</si>
  <si>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</si>
  <si>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</si>
  <si>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</si>
  <si>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</si>
  <si>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</si>
  <si>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</si>
  <si>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</si>
  <si>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</si>
  <si>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</si>
  <si>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</si>
  <si>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</si>
  <si>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</si>
  <si>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</si>
  <si>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</si>
  <si>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</si>
  <si>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</si>
  <si>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</si>
  <si>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</si>
  <si>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</si>
  <si>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</si>
  <si>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</si>
  <si>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</si>
  <si>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</si>
  <si>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</si>
  <si>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</si>
  <si>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</si>
  <si>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</si>
  <si>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</si>
  <si>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</si>
  <si>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</si>
  <si>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</si>
  <si>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</si>
  <si>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</si>
  <si>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</si>
  <si>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</si>
  <si>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</si>
  <si>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</si>
  <si>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</si>
  <si>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</si>
  <si>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37. Entrega del Kit de Emergencia</t>
  </si>
  <si>
    <t>Porcentaje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</si>
  <si>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</si>
  <si>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Número de acciones en la atención legal del caso realizada por el servicio legal del CEM según tipo de acción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</si>
  <si>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</si>
  <si>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</si>
  <si>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</si>
  <si>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</si>
  <si>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</si>
  <si>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</si>
  <si>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</si>
  <si>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</si>
  <si>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</si>
  <si>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</si>
  <si>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</si>
  <si>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</si>
  <si>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</si>
  <si>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</si>
  <si>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</si>
  <si>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</si>
  <si>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</si>
  <si>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</si>
  <si>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</si>
  <si>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</si>
  <si>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</si>
  <si>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</si>
  <si>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</si>
  <si>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</si>
  <si>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</si>
  <si>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</si>
  <si>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</si>
  <si>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</si>
  <si>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</si>
  <si>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</si>
  <si>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</si>
  <si>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</si>
  <si>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</si>
  <si>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</si>
  <si>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</si>
  <si>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</si>
  <si>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</si>
  <si>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</si>
  <si>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</si>
  <si>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</si>
  <si>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</si>
  <si>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</si>
  <si>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</si>
  <si>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</si>
  <si>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</si>
  <si>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</si>
  <si>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</si>
  <si>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</si>
  <si>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</si>
  <si>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</si>
  <si>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Número de acciones en la atención del caso por mes según tipo de servicio del CEM que realizó la acción</t>
  </si>
  <si>
    <t>Servicio</t>
  </si>
  <si>
    <t>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</si>
</sst>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95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/>
    </xf>
    <xf numFmtId="0" fontId="15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/>
    </xf>
    <xf numFmtId="3" fontId="16" fillId="5" borderId="2" xfId="2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2" fillId="2" borderId="0" xfId="2" applyNumberFormat="1" applyFill="1" applyAlignment="1">
      <alignment horizontal="center" vertical="center"/>
    </xf>
    <xf numFmtId="0" fontId="18" fillId="5" borderId="2" xfId="2" applyFont="1" applyFill="1" applyBorder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16" fillId="5" borderId="3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" xfId="2" applyFont="1" applyFill="1" applyBorder="1" applyAlignment="1">
      <alignment horizontal="left" vertical="center"/>
    </xf>
    <xf numFmtId="3" fontId="16" fillId="5" borderId="4" xfId="2" applyNumberFormat="1" applyFont="1" applyFill="1" applyBorder="1" applyAlignment="1">
      <alignment horizontal="center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5" fillId="4" borderId="0" xfId="2" applyNumberFormat="1" applyFont="1" applyFill="1" applyAlignment="1">
      <alignment horizontal="center" vertical="center"/>
    </xf>
    <xf numFmtId="0" fontId="16" fillId="5" borderId="1" xfId="2" applyFont="1" applyFill="1" applyBorder="1" applyAlignment="1">
      <alignment vertical="center"/>
    </xf>
    <xf numFmtId="9" fontId="16" fillId="5" borderId="1" xfId="4" applyFont="1" applyFill="1" applyBorder="1" applyAlignment="1">
      <alignment horizontal="center" vertical="center"/>
    </xf>
    <xf numFmtId="164" fontId="16" fillId="5" borderId="1" xfId="4" applyNumberFormat="1" applyFont="1" applyFill="1" applyBorder="1" applyAlignment="1">
      <alignment horizontal="center" vertical="center"/>
    </xf>
    <xf numFmtId="0" fontId="16" fillId="6" borderId="0" xfId="2" applyFont="1" applyFill="1" applyAlignment="1">
      <alignment vertical="center"/>
    </xf>
    <xf numFmtId="164" fontId="16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9" fillId="4" borderId="0" xfId="2" applyFont="1" applyFill="1" applyAlignment="1">
      <alignment horizontal="center" vertical="center"/>
    </xf>
    <xf numFmtId="0" fontId="12" fillId="6" borderId="0" xfId="2" applyFont="1" applyFill="1" applyAlignment="1">
      <alignment vertical="center" wrapText="1"/>
    </xf>
    <xf numFmtId="0" fontId="12" fillId="4" borderId="0" xfId="2" applyFont="1" applyFill="1" applyAlignment="1">
      <alignment horizontal="left" vertical="center" wrapText="1"/>
    </xf>
    <xf numFmtId="0" fontId="4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left" vertical="center"/>
    </xf>
    <xf numFmtId="9" fontId="16" fillId="5" borderId="2" xfId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16" fillId="5" borderId="4" xfId="2" applyFont="1" applyFill="1" applyBorder="1" applyAlignment="1">
      <alignment horizontal="left" vertical="center"/>
    </xf>
    <xf numFmtId="9" fontId="16" fillId="5" borderId="4" xfId="1" applyFont="1" applyFill="1" applyBorder="1" applyAlignment="1">
      <alignment horizontal="center" vertical="center"/>
    </xf>
    <xf numFmtId="9" fontId="15" fillId="4" borderId="0" xfId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5" fillId="6" borderId="0" xfId="2" applyFont="1" applyFill="1" applyAlignment="1">
      <alignment horizontal="left" vertical="center"/>
    </xf>
    <xf numFmtId="0" fontId="20" fillId="2" borderId="1" xfId="2" applyFont="1" applyFill="1" applyBorder="1" applyAlignment="1">
      <alignment vertical="center"/>
    </xf>
    <xf numFmtId="0" fontId="20" fillId="2" borderId="0" xfId="2" applyFont="1" applyFill="1" applyAlignment="1">
      <alignment vertical="center"/>
    </xf>
    <xf numFmtId="0" fontId="15" fillId="4" borderId="0" xfId="2" applyFont="1" applyFill="1" applyAlignment="1">
      <alignment vertical="center" wrapText="1"/>
    </xf>
    <xf numFmtId="0" fontId="21" fillId="2" borderId="0" xfId="2" applyFont="1" applyFill="1" applyAlignment="1">
      <alignment horizontal="left" vertical="center"/>
    </xf>
    <xf numFmtId="3" fontId="21" fillId="2" borderId="0" xfId="2" applyNumberFormat="1" applyFont="1" applyFill="1" applyAlignment="1">
      <alignment horizontal="center" vertical="center"/>
    </xf>
    <xf numFmtId="9" fontId="21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3" fontId="16" fillId="5" borderId="3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1" fillId="2" borderId="0" xfId="2" applyFont="1" applyFill="1" applyAlignment="1">
      <alignment horizontal="center" vertical="center"/>
    </xf>
    <xf numFmtId="9" fontId="21" fillId="2" borderId="0" xfId="2" applyNumberFormat="1" applyFont="1" applyFill="1" applyAlignment="1">
      <alignment horizontal="center" vertical="center"/>
    </xf>
    <xf numFmtId="0" fontId="16" fillId="5" borderId="5" xfId="2" applyFont="1" applyFill="1" applyBorder="1" applyAlignment="1">
      <alignment horizontal="left" vertical="center"/>
    </xf>
    <xf numFmtId="3" fontId="16" fillId="5" borderId="5" xfId="2" applyNumberFormat="1" applyFont="1" applyFill="1" applyBorder="1" applyAlignment="1">
      <alignment horizontal="center" vertical="center"/>
    </xf>
    <xf numFmtId="3" fontId="17" fillId="5" borderId="5" xfId="2" applyNumberFormat="1" applyFont="1" applyFill="1" applyBorder="1" applyAlignment="1">
      <alignment horizontal="center" vertical="center"/>
    </xf>
    <xf numFmtId="0" fontId="16" fillId="5" borderId="6" xfId="2" applyFont="1" applyFill="1" applyBorder="1" applyAlignment="1">
      <alignment horizontal="left" vertical="center"/>
    </xf>
    <xf numFmtId="3" fontId="16" fillId="5" borderId="6" xfId="2" applyNumberFormat="1" applyFont="1" applyFill="1" applyBorder="1" applyAlignment="1">
      <alignment horizontal="center" vertical="center"/>
    </xf>
    <xf numFmtId="3" fontId="17" fillId="5" borderId="6" xfId="2" applyNumberFormat="1" applyFont="1" applyFill="1" applyBorder="1" applyAlignment="1">
      <alignment horizontal="center" vertical="center"/>
    </xf>
    <xf numFmtId="3" fontId="16" fillId="5" borderId="7" xfId="2" applyNumberFormat="1" applyFont="1" applyFill="1" applyBorder="1" applyAlignment="1">
      <alignment horizontal="center" vertical="center"/>
    </xf>
    <xf numFmtId="164" fontId="21" fillId="2" borderId="0" xfId="4" applyNumberFormat="1" applyFont="1" applyFill="1" applyAlignment="1">
      <alignment horizontal="center" vertical="center"/>
    </xf>
    <xf numFmtId="3" fontId="2" fillId="2" borderId="0" xfId="2" applyNumberFormat="1" applyFill="1" applyAlignment="1">
      <alignment vertical="center"/>
    </xf>
    <xf numFmtId="0" fontId="21" fillId="2" borderId="0" xfId="2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22" fillId="2" borderId="0" xfId="2" applyFont="1" applyFill="1" applyAlignment="1">
      <alignment horizontal="left" vertical="center" wrapText="1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1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left" vertical="center"/>
    </xf>
    <xf numFmtId="0" fontId="15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vertical="center"/>
    </xf>
    <xf numFmtId="0" fontId="26" fillId="4" borderId="8" xfId="2" applyFont="1" applyFill="1" applyBorder="1" applyAlignment="1">
      <alignment horizontal="center" vertical="center" wrapText="1"/>
    </xf>
    <xf numFmtId="0" fontId="26" fillId="4" borderId="9" xfId="2" applyFont="1" applyFill="1" applyBorder="1" applyAlignment="1">
      <alignment horizontal="center" vertical="center" wrapText="1"/>
    </xf>
    <xf numFmtId="0" fontId="16" fillId="5" borderId="2" xfId="2" applyFont="1" applyFill="1" applyBorder="1" applyAlignment="1">
      <alignment horizontal="justify" vertical="center"/>
    </xf>
    <xf numFmtId="3" fontId="17" fillId="2" borderId="0" xfId="2" applyNumberFormat="1" applyFont="1" applyFill="1" applyAlignment="1">
      <alignment horizontal="left" vertical="center"/>
    </xf>
    <xf numFmtId="3" fontId="16" fillId="5" borderId="10" xfId="2" applyNumberFormat="1" applyFont="1" applyFill="1" applyBorder="1" applyAlignment="1">
      <alignment horizontal="center" vertical="center"/>
    </xf>
    <xf numFmtId="3" fontId="17" fillId="5" borderId="10" xfId="2" applyNumberFormat="1" applyFont="1" applyFill="1" applyBorder="1" applyAlignment="1">
      <alignment horizontal="center" vertical="center"/>
    </xf>
    <xf numFmtId="0" fontId="16" fillId="5" borderId="3" xfId="2" applyFont="1" applyFill="1" applyBorder="1" applyAlignment="1">
      <alignment horizontal="justify" vertical="center"/>
    </xf>
    <xf numFmtId="0" fontId="16" fillId="5" borderId="3" xfId="2" applyFont="1" applyFill="1" applyBorder="1" applyAlignment="1">
      <alignment horizontal="center" vertical="center"/>
    </xf>
    <xf numFmtId="3" fontId="16" fillId="5" borderId="11" xfId="2" applyNumberFormat="1" applyFont="1" applyFill="1" applyBorder="1" applyAlignment="1">
      <alignment horizontal="center" vertical="center"/>
    </xf>
    <xf numFmtId="3" fontId="16" fillId="5" borderId="12" xfId="2" applyNumberFormat="1" applyFont="1" applyFill="1" applyBorder="1" applyAlignment="1">
      <alignment horizontal="center" vertical="center"/>
    </xf>
    <xf numFmtId="3" fontId="17" fillId="5" borderId="11" xfId="2" applyNumberFormat="1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left" vertical="center"/>
    </xf>
    <xf numFmtId="3" fontId="15" fillId="4" borderId="13" xfId="2" applyNumberFormat="1" applyFont="1" applyFill="1" applyBorder="1" applyAlignment="1">
      <alignment horizontal="center" vertical="center"/>
    </xf>
    <xf numFmtId="0" fontId="15" fillId="4" borderId="0" xfId="2" applyFont="1" applyFill="1" applyAlignment="1">
      <alignment horizontal="justify" vertical="center"/>
    </xf>
    <xf numFmtId="0" fontId="16" fillId="5" borderId="14" xfId="2" applyFont="1" applyFill="1" applyBorder="1" applyAlignment="1">
      <alignment horizontal="left" vertical="center"/>
    </xf>
    <xf numFmtId="9" fontId="16" fillId="5" borderId="14" xfId="4" applyFont="1" applyFill="1" applyBorder="1" applyAlignment="1">
      <alignment horizontal="center" vertical="center"/>
    </xf>
    <xf numFmtId="0" fontId="16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horizontal="justify" vertical="center" wrapText="1"/>
    </xf>
    <xf numFmtId="0" fontId="2" fillId="2" borderId="1" xfId="2" applyFill="1" applyBorder="1" applyAlignment="1">
      <alignment vertical="center"/>
    </xf>
    <xf numFmtId="0" fontId="29" fillId="2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 wrapText="1"/>
    </xf>
    <xf numFmtId="3" fontId="16" fillId="5" borderId="2" xfId="2" applyNumberFormat="1" applyFont="1" applyFill="1" applyBorder="1" applyAlignment="1">
      <alignment horizontal="center" vertical="center" wrapText="1"/>
    </xf>
    <xf numFmtId="0" fontId="16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Alignment="1">
      <alignment horizontal="center" vertical="center"/>
    </xf>
    <xf numFmtId="0" fontId="13" fillId="2" borderId="1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vertical="center" wrapText="1"/>
    </xf>
    <xf numFmtId="0" fontId="16" fillId="5" borderId="2" xfId="2" applyFont="1" applyFill="1" applyBorder="1" applyAlignment="1">
      <alignment horizontal="left" vertical="center" wrapText="1"/>
    </xf>
    <xf numFmtId="0" fontId="16" fillId="5" borderId="0" xfId="2" applyFont="1" applyFill="1" applyAlignment="1">
      <alignment horizontal="left" vertical="center"/>
    </xf>
    <xf numFmtId="3" fontId="16" fillId="5" borderId="0" xfId="2" applyNumberFormat="1" applyFont="1" applyFill="1" applyAlignment="1">
      <alignment horizontal="center" vertical="center"/>
    </xf>
    <xf numFmtId="0" fontId="16" fillId="5" borderId="1" xfId="2" applyFont="1" applyFill="1" applyBorder="1" applyAlignment="1">
      <alignment horizontal="center" vertical="center"/>
    </xf>
    <xf numFmtId="9" fontId="16" fillId="5" borderId="1" xfId="1" applyFont="1" applyFill="1" applyBorder="1" applyAlignment="1">
      <alignment horizontal="center" vertical="center"/>
    </xf>
    <xf numFmtId="0" fontId="30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15" fillId="4" borderId="15" xfId="2" applyFont="1" applyFill="1" applyBorder="1" applyAlignment="1">
      <alignment horizontal="justify" vertical="center"/>
    </xf>
    <xf numFmtId="3" fontId="15" fillId="4" borderId="16" xfId="2" applyNumberFormat="1" applyFont="1" applyFill="1" applyBorder="1" applyAlignment="1">
      <alignment horizontal="center" vertical="center"/>
    </xf>
    <xf numFmtId="10" fontId="16" fillId="5" borderId="1" xfId="4" applyNumberFormat="1" applyFont="1" applyFill="1" applyBorder="1" applyAlignment="1">
      <alignment horizontal="center" vertical="center"/>
    </xf>
    <xf numFmtId="0" fontId="15" fillId="4" borderId="0" xfId="2" applyFont="1" applyFill="1" applyAlignment="1">
      <alignment horizontal="right" vertical="center" wrapText="1"/>
    </xf>
    <xf numFmtId="0" fontId="31" fillId="2" borderId="0" xfId="2" applyFont="1" applyFill="1" applyAlignment="1">
      <alignment vertical="center"/>
    </xf>
    <xf numFmtId="164" fontId="16" fillId="5" borderId="2" xfId="4" applyNumberFormat="1" applyFont="1" applyFill="1" applyBorder="1" applyAlignment="1">
      <alignment horizontal="right" vertical="center"/>
    </xf>
    <xf numFmtId="3" fontId="31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3" fontId="17" fillId="5" borderId="3" xfId="2" applyNumberFormat="1" applyFont="1" applyFill="1" applyBorder="1" applyAlignment="1">
      <alignment horizontal="center" vertical="center"/>
    </xf>
    <xf numFmtId="164" fontId="15" fillId="4" borderId="0" xfId="4" applyNumberFormat="1" applyFont="1" applyFill="1" applyAlignment="1">
      <alignment horizontal="right" vertical="center"/>
    </xf>
    <xf numFmtId="0" fontId="5" fillId="2" borderId="0" xfId="2" applyFont="1" applyFill="1" applyAlignment="1">
      <alignment vertical="center" wrapText="1"/>
    </xf>
    <xf numFmtId="0" fontId="13" fillId="2" borderId="1" xfId="2" applyFont="1" applyFill="1" applyBorder="1" applyAlignment="1">
      <alignment horizontal="left" vertical="center"/>
    </xf>
    <xf numFmtId="0" fontId="15" fillId="4" borderId="17" xfId="2" applyFont="1" applyFill="1" applyBorder="1" applyAlignment="1">
      <alignment horizontal="center" vertical="center" wrapText="1"/>
    </xf>
    <xf numFmtId="0" fontId="15" fillId="6" borderId="0" xfId="2" applyFont="1" applyFill="1" applyAlignment="1">
      <alignment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5" fillId="4" borderId="18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0" fontId="19" fillId="4" borderId="18" xfId="2" applyFont="1" applyFill="1" applyBorder="1" applyAlignment="1">
      <alignment horizontal="center" vertical="center" wrapText="1"/>
    </xf>
    <xf numFmtId="0" fontId="19" fillId="6" borderId="0" xfId="2" applyFont="1" applyFill="1" applyAlignment="1">
      <alignment vertical="center" wrapText="1"/>
    </xf>
    <xf numFmtId="3" fontId="17" fillId="5" borderId="20" xfId="2" applyNumberFormat="1" applyFont="1" applyFill="1" applyBorder="1" applyAlignment="1">
      <alignment vertical="center"/>
    </xf>
    <xf numFmtId="3" fontId="16" fillId="5" borderId="20" xfId="2" applyNumberFormat="1" applyFont="1" applyFill="1" applyBorder="1" applyAlignment="1">
      <alignment horizontal="center" vertical="center"/>
    </xf>
    <xf numFmtId="3" fontId="17" fillId="5" borderId="20" xfId="2" applyNumberFormat="1" applyFont="1" applyFill="1" applyBorder="1" applyAlignment="1">
      <alignment horizontal="center" vertical="center"/>
    </xf>
    <xf numFmtId="3" fontId="16" fillId="6" borderId="0" xfId="2" applyNumberFormat="1" applyFont="1" applyFill="1" applyAlignment="1">
      <alignment vertical="center"/>
    </xf>
    <xf numFmtId="3" fontId="17" fillId="5" borderId="21" xfId="2" applyNumberFormat="1" applyFont="1" applyFill="1" applyBorder="1" applyAlignment="1">
      <alignment vertical="center"/>
    </xf>
    <xf numFmtId="3" fontId="16" fillId="5" borderId="21" xfId="2" applyNumberFormat="1" applyFont="1" applyFill="1" applyBorder="1" applyAlignment="1">
      <alignment horizontal="center" vertical="center"/>
    </xf>
    <xf numFmtId="3" fontId="17" fillId="5" borderId="22" xfId="2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16" fillId="6" borderId="0" xfId="2" applyNumberFormat="1" applyFont="1" applyFill="1" applyAlignment="1">
      <alignment horizontal="center" vertical="center"/>
    </xf>
    <xf numFmtId="3" fontId="16" fillId="6" borderId="0" xfId="2" applyNumberFormat="1" applyFont="1" applyFill="1" applyAlignment="1">
      <alignment horizontal="center" vertical="center"/>
    </xf>
    <xf numFmtId="0" fontId="28" fillId="2" borderId="0" xfId="2" applyFont="1" applyFill="1" applyAlignment="1">
      <alignment horizontal="left" vertical="center" wrapText="1"/>
    </xf>
    <xf numFmtId="0" fontId="2" fillId="2" borderId="0" xfId="2" applyFill="1" applyAlignment="1">
      <alignment vertical="center" wrapText="1"/>
    </xf>
    <xf numFmtId="0" fontId="13" fillId="6" borderId="1" xfId="2" applyFont="1" applyFill="1" applyBorder="1" applyAlignment="1">
      <alignment vertical="center"/>
    </xf>
    <xf numFmtId="0" fontId="15" fillId="4" borderId="8" xfId="2" applyFont="1" applyFill="1" applyBorder="1" applyAlignment="1">
      <alignment horizontal="center" vertical="center" wrapText="1"/>
    </xf>
    <xf numFmtId="0" fontId="15" fillId="4" borderId="23" xfId="2" applyFont="1" applyFill="1" applyBorder="1" applyAlignment="1">
      <alignment horizontal="center" vertical="center" wrapText="1"/>
    </xf>
    <xf numFmtId="0" fontId="15" fillId="4" borderId="24" xfId="2" applyFont="1" applyFill="1" applyBorder="1" applyAlignment="1">
      <alignment horizontal="center" vertical="center" wrapText="1"/>
    </xf>
    <xf numFmtId="0" fontId="33" fillId="6" borderId="0" xfId="6" applyFont="1" applyFill="1" applyAlignment="1">
      <alignment horizontal="left" vertical="center" wrapText="1"/>
    </xf>
    <xf numFmtId="0" fontId="33" fillId="6" borderId="0" xfId="6" applyFont="1" applyFill="1" applyAlignment="1">
      <alignment horizontal="center" vertical="center" wrapText="1"/>
    </xf>
    <xf numFmtId="0" fontId="17" fillId="5" borderId="2" xfId="2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horizontal="right" vertical="center"/>
    </xf>
    <xf numFmtId="3" fontId="17" fillId="5" borderId="2" xfId="2" applyNumberFormat="1" applyFont="1" applyFill="1" applyBorder="1" applyAlignment="1">
      <alignment horizontal="right" vertical="center"/>
    </xf>
    <xf numFmtId="0" fontId="33" fillId="6" borderId="0" xfId="6" applyFont="1" applyFill="1" applyAlignment="1">
      <alignment horizontal="center" vertical="center" wrapText="1"/>
    </xf>
    <xf numFmtId="0" fontId="17" fillId="5" borderId="3" xfId="2" applyFont="1" applyFill="1" applyBorder="1" applyAlignment="1">
      <alignment vertical="center"/>
    </xf>
    <xf numFmtId="3" fontId="16" fillId="5" borderId="3" xfId="2" applyNumberFormat="1" applyFont="1" applyFill="1" applyBorder="1" applyAlignment="1">
      <alignment horizontal="right" vertical="center"/>
    </xf>
    <xf numFmtId="3" fontId="17" fillId="5" borderId="3" xfId="2" applyNumberFormat="1" applyFont="1" applyFill="1" applyBorder="1" applyAlignment="1">
      <alignment horizontal="right" vertical="center"/>
    </xf>
    <xf numFmtId="0" fontId="33" fillId="6" borderId="0" xfId="6" applyFont="1" applyFill="1" applyAlignment="1">
      <alignment vertical="center" wrapText="1"/>
    </xf>
    <xf numFmtId="0" fontId="33" fillId="6" borderId="0" xfId="6" applyFont="1" applyFill="1" applyAlignment="1">
      <alignment horizontal="left" vertical="center" wrapText="1"/>
    </xf>
    <xf numFmtId="165" fontId="33" fillId="6" borderId="0" xfId="6" applyNumberFormat="1" applyFont="1" applyFill="1" applyAlignment="1">
      <alignment horizontal="right" vertical="center"/>
    </xf>
    <xf numFmtId="0" fontId="17" fillId="5" borderId="3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vertical="center"/>
    </xf>
    <xf numFmtId="3" fontId="16" fillId="5" borderId="0" xfId="2" applyNumberFormat="1" applyFont="1" applyFill="1" applyAlignment="1">
      <alignment horizontal="right" vertical="center"/>
    </xf>
    <xf numFmtId="3" fontId="17" fillId="5" borderId="0" xfId="2" applyNumberFormat="1" applyFont="1" applyFill="1" applyAlignment="1">
      <alignment horizontal="right" vertical="center"/>
    </xf>
    <xf numFmtId="3" fontId="15" fillId="4" borderId="0" xfId="2" applyNumberFormat="1" applyFont="1" applyFill="1" applyAlignment="1">
      <alignment horizontal="right" vertical="center"/>
    </xf>
    <xf numFmtId="0" fontId="16" fillId="5" borderId="0" xfId="2" applyFont="1" applyFill="1" applyAlignment="1">
      <alignment horizontal="center" vertical="center"/>
    </xf>
    <xf numFmtId="164" fontId="16" fillId="5" borderId="0" xfId="1" applyNumberFormat="1" applyFont="1" applyFill="1" applyAlignment="1">
      <alignment horizontal="right" vertical="center"/>
    </xf>
    <xf numFmtId="0" fontId="28" fillId="2" borderId="0" xfId="2" applyFont="1" applyFill="1" applyAlignment="1">
      <alignment horizontal="left" vertical="center"/>
    </xf>
    <xf numFmtId="0" fontId="15" fillId="4" borderId="25" xfId="2" applyFont="1" applyFill="1" applyBorder="1" applyAlignment="1">
      <alignment horizontal="center" vertical="center" wrapText="1"/>
    </xf>
    <xf numFmtId="0" fontId="17" fillId="5" borderId="26" xfId="2" applyFont="1" applyFill="1" applyBorder="1" applyAlignment="1">
      <alignment vertical="center"/>
    </xf>
    <xf numFmtId="3" fontId="16" fillId="5" borderId="4" xfId="2" applyNumberFormat="1" applyFont="1" applyFill="1" applyBorder="1" applyAlignment="1">
      <alignment horizontal="right" vertical="center"/>
    </xf>
    <xf numFmtId="0" fontId="15" fillId="4" borderId="27" xfId="2" applyFont="1" applyFill="1" applyBorder="1" applyAlignment="1">
      <alignment horizontal="center" vertical="center" wrapText="1"/>
    </xf>
    <xf numFmtId="0" fontId="15" fillId="4" borderId="28" xfId="2" applyFont="1" applyFill="1" applyBorder="1" applyAlignment="1">
      <alignment horizontal="center" vertical="center" wrapText="1"/>
    </xf>
    <xf numFmtId="0" fontId="12" fillId="6" borderId="0" xfId="2" applyFont="1" applyFill="1" applyAlignment="1">
      <alignment horizontal="center" vertical="center" wrapText="1"/>
    </xf>
    <xf numFmtId="0" fontId="12" fillId="6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right" vertical="center"/>
    </xf>
    <xf numFmtId="0" fontId="16" fillId="5" borderId="2" xfId="2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0" fontId="16" fillId="5" borderId="3" xfId="2" applyFont="1" applyFill="1" applyBorder="1" applyAlignment="1">
      <alignment vertical="center"/>
    </xf>
    <xf numFmtId="0" fontId="16" fillId="5" borderId="0" xfId="2" applyFont="1" applyFill="1" applyAlignment="1">
      <alignment vertical="center"/>
    </xf>
    <xf numFmtId="3" fontId="17" fillId="5" borderId="4" xfId="2" applyNumberFormat="1" applyFont="1" applyFill="1" applyBorder="1" applyAlignment="1">
      <alignment vertical="center"/>
    </xf>
  </cellXfs>
  <cellStyles count="7">
    <cellStyle name="Normal" xfId="0" builtinId="0"/>
    <cellStyle name="Normal 2 3" xfId="2"/>
    <cellStyle name="Normal 3 2" xfId="5"/>
    <cellStyle name="Normal_Casos CEM" xfId="6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C96-492C-86F6-19F8B0E607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CEM'!$M$66:$M$69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CEM'!$N$66:$N$69</c:f>
              <c:numCache>
                <c:formatCode>#,##0</c:formatCode>
                <c:ptCount val="4"/>
                <c:pt idx="0">
                  <c:v>7934</c:v>
                </c:pt>
                <c:pt idx="1">
                  <c:v>6330</c:v>
                </c:pt>
                <c:pt idx="2">
                  <c:v>31822</c:v>
                </c:pt>
                <c:pt idx="3">
                  <c:v>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6-492C-86F6-19F8B0E6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239584400"/>
        <c:axId val="239584792"/>
      </c:barChart>
      <c:catAx>
        <c:axId val="239584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39584792"/>
        <c:crosses val="autoZero"/>
        <c:auto val="0"/>
        <c:lblAlgn val="ctr"/>
        <c:lblOffset val="100"/>
        <c:noMultiLvlLbl val="0"/>
      </c:catAx>
      <c:valAx>
        <c:axId val="23958479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3958440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CEM'!$M$118:$P$118</c:f>
              <c:numCache>
                <c:formatCode>#,##0</c:formatCode>
                <c:ptCount val="4"/>
                <c:pt idx="0">
                  <c:v>4203</c:v>
                </c:pt>
                <c:pt idx="1">
                  <c:v>2332</c:v>
                </c:pt>
                <c:pt idx="2">
                  <c:v>15848</c:v>
                </c:pt>
                <c:pt idx="3">
                  <c:v>2063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4-4028-9CA9-70529E8BE2D5}"/>
            </c:ext>
          </c:extLst>
        </c:ser>
        <c:ser>
          <c:idx val="1"/>
          <c:order val="1"/>
          <c:tx>
            <c:strRef>
              <c:f>'Casos CEM'!$L$119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CEM'!$M$119:$P$119</c:f>
              <c:numCache>
                <c:formatCode>#,##0</c:formatCode>
                <c:ptCount val="4"/>
                <c:pt idx="0">
                  <c:v>2400</c:v>
                </c:pt>
                <c:pt idx="1">
                  <c:v>1916</c:v>
                </c:pt>
                <c:pt idx="2">
                  <c:v>14242</c:v>
                </c:pt>
                <c:pt idx="3">
                  <c:v>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54-4028-9CA9-70529E8BE2D5}"/>
            </c:ext>
          </c:extLst>
        </c:ser>
        <c:ser>
          <c:idx val="2"/>
          <c:order val="2"/>
          <c:tx>
            <c:strRef>
              <c:f>'Casos CEM'!$L$120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CEM'!$M$120:$P$120</c:f>
              <c:numCache>
                <c:formatCode>#,##0</c:formatCode>
                <c:ptCount val="4"/>
                <c:pt idx="0">
                  <c:v>1283</c:v>
                </c:pt>
                <c:pt idx="1">
                  <c:v>2060</c:v>
                </c:pt>
                <c:pt idx="2">
                  <c:v>1630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54-4028-9CA9-70529E8BE2D5}"/>
            </c:ext>
          </c:extLst>
        </c:ser>
        <c:ser>
          <c:idx val="3"/>
          <c:order val="3"/>
          <c:tx>
            <c:strRef>
              <c:f>'Casos CEM'!$L$121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CEM'!$M$121:$P$121</c:f>
              <c:numCache>
                <c:formatCode>#,##0</c:formatCode>
                <c:ptCount val="4"/>
                <c:pt idx="0">
                  <c:v>48</c:v>
                </c:pt>
                <c:pt idx="1">
                  <c:v>22</c:v>
                </c:pt>
                <c:pt idx="2">
                  <c:v>102</c:v>
                </c:pt>
                <c:pt idx="3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54-4028-9CA9-70529E8BE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585576"/>
        <c:axId val="435757088"/>
      </c:barChart>
      <c:catAx>
        <c:axId val="239585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435757088"/>
        <c:crosses val="autoZero"/>
        <c:auto val="1"/>
        <c:lblAlgn val="ctr"/>
        <c:lblOffset val="100"/>
        <c:noMultiLvlLbl val="0"/>
      </c:catAx>
      <c:valAx>
        <c:axId val="43575708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39585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1F-4173-9EC9-446850EDA2E5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1F-4173-9EC9-446850EDA2E5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1F-4173-9EC9-446850EDA2E5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1F-4173-9EC9-446850EDA2E5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42292</c:v>
                </c:pt>
                <c:pt idx="1">
                  <c:v>6933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B1F-4173-9EC9-446850ED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A8-4A3E-85D1-592A53248B4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CEM'!$I$46:$I$47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CEM'!$K$46:$K$47</c:f>
              <c:numCache>
                <c:formatCode>#,##0</c:formatCode>
                <c:ptCount val="2"/>
                <c:pt idx="0">
                  <c:v>11027</c:v>
                </c:pt>
                <c:pt idx="1">
                  <c:v>38198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A8-4A3E-85D1-592A53248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758264"/>
        <c:axId val="435758656"/>
      </c:barChart>
      <c:catAx>
        <c:axId val="435758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35758656"/>
        <c:crosses val="autoZero"/>
        <c:auto val="1"/>
        <c:lblAlgn val="ctr"/>
        <c:lblOffset val="100"/>
        <c:noMultiLvlLbl val="0"/>
      </c:catAx>
      <c:valAx>
        <c:axId val="435758656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435758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63</xdr:row>
      <xdr:rowOff>2</xdr:rowOff>
    </xdr:from>
    <xdr:to>
      <xdr:col>16</xdr:col>
      <xdr:colOff>654844</xdr:colOff>
      <xdr:row>87</xdr:row>
      <xdr:rowOff>47626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8D580FF1-BD18-4A10-8CD3-2B4634F4B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114</xdr:row>
      <xdr:rowOff>35805</xdr:rowOff>
    </xdr:from>
    <xdr:to>
      <xdr:col>17</xdr:col>
      <xdr:colOff>590550</xdr:colOff>
      <xdr:row>122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5F6D49E5-99B1-4198-A5F0-FAC6865DA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60CC0B30-4975-4B30-9BD5-EE4CEA1E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5312220F-E05C-4288-83E2-67F581931439}"/>
            </a:ext>
          </a:extLst>
        </xdr:cNvPr>
        <xdr:cNvSpPr txBox="1"/>
      </xdr:nvSpPr>
      <xdr:spPr>
        <a:xfrm>
          <a:off x="139836" y="10510838"/>
          <a:ext cx="14214339" cy="4333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xmlns="" id="{57512ADF-8D81-49D1-896C-BB5E1A2C1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489585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xmlns="" id="{3C54E739-9595-4CDC-A395-B0147A4CC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518160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781CC50B-BC80-4ADA-9B11-8E11DA0FD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10101</xdr:colOff>
      <xdr:row>44</xdr:row>
      <xdr:rowOff>19050</xdr:rowOff>
    </xdr:from>
    <xdr:to>
      <xdr:col>16</xdr:col>
      <xdr:colOff>639858</xdr:colOff>
      <xdr:row>58</xdr:row>
      <xdr:rowOff>130968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xmlns="" id="{A0F92D72-0F62-46B8-A3CA-6804DEAC4376}"/>
            </a:ext>
          </a:extLst>
        </xdr:cNvPr>
        <xdr:cNvGrpSpPr/>
      </xdr:nvGrpSpPr>
      <xdr:grpSpPr>
        <a:xfrm>
          <a:off x="10630476" y="7627144"/>
          <a:ext cx="3832538" cy="2076449"/>
          <a:chOff x="12259549" y="4546627"/>
          <a:chExt cx="4083663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xmlns="" id="{9551D2F3-4937-4F1A-B11F-52EA8BAA930C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245C6EDD-60C9-4281-BC17-C36CCD4D7E71}"/>
              </a:ext>
            </a:extLst>
          </xdr:cNvPr>
          <xdr:cNvSpPr txBox="1"/>
        </xdr:nvSpPr>
        <xdr:spPr>
          <a:xfrm>
            <a:off x="14106945" y="523762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22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xmlns="" id="{985E962A-468A-4393-A824-AFF14213E6C3}"/>
              </a:ext>
            </a:extLst>
          </xdr:cNvPr>
          <xdr:cNvSpPr txBox="1"/>
        </xdr:nvSpPr>
        <xdr:spPr>
          <a:xfrm>
            <a:off x="15706349" y="6946989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78 %</a:t>
            </a:r>
          </a:p>
        </xdr:txBody>
      </xdr:sp>
    </xdr:grpSp>
    <xdr:clientData/>
  </xdr:twoCellAnchor>
  <xdr:twoCellAnchor>
    <xdr:from>
      <xdr:col>0</xdr:col>
      <xdr:colOff>76200</xdr:colOff>
      <xdr:row>110</xdr:row>
      <xdr:rowOff>142876</xdr:rowOff>
    </xdr:from>
    <xdr:to>
      <xdr:col>16</xdr:col>
      <xdr:colOff>559594</xdr:colOff>
      <xdr:row>111</xdr:row>
      <xdr:rowOff>607220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16971990-EAEB-4121-9C8C-B4EE6BBBAC11}"/>
            </a:ext>
          </a:extLst>
        </xdr:cNvPr>
        <xdr:cNvSpPr/>
      </xdr:nvSpPr>
      <xdr:spPr>
        <a:xfrm>
          <a:off x="76200" y="18316576"/>
          <a:ext cx="14294644" cy="65484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575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191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137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Cusco 135 casos, Junín 118 casos, Ancash 89 casos, Callao 77 casos, 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Puno 77 casos, Ica 73 casos, Piura 71 casos, Tacna 70 casos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09DB564A-7729-4926-BF27-47FA1EA89D3D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>
        <row r="15">
          <cell r="C15" t="str">
            <v>Mujer</v>
          </cell>
          <cell r="D15" t="str">
            <v>Hombre</v>
          </cell>
        </row>
        <row r="28">
          <cell r="C28">
            <v>42292</v>
          </cell>
          <cell r="D28">
            <v>6933</v>
          </cell>
        </row>
        <row r="46">
          <cell r="I46" t="str">
            <v>No</v>
          </cell>
          <cell r="K46">
            <v>11027</v>
          </cell>
        </row>
        <row r="47">
          <cell r="I47" t="str">
            <v>Si</v>
          </cell>
          <cell r="K47">
            <v>38198</v>
          </cell>
        </row>
        <row r="66">
          <cell r="M66" t="str">
            <v>Niños y niñas</v>
          </cell>
          <cell r="N66">
            <v>7934</v>
          </cell>
        </row>
        <row r="67">
          <cell r="M67" t="str">
            <v>Adolescentes</v>
          </cell>
          <cell r="N67">
            <v>6330</v>
          </cell>
        </row>
        <row r="68">
          <cell r="M68" t="str">
            <v>Personas Adultas</v>
          </cell>
          <cell r="N68">
            <v>31822</v>
          </cell>
        </row>
        <row r="69">
          <cell r="M69" t="str">
            <v>Personas Adultas Mayores</v>
          </cell>
          <cell r="N69">
            <v>3139</v>
          </cell>
        </row>
        <row r="116">
          <cell r="M116" t="str">
            <v>Niños y niñas</v>
          </cell>
          <cell r="N116" t="str">
            <v>Adolescentes</v>
          </cell>
          <cell r="O116" t="str">
            <v>Personas Adultas</v>
          </cell>
          <cell r="P116" t="str">
            <v>Personas Adultas Mayores</v>
          </cell>
        </row>
        <row r="118">
          <cell r="L118" t="str">
            <v>Psicológica</v>
          </cell>
          <cell r="M118">
            <v>4203</v>
          </cell>
          <cell r="N118">
            <v>2332</v>
          </cell>
          <cell r="O118">
            <v>15848</v>
          </cell>
          <cell r="P118">
            <v>2063</v>
          </cell>
        </row>
        <row r="119">
          <cell r="L119" t="str">
            <v>Física</v>
          </cell>
          <cell r="M119">
            <v>2400</v>
          </cell>
          <cell r="N119">
            <v>1916</v>
          </cell>
          <cell r="O119">
            <v>14242</v>
          </cell>
          <cell r="P119">
            <v>948</v>
          </cell>
        </row>
        <row r="120">
          <cell r="L120" t="str">
            <v>Sexual</v>
          </cell>
          <cell r="M120">
            <v>1283</v>
          </cell>
          <cell r="N120">
            <v>2060</v>
          </cell>
          <cell r="O120">
            <v>1630</v>
          </cell>
          <cell r="P120">
            <v>45</v>
          </cell>
        </row>
        <row r="121">
          <cell r="L121" t="str">
            <v>Económica o patrimonial</v>
          </cell>
          <cell r="M121">
            <v>48</v>
          </cell>
          <cell r="N121">
            <v>22</v>
          </cell>
          <cell r="O121">
            <v>102</v>
          </cell>
          <cell r="P121">
            <v>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307"/>
  <sheetViews>
    <sheetView tabSelected="1" view="pageBreakPreview" topLeftCell="A28" zoomScale="80" zoomScaleNormal="100" zoomScaleSheetLayoutView="80" workbookViewId="0">
      <selection activeCell="Q20" sqref="Q20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3.42578125" style="2" customWidth="1"/>
    <col min="14" max="14" width="13.140625" style="2" customWidth="1"/>
    <col min="15" max="17" width="10.7109375" style="2" customWidth="1"/>
    <col min="18" max="16384" width="11.42578125" style="2"/>
  </cols>
  <sheetData>
    <row r="1" spans="1:17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24.75" customHeight="1" x14ac:dyDescent="0.25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4.75" customHeight="1" x14ac:dyDescent="0.25">
      <c r="A6" s="8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4.75" customHeight="1" x14ac:dyDescent="0.25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8" x14ac:dyDescent="0.2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3.75" customHeight="1" x14ac:dyDescent="0.25">
      <c r="A9" s="11"/>
      <c r="B9" s="12"/>
      <c r="C9" s="12"/>
      <c r="D9" s="12"/>
      <c r="E9" s="12"/>
      <c r="F9" s="12"/>
      <c r="G9" s="12"/>
      <c r="H9" s="12"/>
      <c r="I9" s="6"/>
      <c r="J9" s="6"/>
      <c r="K9" s="12"/>
      <c r="L9" s="12"/>
      <c r="M9" s="12"/>
      <c r="N9" s="12"/>
      <c r="O9" s="12"/>
      <c r="P9" s="12"/>
      <c r="Q9" s="7"/>
    </row>
    <row r="10" spans="1:17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thickBot="1" x14ac:dyDescent="0.3">
      <c r="A11" s="13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7.25" customHeight="1" thickBot="1" x14ac:dyDescent="0.3">
      <c r="A13" s="14" t="s">
        <v>5</v>
      </c>
      <c r="B13" s="14"/>
      <c r="C13" s="14"/>
      <c r="D13" s="14"/>
      <c r="E13" s="15"/>
      <c r="F13" s="14" t="s">
        <v>6</v>
      </c>
      <c r="G13" s="14"/>
      <c r="H13" s="14"/>
      <c r="I13" s="14"/>
      <c r="J13" s="14"/>
      <c r="K13" s="15"/>
      <c r="L13" s="15"/>
      <c r="M13" s="15"/>
      <c r="N13" s="15"/>
      <c r="O13" s="15"/>
      <c r="P13" s="15"/>
      <c r="Q13" s="16"/>
    </row>
    <row r="14" spans="1:17" ht="3.7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1.5" customHeight="1" x14ac:dyDescent="0.25">
      <c r="A15" s="18" t="s">
        <v>7</v>
      </c>
      <c r="B15" s="19" t="s">
        <v>8</v>
      </c>
      <c r="C15" s="19" t="s">
        <v>9</v>
      </c>
      <c r="D15" s="19" t="s">
        <v>10</v>
      </c>
      <c r="E15" s="1"/>
      <c r="F15" s="20" t="s">
        <v>11</v>
      </c>
      <c r="G15" s="21" t="s">
        <v>12</v>
      </c>
      <c r="H15" s="19" t="s">
        <v>9</v>
      </c>
      <c r="I15" s="19" t="s">
        <v>10</v>
      </c>
      <c r="J15" s="19" t="s">
        <v>8</v>
      </c>
      <c r="K15" s="1"/>
      <c r="L15" s="1"/>
      <c r="M15" s="1"/>
      <c r="N15" s="1"/>
      <c r="O15" s="1"/>
      <c r="P15" s="1"/>
      <c r="Q15" s="1"/>
    </row>
    <row r="16" spans="1:17" ht="15.75" customHeight="1" x14ac:dyDescent="0.25">
      <c r="A16" s="22" t="s">
        <v>13</v>
      </c>
      <c r="B16" s="23">
        <f t="shared" ref="B16:B27" si="0">SUM(C16:D16)</f>
        <v>18466</v>
      </c>
      <c r="C16" s="24">
        <v>15856</v>
      </c>
      <c r="D16" s="24">
        <v>2610</v>
      </c>
      <c r="E16" s="25"/>
      <c r="F16" s="26" t="s">
        <v>14</v>
      </c>
      <c r="G16" s="23">
        <v>240</v>
      </c>
      <c r="H16" s="24">
        <v>15518</v>
      </c>
      <c r="I16" s="24">
        <v>2650</v>
      </c>
      <c r="J16" s="23">
        <f>I16+H16</f>
        <v>18168</v>
      </c>
      <c r="K16" s="27"/>
      <c r="L16" s="27"/>
      <c r="M16" s="27"/>
      <c r="N16" s="27"/>
      <c r="O16" s="27"/>
      <c r="P16" s="27"/>
      <c r="Q16" s="27"/>
    </row>
    <row r="17" spans="1:17" x14ac:dyDescent="0.25">
      <c r="A17" s="28" t="s">
        <v>15</v>
      </c>
      <c r="B17" s="23">
        <f t="shared" si="0"/>
        <v>17181</v>
      </c>
      <c r="C17" s="24">
        <v>14693</v>
      </c>
      <c r="D17" s="24">
        <v>2488</v>
      </c>
      <c r="E17" s="25"/>
      <c r="F17" s="29" t="s">
        <v>16</v>
      </c>
      <c r="G17" s="23">
        <v>5</v>
      </c>
      <c r="H17" s="24">
        <v>2142</v>
      </c>
      <c r="I17" s="24">
        <v>467</v>
      </c>
      <c r="J17" s="23">
        <f>I17+H17</f>
        <v>2609</v>
      </c>
      <c r="K17" s="27"/>
      <c r="L17" s="27"/>
      <c r="M17" s="27"/>
      <c r="N17" s="27"/>
      <c r="O17" s="27"/>
      <c r="P17" s="27"/>
      <c r="Q17" s="27"/>
    </row>
    <row r="18" spans="1:17" ht="15.75" customHeight="1" x14ac:dyDescent="0.25">
      <c r="A18" s="28" t="s">
        <v>17</v>
      </c>
      <c r="B18" s="23">
        <f t="shared" si="0"/>
        <v>7970</v>
      </c>
      <c r="C18" s="24">
        <v>6919</v>
      </c>
      <c r="D18" s="24">
        <v>1051</v>
      </c>
      <c r="E18" s="25"/>
      <c r="F18" s="29" t="s">
        <v>18</v>
      </c>
      <c r="G18" s="23">
        <v>150</v>
      </c>
      <c r="H18" s="24">
        <v>24476</v>
      </c>
      <c r="I18" s="24">
        <v>3799</v>
      </c>
      <c r="J18" s="23">
        <f>I18+H18</f>
        <v>28275</v>
      </c>
      <c r="K18" s="27"/>
      <c r="L18" s="27"/>
      <c r="M18" s="27"/>
      <c r="N18" s="27"/>
      <c r="O18" s="27"/>
      <c r="P18" s="27"/>
      <c r="Q18" s="27"/>
    </row>
    <row r="19" spans="1:17" x14ac:dyDescent="0.25">
      <c r="A19" s="28" t="s">
        <v>19</v>
      </c>
      <c r="B19" s="23">
        <f t="shared" si="0"/>
        <v>0</v>
      </c>
      <c r="C19" s="24">
        <v>0</v>
      </c>
      <c r="D19" s="24">
        <v>0</v>
      </c>
      <c r="E19" s="25"/>
      <c r="F19" s="30" t="s">
        <v>20</v>
      </c>
      <c r="G19" s="31">
        <v>1</v>
      </c>
      <c r="H19" s="32">
        <v>156</v>
      </c>
      <c r="I19" s="32">
        <v>17</v>
      </c>
      <c r="J19" s="31">
        <f>I19+H19</f>
        <v>173</v>
      </c>
      <c r="K19" s="27"/>
      <c r="L19" s="27"/>
      <c r="M19" s="27"/>
      <c r="N19" s="27"/>
      <c r="O19" s="27"/>
      <c r="P19" s="27"/>
      <c r="Q19" s="27"/>
    </row>
    <row r="20" spans="1:17" x14ac:dyDescent="0.25">
      <c r="A20" s="28" t="s">
        <v>21</v>
      </c>
      <c r="B20" s="23">
        <f t="shared" si="0"/>
        <v>0</v>
      </c>
      <c r="C20" s="24">
        <v>0</v>
      </c>
      <c r="D20" s="24">
        <v>0</v>
      </c>
      <c r="E20" s="25"/>
      <c r="F20" s="18" t="s">
        <v>8</v>
      </c>
      <c r="G20" s="33">
        <f>SUM(G16:G19)</f>
        <v>396</v>
      </c>
      <c r="H20" s="33">
        <f>SUM(H16:H19)</f>
        <v>42292</v>
      </c>
      <c r="I20" s="33">
        <f>SUM(I16:I19)</f>
        <v>6933</v>
      </c>
      <c r="J20" s="33">
        <f>SUM(J16:J19)</f>
        <v>49225</v>
      </c>
      <c r="K20" s="27"/>
      <c r="L20" s="27"/>
      <c r="M20" s="27"/>
      <c r="N20" s="27"/>
      <c r="O20" s="27"/>
      <c r="P20" s="27"/>
      <c r="Q20" s="27"/>
    </row>
    <row r="21" spans="1:17" x14ac:dyDescent="0.25">
      <c r="A21" s="28" t="s">
        <v>22</v>
      </c>
      <c r="B21" s="23">
        <f t="shared" si="0"/>
        <v>0</v>
      </c>
      <c r="C21" s="24">
        <v>0</v>
      </c>
      <c r="D21" s="24">
        <v>0</v>
      </c>
      <c r="E21" s="25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x14ac:dyDescent="0.25">
      <c r="A22" s="28" t="s">
        <v>23</v>
      </c>
      <c r="B22" s="23">
        <f t="shared" si="0"/>
        <v>5608</v>
      </c>
      <c r="C22" s="24">
        <v>4824</v>
      </c>
      <c r="D22" s="24">
        <v>784</v>
      </c>
      <c r="E22" s="25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idden="1" x14ac:dyDescent="0.25">
      <c r="A23" s="28" t="s">
        <v>24</v>
      </c>
      <c r="B23" s="23">
        <f t="shared" si="0"/>
        <v>0</v>
      </c>
      <c r="C23" s="24"/>
      <c r="D23" s="24"/>
      <c r="E23" s="25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idden="1" x14ac:dyDescent="0.25">
      <c r="A24" s="28" t="s">
        <v>25</v>
      </c>
      <c r="B24" s="23">
        <f t="shared" si="0"/>
        <v>0</v>
      </c>
      <c r="C24" s="24"/>
      <c r="D24" s="24"/>
      <c r="E24" s="2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ht="17.25" hidden="1" customHeight="1" x14ac:dyDescent="0.25">
      <c r="A25" s="28" t="s">
        <v>26</v>
      </c>
      <c r="B25" s="23">
        <f t="shared" si="0"/>
        <v>0</v>
      </c>
      <c r="C25" s="24"/>
      <c r="D25" s="24"/>
      <c r="E25" s="25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ht="18.75" hidden="1" customHeight="1" x14ac:dyDescent="0.25">
      <c r="A26" s="28" t="s">
        <v>27</v>
      </c>
      <c r="B26" s="23">
        <f t="shared" si="0"/>
        <v>0</v>
      </c>
      <c r="C26" s="24"/>
      <c r="D26" s="24"/>
      <c r="E26" s="25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5" hidden="1" customHeight="1" x14ac:dyDescent="0.25">
      <c r="A27" s="28" t="s">
        <v>28</v>
      </c>
      <c r="B27" s="23">
        <f t="shared" si="0"/>
        <v>0</v>
      </c>
      <c r="C27" s="24"/>
      <c r="D27" s="24"/>
      <c r="E27" s="25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x14ac:dyDescent="0.25">
      <c r="A28" s="18" t="s">
        <v>8</v>
      </c>
      <c r="B28" s="33">
        <f>SUM(B16:B27)</f>
        <v>49225</v>
      </c>
      <c r="C28" s="33">
        <f>SUM(C16:C27)</f>
        <v>42292</v>
      </c>
      <c r="D28" s="33">
        <f>SUM(D16:D27)</f>
        <v>6933</v>
      </c>
      <c r="E28" s="27"/>
      <c r="K28" s="27"/>
      <c r="L28" s="27"/>
      <c r="M28" s="27"/>
      <c r="N28" s="27"/>
      <c r="O28" s="27"/>
      <c r="P28" s="27"/>
      <c r="Q28" s="27"/>
    </row>
    <row r="29" spans="1:17" ht="15.75" thickBot="1" x14ac:dyDescent="0.3">
      <c r="A29" s="34" t="s">
        <v>29</v>
      </c>
      <c r="B29" s="35">
        <f>B28/$B28</f>
        <v>1</v>
      </c>
      <c r="C29" s="36">
        <f>C28/$B28</f>
        <v>0.85915693245302183</v>
      </c>
      <c r="D29" s="36">
        <f>D28/$B28</f>
        <v>0.14084306754697817</v>
      </c>
      <c r="E29" s="1"/>
      <c r="K29" s="1"/>
      <c r="L29" s="1"/>
      <c r="M29" s="1"/>
      <c r="N29" s="1"/>
      <c r="O29" s="1"/>
      <c r="P29" s="1"/>
      <c r="Q29" s="1"/>
    </row>
    <row r="30" spans="1:17" x14ac:dyDescent="0.25">
      <c r="A30" s="37"/>
      <c r="B30" s="38"/>
      <c r="C30" s="38"/>
      <c r="D30" s="38"/>
      <c r="E30" s="39"/>
      <c r="K30" s="39"/>
      <c r="L30" s="1"/>
      <c r="M30" s="1"/>
      <c r="N30" s="1"/>
      <c r="O30" s="1"/>
      <c r="P30" s="1"/>
      <c r="Q30" s="1"/>
    </row>
    <row r="31" spans="1:17" x14ac:dyDescent="0.25">
      <c r="A31" s="37"/>
      <c r="B31" s="38"/>
      <c r="C31" s="38"/>
      <c r="D31" s="38"/>
      <c r="E31" s="39"/>
      <c r="K31" s="39"/>
      <c r="L31" s="1"/>
      <c r="M31" s="1"/>
      <c r="N31" s="1"/>
      <c r="O31" s="1"/>
      <c r="P31" s="1"/>
      <c r="Q31" s="1"/>
    </row>
    <row r="32" spans="1:17" x14ac:dyDescent="0.25">
      <c r="A32" s="37"/>
      <c r="B32" s="38"/>
      <c r="C32" s="38"/>
      <c r="D32" s="38"/>
      <c r="E32" s="39"/>
      <c r="F32" s="1"/>
      <c r="G32" s="1"/>
      <c r="H32" s="1"/>
      <c r="I32" s="1"/>
      <c r="J32" s="1"/>
      <c r="K32" s="39"/>
      <c r="L32" s="1"/>
      <c r="M32" s="1"/>
      <c r="N32" s="1"/>
      <c r="O32" s="1"/>
      <c r="P32" s="1"/>
      <c r="Q32" s="1"/>
    </row>
    <row r="33" spans="1:17" x14ac:dyDescent="0.25">
      <c r="A33" s="37"/>
      <c r="B33" s="38"/>
      <c r="C33" s="38"/>
      <c r="D33" s="38"/>
      <c r="E33" s="39"/>
      <c r="F33" s="1"/>
      <c r="G33" s="1"/>
      <c r="H33" s="1"/>
      <c r="I33" s="1"/>
      <c r="J33" s="1"/>
      <c r="K33" s="39"/>
      <c r="L33" s="1"/>
      <c r="M33" s="1"/>
      <c r="N33" s="1"/>
      <c r="O33" s="1"/>
      <c r="P33" s="1"/>
      <c r="Q33" s="1"/>
    </row>
    <row r="34" spans="1:17" x14ac:dyDescent="0.25">
      <c r="A34" s="37"/>
      <c r="B34" s="38"/>
      <c r="C34" s="38"/>
      <c r="D34" s="38"/>
      <c r="E34" s="39"/>
      <c r="F34" s="1"/>
      <c r="G34" s="1"/>
      <c r="H34" s="1"/>
      <c r="I34" s="1"/>
      <c r="J34" s="1"/>
      <c r="K34" s="39"/>
      <c r="L34" s="1"/>
      <c r="M34" s="1"/>
      <c r="N34" s="1"/>
      <c r="O34" s="1"/>
      <c r="P34" s="1"/>
      <c r="Q34" s="1"/>
    </row>
    <row r="35" spans="1:17" x14ac:dyDescent="0.25">
      <c r="A35" s="37"/>
      <c r="B35" s="38"/>
      <c r="C35" s="38"/>
      <c r="D35" s="38"/>
      <c r="E35" s="39"/>
      <c r="F35" s="1"/>
      <c r="G35" s="1"/>
      <c r="H35" s="1"/>
      <c r="I35" s="1"/>
      <c r="J35" s="1"/>
      <c r="K35" s="39"/>
      <c r="L35" s="1"/>
      <c r="M35" s="1"/>
      <c r="N35" s="1"/>
      <c r="O35" s="1"/>
      <c r="P35" s="1"/>
      <c r="Q35" s="1"/>
    </row>
    <row r="36" spans="1:17" x14ac:dyDescent="0.25">
      <c r="A36" s="37"/>
      <c r="B36" s="38"/>
      <c r="C36" s="38"/>
      <c r="D36" s="38"/>
      <c r="E36" s="39"/>
      <c r="F36" s="1"/>
      <c r="G36" s="1"/>
      <c r="H36" s="1"/>
      <c r="I36" s="1"/>
      <c r="J36" s="1"/>
      <c r="K36" s="39"/>
      <c r="L36" s="1"/>
      <c r="M36" s="1"/>
      <c r="N36" s="1"/>
      <c r="O36" s="1"/>
      <c r="P36" s="1"/>
      <c r="Q36" s="1"/>
    </row>
    <row r="37" spans="1:17" x14ac:dyDescent="0.25">
      <c r="A37" s="37"/>
      <c r="B37" s="38"/>
      <c r="C37" s="38"/>
      <c r="D37" s="38"/>
      <c r="E37" s="39"/>
      <c r="F37" s="1"/>
      <c r="G37" s="1"/>
      <c r="H37" s="1"/>
      <c r="I37" s="1"/>
      <c r="J37" s="1"/>
      <c r="K37" s="39"/>
      <c r="L37" s="1"/>
      <c r="M37" s="1"/>
      <c r="N37" s="1"/>
      <c r="O37" s="1"/>
      <c r="P37" s="1"/>
      <c r="Q37" s="1"/>
    </row>
    <row r="38" spans="1:17" x14ac:dyDescent="0.25">
      <c r="A38" s="37"/>
      <c r="B38" s="38"/>
      <c r="C38" s="38"/>
      <c r="D38" s="38"/>
      <c r="E38" s="39"/>
      <c r="F38" s="1"/>
      <c r="G38" s="1"/>
      <c r="H38" s="1"/>
      <c r="I38" s="1"/>
      <c r="J38" s="1"/>
      <c r="K38" s="39"/>
      <c r="L38" s="1"/>
      <c r="M38" s="1"/>
      <c r="N38" s="1"/>
      <c r="O38" s="1"/>
      <c r="P38" s="1"/>
      <c r="Q38" s="1"/>
    </row>
    <row r="39" spans="1:17" x14ac:dyDescent="0.25">
      <c r="A39" s="37"/>
      <c r="B39" s="38"/>
      <c r="C39" s="38"/>
      <c r="D39" s="38"/>
      <c r="E39" s="39"/>
      <c r="F39" s="1"/>
      <c r="G39" s="1"/>
      <c r="H39" s="1"/>
      <c r="I39" s="1"/>
      <c r="J39" s="1"/>
      <c r="K39" s="39"/>
      <c r="L39" s="1"/>
      <c r="M39" s="1"/>
      <c r="N39" s="1"/>
      <c r="O39" s="1"/>
      <c r="P39" s="1"/>
      <c r="Q39" s="1"/>
    </row>
    <row r="40" spans="1:17" x14ac:dyDescent="0.25">
      <c r="A40" s="37"/>
      <c r="B40" s="38"/>
      <c r="C40" s="38"/>
      <c r="D40" s="38"/>
      <c r="E40" s="39"/>
      <c r="F40" s="1"/>
      <c r="G40" s="1"/>
      <c r="H40" s="1"/>
      <c r="I40" s="1"/>
      <c r="J40" s="1"/>
      <c r="K40" s="39"/>
      <c r="L40" s="1"/>
      <c r="M40" s="1"/>
      <c r="N40" s="1"/>
      <c r="O40" s="1"/>
      <c r="P40" s="1"/>
      <c r="Q40" s="1"/>
    </row>
    <row r="41" spans="1:17" x14ac:dyDescent="0.25">
      <c r="A41" s="37"/>
      <c r="B41" s="38"/>
      <c r="C41" s="38"/>
      <c r="D41" s="38"/>
      <c r="E41" s="39"/>
      <c r="F41" s="1"/>
      <c r="G41" s="1"/>
      <c r="H41" s="1"/>
      <c r="I41" s="1"/>
      <c r="J41" s="1"/>
      <c r="K41" s="39"/>
      <c r="L41" s="1"/>
      <c r="M41" s="1"/>
      <c r="N41" s="1"/>
      <c r="O41" s="1"/>
      <c r="P41" s="1"/>
      <c r="Q41" s="1"/>
    </row>
    <row r="42" spans="1:17" x14ac:dyDescent="0.25">
      <c r="A42" s="37"/>
      <c r="B42" s="38"/>
      <c r="C42" s="38"/>
      <c r="D42" s="38"/>
      <c r="E42" s="39"/>
      <c r="F42" s="1"/>
      <c r="G42" s="1"/>
      <c r="H42" s="1"/>
      <c r="I42" s="1"/>
      <c r="J42" s="1"/>
      <c r="K42" s="39"/>
      <c r="L42" s="1"/>
      <c r="M42" s="1"/>
      <c r="N42" s="1"/>
      <c r="O42" s="1"/>
      <c r="P42" s="1"/>
      <c r="Q42" s="1"/>
    </row>
    <row r="43" spans="1:17" ht="16.5" thickBot="1" x14ac:dyDescent="0.3">
      <c r="A43" s="14" t="s">
        <v>30</v>
      </c>
      <c r="B43" s="40"/>
      <c r="C43" s="40"/>
      <c r="D43" s="40"/>
      <c r="E43" s="40"/>
      <c r="F43" s="40"/>
      <c r="G43" s="14"/>
      <c r="H43" s="16"/>
      <c r="I43" s="14" t="s">
        <v>31</v>
      </c>
      <c r="J43" s="40"/>
      <c r="K43" s="40"/>
      <c r="L43" s="40"/>
      <c r="M43" s="40"/>
      <c r="N43" s="40"/>
      <c r="O43" s="40"/>
      <c r="P43" s="40"/>
      <c r="Q43" s="40"/>
    </row>
    <row r="44" spans="1:17" ht="3.75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"/>
    </row>
    <row r="45" spans="1:17" ht="31.5" customHeight="1" x14ac:dyDescent="0.25">
      <c r="A45" s="18" t="s">
        <v>7</v>
      </c>
      <c r="B45" s="19" t="s">
        <v>8</v>
      </c>
      <c r="C45" s="42" t="s">
        <v>32</v>
      </c>
      <c r="D45" s="42" t="s">
        <v>33</v>
      </c>
      <c r="E45" s="42" t="s">
        <v>34</v>
      </c>
      <c r="F45" s="42" t="s">
        <v>35</v>
      </c>
      <c r="G45" s="42" t="s">
        <v>36</v>
      </c>
      <c r="H45" s="43"/>
      <c r="I45" s="44" t="s">
        <v>37</v>
      </c>
      <c r="J45" s="44"/>
      <c r="K45" s="19" t="s">
        <v>38</v>
      </c>
      <c r="L45" s="19" t="s">
        <v>29</v>
      </c>
      <c r="M45" s="45"/>
      <c r="N45" s="1"/>
      <c r="O45" s="1"/>
      <c r="P45" s="1"/>
      <c r="Q45" s="1"/>
    </row>
    <row r="46" spans="1:17" ht="15.75" customHeight="1" x14ac:dyDescent="0.25">
      <c r="A46" s="22" t="s">
        <v>13</v>
      </c>
      <c r="B46" s="23">
        <f t="shared" ref="B46:B57" si="1">C46+D46+E46+F46+G46</f>
        <v>18466</v>
      </c>
      <c r="C46" s="24">
        <v>14207</v>
      </c>
      <c r="D46" s="24">
        <v>1614</v>
      </c>
      <c r="E46" s="24">
        <v>2007</v>
      </c>
      <c r="F46" s="24">
        <v>605</v>
      </c>
      <c r="G46" s="24">
        <v>33</v>
      </c>
      <c r="H46" s="46"/>
      <c r="I46" s="22" t="s">
        <v>39</v>
      </c>
      <c r="J46" s="22"/>
      <c r="K46" s="23">
        <v>11027</v>
      </c>
      <c r="L46" s="47">
        <f>K46/K48</f>
        <v>0.22401218892839003</v>
      </c>
      <c r="M46" s="45"/>
      <c r="N46" s="27"/>
      <c r="O46" s="27"/>
      <c r="P46" s="27"/>
      <c r="Q46" s="27"/>
    </row>
    <row r="47" spans="1:17" ht="15.75" customHeight="1" x14ac:dyDescent="0.25">
      <c r="A47" s="28" t="s">
        <v>15</v>
      </c>
      <c r="B47" s="23">
        <f t="shared" si="1"/>
        <v>17181</v>
      </c>
      <c r="C47" s="24">
        <v>13153</v>
      </c>
      <c r="D47" s="24">
        <v>1702</v>
      </c>
      <c r="E47" s="24">
        <v>1741</v>
      </c>
      <c r="F47" s="24">
        <v>542</v>
      </c>
      <c r="G47" s="24">
        <v>43</v>
      </c>
      <c r="H47" s="48"/>
      <c r="I47" s="49" t="s">
        <v>40</v>
      </c>
      <c r="J47" s="49"/>
      <c r="K47" s="31">
        <v>38198</v>
      </c>
      <c r="L47" s="50">
        <f>K47/K48</f>
        <v>0.77598781107160997</v>
      </c>
      <c r="M47" s="45"/>
      <c r="N47" s="27"/>
      <c r="O47" s="27"/>
      <c r="P47" s="27"/>
      <c r="Q47" s="27"/>
    </row>
    <row r="48" spans="1:17" ht="15.75" customHeight="1" x14ac:dyDescent="0.25">
      <c r="A48" s="28" t="s">
        <v>17</v>
      </c>
      <c r="B48" s="23">
        <f t="shared" si="1"/>
        <v>7970</v>
      </c>
      <c r="C48" s="24">
        <v>6124</v>
      </c>
      <c r="D48" s="24">
        <v>754</v>
      </c>
      <c r="E48" s="24">
        <v>846</v>
      </c>
      <c r="F48" s="24">
        <v>239</v>
      </c>
      <c r="G48" s="24">
        <v>7</v>
      </c>
      <c r="H48" s="48"/>
      <c r="I48" s="18" t="s">
        <v>8</v>
      </c>
      <c r="J48" s="18"/>
      <c r="K48" s="33">
        <f>K46+K47</f>
        <v>49225</v>
      </c>
      <c r="L48" s="51">
        <f>L46+L47</f>
        <v>1</v>
      </c>
      <c r="M48" s="45"/>
      <c r="N48" s="27"/>
      <c r="O48" s="27"/>
      <c r="P48" s="27"/>
      <c r="Q48" s="27"/>
    </row>
    <row r="49" spans="1:17" x14ac:dyDescent="0.25">
      <c r="A49" s="28" t="s">
        <v>19</v>
      </c>
      <c r="B49" s="23">
        <f t="shared" si="1"/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48"/>
      <c r="I49" s="27"/>
      <c r="J49" s="27"/>
      <c r="K49" s="27"/>
      <c r="L49" s="27"/>
      <c r="M49" s="45"/>
      <c r="N49" s="27"/>
      <c r="O49" s="27"/>
      <c r="P49" s="27"/>
      <c r="Q49" s="27"/>
    </row>
    <row r="50" spans="1:17" x14ac:dyDescent="0.25">
      <c r="A50" s="28" t="s">
        <v>21</v>
      </c>
      <c r="B50" s="23">
        <f t="shared" si="1"/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48"/>
      <c r="I50" s="27"/>
      <c r="J50" s="27"/>
      <c r="K50" s="27"/>
      <c r="L50" s="27"/>
      <c r="M50" s="45"/>
      <c r="N50" s="52"/>
      <c r="O50" s="53"/>
      <c r="P50" s="27"/>
      <c r="Q50" s="27"/>
    </row>
    <row r="51" spans="1:17" x14ac:dyDescent="0.25">
      <c r="A51" s="28" t="s">
        <v>22</v>
      </c>
      <c r="B51" s="23">
        <f t="shared" si="1"/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48"/>
      <c r="I51" s="27"/>
      <c r="J51" s="27"/>
      <c r="K51" s="27"/>
      <c r="L51" s="27"/>
      <c r="M51" s="45"/>
      <c r="N51" s="52"/>
      <c r="O51" s="53"/>
      <c r="P51" s="27"/>
      <c r="Q51" s="27"/>
    </row>
    <row r="52" spans="1:17" ht="15" customHeight="1" x14ac:dyDescent="0.25">
      <c r="A52" s="28" t="s">
        <v>23</v>
      </c>
      <c r="B52" s="23">
        <f t="shared" si="1"/>
        <v>5608</v>
      </c>
      <c r="C52" s="24">
        <v>4350</v>
      </c>
      <c r="D52" s="24">
        <v>542</v>
      </c>
      <c r="E52" s="24">
        <v>608</v>
      </c>
      <c r="F52" s="24">
        <v>101</v>
      </c>
      <c r="G52" s="24">
        <v>7</v>
      </c>
      <c r="H52" s="48"/>
      <c r="I52" s="27"/>
      <c r="J52" s="27"/>
      <c r="K52" s="27"/>
      <c r="L52" s="27"/>
      <c r="M52" s="45"/>
      <c r="N52" s="52"/>
      <c r="O52" s="53"/>
      <c r="P52" s="27"/>
      <c r="Q52" s="27"/>
    </row>
    <row r="53" spans="1:17" ht="15" hidden="1" customHeight="1" x14ac:dyDescent="0.25">
      <c r="A53" s="28" t="s">
        <v>24</v>
      </c>
      <c r="B53" s="23">
        <f t="shared" si="1"/>
        <v>0</v>
      </c>
      <c r="C53" s="24"/>
      <c r="D53" s="24"/>
      <c r="E53" s="24"/>
      <c r="F53" s="24"/>
      <c r="G53" s="24"/>
      <c r="H53" s="48"/>
      <c r="I53" s="27"/>
      <c r="J53" s="27"/>
      <c r="K53" s="27"/>
      <c r="L53" s="27"/>
      <c r="M53" s="45"/>
      <c r="N53" s="52"/>
      <c r="O53" s="53"/>
      <c r="P53" s="27"/>
      <c r="Q53" s="27"/>
    </row>
    <row r="54" spans="1:17" ht="16.5" hidden="1" customHeight="1" x14ac:dyDescent="0.25">
      <c r="A54" s="28" t="s">
        <v>25</v>
      </c>
      <c r="B54" s="23">
        <f t="shared" si="1"/>
        <v>0</v>
      </c>
      <c r="C54" s="24"/>
      <c r="D54" s="24"/>
      <c r="E54" s="24"/>
      <c r="F54" s="24"/>
      <c r="G54" s="24"/>
      <c r="H54" s="48"/>
      <c r="I54" s="27"/>
      <c r="J54" s="27"/>
      <c r="K54" s="27"/>
      <c r="L54" s="27"/>
      <c r="M54" s="45"/>
      <c r="N54" s="52"/>
      <c r="O54" s="53"/>
      <c r="P54" s="27"/>
      <c r="Q54" s="27"/>
    </row>
    <row r="55" spans="1:17" ht="17.25" hidden="1" customHeight="1" x14ac:dyDescent="0.25">
      <c r="A55" s="28" t="s">
        <v>26</v>
      </c>
      <c r="B55" s="23">
        <f t="shared" si="1"/>
        <v>0</v>
      </c>
      <c r="C55" s="24"/>
      <c r="D55" s="24"/>
      <c r="E55" s="24"/>
      <c r="F55" s="24"/>
      <c r="G55" s="24"/>
      <c r="H55" s="48"/>
      <c r="I55" s="27"/>
      <c r="J55" s="27"/>
      <c r="K55" s="27"/>
      <c r="L55" s="27"/>
      <c r="M55" s="45"/>
      <c r="N55" s="52"/>
      <c r="O55" s="53"/>
      <c r="P55" s="27"/>
      <c r="Q55" s="27"/>
    </row>
    <row r="56" spans="1:17" ht="16.5" hidden="1" customHeight="1" x14ac:dyDescent="0.25">
      <c r="A56" s="28" t="s">
        <v>27</v>
      </c>
      <c r="B56" s="23">
        <f t="shared" si="1"/>
        <v>0</v>
      </c>
      <c r="C56" s="24"/>
      <c r="D56" s="24"/>
      <c r="E56" s="24"/>
      <c r="F56" s="24"/>
      <c r="G56" s="24"/>
      <c r="H56" s="48"/>
      <c r="I56" s="27"/>
      <c r="J56" s="27"/>
      <c r="K56" s="27"/>
      <c r="L56" s="27"/>
      <c r="M56" s="45"/>
      <c r="N56" s="52"/>
      <c r="O56" s="53"/>
      <c r="P56" s="27"/>
      <c r="Q56" s="27"/>
    </row>
    <row r="57" spans="1:17" ht="16.5" hidden="1" customHeight="1" x14ac:dyDescent="0.25">
      <c r="A57" s="49" t="s">
        <v>28</v>
      </c>
      <c r="B57" s="31">
        <f t="shared" si="1"/>
        <v>0</v>
      </c>
      <c r="C57" s="32"/>
      <c r="D57" s="32"/>
      <c r="E57" s="32"/>
      <c r="F57" s="32"/>
      <c r="G57" s="32"/>
      <c r="H57" s="48"/>
      <c r="I57" s="27"/>
      <c r="J57" s="27"/>
      <c r="K57" s="27"/>
      <c r="L57" s="27"/>
      <c r="M57" s="45"/>
      <c r="N57" s="52"/>
      <c r="O57" s="53"/>
      <c r="P57" s="27"/>
      <c r="Q57" s="27"/>
    </row>
    <row r="58" spans="1:17" x14ac:dyDescent="0.25">
      <c r="A58" s="18" t="s">
        <v>8</v>
      </c>
      <c r="B58" s="33">
        <f t="shared" ref="B58:G58" si="2">SUM(B46:B57)</f>
        <v>49225</v>
      </c>
      <c r="C58" s="33">
        <f t="shared" si="2"/>
        <v>37834</v>
      </c>
      <c r="D58" s="33">
        <f t="shared" si="2"/>
        <v>4612</v>
      </c>
      <c r="E58" s="33">
        <f t="shared" si="2"/>
        <v>5202</v>
      </c>
      <c r="F58" s="33">
        <f t="shared" si="2"/>
        <v>1487</v>
      </c>
      <c r="G58" s="33">
        <f t="shared" si="2"/>
        <v>90</v>
      </c>
      <c r="H58" s="46"/>
      <c r="M58" s="17"/>
      <c r="N58" s="54"/>
      <c r="O58" s="54"/>
      <c r="P58" s="27"/>
      <c r="Q58" s="27"/>
    </row>
    <row r="59" spans="1:17" ht="15.75" thickBot="1" x14ac:dyDescent="0.3">
      <c r="A59" s="55" t="s">
        <v>29</v>
      </c>
      <c r="B59" s="56">
        <f t="shared" ref="B59:G59" si="3">B58/$B58</f>
        <v>1</v>
      </c>
      <c r="C59" s="56">
        <f t="shared" si="3"/>
        <v>0.7685931945149822</v>
      </c>
      <c r="D59" s="56">
        <f t="shared" si="3"/>
        <v>9.3692229558151346E-2</v>
      </c>
      <c r="E59" s="56">
        <f t="shared" si="3"/>
        <v>0.1056780091416963</v>
      </c>
      <c r="F59" s="56">
        <f t="shared" si="3"/>
        <v>3.020822752666328E-2</v>
      </c>
      <c r="G59" s="56">
        <f t="shared" si="3"/>
        <v>1.8283392585068563E-3</v>
      </c>
      <c r="H59" s="46"/>
      <c r="M59" s="1"/>
      <c r="N59" s="1"/>
      <c r="O59" s="1"/>
      <c r="P59" s="54"/>
      <c r="Q59" s="1"/>
    </row>
    <row r="60" spans="1:17" ht="36.75" customHeight="1" x14ac:dyDescent="0.25">
      <c r="A60" s="17"/>
      <c r="B60" s="57"/>
      <c r="C60" s="57"/>
      <c r="D60" s="57"/>
      <c r="E60" s="57"/>
      <c r="F60" s="1"/>
      <c r="G60" s="58"/>
      <c r="H60" s="58"/>
      <c r="I60" s="1"/>
      <c r="J60" s="1"/>
      <c r="K60" s="1"/>
      <c r="L60" s="1"/>
      <c r="M60" s="1"/>
      <c r="N60" s="1"/>
      <c r="O60" s="1"/>
      <c r="P60" s="54"/>
      <c r="Q60" s="1"/>
    </row>
    <row r="61" spans="1:17" x14ac:dyDescent="0.25">
      <c r="A61" s="17"/>
      <c r="B61" s="57"/>
      <c r="C61" s="57"/>
      <c r="D61" s="57"/>
      <c r="E61" s="57"/>
      <c r="F61" s="1"/>
      <c r="G61" s="58"/>
      <c r="H61" s="58"/>
      <c r="I61" s="1"/>
      <c r="J61" s="1"/>
      <c r="K61" s="1"/>
      <c r="L61" s="1"/>
      <c r="M61" s="1"/>
      <c r="N61" s="1"/>
      <c r="O61" s="1"/>
      <c r="P61" s="54"/>
      <c r="Q61" s="1"/>
    </row>
    <row r="62" spans="1:17" ht="47.25" customHeight="1" x14ac:dyDescent="0.25">
      <c r="A62" s="17"/>
      <c r="B62" s="57"/>
      <c r="C62" s="57"/>
      <c r="D62" s="57"/>
      <c r="E62" s="57"/>
      <c r="F62" s="1"/>
      <c r="G62" s="58"/>
      <c r="H62" s="58"/>
      <c r="I62" s="1"/>
      <c r="J62" s="1"/>
      <c r="K62" s="1"/>
      <c r="L62" s="1"/>
      <c r="M62" s="1"/>
      <c r="N62" s="1"/>
      <c r="O62" s="1"/>
      <c r="P62" s="54"/>
      <c r="Q62" s="1"/>
    </row>
    <row r="63" spans="1:17" ht="3.75" customHeight="1" x14ac:dyDescent="0.25">
      <c r="A63" s="17"/>
      <c r="B63" s="57"/>
      <c r="C63" s="57"/>
      <c r="D63" s="57"/>
      <c r="E63" s="57"/>
      <c r="F63" s="1"/>
      <c r="G63" s="58"/>
      <c r="H63" s="58"/>
      <c r="I63" s="1"/>
      <c r="J63" s="1"/>
      <c r="K63" s="1"/>
      <c r="L63" s="1"/>
      <c r="M63" s="1"/>
      <c r="N63" s="1"/>
      <c r="O63" s="1"/>
      <c r="P63" s="54"/>
      <c r="Q63" s="1"/>
    </row>
    <row r="64" spans="1:17" ht="16.5" thickBot="1" x14ac:dyDescent="0.3">
      <c r="A64" s="59" t="s">
        <v>41</v>
      </c>
      <c r="B64" s="59"/>
      <c r="C64" s="59"/>
      <c r="D64" s="59"/>
      <c r="E64" s="59"/>
      <c r="F64" s="59"/>
      <c r="G64" s="59"/>
      <c r="H64" s="59"/>
      <c r="I64" s="59"/>
      <c r="J64" s="59"/>
      <c r="K64" s="60"/>
      <c r="L64" s="60"/>
      <c r="M64" s="60"/>
      <c r="N64" s="60"/>
      <c r="O64" s="60"/>
      <c r="P64" s="60"/>
      <c r="Q64" s="16"/>
    </row>
    <row r="65" spans="1:17" ht="3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31.5" customHeight="1" x14ac:dyDescent="0.25">
      <c r="A66" s="61" t="s">
        <v>42</v>
      </c>
      <c r="B66" s="19" t="s">
        <v>8</v>
      </c>
      <c r="C66" s="21" t="s">
        <v>43</v>
      </c>
      <c r="D66" s="21" t="s">
        <v>44</v>
      </c>
      <c r="E66" s="21" t="s">
        <v>45</v>
      </c>
      <c r="F66" s="21" t="s">
        <v>46</v>
      </c>
      <c r="G66" s="21" t="s">
        <v>47</v>
      </c>
      <c r="H66" s="21" t="s">
        <v>48</v>
      </c>
      <c r="I66" s="21" t="s">
        <v>49</v>
      </c>
      <c r="J66" s="21" t="s">
        <v>50</v>
      </c>
      <c r="K66" s="1"/>
      <c r="L66" s="1"/>
      <c r="M66" s="62" t="s">
        <v>51</v>
      </c>
      <c r="N66" s="63">
        <f>C79+D79</f>
        <v>7934</v>
      </c>
      <c r="O66" s="64">
        <f>N66/N$79</f>
        <v>0.16117826307770441</v>
      </c>
      <c r="P66" s="65"/>
      <c r="Q66" s="1"/>
    </row>
    <row r="67" spans="1:17" x14ac:dyDescent="0.25">
      <c r="A67" s="22" t="s">
        <v>13</v>
      </c>
      <c r="B67" s="23">
        <f t="shared" ref="B67:B78" si="4">SUM(C67:J67)</f>
        <v>18466</v>
      </c>
      <c r="C67" s="24">
        <v>962</v>
      </c>
      <c r="D67" s="24">
        <v>1992</v>
      </c>
      <c r="E67" s="24">
        <v>2230</v>
      </c>
      <c r="F67" s="24">
        <v>2934</v>
      </c>
      <c r="G67" s="24">
        <v>4159</v>
      </c>
      <c r="H67" s="24">
        <v>3064</v>
      </c>
      <c r="I67" s="24">
        <v>1928</v>
      </c>
      <c r="J67" s="24">
        <v>1197</v>
      </c>
      <c r="K67" s="27"/>
      <c r="L67" s="27"/>
      <c r="M67" s="62" t="s">
        <v>52</v>
      </c>
      <c r="N67" s="63">
        <f>E79</f>
        <v>6330</v>
      </c>
      <c r="O67" s="64">
        <f>N67/N$79</f>
        <v>0.12859319451498222</v>
      </c>
      <c r="P67" s="66"/>
      <c r="Q67" s="27"/>
    </row>
    <row r="68" spans="1:17" x14ac:dyDescent="0.25">
      <c r="A68" s="28" t="s">
        <v>15</v>
      </c>
      <c r="B68" s="67">
        <f t="shared" si="4"/>
        <v>17181</v>
      </c>
      <c r="C68" s="24">
        <v>902</v>
      </c>
      <c r="D68" s="24">
        <v>2006</v>
      </c>
      <c r="E68" s="24">
        <v>2197</v>
      </c>
      <c r="F68" s="24">
        <v>2716</v>
      </c>
      <c r="G68" s="24">
        <v>3716</v>
      </c>
      <c r="H68" s="24">
        <v>2858</v>
      </c>
      <c r="I68" s="24">
        <v>1695</v>
      </c>
      <c r="J68" s="24">
        <v>1091</v>
      </c>
      <c r="K68" s="27"/>
      <c r="L68" s="27"/>
      <c r="M68" s="62" t="s">
        <v>53</v>
      </c>
      <c r="N68" s="63">
        <f>F79+G79+H79+I79</f>
        <v>31822</v>
      </c>
      <c r="O68" s="64">
        <f>N68/N$79</f>
        <v>0.64646013204672426</v>
      </c>
      <c r="P68" s="66"/>
      <c r="Q68" s="27"/>
    </row>
    <row r="69" spans="1:17" x14ac:dyDescent="0.25">
      <c r="A69" s="28" t="s">
        <v>17</v>
      </c>
      <c r="B69" s="67">
        <f t="shared" si="4"/>
        <v>7970</v>
      </c>
      <c r="C69" s="24">
        <v>435</v>
      </c>
      <c r="D69" s="24">
        <v>804</v>
      </c>
      <c r="E69" s="24">
        <v>1025</v>
      </c>
      <c r="F69" s="24">
        <v>1207</v>
      </c>
      <c r="G69" s="24">
        <v>1795</v>
      </c>
      <c r="H69" s="24">
        <v>1353</v>
      </c>
      <c r="I69" s="24">
        <v>858</v>
      </c>
      <c r="J69" s="24">
        <v>493</v>
      </c>
      <c r="K69" s="27"/>
      <c r="L69" s="27"/>
      <c r="M69" s="62" t="s">
        <v>54</v>
      </c>
      <c r="N69" s="63">
        <f>J79</f>
        <v>3139</v>
      </c>
      <c r="O69" s="64">
        <f>N69/N$79</f>
        <v>6.3768410360589126E-2</v>
      </c>
      <c r="P69" s="66"/>
      <c r="Q69" s="27"/>
    </row>
    <row r="70" spans="1:17" x14ac:dyDescent="0.25">
      <c r="A70" s="28" t="s">
        <v>19</v>
      </c>
      <c r="B70" s="67">
        <f t="shared" si="4"/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7"/>
      <c r="L70" s="27"/>
      <c r="P70" s="66"/>
      <c r="Q70" s="27"/>
    </row>
    <row r="71" spans="1:17" x14ac:dyDescent="0.25">
      <c r="A71" s="28" t="s">
        <v>21</v>
      </c>
      <c r="B71" s="67">
        <f t="shared" si="4"/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68"/>
      <c r="L71" s="68"/>
      <c r="M71" s="69"/>
      <c r="N71" s="69"/>
      <c r="O71" s="70"/>
      <c r="P71" s="66"/>
      <c r="Q71" s="27"/>
    </row>
    <row r="72" spans="1:17" x14ac:dyDescent="0.25">
      <c r="A72" s="28" t="s">
        <v>22</v>
      </c>
      <c r="B72" s="67">
        <f t="shared" si="4"/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68"/>
      <c r="L72" s="68"/>
      <c r="M72" s="62"/>
      <c r="N72" s="69"/>
      <c r="O72" s="70"/>
      <c r="P72" s="64"/>
      <c r="Q72" s="27"/>
    </row>
    <row r="73" spans="1:17" x14ac:dyDescent="0.25">
      <c r="A73" s="28" t="s">
        <v>23</v>
      </c>
      <c r="B73" s="67">
        <f t="shared" si="4"/>
        <v>5608</v>
      </c>
      <c r="C73" s="24">
        <v>274</v>
      </c>
      <c r="D73" s="24">
        <v>559</v>
      </c>
      <c r="E73" s="24">
        <v>878</v>
      </c>
      <c r="F73" s="24">
        <v>846</v>
      </c>
      <c r="G73" s="24">
        <v>1184</v>
      </c>
      <c r="H73" s="24">
        <v>943</v>
      </c>
      <c r="I73" s="24">
        <v>566</v>
      </c>
      <c r="J73" s="24">
        <v>358</v>
      </c>
      <c r="K73" s="68"/>
      <c r="L73" s="68"/>
      <c r="M73" s="62"/>
      <c r="N73" s="69"/>
      <c r="O73" s="70"/>
      <c r="P73" s="64"/>
      <c r="Q73" s="27"/>
    </row>
    <row r="74" spans="1:17" hidden="1" x14ac:dyDescent="0.25">
      <c r="A74" s="71" t="s">
        <v>24</v>
      </c>
      <c r="B74" s="72">
        <f t="shared" si="4"/>
        <v>0</v>
      </c>
      <c r="C74" s="73"/>
      <c r="D74" s="73"/>
      <c r="E74" s="73"/>
      <c r="F74" s="73"/>
      <c r="G74" s="73"/>
      <c r="H74" s="73"/>
      <c r="I74" s="73"/>
      <c r="J74" s="73"/>
      <c r="K74" s="68"/>
      <c r="L74" s="68"/>
      <c r="M74" s="62"/>
      <c r="N74" s="69"/>
      <c r="O74" s="70"/>
      <c r="P74" s="64"/>
      <c r="Q74" s="27"/>
    </row>
    <row r="75" spans="1:17" hidden="1" x14ac:dyDescent="0.25">
      <c r="A75" s="74" t="s">
        <v>25</v>
      </c>
      <c r="B75" s="75">
        <f t="shared" si="4"/>
        <v>0</v>
      </c>
      <c r="C75" s="76"/>
      <c r="D75" s="76"/>
      <c r="E75" s="76"/>
      <c r="F75" s="76"/>
      <c r="G75" s="76"/>
      <c r="H75" s="76"/>
      <c r="I75" s="76"/>
      <c r="J75" s="76"/>
      <c r="K75" s="27"/>
      <c r="L75" s="27"/>
      <c r="M75" s="62"/>
      <c r="N75" s="69"/>
      <c r="O75" s="70"/>
      <c r="P75" s="64"/>
      <c r="Q75" s="27"/>
    </row>
    <row r="76" spans="1:17" hidden="1" x14ac:dyDescent="0.25">
      <c r="A76" s="74" t="s">
        <v>26</v>
      </c>
      <c r="B76" s="75">
        <f t="shared" si="4"/>
        <v>0</v>
      </c>
      <c r="C76" s="76"/>
      <c r="D76" s="76"/>
      <c r="E76" s="76"/>
      <c r="F76" s="76"/>
      <c r="G76" s="76"/>
      <c r="H76" s="76"/>
      <c r="I76" s="76"/>
      <c r="J76" s="76"/>
      <c r="K76" s="27"/>
      <c r="L76" s="27"/>
      <c r="M76" s="62"/>
      <c r="N76" s="69"/>
      <c r="O76" s="70"/>
      <c r="P76" s="64"/>
      <c r="Q76" s="27"/>
    </row>
    <row r="77" spans="1:17" hidden="1" x14ac:dyDescent="0.25">
      <c r="A77" s="74" t="s">
        <v>27</v>
      </c>
      <c r="B77" s="75">
        <f t="shared" si="4"/>
        <v>0</v>
      </c>
      <c r="C77" s="76"/>
      <c r="D77" s="76"/>
      <c r="E77" s="76"/>
      <c r="F77" s="76"/>
      <c r="G77" s="76"/>
      <c r="H77" s="76"/>
      <c r="I77" s="76"/>
      <c r="J77" s="76"/>
      <c r="K77" s="27"/>
      <c r="L77" s="27"/>
      <c r="M77" s="62"/>
      <c r="N77" s="69"/>
      <c r="O77" s="70"/>
      <c r="P77" s="64"/>
      <c r="Q77" s="27"/>
    </row>
    <row r="78" spans="1:17" hidden="1" x14ac:dyDescent="0.25">
      <c r="A78" s="49" t="s">
        <v>28</v>
      </c>
      <c r="B78" s="77">
        <f t="shared" si="4"/>
        <v>0</v>
      </c>
      <c r="C78" s="32"/>
      <c r="D78" s="32"/>
      <c r="E78" s="32"/>
      <c r="F78" s="32"/>
      <c r="G78" s="32"/>
      <c r="H78" s="32"/>
      <c r="I78" s="32"/>
      <c r="J78" s="32"/>
      <c r="K78" s="27"/>
      <c r="L78" s="27"/>
      <c r="M78" s="62"/>
      <c r="N78" s="69"/>
      <c r="O78" s="70"/>
      <c r="P78" s="64"/>
      <c r="Q78" s="27"/>
    </row>
    <row r="79" spans="1:17" x14ac:dyDescent="0.25">
      <c r="A79" s="18" t="s">
        <v>8</v>
      </c>
      <c r="B79" s="33">
        <f t="shared" ref="B79:J79" si="5">SUM(B67:B78)</f>
        <v>49225</v>
      </c>
      <c r="C79" s="33">
        <f t="shared" si="5"/>
        <v>2573</v>
      </c>
      <c r="D79" s="33">
        <f t="shared" si="5"/>
        <v>5361</v>
      </c>
      <c r="E79" s="33">
        <f t="shared" si="5"/>
        <v>6330</v>
      </c>
      <c r="F79" s="33">
        <f t="shared" si="5"/>
        <v>7703</v>
      </c>
      <c r="G79" s="33">
        <f t="shared" si="5"/>
        <v>10854</v>
      </c>
      <c r="H79" s="33">
        <f t="shared" si="5"/>
        <v>8218</v>
      </c>
      <c r="I79" s="33">
        <f t="shared" si="5"/>
        <v>5047</v>
      </c>
      <c r="J79" s="33">
        <f t="shared" si="5"/>
        <v>3139</v>
      </c>
      <c r="K79" s="27"/>
      <c r="L79" s="27"/>
      <c r="M79" s="69" t="s">
        <v>8</v>
      </c>
      <c r="N79" s="63">
        <f>SUM(N66:N78)</f>
        <v>49225</v>
      </c>
      <c r="O79" s="78">
        <f>N79/N$79</f>
        <v>1</v>
      </c>
      <c r="P79" s="69"/>
      <c r="Q79" s="27"/>
    </row>
    <row r="80" spans="1:17" ht="15.75" thickBot="1" x14ac:dyDescent="0.3">
      <c r="A80" s="34" t="s">
        <v>29</v>
      </c>
      <c r="B80" s="35">
        <f t="shared" ref="B80:J80" si="6">B79/$B79</f>
        <v>1</v>
      </c>
      <c r="C80" s="35">
        <f t="shared" si="6"/>
        <v>5.227018791264601E-2</v>
      </c>
      <c r="D80" s="35">
        <f t="shared" si="6"/>
        <v>0.1089080751650584</v>
      </c>
      <c r="E80" s="35">
        <f t="shared" si="6"/>
        <v>0.12859319451498222</v>
      </c>
      <c r="F80" s="35">
        <f t="shared" si="6"/>
        <v>0.15648552564753682</v>
      </c>
      <c r="G80" s="35">
        <f t="shared" si="6"/>
        <v>0.22049771457592687</v>
      </c>
      <c r="H80" s="35">
        <f t="shared" si="6"/>
        <v>0.16694768918232605</v>
      </c>
      <c r="I80" s="35">
        <f t="shared" si="6"/>
        <v>0.10252920264093449</v>
      </c>
      <c r="J80" s="35">
        <f t="shared" si="6"/>
        <v>6.3768410360589126E-2</v>
      </c>
      <c r="K80" s="27"/>
      <c r="L80" s="27"/>
      <c r="P80" s="69"/>
      <c r="Q80" s="27"/>
    </row>
    <row r="81" spans="1:17" x14ac:dyDescent="0.25">
      <c r="B81" s="79"/>
      <c r="C81" s="1"/>
      <c r="D81" s="1"/>
      <c r="E81" s="1"/>
      <c r="F81" s="79"/>
      <c r="G81" s="79"/>
      <c r="H81" s="79"/>
      <c r="I81" s="79"/>
      <c r="J81" s="1"/>
      <c r="K81" s="1"/>
      <c r="L81" s="80"/>
      <c r="P81" s="80"/>
      <c r="Q81" s="27"/>
    </row>
    <row r="82" spans="1:17" x14ac:dyDescent="0.25">
      <c r="K82" s="1"/>
      <c r="L82" s="80"/>
      <c r="M82" s="1"/>
      <c r="N82" s="1"/>
      <c r="O82" s="1"/>
      <c r="P82" s="80"/>
      <c r="Q82" s="27"/>
    </row>
    <row r="83" spans="1:17" x14ac:dyDescent="0.25">
      <c r="K83" s="1"/>
      <c r="L83" s="80"/>
      <c r="M83" s="1"/>
      <c r="N83" s="1"/>
      <c r="O83" s="1"/>
      <c r="P83" s="80"/>
      <c r="Q83" s="27"/>
    </row>
    <row r="84" spans="1:17" x14ac:dyDescent="0.25">
      <c r="K84" s="1"/>
      <c r="L84" s="80"/>
      <c r="M84" s="1"/>
      <c r="N84" s="1"/>
      <c r="O84" s="1"/>
      <c r="P84" s="80"/>
      <c r="Q84" s="27"/>
    </row>
    <row r="85" spans="1:17" x14ac:dyDescent="0.25">
      <c r="A85" s="81"/>
      <c r="B85" s="79"/>
      <c r="C85" s="1"/>
      <c r="D85" s="1"/>
      <c r="E85" s="1"/>
      <c r="F85" s="79"/>
      <c r="G85" s="79"/>
      <c r="H85" s="79"/>
      <c r="I85" s="79"/>
      <c r="J85" s="1"/>
      <c r="K85" s="1"/>
      <c r="L85" s="80"/>
      <c r="M85" s="1"/>
      <c r="N85" s="1"/>
      <c r="O85" s="1"/>
      <c r="P85" s="80"/>
      <c r="Q85" s="27"/>
    </row>
    <row r="86" spans="1:17" x14ac:dyDescent="0.25">
      <c r="A86" s="81" t="s">
        <v>55</v>
      </c>
      <c r="B86" s="79"/>
      <c r="C86" s="1"/>
      <c r="D86" s="1"/>
      <c r="E86" s="1"/>
      <c r="F86" s="79"/>
      <c r="G86" s="79"/>
      <c r="H86" s="79"/>
      <c r="I86" s="79"/>
      <c r="J86" s="1"/>
      <c r="K86" s="1"/>
      <c r="L86" s="80"/>
      <c r="M86" s="1"/>
      <c r="N86" s="1"/>
      <c r="O86" s="1"/>
      <c r="P86" s="80"/>
      <c r="Q86" s="27"/>
    </row>
    <row r="87" spans="1:17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1"/>
      <c r="L87" s="80"/>
      <c r="M87" s="1"/>
      <c r="N87" s="1"/>
      <c r="O87" s="1"/>
      <c r="P87" s="80"/>
      <c r="Q87" s="27"/>
    </row>
    <row r="88" spans="1:17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1"/>
      <c r="L88" s="80"/>
      <c r="M88" s="1"/>
      <c r="N88" s="1"/>
      <c r="O88" s="1"/>
      <c r="P88" s="80"/>
      <c r="Q88" s="27"/>
    </row>
    <row r="89" spans="1:17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1"/>
      <c r="L89" s="80"/>
      <c r="M89" s="1"/>
      <c r="N89" s="1"/>
      <c r="O89" s="1"/>
      <c r="P89" s="80"/>
      <c r="Q89" s="27"/>
    </row>
    <row r="90" spans="1:17" ht="3.75" customHeight="1" x14ac:dyDescent="0.25">
      <c r="A90" s="81"/>
      <c r="B90" s="79"/>
      <c r="C90" s="1"/>
      <c r="D90" s="1"/>
      <c r="E90" s="1"/>
      <c r="F90" s="79"/>
      <c r="G90" s="79"/>
      <c r="H90" s="79"/>
      <c r="I90" s="79"/>
      <c r="J90" s="1"/>
      <c r="K90" s="1"/>
      <c r="L90" s="65"/>
      <c r="M90" s="66"/>
      <c r="N90" s="83"/>
      <c r="O90" s="84"/>
      <c r="P90" s="65"/>
      <c r="Q90" s="27"/>
    </row>
    <row r="91" spans="1:17" ht="16.5" customHeight="1" thickBot="1" x14ac:dyDescent="0.3">
      <c r="A91" s="59" t="s">
        <v>56</v>
      </c>
      <c r="B91" s="40"/>
      <c r="C91" s="40"/>
      <c r="D91" s="40"/>
      <c r="E91" s="40"/>
      <c r="F91" s="40"/>
      <c r="G91" s="1"/>
      <c r="H91" s="14" t="s">
        <v>57</v>
      </c>
      <c r="I91" s="40"/>
      <c r="J91" s="40"/>
      <c r="K91" s="40"/>
      <c r="L91" s="85"/>
      <c r="M91" s="85"/>
      <c r="N91" s="85"/>
      <c r="O91" s="85"/>
      <c r="P91" s="85"/>
      <c r="Q91" s="14"/>
    </row>
    <row r="92" spans="1:17" ht="3.75" customHeight="1" x14ac:dyDescent="0.2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1"/>
    </row>
    <row r="93" spans="1:17" ht="34.5" customHeight="1" x14ac:dyDescent="0.25">
      <c r="A93" s="87" t="s">
        <v>7</v>
      </c>
      <c r="B93" s="88" t="s">
        <v>8</v>
      </c>
      <c r="C93" s="89" t="s">
        <v>58</v>
      </c>
      <c r="D93" s="90" t="s">
        <v>59</v>
      </c>
      <c r="E93" s="90" t="s">
        <v>60</v>
      </c>
      <c r="F93" s="90" t="s">
        <v>61</v>
      </c>
      <c r="G93" s="91"/>
      <c r="H93" s="87" t="s">
        <v>7</v>
      </c>
      <c r="I93" s="89" t="s">
        <v>62</v>
      </c>
      <c r="J93" s="89" t="s">
        <v>8</v>
      </c>
      <c r="K93" s="90" t="s">
        <v>63</v>
      </c>
      <c r="L93" s="90"/>
      <c r="M93" s="90"/>
      <c r="N93" s="90" t="s">
        <v>8</v>
      </c>
      <c r="O93" s="90" t="s">
        <v>64</v>
      </c>
      <c r="P93" s="90"/>
      <c r="Q93" s="90"/>
    </row>
    <row r="94" spans="1:17" ht="16.5" x14ac:dyDescent="0.25">
      <c r="A94" s="87"/>
      <c r="B94" s="88"/>
      <c r="C94" s="89"/>
      <c r="D94" s="88"/>
      <c r="E94" s="88"/>
      <c r="F94" s="88"/>
      <c r="G94" s="91"/>
      <c r="H94" s="87"/>
      <c r="I94" s="89"/>
      <c r="J94" s="89"/>
      <c r="K94" s="92" t="s">
        <v>65</v>
      </c>
      <c r="L94" s="92" t="s">
        <v>66</v>
      </c>
      <c r="M94" s="92" t="s">
        <v>67</v>
      </c>
      <c r="N94" s="90"/>
      <c r="O94" s="93" t="s">
        <v>65</v>
      </c>
      <c r="P94" s="93" t="s">
        <v>66</v>
      </c>
      <c r="Q94" s="93" t="s">
        <v>67</v>
      </c>
    </row>
    <row r="95" spans="1:17" ht="15" customHeight="1" x14ac:dyDescent="0.25">
      <c r="A95" s="94" t="s">
        <v>13</v>
      </c>
      <c r="B95" s="23">
        <f t="shared" ref="B95:B106" si="7">SUM(C95:F95)</f>
        <v>18466</v>
      </c>
      <c r="C95" s="24">
        <v>93</v>
      </c>
      <c r="D95" s="24">
        <v>9371</v>
      </c>
      <c r="E95" s="24">
        <v>7292</v>
      </c>
      <c r="F95" s="24">
        <v>1710</v>
      </c>
      <c r="G95" s="95"/>
      <c r="H95" s="94" t="s">
        <v>13</v>
      </c>
      <c r="I95" s="96">
        <v>252</v>
      </c>
      <c r="J95" s="23">
        <f t="shared" ref="J95:J106" si="8">K95+L95+M95</f>
        <v>756</v>
      </c>
      <c r="K95" s="97">
        <v>464</v>
      </c>
      <c r="L95" s="97">
        <v>283</v>
      </c>
      <c r="M95" s="97">
        <v>9</v>
      </c>
      <c r="N95" s="23">
        <f t="shared" ref="N95:N106" si="9">O95+P95+Q95</f>
        <v>3</v>
      </c>
      <c r="O95" s="97">
        <v>1</v>
      </c>
      <c r="P95" s="97">
        <v>2</v>
      </c>
      <c r="Q95" s="97">
        <v>0</v>
      </c>
    </row>
    <row r="96" spans="1:17" x14ac:dyDescent="0.25">
      <c r="A96" s="28" t="s">
        <v>15</v>
      </c>
      <c r="B96" s="67">
        <f t="shared" si="7"/>
        <v>17181</v>
      </c>
      <c r="C96" s="24">
        <v>99</v>
      </c>
      <c r="D96" s="24">
        <v>8504</v>
      </c>
      <c r="E96" s="24">
        <v>6825</v>
      </c>
      <c r="F96" s="24">
        <v>1753</v>
      </c>
      <c r="G96" s="95"/>
      <c r="H96" s="28" t="s">
        <v>15</v>
      </c>
      <c r="I96" s="96">
        <v>302</v>
      </c>
      <c r="J96" s="67">
        <f t="shared" si="8"/>
        <v>723</v>
      </c>
      <c r="K96" s="97">
        <v>465</v>
      </c>
      <c r="L96" s="97">
        <v>247</v>
      </c>
      <c r="M96" s="97">
        <v>11</v>
      </c>
      <c r="N96" s="67">
        <f t="shared" si="9"/>
        <v>2</v>
      </c>
      <c r="O96" s="97">
        <v>1</v>
      </c>
      <c r="P96" s="97">
        <v>1</v>
      </c>
      <c r="Q96" s="97">
        <v>0</v>
      </c>
    </row>
    <row r="97" spans="1:17" x14ac:dyDescent="0.25">
      <c r="A97" s="98" t="s">
        <v>17</v>
      </c>
      <c r="B97" s="67">
        <f t="shared" si="7"/>
        <v>7970</v>
      </c>
      <c r="C97" s="24">
        <v>44</v>
      </c>
      <c r="D97" s="24">
        <v>4026</v>
      </c>
      <c r="E97" s="24">
        <v>3093</v>
      </c>
      <c r="F97" s="24">
        <v>807</v>
      </c>
      <c r="G97" s="95"/>
      <c r="H97" s="98" t="s">
        <v>17</v>
      </c>
      <c r="I97" s="96">
        <v>107</v>
      </c>
      <c r="J97" s="67">
        <f t="shared" si="8"/>
        <v>367</v>
      </c>
      <c r="K97" s="97">
        <v>228</v>
      </c>
      <c r="L97" s="97">
        <v>132</v>
      </c>
      <c r="M97" s="97">
        <v>7</v>
      </c>
      <c r="N97" s="67">
        <f t="shared" si="9"/>
        <v>3</v>
      </c>
      <c r="O97" s="97">
        <v>3</v>
      </c>
      <c r="P97" s="97">
        <v>0</v>
      </c>
      <c r="Q97" s="97">
        <v>0</v>
      </c>
    </row>
    <row r="98" spans="1:17" x14ac:dyDescent="0.25">
      <c r="A98" s="28" t="s">
        <v>19</v>
      </c>
      <c r="B98" s="67">
        <f t="shared" si="7"/>
        <v>0</v>
      </c>
      <c r="C98" s="24">
        <v>0</v>
      </c>
      <c r="D98" s="24">
        <v>0</v>
      </c>
      <c r="E98" s="24">
        <v>0</v>
      </c>
      <c r="F98" s="24">
        <v>0</v>
      </c>
      <c r="G98" s="95"/>
      <c r="H98" s="28" t="s">
        <v>19</v>
      </c>
      <c r="I98" s="96">
        <v>0</v>
      </c>
      <c r="J98" s="67">
        <f t="shared" si="8"/>
        <v>0</v>
      </c>
      <c r="K98" s="97">
        <v>0</v>
      </c>
      <c r="L98" s="97">
        <v>0</v>
      </c>
      <c r="M98" s="97">
        <v>0</v>
      </c>
      <c r="N98" s="67">
        <f t="shared" si="9"/>
        <v>0</v>
      </c>
      <c r="O98" s="97">
        <v>0</v>
      </c>
      <c r="P98" s="97">
        <v>0</v>
      </c>
      <c r="Q98" s="97">
        <v>0</v>
      </c>
    </row>
    <row r="99" spans="1:17" x14ac:dyDescent="0.25">
      <c r="A99" s="98" t="s">
        <v>21</v>
      </c>
      <c r="B99" s="67">
        <f t="shared" si="7"/>
        <v>0</v>
      </c>
      <c r="C99" s="24">
        <v>0</v>
      </c>
      <c r="D99" s="24">
        <v>0</v>
      </c>
      <c r="E99" s="24">
        <v>0</v>
      </c>
      <c r="F99" s="24">
        <v>0</v>
      </c>
      <c r="G99" s="95"/>
      <c r="H99" s="98" t="s">
        <v>21</v>
      </c>
      <c r="I99" s="96">
        <v>0</v>
      </c>
      <c r="J99" s="67">
        <f t="shared" si="8"/>
        <v>0</v>
      </c>
      <c r="K99" s="97">
        <v>0</v>
      </c>
      <c r="L99" s="97">
        <v>0</v>
      </c>
      <c r="M99" s="97">
        <v>0</v>
      </c>
      <c r="N99" s="99">
        <f t="shared" si="9"/>
        <v>0</v>
      </c>
      <c r="O99" s="97">
        <v>0</v>
      </c>
      <c r="P99" s="97">
        <v>0</v>
      </c>
      <c r="Q99" s="97">
        <v>0</v>
      </c>
    </row>
    <row r="100" spans="1:17" x14ac:dyDescent="0.25">
      <c r="A100" s="28" t="s">
        <v>22</v>
      </c>
      <c r="B100" s="67">
        <f t="shared" si="7"/>
        <v>0</v>
      </c>
      <c r="C100" s="24">
        <v>0</v>
      </c>
      <c r="D100" s="24">
        <v>0</v>
      </c>
      <c r="E100" s="24">
        <v>0</v>
      </c>
      <c r="F100" s="24">
        <v>0</v>
      </c>
      <c r="G100" s="95"/>
      <c r="H100" s="28" t="s">
        <v>22</v>
      </c>
      <c r="I100" s="96">
        <v>0</v>
      </c>
      <c r="J100" s="67">
        <f t="shared" si="8"/>
        <v>0</v>
      </c>
      <c r="K100" s="97">
        <v>0</v>
      </c>
      <c r="L100" s="97">
        <v>0</v>
      </c>
      <c r="M100" s="97">
        <v>0</v>
      </c>
      <c r="N100" s="67">
        <f t="shared" si="9"/>
        <v>0</v>
      </c>
      <c r="O100" s="97">
        <v>0</v>
      </c>
      <c r="P100" s="97">
        <v>0</v>
      </c>
      <c r="Q100" s="97">
        <v>0</v>
      </c>
    </row>
    <row r="101" spans="1:17" x14ac:dyDescent="0.25">
      <c r="A101" s="98" t="s">
        <v>23</v>
      </c>
      <c r="B101" s="67">
        <f t="shared" si="7"/>
        <v>5608</v>
      </c>
      <c r="C101" s="24">
        <v>19</v>
      </c>
      <c r="D101" s="24">
        <v>2545</v>
      </c>
      <c r="E101" s="24">
        <v>2296</v>
      </c>
      <c r="F101" s="24">
        <v>748</v>
      </c>
      <c r="G101" s="95"/>
      <c r="H101" s="28" t="s">
        <v>23</v>
      </c>
      <c r="I101" s="96">
        <v>98</v>
      </c>
      <c r="J101" s="67">
        <f t="shared" si="8"/>
        <v>380</v>
      </c>
      <c r="K101" s="97">
        <v>291</v>
      </c>
      <c r="L101" s="97">
        <v>87</v>
      </c>
      <c r="M101" s="97">
        <v>2</v>
      </c>
      <c r="N101" s="67">
        <f t="shared" si="9"/>
        <v>2</v>
      </c>
      <c r="O101" s="97">
        <v>2</v>
      </c>
      <c r="P101" s="97">
        <v>0</v>
      </c>
      <c r="Q101" s="97">
        <v>0</v>
      </c>
    </row>
    <row r="102" spans="1:17" hidden="1" x14ac:dyDescent="0.25">
      <c r="A102" s="28" t="s">
        <v>24</v>
      </c>
      <c r="B102" s="67">
        <f t="shared" si="7"/>
        <v>0</v>
      </c>
      <c r="C102" s="24"/>
      <c r="D102" s="24"/>
      <c r="E102" s="24"/>
      <c r="F102" s="24"/>
      <c r="G102" s="95"/>
      <c r="H102" s="28" t="s">
        <v>24</v>
      </c>
      <c r="I102" s="96"/>
      <c r="J102" s="67">
        <f t="shared" si="8"/>
        <v>0</v>
      </c>
      <c r="K102" s="97"/>
      <c r="L102" s="97"/>
      <c r="M102" s="97"/>
      <c r="N102" s="67">
        <f t="shared" si="9"/>
        <v>0</v>
      </c>
      <c r="O102" s="97"/>
      <c r="P102" s="97"/>
      <c r="Q102" s="97"/>
    </row>
    <row r="103" spans="1:17" ht="14.25" hidden="1" customHeight="1" x14ac:dyDescent="0.25">
      <c r="A103" s="98" t="s">
        <v>25</v>
      </c>
      <c r="B103" s="67">
        <f t="shared" si="7"/>
        <v>0</v>
      </c>
      <c r="C103" s="24"/>
      <c r="D103" s="24"/>
      <c r="E103" s="24"/>
      <c r="F103" s="24"/>
      <c r="G103" s="95"/>
      <c r="H103" s="28" t="s">
        <v>25</v>
      </c>
      <c r="I103" s="96"/>
      <c r="J103" s="67">
        <f t="shared" si="8"/>
        <v>0</v>
      </c>
      <c r="K103" s="97"/>
      <c r="L103" s="97"/>
      <c r="M103" s="97"/>
      <c r="N103" s="67">
        <f t="shared" si="9"/>
        <v>0</v>
      </c>
      <c r="O103" s="97"/>
      <c r="P103" s="97"/>
      <c r="Q103" s="97"/>
    </row>
    <row r="104" spans="1:17" ht="15.75" hidden="1" customHeight="1" x14ac:dyDescent="0.25">
      <c r="A104" s="98" t="s">
        <v>26</v>
      </c>
      <c r="B104" s="67">
        <f t="shared" si="7"/>
        <v>0</v>
      </c>
      <c r="C104" s="24"/>
      <c r="D104" s="24"/>
      <c r="E104" s="24"/>
      <c r="F104" s="24"/>
      <c r="G104" s="91"/>
      <c r="H104" s="28" t="s">
        <v>26</v>
      </c>
      <c r="I104" s="96"/>
      <c r="J104" s="67">
        <f t="shared" si="8"/>
        <v>0</v>
      </c>
      <c r="K104" s="97"/>
      <c r="L104" s="97"/>
      <c r="M104" s="97"/>
      <c r="N104" s="67">
        <f t="shared" si="9"/>
        <v>0</v>
      </c>
      <c r="O104" s="97"/>
      <c r="P104" s="97"/>
      <c r="Q104" s="97"/>
    </row>
    <row r="105" spans="1:17" ht="15" hidden="1" customHeight="1" x14ac:dyDescent="0.25">
      <c r="A105" s="98" t="s">
        <v>27</v>
      </c>
      <c r="B105" s="67">
        <f t="shared" si="7"/>
        <v>0</v>
      </c>
      <c r="C105" s="24"/>
      <c r="D105" s="24"/>
      <c r="E105" s="24"/>
      <c r="F105" s="24"/>
      <c r="G105" s="91"/>
      <c r="H105" s="28" t="s">
        <v>27</v>
      </c>
      <c r="I105" s="96"/>
      <c r="J105" s="67">
        <f t="shared" si="8"/>
        <v>0</v>
      </c>
      <c r="K105" s="97"/>
      <c r="L105" s="97"/>
      <c r="M105" s="97"/>
      <c r="N105" s="67">
        <f t="shared" si="9"/>
        <v>0</v>
      </c>
      <c r="O105" s="97"/>
      <c r="P105" s="97"/>
      <c r="Q105" s="97"/>
    </row>
    <row r="106" spans="1:17" ht="15" hidden="1" customHeight="1" x14ac:dyDescent="0.25">
      <c r="A106" s="98" t="s">
        <v>28</v>
      </c>
      <c r="B106" s="67">
        <f t="shared" si="7"/>
        <v>0</v>
      </c>
      <c r="C106" s="24"/>
      <c r="D106" s="24"/>
      <c r="E106" s="24"/>
      <c r="F106" s="24"/>
      <c r="G106" s="91"/>
      <c r="H106" s="49" t="s">
        <v>28</v>
      </c>
      <c r="I106" s="100"/>
      <c r="J106" s="101">
        <f t="shared" si="8"/>
        <v>0</v>
      </c>
      <c r="K106" s="102"/>
      <c r="L106" s="102"/>
      <c r="M106" s="102"/>
      <c r="N106" s="101">
        <f t="shared" si="9"/>
        <v>0</v>
      </c>
      <c r="O106" s="102"/>
      <c r="P106" s="102"/>
      <c r="Q106" s="102"/>
    </row>
    <row r="107" spans="1:17" x14ac:dyDescent="0.25">
      <c r="A107" s="103" t="s">
        <v>8</v>
      </c>
      <c r="B107" s="104">
        <f>SUM(B95:B106)</f>
        <v>49225</v>
      </c>
      <c r="C107" s="104">
        <f>SUM(C95:C106)</f>
        <v>255</v>
      </c>
      <c r="D107" s="104">
        <f>SUM(D95:D106)</f>
        <v>24446</v>
      </c>
      <c r="E107" s="104">
        <f>SUM(E95:E106)</f>
        <v>19506</v>
      </c>
      <c r="F107" s="104">
        <f>SUM(F95:F106)</f>
        <v>5018</v>
      </c>
      <c r="G107" s="91"/>
      <c r="H107" s="105" t="s">
        <v>8</v>
      </c>
      <c r="I107" s="33">
        <f t="shared" ref="I107:Q107" si="10">SUM(I95:I106)</f>
        <v>759</v>
      </c>
      <c r="J107" s="33">
        <f t="shared" si="10"/>
        <v>2226</v>
      </c>
      <c r="K107" s="33">
        <f t="shared" si="10"/>
        <v>1448</v>
      </c>
      <c r="L107" s="33">
        <f t="shared" si="10"/>
        <v>749</v>
      </c>
      <c r="M107" s="33">
        <f t="shared" si="10"/>
        <v>29</v>
      </c>
      <c r="N107" s="33">
        <f t="shared" si="10"/>
        <v>10</v>
      </c>
      <c r="O107" s="33">
        <f t="shared" si="10"/>
        <v>7</v>
      </c>
      <c r="P107" s="33">
        <f t="shared" si="10"/>
        <v>3</v>
      </c>
      <c r="Q107" s="33">
        <f t="shared" si="10"/>
        <v>0</v>
      </c>
    </row>
    <row r="108" spans="1:17" ht="15.75" thickBot="1" x14ac:dyDescent="0.3">
      <c r="A108" s="106" t="s">
        <v>29</v>
      </c>
      <c r="B108" s="107">
        <f>B107/$B107</f>
        <v>1</v>
      </c>
      <c r="C108" s="107">
        <f>C107/$B107</f>
        <v>5.1802945657694263E-3</v>
      </c>
      <c r="D108" s="107">
        <f>D107/$B107</f>
        <v>0.49661757237176229</v>
      </c>
      <c r="E108" s="107">
        <f>E107/$B107</f>
        <v>0.39626206196038599</v>
      </c>
      <c r="F108" s="107">
        <f>F107/$B107</f>
        <v>0.10194007110208228</v>
      </c>
      <c r="G108" s="91"/>
      <c r="H108" s="108" t="s">
        <v>29</v>
      </c>
      <c r="I108" s="35">
        <f>I107/I107</f>
        <v>1</v>
      </c>
      <c r="J108" s="35">
        <f>J107/$J$107</f>
        <v>1</v>
      </c>
      <c r="K108" s="36">
        <f>K107/$J$107</f>
        <v>0.65049415992812221</v>
      </c>
      <c r="L108" s="36">
        <f>L107/$J$107</f>
        <v>0.33647798742138363</v>
      </c>
      <c r="M108" s="36">
        <f>M107/$J$107</f>
        <v>1.302785265049416E-2</v>
      </c>
      <c r="N108" s="35">
        <f>N107/$N$107</f>
        <v>1</v>
      </c>
      <c r="O108" s="36">
        <f>O107/$N$107</f>
        <v>0.7</v>
      </c>
      <c r="P108" s="36">
        <f>P107/$N$107</f>
        <v>0.3</v>
      </c>
      <c r="Q108" s="36">
        <f>Q107/$N$107</f>
        <v>0</v>
      </c>
    </row>
    <row r="109" spans="1:17" ht="5.25" customHeight="1" x14ac:dyDescent="0.25">
      <c r="A109" s="1"/>
      <c r="B109" s="1"/>
      <c r="C109" s="79"/>
      <c r="D109" s="79"/>
      <c r="E109" s="7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21" customHeight="1" x14ac:dyDescent="0.25">
      <c r="A110" s="1"/>
      <c r="B110" s="1"/>
      <c r="C110" s="79"/>
      <c r="D110" s="79"/>
      <c r="E110" s="79"/>
      <c r="F110" s="1"/>
      <c r="G110" s="1"/>
      <c r="H110" s="109" t="s">
        <v>68</v>
      </c>
      <c r="I110" s="109"/>
      <c r="J110" s="109"/>
      <c r="K110" s="109"/>
      <c r="L110" s="109"/>
      <c r="M110" s="109"/>
      <c r="N110" s="109"/>
      <c r="O110" s="109"/>
      <c r="P110" s="109"/>
      <c r="Q110" s="109"/>
    </row>
    <row r="111" spans="1:17" x14ac:dyDescent="0.25">
      <c r="A111" s="1"/>
      <c r="B111" s="1"/>
      <c r="C111" s="79"/>
      <c r="D111" s="79"/>
      <c r="E111" s="7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55.5" customHeight="1" x14ac:dyDescent="0.25">
      <c r="A112" s="1"/>
      <c r="B112" s="1"/>
      <c r="C112" s="79"/>
      <c r="D112" s="79"/>
      <c r="E112" s="7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3.75" customHeight="1" x14ac:dyDescent="0.25">
      <c r="A113" s="1"/>
      <c r="B113" s="1"/>
      <c r="C113" s="79"/>
      <c r="D113" s="79"/>
      <c r="E113" s="7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6.5" thickBot="1" x14ac:dyDescent="0.3">
      <c r="A114" s="59" t="s">
        <v>69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110"/>
    </row>
    <row r="115" spans="1:17" ht="3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38.25" x14ac:dyDescent="0.25">
      <c r="A116" s="61" t="s">
        <v>70</v>
      </c>
      <c r="B116" s="19" t="s">
        <v>8</v>
      </c>
      <c r="C116" s="21" t="s">
        <v>71</v>
      </c>
      <c r="D116" s="21" t="s">
        <v>72</v>
      </c>
      <c r="E116" s="21" t="s">
        <v>73</v>
      </c>
      <c r="F116" s="21" t="s">
        <v>74</v>
      </c>
      <c r="G116" s="21" t="s">
        <v>75</v>
      </c>
      <c r="H116" s="21" t="s">
        <v>76</v>
      </c>
      <c r="I116" s="21" t="s">
        <v>77</v>
      </c>
      <c r="J116" s="21" t="s">
        <v>78</v>
      </c>
      <c r="K116" s="1"/>
      <c r="L116" s="1"/>
      <c r="M116" s="111" t="s">
        <v>51</v>
      </c>
      <c r="N116" s="111" t="s">
        <v>52</v>
      </c>
      <c r="O116" s="111" t="s">
        <v>53</v>
      </c>
      <c r="P116" s="111" t="s">
        <v>54</v>
      </c>
      <c r="Q116" s="1"/>
    </row>
    <row r="117" spans="1:17" ht="16.5" customHeight="1" x14ac:dyDescent="0.25">
      <c r="A117" s="112" t="s">
        <v>79</v>
      </c>
      <c r="B117" s="113">
        <f>SUM(C117:J117)</f>
        <v>255</v>
      </c>
      <c r="C117" s="24">
        <v>26</v>
      </c>
      <c r="D117" s="24">
        <v>22</v>
      </c>
      <c r="E117" s="24">
        <v>22</v>
      </c>
      <c r="F117" s="24">
        <v>18</v>
      </c>
      <c r="G117" s="24">
        <v>40</v>
      </c>
      <c r="H117" s="24">
        <v>29</v>
      </c>
      <c r="I117" s="24">
        <v>15</v>
      </c>
      <c r="J117" s="24">
        <v>83</v>
      </c>
      <c r="K117" s="1"/>
      <c r="L117" s="1"/>
      <c r="M117" s="111"/>
      <c r="N117" s="111"/>
      <c r="O117" s="111"/>
      <c r="P117" s="111"/>
      <c r="Q117" s="1"/>
    </row>
    <row r="118" spans="1:17" ht="16.5" customHeight="1" x14ac:dyDescent="0.25">
      <c r="A118" s="94" t="s">
        <v>80</v>
      </c>
      <c r="B118" s="67">
        <f>SUM(C118:J118)</f>
        <v>24446</v>
      </c>
      <c r="C118" s="24">
        <v>1444</v>
      </c>
      <c r="D118" s="24">
        <v>2759</v>
      </c>
      <c r="E118" s="24">
        <v>2332</v>
      </c>
      <c r="F118" s="24">
        <v>2789</v>
      </c>
      <c r="G118" s="24">
        <v>5231</v>
      </c>
      <c r="H118" s="24">
        <v>4591</v>
      </c>
      <c r="I118" s="24">
        <v>3237</v>
      </c>
      <c r="J118" s="24">
        <v>2063</v>
      </c>
      <c r="K118" s="1"/>
      <c r="L118" s="1" t="s">
        <v>80</v>
      </c>
      <c r="M118" s="53">
        <f>C118+D118</f>
        <v>4203</v>
      </c>
      <c r="N118" s="53">
        <f>E118</f>
        <v>2332</v>
      </c>
      <c r="O118" s="53">
        <f>F118+G118+H118+I118</f>
        <v>15848</v>
      </c>
      <c r="P118" s="53">
        <f>J118</f>
        <v>2063</v>
      </c>
      <c r="Q118" s="1"/>
    </row>
    <row r="119" spans="1:17" ht="16.5" customHeight="1" x14ac:dyDescent="0.25">
      <c r="A119" s="98" t="s">
        <v>81</v>
      </c>
      <c r="B119" s="67">
        <f>SUM(C119:J119)</f>
        <v>19506</v>
      </c>
      <c r="C119" s="24">
        <v>838</v>
      </c>
      <c r="D119" s="24">
        <v>1562</v>
      </c>
      <c r="E119" s="24">
        <v>1916</v>
      </c>
      <c r="F119" s="24">
        <v>4098</v>
      </c>
      <c r="G119" s="24">
        <v>5113</v>
      </c>
      <c r="H119" s="24">
        <v>3343</v>
      </c>
      <c r="I119" s="24">
        <v>1688</v>
      </c>
      <c r="J119" s="24">
        <v>948</v>
      </c>
      <c r="K119" s="1"/>
      <c r="L119" s="1" t="s">
        <v>81</v>
      </c>
      <c r="M119" s="53">
        <f>C119+D119</f>
        <v>2400</v>
      </c>
      <c r="N119" s="53">
        <f>E119</f>
        <v>1916</v>
      </c>
      <c r="O119" s="53">
        <f>F119+G119+H119+I119</f>
        <v>14242</v>
      </c>
      <c r="P119" s="53">
        <f>J119</f>
        <v>948</v>
      </c>
      <c r="Q119" s="1"/>
    </row>
    <row r="120" spans="1:17" ht="16.5" customHeight="1" x14ac:dyDescent="0.25">
      <c r="A120" s="114" t="s">
        <v>82</v>
      </c>
      <c r="B120" s="31">
        <f>SUM(C120:J120)</f>
        <v>5018</v>
      </c>
      <c r="C120" s="115">
        <v>265</v>
      </c>
      <c r="D120" s="115">
        <v>1018</v>
      </c>
      <c r="E120" s="115">
        <v>2060</v>
      </c>
      <c r="F120" s="115">
        <v>798</v>
      </c>
      <c r="G120" s="115">
        <v>470</v>
      </c>
      <c r="H120" s="115">
        <v>255</v>
      </c>
      <c r="I120" s="115">
        <v>107</v>
      </c>
      <c r="J120" s="115">
        <v>45</v>
      </c>
      <c r="K120" s="1"/>
      <c r="L120" s="1" t="s">
        <v>82</v>
      </c>
      <c r="M120" s="53">
        <f>C120+D120</f>
        <v>1283</v>
      </c>
      <c r="N120" s="53">
        <f>E120</f>
        <v>2060</v>
      </c>
      <c r="O120" s="53">
        <f>F120+G120+H120+I120</f>
        <v>1630</v>
      </c>
      <c r="P120" s="53">
        <f>J120</f>
        <v>45</v>
      </c>
      <c r="Q120" s="1"/>
    </row>
    <row r="121" spans="1:17" x14ac:dyDescent="0.25">
      <c r="A121" s="18" t="s">
        <v>8</v>
      </c>
      <c r="B121" s="33">
        <f t="shared" ref="B121:J121" si="11">SUM(B117:B120)</f>
        <v>49225</v>
      </c>
      <c r="C121" s="33">
        <f t="shared" si="11"/>
        <v>2573</v>
      </c>
      <c r="D121" s="33">
        <f t="shared" si="11"/>
        <v>5361</v>
      </c>
      <c r="E121" s="33">
        <f t="shared" si="11"/>
        <v>6330</v>
      </c>
      <c r="F121" s="33">
        <f t="shared" si="11"/>
        <v>7703</v>
      </c>
      <c r="G121" s="33">
        <f t="shared" si="11"/>
        <v>10854</v>
      </c>
      <c r="H121" s="33">
        <f t="shared" si="11"/>
        <v>8218</v>
      </c>
      <c r="I121" s="33">
        <f t="shared" si="11"/>
        <v>5047</v>
      </c>
      <c r="J121" s="33">
        <f t="shared" si="11"/>
        <v>3139</v>
      </c>
      <c r="K121" s="1"/>
      <c r="L121" s="1" t="s">
        <v>83</v>
      </c>
      <c r="M121" s="53">
        <f>C117+D117</f>
        <v>48</v>
      </c>
      <c r="N121" s="53">
        <f>E117</f>
        <v>22</v>
      </c>
      <c r="O121" s="53">
        <f>F117+G117+H117+I117</f>
        <v>102</v>
      </c>
      <c r="P121" s="53">
        <f>J117</f>
        <v>83</v>
      </c>
      <c r="Q121" s="1"/>
    </row>
    <row r="122" spans="1:17" ht="15.75" thickBot="1" x14ac:dyDescent="0.3">
      <c r="A122" s="34" t="s">
        <v>29</v>
      </c>
      <c r="B122" s="35">
        <f t="shared" ref="B122:J122" si="12">B121/$B121</f>
        <v>1</v>
      </c>
      <c r="C122" s="35">
        <f t="shared" si="12"/>
        <v>5.227018791264601E-2</v>
      </c>
      <c r="D122" s="35">
        <f t="shared" si="12"/>
        <v>0.1089080751650584</v>
      </c>
      <c r="E122" s="35">
        <f t="shared" si="12"/>
        <v>0.12859319451498222</v>
      </c>
      <c r="F122" s="35">
        <f t="shared" si="12"/>
        <v>0.15648552564753682</v>
      </c>
      <c r="G122" s="35">
        <f t="shared" si="12"/>
        <v>0.22049771457592687</v>
      </c>
      <c r="H122" s="35">
        <f t="shared" si="12"/>
        <v>0.16694768918232605</v>
      </c>
      <c r="I122" s="35">
        <f t="shared" si="12"/>
        <v>0.10252920264093449</v>
      </c>
      <c r="J122" s="35">
        <f t="shared" si="12"/>
        <v>6.3768410360589126E-2</v>
      </c>
      <c r="K122" s="39"/>
      <c r="L122" s="39"/>
      <c r="M122" s="53">
        <f>SUM(M118:M121)</f>
        <v>7934</v>
      </c>
      <c r="N122" s="53">
        <f>SUM(N118:N121)</f>
        <v>6330</v>
      </c>
      <c r="O122" s="53">
        <f>SUM(O118:O121)</f>
        <v>31822</v>
      </c>
      <c r="P122" s="53">
        <f>SUM(P118:P121)</f>
        <v>3139</v>
      </c>
      <c r="Q122" s="39"/>
    </row>
    <row r="123" spans="1:17" ht="7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37.5" customHeight="1" thickBot="1" x14ac:dyDescent="0.3">
      <c r="A124" s="116" t="s">
        <v>84</v>
      </c>
      <c r="B124" s="116"/>
      <c r="C124" s="116"/>
      <c r="D124" s="116"/>
      <c r="E124" s="116"/>
      <c r="F124" s="117"/>
      <c r="G124" s="117"/>
      <c r="H124" s="117"/>
      <c r="I124" s="117"/>
      <c r="J124" s="15"/>
      <c r="K124" s="116" t="s">
        <v>85</v>
      </c>
      <c r="L124" s="116"/>
      <c r="M124" s="116"/>
      <c r="N124" s="116"/>
      <c r="O124" s="116"/>
      <c r="P124" s="117"/>
      <c r="Q124" s="117"/>
    </row>
    <row r="125" spans="1:17" ht="3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30.75" customHeight="1" x14ac:dyDescent="0.25">
      <c r="A126" s="90" t="s">
        <v>86</v>
      </c>
      <c r="B126" s="90"/>
      <c r="C126" s="21" t="s">
        <v>87</v>
      </c>
      <c r="D126" s="21" t="s">
        <v>9</v>
      </c>
      <c r="E126" s="21" t="s">
        <v>10</v>
      </c>
      <c r="F126" s="1"/>
      <c r="G126" s="1"/>
      <c r="H126" s="1"/>
      <c r="I126" s="1"/>
      <c r="J126" s="1"/>
      <c r="K126" s="90" t="s">
        <v>86</v>
      </c>
      <c r="L126" s="90"/>
      <c r="M126" s="21" t="s">
        <v>87</v>
      </c>
      <c r="N126" s="21" t="s">
        <v>9</v>
      </c>
      <c r="O126" s="21" t="s">
        <v>10</v>
      </c>
      <c r="P126" s="1"/>
      <c r="Q126" s="1"/>
    </row>
    <row r="127" spans="1:17" x14ac:dyDescent="0.25">
      <c r="A127" s="118" t="s">
        <v>88</v>
      </c>
      <c r="B127" s="118"/>
      <c r="C127" s="23">
        <f>SUM(D127:E127)</f>
        <v>35164</v>
      </c>
      <c r="D127" s="24">
        <v>5492</v>
      </c>
      <c r="E127" s="24">
        <v>29672</v>
      </c>
      <c r="F127" s="1"/>
      <c r="G127" s="1"/>
      <c r="H127" s="1"/>
      <c r="I127" s="1"/>
      <c r="J127" s="1"/>
      <c r="K127" s="118" t="s">
        <v>88</v>
      </c>
      <c r="L127" s="118"/>
      <c r="M127" s="23">
        <f>SUM(N127:O127)</f>
        <v>47807</v>
      </c>
      <c r="N127" s="24">
        <v>40950</v>
      </c>
      <c r="O127" s="24">
        <v>6857</v>
      </c>
      <c r="P127" s="1"/>
      <c r="Q127" s="1"/>
    </row>
    <row r="128" spans="1:17" ht="15" customHeight="1" x14ac:dyDescent="0.25">
      <c r="A128" s="118" t="s">
        <v>89</v>
      </c>
      <c r="B128" s="118"/>
      <c r="C128" s="23">
        <f>SUM(D128:E128)</f>
        <v>13235</v>
      </c>
      <c r="D128" s="24">
        <v>489</v>
      </c>
      <c r="E128" s="24">
        <v>12746</v>
      </c>
      <c r="F128" s="1"/>
      <c r="G128" s="1"/>
      <c r="H128" s="1"/>
      <c r="I128" s="1"/>
      <c r="J128" s="1"/>
      <c r="K128" s="118" t="s">
        <v>89</v>
      </c>
      <c r="L128" s="118"/>
      <c r="M128" s="23">
        <f>SUM(N128:O128)</f>
        <v>1349</v>
      </c>
      <c r="N128" s="24">
        <v>1279</v>
      </c>
      <c r="O128" s="24">
        <v>70</v>
      </c>
      <c r="P128" s="1"/>
      <c r="Q128" s="1"/>
    </row>
    <row r="129" spans="1:17" ht="15.75" customHeight="1" x14ac:dyDescent="0.25">
      <c r="A129" s="118" t="s">
        <v>90</v>
      </c>
      <c r="B129" s="118"/>
      <c r="C129" s="23">
        <f>SUM(D129:E129)</f>
        <v>367</v>
      </c>
      <c r="D129" s="24">
        <v>12</v>
      </c>
      <c r="E129" s="24">
        <v>355</v>
      </c>
      <c r="F129" s="1"/>
      <c r="G129" s="1"/>
      <c r="H129" s="1"/>
      <c r="I129" s="1"/>
      <c r="J129" s="1"/>
      <c r="K129" s="118" t="s">
        <v>90</v>
      </c>
      <c r="L129" s="118"/>
      <c r="M129" s="23">
        <f>SUM(N129:O129)</f>
        <v>41</v>
      </c>
      <c r="N129" s="24">
        <v>39</v>
      </c>
      <c r="O129" s="24">
        <v>2</v>
      </c>
      <c r="P129" s="1"/>
      <c r="Q129" s="1"/>
    </row>
    <row r="130" spans="1:17" x14ac:dyDescent="0.25">
      <c r="A130" s="119" t="s">
        <v>91</v>
      </c>
      <c r="B130" s="119"/>
      <c r="C130" s="120">
        <f>SUM(D130:E130)</f>
        <v>459</v>
      </c>
      <c r="D130" s="115">
        <v>18</v>
      </c>
      <c r="E130" s="115">
        <v>441</v>
      </c>
      <c r="F130" s="1"/>
      <c r="G130" s="1"/>
      <c r="H130" s="1"/>
      <c r="I130" s="1"/>
      <c r="J130" s="1"/>
      <c r="K130" s="119" t="s">
        <v>91</v>
      </c>
      <c r="L130" s="119"/>
      <c r="M130" s="120">
        <f>SUM(N130:O130)</f>
        <v>28</v>
      </c>
      <c r="N130" s="115">
        <v>24</v>
      </c>
      <c r="O130" s="115">
        <v>4</v>
      </c>
      <c r="P130" s="1"/>
      <c r="Q130" s="1"/>
    </row>
    <row r="131" spans="1:17" x14ac:dyDescent="0.25">
      <c r="A131" s="88" t="s">
        <v>8</v>
      </c>
      <c r="B131" s="88"/>
      <c r="C131" s="33">
        <f>SUM(C127:C130)</f>
        <v>49225</v>
      </c>
      <c r="D131" s="33">
        <f>SUM(D127:D130)</f>
        <v>6011</v>
      </c>
      <c r="E131" s="33">
        <f>SUM(E127:E130)</f>
        <v>43214</v>
      </c>
      <c r="F131" s="1"/>
      <c r="G131" s="1"/>
      <c r="H131" s="1"/>
      <c r="I131" s="1"/>
      <c r="J131" s="1"/>
      <c r="K131" s="88" t="s">
        <v>8</v>
      </c>
      <c r="L131" s="88"/>
      <c r="M131" s="33">
        <f>SUM(M127:M130)</f>
        <v>49225</v>
      </c>
      <c r="N131" s="33">
        <f>SUM(N127:N130)</f>
        <v>42292</v>
      </c>
      <c r="O131" s="33">
        <f>SUM(O127:O130)</f>
        <v>6933</v>
      </c>
      <c r="P131" s="1"/>
      <c r="Q131" s="1"/>
    </row>
    <row r="132" spans="1:17" ht="15.75" thickBot="1" x14ac:dyDescent="0.3">
      <c r="A132" s="121" t="s">
        <v>29</v>
      </c>
      <c r="B132" s="121"/>
      <c r="C132" s="122">
        <f>SUM(D132:E132)</f>
        <v>1</v>
      </c>
      <c r="D132" s="122">
        <f>+D131/$C$131</f>
        <v>0.12211274758760793</v>
      </c>
      <c r="E132" s="122">
        <f>+E131/$C$131</f>
        <v>0.87788725241239207</v>
      </c>
      <c r="F132" s="39"/>
      <c r="G132" s="39"/>
      <c r="H132" s="39"/>
      <c r="I132" s="39"/>
      <c r="J132" s="39"/>
      <c r="K132" s="121" t="s">
        <v>29</v>
      </c>
      <c r="L132" s="121"/>
      <c r="M132" s="122">
        <f>SUM(N132:O132)</f>
        <v>1</v>
      </c>
      <c r="N132" s="122">
        <f>+N131/$M$131</f>
        <v>0.85915693245302183</v>
      </c>
      <c r="O132" s="122">
        <f>+O131/$M$131</f>
        <v>0.14084306754697817</v>
      </c>
      <c r="P132" s="39"/>
      <c r="Q132" s="39"/>
    </row>
    <row r="133" spans="1:17" x14ac:dyDescent="0.25">
      <c r="A133" s="123" t="s">
        <v>92</v>
      </c>
      <c r="B133" s="1"/>
      <c r="C133" s="1"/>
      <c r="D133" s="1"/>
      <c r="E133" s="1"/>
      <c r="F133" s="1"/>
      <c r="G133" s="1"/>
      <c r="H133" s="1"/>
      <c r="I133" s="1"/>
      <c r="J133" s="1"/>
      <c r="K133" s="123" t="s">
        <v>92</v>
      </c>
      <c r="L133" s="1"/>
      <c r="M133" s="1"/>
      <c r="N133" s="1"/>
      <c r="O133" s="1"/>
      <c r="P133" s="1"/>
      <c r="Q133" s="1"/>
    </row>
    <row r="134" spans="1:17" ht="15.75" customHeight="1" x14ac:dyDescent="0.25">
      <c r="A134" s="123"/>
      <c r="B134" s="1"/>
      <c r="C134" s="1"/>
      <c r="D134" s="1"/>
      <c r="E134" s="1"/>
      <c r="F134" s="1"/>
      <c r="G134" s="1"/>
      <c r="H134" s="1"/>
      <c r="I134" s="1"/>
      <c r="J134" s="1"/>
      <c r="K134" s="123"/>
      <c r="L134" s="1"/>
      <c r="M134" s="1"/>
      <c r="N134" s="1"/>
      <c r="O134" s="1"/>
      <c r="P134" s="1"/>
      <c r="Q134" s="1"/>
    </row>
    <row r="135" spans="1:17" ht="16.5" thickBot="1" x14ac:dyDescent="0.3">
      <c r="A135" s="59" t="s">
        <v>93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14"/>
    </row>
    <row r="136" spans="1:17" ht="3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60" x14ac:dyDescent="0.25">
      <c r="A137" s="21" t="s">
        <v>70</v>
      </c>
      <c r="B137" s="19" t="s">
        <v>8</v>
      </c>
      <c r="C137" s="21" t="s">
        <v>94</v>
      </c>
      <c r="D137" s="21" t="s">
        <v>95</v>
      </c>
      <c r="E137" s="21" t="s">
        <v>96</v>
      </c>
      <c r="F137" s="21" t="s">
        <v>97</v>
      </c>
      <c r="G137" s="20" t="s">
        <v>98</v>
      </c>
      <c r="H137" s="21" t="s">
        <v>99</v>
      </c>
      <c r="I137" s="21" t="s">
        <v>100</v>
      </c>
      <c r="J137" s="21" t="s">
        <v>101</v>
      </c>
      <c r="K137" s="1"/>
      <c r="L137" s="1"/>
      <c r="M137" s="1"/>
      <c r="N137" s="1"/>
      <c r="O137" s="1"/>
      <c r="P137" s="1"/>
      <c r="Q137" s="124"/>
    </row>
    <row r="138" spans="1:17" x14ac:dyDescent="0.25">
      <c r="A138" s="112" t="s">
        <v>79</v>
      </c>
      <c r="B138" s="23">
        <f>SUM(C138:J138)</f>
        <v>255</v>
      </c>
      <c r="C138" s="24">
        <v>40</v>
      </c>
      <c r="D138" s="24">
        <v>8</v>
      </c>
      <c r="E138" s="24">
        <v>4</v>
      </c>
      <c r="F138" s="24">
        <v>0</v>
      </c>
      <c r="G138" s="24">
        <v>0</v>
      </c>
      <c r="H138" s="24">
        <v>4</v>
      </c>
      <c r="I138" s="24">
        <v>199</v>
      </c>
      <c r="J138" s="24">
        <v>0</v>
      </c>
      <c r="K138" s="1"/>
      <c r="L138" s="1"/>
      <c r="M138" s="1"/>
      <c r="N138" s="1"/>
      <c r="O138" s="1"/>
      <c r="P138" s="1"/>
      <c r="Q138" s="124"/>
    </row>
    <row r="139" spans="1:17" x14ac:dyDescent="0.25">
      <c r="A139" s="94" t="s">
        <v>80</v>
      </c>
      <c r="B139" s="23">
        <f>SUM(C139:J139)</f>
        <v>24446</v>
      </c>
      <c r="C139" s="24">
        <v>3037</v>
      </c>
      <c r="D139" s="24">
        <v>378</v>
      </c>
      <c r="E139" s="24">
        <v>58</v>
      </c>
      <c r="F139" s="24">
        <v>122</v>
      </c>
      <c r="G139" s="24">
        <v>0</v>
      </c>
      <c r="H139" s="24">
        <v>290</v>
      </c>
      <c r="I139" s="24">
        <v>20539</v>
      </c>
      <c r="J139" s="24">
        <v>22</v>
      </c>
      <c r="K139" s="1"/>
      <c r="L139" s="1"/>
      <c r="M139" s="1"/>
      <c r="N139" s="1"/>
      <c r="O139" s="1"/>
      <c r="P139" s="1"/>
      <c r="Q139" s="124"/>
    </row>
    <row r="140" spans="1:17" ht="15.75" customHeight="1" x14ac:dyDescent="0.25">
      <c r="A140" s="98" t="s">
        <v>81</v>
      </c>
      <c r="B140" s="23">
        <f>SUM(C140:J140)</f>
        <v>19506</v>
      </c>
      <c r="C140" s="24">
        <v>2560</v>
      </c>
      <c r="D140" s="24">
        <v>388</v>
      </c>
      <c r="E140" s="24">
        <v>63</v>
      </c>
      <c r="F140" s="24">
        <v>87</v>
      </c>
      <c r="G140" s="24">
        <v>1</v>
      </c>
      <c r="H140" s="24">
        <v>219</v>
      </c>
      <c r="I140" s="24">
        <v>16166</v>
      </c>
      <c r="J140" s="24">
        <v>22</v>
      </c>
      <c r="K140" s="1"/>
      <c r="L140" s="1"/>
      <c r="M140" s="1"/>
      <c r="N140" s="1"/>
      <c r="O140" s="1"/>
      <c r="P140" s="1"/>
      <c r="Q140" s="124"/>
    </row>
    <row r="141" spans="1:17" x14ac:dyDescent="0.25">
      <c r="A141" s="114" t="s">
        <v>82</v>
      </c>
      <c r="B141" s="120">
        <f>SUM(C141:J141)</f>
        <v>5018</v>
      </c>
      <c r="C141" s="115">
        <v>437</v>
      </c>
      <c r="D141" s="115">
        <v>41</v>
      </c>
      <c r="E141" s="115">
        <v>40</v>
      </c>
      <c r="F141" s="115">
        <v>16</v>
      </c>
      <c r="G141" s="115">
        <v>3</v>
      </c>
      <c r="H141" s="115">
        <v>57</v>
      </c>
      <c r="I141" s="115">
        <v>4417</v>
      </c>
      <c r="J141" s="115">
        <v>7</v>
      </c>
      <c r="K141" s="1"/>
      <c r="L141" s="1"/>
      <c r="M141" s="1"/>
      <c r="N141" s="1"/>
      <c r="O141" s="1"/>
      <c r="P141" s="1"/>
      <c r="Q141" s="124"/>
    </row>
    <row r="142" spans="1:17" x14ac:dyDescent="0.25">
      <c r="A142" s="125" t="s">
        <v>8</v>
      </c>
      <c r="B142" s="126">
        <f t="shared" ref="B142:J142" si="13">SUM(B138:B141)</f>
        <v>49225</v>
      </c>
      <c r="C142" s="126">
        <f t="shared" si="13"/>
        <v>6074</v>
      </c>
      <c r="D142" s="126">
        <f t="shared" si="13"/>
        <v>815</v>
      </c>
      <c r="E142" s="126">
        <f t="shared" si="13"/>
        <v>165</v>
      </c>
      <c r="F142" s="126">
        <f t="shared" si="13"/>
        <v>225</v>
      </c>
      <c r="G142" s="126">
        <f t="shared" si="13"/>
        <v>4</v>
      </c>
      <c r="H142" s="126">
        <f t="shared" si="13"/>
        <v>570</v>
      </c>
      <c r="I142" s="126">
        <f t="shared" si="13"/>
        <v>41321</v>
      </c>
      <c r="J142" s="126">
        <f t="shared" si="13"/>
        <v>51</v>
      </c>
      <c r="K142" s="1"/>
      <c r="L142" s="1"/>
      <c r="M142" s="1"/>
      <c r="N142" s="1"/>
      <c r="O142" s="1"/>
      <c r="P142" s="1"/>
      <c r="Q142" s="124"/>
    </row>
    <row r="143" spans="1:17" ht="15.75" thickBot="1" x14ac:dyDescent="0.3">
      <c r="A143" s="34" t="s">
        <v>29</v>
      </c>
      <c r="B143" s="127">
        <f>B142/$B142</f>
        <v>1</v>
      </c>
      <c r="C143" s="127">
        <f t="shared" ref="C143:J143" si="14">C142/$B$142</f>
        <v>0.12339258506856272</v>
      </c>
      <c r="D143" s="36">
        <f t="shared" si="14"/>
        <v>1.6556627729812087E-2</v>
      </c>
      <c r="E143" s="127">
        <f t="shared" si="14"/>
        <v>3.3519553072625698E-3</v>
      </c>
      <c r="F143" s="127">
        <f t="shared" si="14"/>
        <v>4.5708481462671405E-3</v>
      </c>
      <c r="G143" s="127">
        <f t="shared" si="14"/>
        <v>8.1259522600304722E-5</v>
      </c>
      <c r="H143" s="127">
        <f t="shared" si="14"/>
        <v>1.1579481970543423E-2</v>
      </c>
      <c r="I143" s="127">
        <f t="shared" si="14"/>
        <v>0.83943118334179789</v>
      </c>
      <c r="J143" s="36">
        <f t="shared" si="14"/>
        <v>1.0360589131538853E-3</v>
      </c>
      <c r="K143" s="1"/>
      <c r="L143" s="1"/>
      <c r="M143" s="1"/>
      <c r="N143" s="1"/>
      <c r="O143" s="1"/>
      <c r="P143" s="1"/>
      <c r="Q143" s="124"/>
    </row>
    <row r="144" spans="1:17" ht="3.75" customHeight="1" x14ac:dyDescent="0.25">
      <c r="A144" s="12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3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6.5" thickBot="1" x14ac:dyDescent="0.3">
      <c r="A146" s="14" t="s">
        <v>102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ht="3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21" customHeight="1" x14ac:dyDescent="0.25">
      <c r="A148" s="21" t="s">
        <v>7</v>
      </c>
      <c r="B148" s="21">
        <v>2019</v>
      </c>
      <c r="C148" s="21">
        <v>2020</v>
      </c>
      <c r="D148" s="128" t="s">
        <v>103</v>
      </c>
      <c r="E148" s="1"/>
      <c r="F148" s="1"/>
      <c r="G148" s="65"/>
      <c r="H148" s="1"/>
      <c r="I148" s="1"/>
      <c r="J148" s="1"/>
      <c r="K148" s="129"/>
      <c r="L148" s="1"/>
      <c r="M148" s="1"/>
      <c r="N148" s="1"/>
      <c r="O148" s="1"/>
      <c r="P148" s="1"/>
      <c r="Q148" s="1"/>
    </row>
    <row r="149" spans="1:17" ht="17.25" customHeight="1" x14ac:dyDescent="0.25">
      <c r="A149" s="22" t="s">
        <v>13</v>
      </c>
      <c r="B149" s="24">
        <v>14491</v>
      </c>
      <c r="C149" s="24">
        <v>18466</v>
      </c>
      <c r="D149" s="130">
        <f t="shared" ref="D149:D161" si="15">C149/B149-1</f>
        <v>0.27430819129114625</v>
      </c>
      <c r="E149" s="1"/>
      <c r="F149" s="1"/>
      <c r="G149" s="131"/>
      <c r="H149" s="65" t="s">
        <v>104</v>
      </c>
      <c r="I149" s="132">
        <f>D149</f>
        <v>0.27430819129114625</v>
      </c>
      <c r="J149" s="1"/>
      <c r="K149" s="129"/>
      <c r="L149" s="1"/>
      <c r="M149" s="1"/>
      <c r="N149" s="1"/>
      <c r="O149" s="1"/>
      <c r="P149" s="1"/>
      <c r="Q149" s="1"/>
    </row>
    <row r="150" spans="1:17" ht="17.25" customHeight="1" x14ac:dyDescent="0.25">
      <c r="A150" s="28" t="s">
        <v>15</v>
      </c>
      <c r="B150" s="133">
        <v>12941</v>
      </c>
      <c r="C150" s="133">
        <v>17181</v>
      </c>
      <c r="D150" s="130">
        <f t="shared" si="15"/>
        <v>0.32764083146588363</v>
      </c>
      <c r="E150" s="1"/>
      <c r="F150" s="1"/>
      <c r="G150" s="131"/>
      <c r="H150" s="65" t="s">
        <v>105</v>
      </c>
      <c r="I150" s="132"/>
      <c r="J150" s="1"/>
      <c r="K150" s="129"/>
      <c r="L150" s="1"/>
      <c r="M150" s="1"/>
      <c r="N150" s="1"/>
      <c r="O150" s="1"/>
      <c r="P150" s="1"/>
      <c r="Q150" s="1"/>
    </row>
    <row r="151" spans="1:17" ht="17.25" customHeight="1" x14ac:dyDescent="0.25">
      <c r="A151" s="28" t="s">
        <v>17</v>
      </c>
      <c r="B151" s="133">
        <v>14420</v>
      </c>
      <c r="C151" s="133">
        <v>7970</v>
      </c>
      <c r="D151" s="130">
        <f t="shared" si="15"/>
        <v>-0.44729542302357839</v>
      </c>
      <c r="E151" s="1"/>
      <c r="F151" s="1"/>
      <c r="G151" s="131"/>
      <c r="H151" s="65" t="s">
        <v>106</v>
      </c>
      <c r="I151" s="132"/>
      <c r="J151" s="1"/>
      <c r="K151" s="129"/>
      <c r="L151" s="1"/>
      <c r="M151" s="1"/>
      <c r="N151" s="1"/>
      <c r="O151" s="1"/>
      <c r="P151" s="1"/>
      <c r="Q151" s="1"/>
    </row>
    <row r="152" spans="1:17" ht="17.25" customHeight="1" x14ac:dyDescent="0.25">
      <c r="A152" s="28" t="s">
        <v>19</v>
      </c>
      <c r="B152" s="133">
        <v>14419</v>
      </c>
      <c r="C152" s="133">
        <v>0</v>
      </c>
      <c r="D152" s="130">
        <f t="shared" si="15"/>
        <v>-1</v>
      </c>
      <c r="E152" s="1"/>
      <c r="F152" s="1"/>
      <c r="G152" s="131"/>
      <c r="H152" s="65" t="s">
        <v>107</v>
      </c>
      <c r="I152" s="132"/>
      <c r="J152" s="1"/>
      <c r="K152" s="129"/>
      <c r="L152" s="129"/>
      <c r="M152" s="129"/>
      <c r="N152" s="1"/>
      <c r="O152" s="1"/>
      <c r="P152" s="1"/>
      <c r="Q152" s="1"/>
    </row>
    <row r="153" spans="1:17" ht="17.25" customHeight="1" x14ac:dyDescent="0.25">
      <c r="A153" s="28" t="s">
        <v>21</v>
      </c>
      <c r="B153" s="133">
        <v>15259</v>
      </c>
      <c r="C153" s="133">
        <v>0</v>
      </c>
      <c r="D153" s="130">
        <f t="shared" si="15"/>
        <v>-1</v>
      </c>
      <c r="E153" s="1"/>
      <c r="F153" s="1"/>
      <c r="G153" s="131"/>
      <c r="H153" s="65" t="s">
        <v>108</v>
      </c>
      <c r="I153" s="132"/>
      <c r="J153" s="1"/>
      <c r="K153" s="129"/>
      <c r="L153" s="129"/>
      <c r="M153" s="129"/>
      <c r="N153" s="1"/>
      <c r="O153" s="1"/>
      <c r="P153" s="1"/>
      <c r="Q153" s="1"/>
    </row>
    <row r="154" spans="1:17" ht="17.25" customHeight="1" x14ac:dyDescent="0.25">
      <c r="A154" s="28" t="s">
        <v>22</v>
      </c>
      <c r="B154" s="133">
        <v>14804</v>
      </c>
      <c r="C154" s="133">
        <v>0</v>
      </c>
      <c r="D154" s="130">
        <f t="shared" si="15"/>
        <v>-1</v>
      </c>
      <c r="E154" s="1"/>
      <c r="F154" s="1"/>
      <c r="G154" s="131"/>
      <c r="H154" s="65" t="s">
        <v>109</v>
      </c>
      <c r="I154" s="132"/>
      <c r="J154" s="1"/>
      <c r="K154" s="129"/>
      <c r="L154" s="129"/>
      <c r="M154" s="129"/>
      <c r="N154" s="1"/>
      <c r="O154" s="1"/>
      <c r="P154" s="1"/>
      <c r="Q154" s="1"/>
    </row>
    <row r="155" spans="1:17" ht="17.25" customHeight="1" x14ac:dyDescent="0.25">
      <c r="A155" s="28" t="s">
        <v>23</v>
      </c>
      <c r="B155" s="133">
        <v>15334</v>
      </c>
      <c r="C155" s="133">
        <v>5608</v>
      </c>
      <c r="D155" s="130">
        <f t="shared" si="15"/>
        <v>-0.63427677057519238</v>
      </c>
      <c r="E155" s="1"/>
      <c r="F155" s="1"/>
      <c r="G155" s="131"/>
      <c r="H155" s="65" t="s">
        <v>110</v>
      </c>
      <c r="I155" s="132"/>
      <c r="J155" s="1"/>
      <c r="K155" s="129"/>
      <c r="L155" s="129"/>
      <c r="M155" s="129"/>
      <c r="N155" s="1"/>
      <c r="O155" s="1"/>
      <c r="P155" s="1"/>
      <c r="Q155" s="1"/>
    </row>
    <row r="156" spans="1:17" ht="17.25" hidden="1" customHeight="1" x14ac:dyDescent="0.25">
      <c r="A156" s="28" t="s">
        <v>24</v>
      </c>
      <c r="B156" s="133">
        <v>15245</v>
      </c>
      <c r="C156" s="133"/>
      <c r="D156" s="130">
        <f t="shared" si="15"/>
        <v>-1</v>
      </c>
      <c r="E156" s="1"/>
      <c r="F156" s="1"/>
      <c r="G156" s="131"/>
      <c r="H156" s="65" t="s">
        <v>111</v>
      </c>
      <c r="I156" s="132"/>
      <c r="J156" s="1"/>
      <c r="K156" s="129"/>
      <c r="L156" s="129"/>
      <c r="M156" s="129"/>
      <c r="N156" s="1"/>
      <c r="O156" s="1"/>
      <c r="P156" s="1"/>
      <c r="Q156" s="1"/>
    </row>
    <row r="157" spans="1:17" ht="17.25" hidden="1" customHeight="1" x14ac:dyDescent="0.25">
      <c r="A157" s="28" t="s">
        <v>25</v>
      </c>
      <c r="B157" s="133">
        <v>16210</v>
      </c>
      <c r="C157" s="133"/>
      <c r="D157" s="130">
        <f t="shared" si="15"/>
        <v>-1</v>
      </c>
      <c r="E157" s="1"/>
      <c r="F157" s="1"/>
      <c r="G157" s="65"/>
      <c r="H157" s="65" t="s">
        <v>112</v>
      </c>
      <c r="I157" s="132"/>
      <c r="J157" s="1"/>
      <c r="K157" s="129"/>
      <c r="L157" s="129"/>
      <c r="M157" s="129"/>
      <c r="N157" s="1"/>
      <c r="O157" s="1"/>
      <c r="P157" s="1"/>
      <c r="Q157" s="1"/>
    </row>
    <row r="158" spans="1:17" ht="17.25" hidden="1" customHeight="1" x14ac:dyDescent="0.25">
      <c r="A158" s="28" t="s">
        <v>26</v>
      </c>
      <c r="B158" s="133">
        <v>16289</v>
      </c>
      <c r="C158" s="133"/>
      <c r="D158" s="130">
        <f t="shared" si="15"/>
        <v>-1</v>
      </c>
      <c r="E158" s="1"/>
      <c r="F158" s="1"/>
      <c r="G158" s="65"/>
      <c r="H158" s="65" t="s">
        <v>113</v>
      </c>
      <c r="I158" s="132"/>
      <c r="J158" s="1"/>
      <c r="K158" s="129"/>
      <c r="L158" s="129"/>
      <c r="M158" s="129"/>
      <c r="N158" s="1"/>
      <c r="O158" s="1"/>
      <c r="P158" s="1"/>
      <c r="Q158" s="1"/>
    </row>
    <row r="159" spans="1:17" ht="17.25" hidden="1" customHeight="1" x14ac:dyDescent="0.25">
      <c r="A159" s="28" t="s">
        <v>27</v>
      </c>
      <c r="B159" s="133">
        <v>16240</v>
      </c>
      <c r="C159" s="133"/>
      <c r="D159" s="130">
        <f t="shared" si="15"/>
        <v>-1</v>
      </c>
      <c r="E159" s="1"/>
      <c r="F159" s="1"/>
      <c r="G159" s="65"/>
      <c r="H159" s="65" t="s">
        <v>114</v>
      </c>
      <c r="I159" s="132"/>
      <c r="J159" s="1"/>
      <c r="K159" s="129"/>
      <c r="L159" s="1"/>
      <c r="M159" s="1"/>
      <c r="N159" s="1"/>
      <c r="O159" s="1"/>
      <c r="P159" s="1"/>
      <c r="Q159" s="1"/>
    </row>
    <row r="160" spans="1:17" ht="17.25" hidden="1" customHeight="1" x14ac:dyDescent="0.25">
      <c r="A160" s="28" t="s">
        <v>28</v>
      </c>
      <c r="B160" s="133">
        <v>16233</v>
      </c>
      <c r="C160" s="133"/>
      <c r="D160" s="130">
        <f t="shared" si="15"/>
        <v>-1</v>
      </c>
      <c r="E160" s="1"/>
      <c r="F160" s="1"/>
      <c r="G160" s="65"/>
      <c r="H160" s="65" t="s">
        <v>115</v>
      </c>
      <c r="I160" s="132"/>
      <c r="J160" s="1"/>
      <c r="K160" s="129"/>
      <c r="L160" s="1"/>
      <c r="M160" s="1"/>
      <c r="N160" s="1"/>
      <c r="O160" s="1"/>
      <c r="P160" s="1"/>
      <c r="Q160" s="1"/>
    </row>
    <row r="161" spans="1:17" ht="21" customHeight="1" x14ac:dyDescent="0.25">
      <c r="A161" s="18" t="s">
        <v>8</v>
      </c>
      <c r="B161" s="33">
        <f>SUM(B149:B155)</f>
        <v>101668</v>
      </c>
      <c r="C161" s="33">
        <f>SUM(C149:C160)</f>
        <v>49225</v>
      </c>
      <c r="D161" s="134">
        <f t="shared" si="15"/>
        <v>-0.51582602195381044</v>
      </c>
      <c r="E161" s="1"/>
      <c r="F161" s="1"/>
      <c r="G161" s="65"/>
      <c r="H161" s="135" t="s">
        <v>116</v>
      </c>
      <c r="I161" s="132">
        <f>D161</f>
        <v>-0.51582602195381044</v>
      </c>
      <c r="J161" s="1"/>
      <c r="K161" s="129"/>
      <c r="L161" s="1"/>
      <c r="M161" s="1"/>
      <c r="N161" s="1"/>
      <c r="O161" s="1"/>
      <c r="P161" s="1"/>
      <c r="Q161" s="1"/>
    </row>
    <row r="162" spans="1:17" ht="1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6.5" thickBot="1" x14ac:dyDescent="0.3">
      <c r="A163" s="14" t="s">
        <v>117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36"/>
    </row>
    <row r="164" spans="1:17" ht="3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66.75" customHeight="1" thickBot="1" x14ac:dyDescent="0.3">
      <c r="A165" s="90" t="s">
        <v>118</v>
      </c>
      <c r="B165" s="90" t="s">
        <v>119</v>
      </c>
      <c r="C165" s="90" t="s">
        <v>120</v>
      </c>
      <c r="D165" s="90"/>
      <c r="E165" s="137"/>
      <c r="F165" s="90" t="s">
        <v>121</v>
      </c>
      <c r="G165" s="137"/>
      <c r="H165" s="90" t="s">
        <v>122</v>
      </c>
      <c r="I165" s="137"/>
      <c r="J165" s="90" t="s">
        <v>123</v>
      </c>
      <c r="K165" s="90"/>
      <c r="L165" s="90"/>
      <c r="M165" s="90"/>
      <c r="N165" s="90"/>
      <c r="O165" s="138"/>
      <c r="P165" s="138"/>
      <c r="Q165" s="39"/>
    </row>
    <row r="166" spans="1:17" ht="45" customHeight="1" thickTop="1" x14ac:dyDescent="0.25">
      <c r="A166" s="90"/>
      <c r="B166" s="90"/>
      <c r="C166" s="139" t="s">
        <v>124</v>
      </c>
      <c r="D166" s="139" t="s">
        <v>125</v>
      </c>
      <c r="E166" s="140" t="s">
        <v>126</v>
      </c>
      <c r="F166" s="141" t="s">
        <v>39</v>
      </c>
      <c r="G166" s="142" t="s">
        <v>40</v>
      </c>
      <c r="H166" s="141" t="s">
        <v>39</v>
      </c>
      <c r="I166" s="142" t="s">
        <v>40</v>
      </c>
      <c r="J166" s="143" t="s">
        <v>127</v>
      </c>
      <c r="K166" s="143" t="s">
        <v>128</v>
      </c>
      <c r="L166" s="143" t="s">
        <v>129</v>
      </c>
      <c r="M166" s="143" t="s">
        <v>130</v>
      </c>
      <c r="N166" s="143" t="s">
        <v>131</v>
      </c>
      <c r="O166" s="39"/>
      <c r="P166" s="144"/>
      <c r="Q166" s="39"/>
    </row>
    <row r="167" spans="1:17" ht="19.5" customHeight="1" x14ac:dyDescent="0.25">
      <c r="A167" s="145" t="s">
        <v>132</v>
      </c>
      <c r="B167" s="146">
        <f t="shared" ref="B167:B191" si="16">SUM(C167:E167)</f>
        <v>600</v>
      </c>
      <c r="C167" s="24">
        <v>84</v>
      </c>
      <c r="D167" s="24">
        <v>264</v>
      </c>
      <c r="E167" s="147">
        <v>252</v>
      </c>
      <c r="F167" s="24">
        <v>107</v>
      </c>
      <c r="G167" s="147">
        <v>493</v>
      </c>
      <c r="H167" s="24">
        <v>12</v>
      </c>
      <c r="I167" s="147">
        <v>588</v>
      </c>
      <c r="J167" s="24">
        <v>520</v>
      </c>
      <c r="K167" s="24">
        <v>338</v>
      </c>
      <c r="L167" s="24">
        <v>69</v>
      </c>
      <c r="M167" s="24">
        <v>8</v>
      </c>
      <c r="N167" s="24">
        <v>1</v>
      </c>
      <c r="O167" s="148"/>
      <c r="P167" s="148"/>
      <c r="Q167" s="39"/>
    </row>
    <row r="168" spans="1:17" ht="19.5" customHeight="1" x14ac:dyDescent="0.25">
      <c r="A168" s="145" t="s">
        <v>133</v>
      </c>
      <c r="B168" s="146">
        <f t="shared" si="16"/>
        <v>2322</v>
      </c>
      <c r="C168" s="24">
        <v>528</v>
      </c>
      <c r="D168" s="24">
        <v>1159</v>
      </c>
      <c r="E168" s="147">
        <v>635</v>
      </c>
      <c r="F168" s="24">
        <v>400</v>
      </c>
      <c r="G168" s="147">
        <v>1922</v>
      </c>
      <c r="H168" s="24">
        <v>100</v>
      </c>
      <c r="I168" s="147">
        <v>2222</v>
      </c>
      <c r="J168" s="24">
        <v>1947</v>
      </c>
      <c r="K168" s="24">
        <v>1648</v>
      </c>
      <c r="L168" s="24">
        <v>273</v>
      </c>
      <c r="M168" s="24">
        <v>14</v>
      </c>
      <c r="N168" s="24">
        <v>11</v>
      </c>
      <c r="O168" s="148"/>
      <c r="P168" s="148"/>
      <c r="Q168" s="39"/>
    </row>
    <row r="169" spans="1:17" ht="19.5" customHeight="1" x14ac:dyDescent="0.25">
      <c r="A169" s="145" t="s">
        <v>134</v>
      </c>
      <c r="B169" s="146">
        <f t="shared" si="16"/>
        <v>1226</v>
      </c>
      <c r="C169" s="24">
        <v>359</v>
      </c>
      <c r="D169" s="24">
        <v>653</v>
      </c>
      <c r="E169" s="147">
        <v>214</v>
      </c>
      <c r="F169" s="24">
        <v>261</v>
      </c>
      <c r="G169" s="147">
        <v>965</v>
      </c>
      <c r="H169" s="24">
        <v>27</v>
      </c>
      <c r="I169" s="147">
        <v>1199</v>
      </c>
      <c r="J169" s="24">
        <v>1089</v>
      </c>
      <c r="K169" s="24">
        <v>851</v>
      </c>
      <c r="L169" s="24">
        <v>213</v>
      </c>
      <c r="M169" s="24">
        <v>21</v>
      </c>
      <c r="N169" s="24">
        <v>11</v>
      </c>
      <c r="O169" s="148"/>
      <c r="P169" s="148"/>
      <c r="Q169" s="39"/>
    </row>
    <row r="170" spans="1:17" ht="19.5" customHeight="1" x14ac:dyDescent="0.25">
      <c r="A170" s="145" t="s">
        <v>135</v>
      </c>
      <c r="B170" s="146">
        <f t="shared" si="16"/>
        <v>3934</v>
      </c>
      <c r="C170" s="24">
        <v>1235</v>
      </c>
      <c r="D170" s="24">
        <v>2072</v>
      </c>
      <c r="E170" s="147">
        <v>627</v>
      </c>
      <c r="F170" s="24">
        <v>738</v>
      </c>
      <c r="G170" s="147">
        <v>3196</v>
      </c>
      <c r="H170" s="24">
        <v>167</v>
      </c>
      <c r="I170" s="147">
        <v>3767</v>
      </c>
      <c r="J170" s="24">
        <v>3428</v>
      </c>
      <c r="K170" s="24">
        <v>2494</v>
      </c>
      <c r="L170" s="24">
        <v>603</v>
      </c>
      <c r="M170" s="24">
        <v>74</v>
      </c>
      <c r="N170" s="24">
        <v>10</v>
      </c>
      <c r="O170" s="148"/>
      <c r="P170" s="148"/>
      <c r="Q170" s="39"/>
    </row>
    <row r="171" spans="1:17" ht="19.5" customHeight="1" x14ac:dyDescent="0.25">
      <c r="A171" s="145" t="s">
        <v>136</v>
      </c>
      <c r="B171" s="146">
        <f t="shared" si="16"/>
        <v>1880</v>
      </c>
      <c r="C171" s="24">
        <v>630</v>
      </c>
      <c r="D171" s="24">
        <v>1010</v>
      </c>
      <c r="E171" s="147">
        <v>240</v>
      </c>
      <c r="F171" s="24">
        <v>551</v>
      </c>
      <c r="G171" s="147">
        <v>1329</v>
      </c>
      <c r="H171" s="24">
        <v>90</v>
      </c>
      <c r="I171" s="147">
        <v>1790</v>
      </c>
      <c r="J171" s="24">
        <v>1533</v>
      </c>
      <c r="K171" s="24">
        <v>1222</v>
      </c>
      <c r="L171" s="24">
        <v>428</v>
      </c>
      <c r="M171" s="24">
        <v>14</v>
      </c>
      <c r="N171" s="24">
        <v>1</v>
      </c>
      <c r="O171" s="148"/>
      <c r="P171" s="148"/>
      <c r="Q171" s="39"/>
    </row>
    <row r="172" spans="1:17" ht="19.5" customHeight="1" x14ac:dyDescent="0.25">
      <c r="A172" s="145" t="s">
        <v>137</v>
      </c>
      <c r="B172" s="146">
        <f t="shared" si="16"/>
        <v>1263</v>
      </c>
      <c r="C172" s="24">
        <v>425</v>
      </c>
      <c r="D172" s="24">
        <v>592</v>
      </c>
      <c r="E172" s="147">
        <v>246</v>
      </c>
      <c r="F172" s="24">
        <v>180</v>
      </c>
      <c r="G172" s="147">
        <v>1083</v>
      </c>
      <c r="H172" s="24">
        <v>80</v>
      </c>
      <c r="I172" s="147">
        <v>1183</v>
      </c>
      <c r="J172" s="24">
        <v>964</v>
      </c>
      <c r="K172" s="24">
        <v>748</v>
      </c>
      <c r="L172" s="24">
        <v>140</v>
      </c>
      <c r="M172" s="24">
        <v>6</v>
      </c>
      <c r="N172" s="24">
        <v>1</v>
      </c>
      <c r="O172" s="148"/>
      <c r="P172" s="148"/>
      <c r="Q172" s="39"/>
    </row>
    <row r="173" spans="1:17" ht="19.5" customHeight="1" x14ac:dyDescent="0.25">
      <c r="A173" s="145" t="s">
        <v>138</v>
      </c>
      <c r="B173" s="146">
        <f t="shared" si="16"/>
        <v>1325</v>
      </c>
      <c r="C173" s="24">
        <v>419</v>
      </c>
      <c r="D173" s="24">
        <v>725</v>
      </c>
      <c r="E173" s="147">
        <v>181</v>
      </c>
      <c r="F173" s="24">
        <v>246</v>
      </c>
      <c r="G173" s="147">
        <v>1079</v>
      </c>
      <c r="H173" s="24">
        <v>53</v>
      </c>
      <c r="I173" s="147">
        <v>1272</v>
      </c>
      <c r="J173" s="24">
        <v>1050</v>
      </c>
      <c r="K173" s="24">
        <v>767</v>
      </c>
      <c r="L173" s="24">
        <v>149</v>
      </c>
      <c r="M173" s="24">
        <v>8</v>
      </c>
      <c r="N173" s="24">
        <v>1</v>
      </c>
      <c r="O173" s="148"/>
      <c r="P173" s="148"/>
      <c r="Q173" s="39"/>
    </row>
    <row r="174" spans="1:17" ht="19.5" customHeight="1" x14ac:dyDescent="0.25">
      <c r="A174" s="145" t="s">
        <v>139</v>
      </c>
      <c r="B174" s="146">
        <f t="shared" si="16"/>
        <v>3561</v>
      </c>
      <c r="C174" s="24">
        <v>1292</v>
      </c>
      <c r="D174" s="24">
        <v>1733</v>
      </c>
      <c r="E174" s="147">
        <v>536</v>
      </c>
      <c r="F174" s="24">
        <v>653</v>
      </c>
      <c r="G174" s="147">
        <v>2908</v>
      </c>
      <c r="H174" s="24">
        <v>142</v>
      </c>
      <c r="I174" s="147">
        <v>3419</v>
      </c>
      <c r="J174" s="24">
        <v>3050</v>
      </c>
      <c r="K174" s="24">
        <v>2634</v>
      </c>
      <c r="L174" s="24">
        <v>431</v>
      </c>
      <c r="M174" s="24">
        <v>47</v>
      </c>
      <c r="N174" s="24">
        <v>21</v>
      </c>
      <c r="O174" s="148"/>
      <c r="P174" s="148"/>
      <c r="Q174" s="39"/>
    </row>
    <row r="175" spans="1:17" ht="19.5" customHeight="1" x14ac:dyDescent="0.25">
      <c r="A175" s="145" t="s">
        <v>140</v>
      </c>
      <c r="B175" s="146">
        <f t="shared" si="16"/>
        <v>544</v>
      </c>
      <c r="C175" s="24">
        <v>129</v>
      </c>
      <c r="D175" s="24">
        <v>243</v>
      </c>
      <c r="E175" s="147">
        <v>172</v>
      </c>
      <c r="F175" s="24">
        <v>292</v>
      </c>
      <c r="G175" s="147">
        <v>252</v>
      </c>
      <c r="H175" s="24">
        <v>91</v>
      </c>
      <c r="I175" s="147">
        <v>453</v>
      </c>
      <c r="J175" s="24">
        <v>338</v>
      </c>
      <c r="K175" s="24">
        <v>253</v>
      </c>
      <c r="L175" s="24">
        <v>180</v>
      </c>
      <c r="M175" s="24">
        <v>18</v>
      </c>
      <c r="N175" s="24">
        <v>0</v>
      </c>
      <c r="O175" s="148"/>
      <c r="P175" s="148"/>
      <c r="Q175" s="39"/>
    </row>
    <row r="176" spans="1:17" ht="19.5" customHeight="1" x14ac:dyDescent="0.25">
      <c r="A176" s="145" t="s">
        <v>141</v>
      </c>
      <c r="B176" s="146">
        <f t="shared" si="16"/>
        <v>1111</v>
      </c>
      <c r="C176" s="24">
        <v>390</v>
      </c>
      <c r="D176" s="24">
        <v>592</v>
      </c>
      <c r="E176" s="147">
        <v>129</v>
      </c>
      <c r="F176" s="24">
        <v>255</v>
      </c>
      <c r="G176" s="147">
        <v>856</v>
      </c>
      <c r="H176" s="24">
        <v>56</v>
      </c>
      <c r="I176" s="147">
        <v>1055</v>
      </c>
      <c r="J176" s="24">
        <v>896</v>
      </c>
      <c r="K176" s="24">
        <v>715</v>
      </c>
      <c r="L176" s="24">
        <v>221</v>
      </c>
      <c r="M176" s="24">
        <v>5</v>
      </c>
      <c r="N176" s="24">
        <v>6</v>
      </c>
      <c r="O176" s="148"/>
      <c r="P176" s="148"/>
      <c r="Q176" s="39"/>
    </row>
    <row r="177" spans="1:17" ht="19.5" customHeight="1" x14ac:dyDescent="0.25">
      <c r="A177" s="145" t="s">
        <v>142</v>
      </c>
      <c r="B177" s="146">
        <f t="shared" si="16"/>
        <v>1650</v>
      </c>
      <c r="C177" s="24">
        <v>447</v>
      </c>
      <c r="D177" s="24">
        <v>745</v>
      </c>
      <c r="E177" s="147">
        <v>458</v>
      </c>
      <c r="F177" s="24">
        <v>309</v>
      </c>
      <c r="G177" s="147">
        <v>1341</v>
      </c>
      <c r="H177" s="24">
        <v>61</v>
      </c>
      <c r="I177" s="147">
        <v>1589</v>
      </c>
      <c r="J177" s="24">
        <v>1381</v>
      </c>
      <c r="K177" s="24">
        <v>1090</v>
      </c>
      <c r="L177" s="24">
        <v>266</v>
      </c>
      <c r="M177" s="24">
        <v>1</v>
      </c>
      <c r="N177" s="24">
        <v>8</v>
      </c>
      <c r="O177" s="148"/>
      <c r="P177" s="148"/>
      <c r="Q177" s="39"/>
    </row>
    <row r="178" spans="1:17" ht="19.5" customHeight="1" x14ac:dyDescent="0.25">
      <c r="A178" s="145" t="s">
        <v>143</v>
      </c>
      <c r="B178" s="146">
        <f t="shared" si="16"/>
        <v>1793</v>
      </c>
      <c r="C178" s="24">
        <v>749</v>
      </c>
      <c r="D178" s="24">
        <v>814</v>
      </c>
      <c r="E178" s="147">
        <v>230</v>
      </c>
      <c r="F178" s="24">
        <v>511</v>
      </c>
      <c r="G178" s="147">
        <v>1282</v>
      </c>
      <c r="H178" s="24">
        <v>110</v>
      </c>
      <c r="I178" s="147">
        <v>1683</v>
      </c>
      <c r="J178" s="24">
        <v>1447</v>
      </c>
      <c r="K178" s="24">
        <v>831</v>
      </c>
      <c r="L178" s="24">
        <v>340</v>
      </c>
      <c r="M178" s="24">
        <v>13</v>
      </c>
      <c r="N178" s="24">
        <v>6</v>
      </c>
      <c r="O178" s="148"/>
      <c r="P178" s="148"/>
      <c r="Q178" s="39"/>
    </row>
    <row r="179" spans="1:17" ht="19.5" customHeight="1" x14ac:dyDescent="0.25">
      <c r="A179" s="145" t="s">
        <v>144</v>
      </c>
      <c r="B179" s="146">
        <f t="shared" si="16"/>
        <v>2889</v>
      </c>
      <c r="C179" s="24">
        <v>668</v>
      </c>
      <c r="D179" s="24">
        <v>1526</v>
      </c>
      <c r="E179" s="147">
        <v>695</v>
      </c>
      <c r="F179" s="24">
        <v>1279</v>
      </c>
      <c r="G179" s="147">
        <v>1610</v>
      </c>
      <c r="H179" s="24">
        <v>190</v>
      </c>
      <c r="I179" s="147">
        <v>2699</v>
      </c>
      <c r="J179" s="24">
        <v>2509</v>
      </c>
      <c r="K179" s="24">
        <v>2011</v>
      </c>
      <c r="L179" s="24">
        <v>1030</v>
      </c>
      <c r="M179" s="24">
        <v>25</v>
      </c>
      <c r="N179" s="24">
        <v>7</v>
      </c>
      <c r="O179" s="148"/>
      <c r="P179" s="148"/>
      <c r="Q179" s="39"/>
    </row>
    <row r="180" spans="1:17" ht="19.5" customHeight="1" x14ac:dyDescent="0.25">
      <c r="A180" s="145" t="s">
        <v>145</v>
      </c>
      <c r="B180" s="146">
        <f t="shared" si="16"/>
        <v>1507</v>
      </c>
      <c r="C180" s="24">
        <v>370</v>
      </c>
      <c r="D180" s="24">
        <v>802</v>
      </c>
      <c r="E180" s="147">
        <v>335</v>
      </c>
      <c r="F180" s="24">
        <v>150</v>
      </c>
      <c r="G180" s="147">
        <v>1357</v>
      </c>
      <c r="H180" s="24">
        <v>69</v>
      </c>
      <c r="I180" s="147">
        <v>1438</v>
      </c>
      <c r="J180" s="24">
        <v>1335</v>
      </c>
      <c r="K180" s="24">
        <v>1063</v>
      </c>
      <c r="L180" s="24">
        <v>110</v>
      </c>
      <c r="M180" s="24">
        <v>14</v>
      </c>
      <c r="N180" s="24">
        <v>1</v>
      </c>
      <c r="O180" s="148"/>
      <c r="P180" s="148"/>
      <c r="Q180" s="39"/>
    </row>
    <row r="181" spans="1:17" ht="19.5" customHeight="1" x14ac:dyDescent="0.25">
      <c r="A181" s="145" t="s">
        <v>146</v>
      </c>
      <c r="B181" s="146">
        <f t="shared" si="16"/>
        <v>14510</v>
      </c>
      <c r="C181" s="24">
        <v>3205</v>
      </c>
      <c r="D181" s="24">
        <v>7640</v>
      </c>
      <c r="E181" s="147">
        <v>3665</v>
      </c>
      <c r="F181" s="24">
        <v>2645</v>
      </c>
      <c r="G181" s="147">
        <v>11865</v>
      </c>
      <c r="H181" s="24">
        <v>475</v>
      </c>
      <c r="I181" s="147">
        <v>14035</v>
      </c>
      <c r="J181" s="24">
        <v>10611</v>
      </c>
      <c r="K181" s="24">
        <v>8158</v>
      </c>
      <c r="L181" s="24">
        <v>1717</v>
      </c>
      <c r="M181" s="24">
        <v>85</v>
      </c>
      <c r="N181" s="24">
        <v>28</v>
      </c>
      <c r="O181" s="148"/>
      <c r="P181" s="148"/>
      <c r="Q181" s="39"/>
    </row>
    <row r="182" spans="1:17" ht="19.5" customHeight="1" x14ac:dyDescent="0.25">
      <c r="A182" s="145" t="s">
        <v>147</v>
      </c>
      <c r="B182" s="146">
        <f t="shared" si="16"/>
        <v>847</v>
      </c>
      <c r="C182" s="24">
        <v>94</v>
      </c>
      <c r="D182" s="24">
        <v>376</v>
      </c>
      <c r="E182" s="147">
        <v>377</v>
      </c>
      <c r="F182" s="24">
        <v>208</v>
      </c>
      <c r="G182" s="147">
        <v>639</v>
      </c>
      <c r="H182" s="24">
        <v>31</v>
      </c>
      <c r="I182" s="147">
        <v>816</v>
      </c>
      <c r="J182" s="24">
        <v>671</v>
      </c>
      <c r="K182" s="24">
        <v>423</v>
      </c>
      <c r="L182" s="24">
        <v>89</v>
      </c>
      <c r="M182" s="24">
        <v>12</v>
      </c>
      <c r="N182" s="24">
        <v>6</v>
      </c>
      <c r="O182" s="148"/>
      <c r="P182" s="148"/>
      <c r="Q182" s="39"/>
    </row>
    <row r="183" spans="1:17" ht="19.5" customHeight="1" x14ac:dyDescent="0.25">
      <c r="A183" s="145" t="s">
        <v>148</v>
      </c>
      <c r="B183" s="146">
        <f t="shared" si="16"/>
        <v>248</v>
      </c>
      <c r="C183" s="24">
        <v>31</v>
      </c>
      <c r="D183" s="24">
        <v>142</v>
      </c>
      <c r="E183" s="147">
        <v>75</v>
      </c>
      <c r="F183" s="24">
        <v>132</v>
      </c>
      <c r="G183" s="147">
        <v>116</v>
      </c>
      <c r="H183" s="24">
        <v>3</v>
      </c>
      <c r="I183" s="147">
        <v>245</v>
      </c>
      <c r="J183" s="24">
        <v>191</v>
      </c>
      <c r="K183" s="24">
        <v>131</v>
      </c>
      <c r="L183" s="24">
        <v>121</v>
      </c>
      <c r="M183" s="24">
        <v>2</v>
      </c>
      <c r="N183" s="24">
        <v>1</v>
      </c>
      <c r="O183" s="148"/>
      <c r="P183" s="148"/>
      <c r="Q183" s="39"/>
    </row>
    <row r="184" spans="1:17" ht="19.5" customHeight="1" x14ac:dyDescent="0.25">
      <c r="A184" s="145" t="s">
        <v>149</v>
      </c>
      <c r="B184" s="146">
        <f t="shared" si="16"/>
        <v>326</v>
      </c>
      <c r="C184" s="24">
        <v>143</v>
      </c>
      <c r="D184" s="24">
        <v>107</v>
      </c>
      <c r="E184" s="147">
        <v>76</v>
      </c>
      <c r="F184" s="24">
        <v>91</v>
      </c>
      <c r="G184" s="147">
        <v>235</v>
      </c>
      <c r="H184" s="24">
        <v>30</v>
      </c>
      <c r="I184" s="147">
        <v>296</v>
      </c>
      <c r="J184" s="24">
        <v>282</v>
      </c>
      <c r="K184" s="24">
        <v>194</v>
      </c>
      <c r="L184" s="24">
        <v>77</v>
      </c>
      <c r="M184" s="24">
        <v>7</v>
      </c>
      <c r="N184" s="24">
        <v>0</v>
      </c>
      <c r="O184" s="148"/>
      <c r="P184" s="148"/>
      <c r="Q184" s="39"/>
    </row>
    <row r="185" spans="1:17" ht="19.5" customHeight="1" x14ac:dyDescent="0.25">
      <c r="A185" s="145" t="s">
        <v>150</v>
      </c>
      <c r="B185" s="146">
        <f t="shared" si="16"/>
        <v>500</v>
      </c>
      <c r="C185" s="24">
        <v>148</v>
      </c>
      <c r="D185" s="24">
        <v>229</v>
      </c>
      <c r="E185" s="147">
        <v>123</v>
      </c>
      <c r="F185" s="24">
        <v>199</v>
      </c>
      <c r="G185" s="147">
        <v>301</v>
      </c>
      <c r="H185" s="24">
        <v>50</v>
      </c>
      <c r="I185" s="147">
        <v>450</v>
      </c>
      <c r="J185" s="24">
        <v>429</v>
      </c>
      <c r="K185" s="24">
        <v>297</v>
      </c>
      <c r="L185" s="24">
        <v>151</v>
      </c>
      <c r="M185" s="24">
        <v>5</v>
      </c>
      <c r="N185" s="24">
        <v>0</v>
      </c>
      <c r="O185" s="148"/>
      <c r="P185" s="148"/>
      <c r="Q185" s="39"/>
    </row>
    <row r="186" spans="1:17" ht="19.5" customHeight="1" x14ac:dyDescent="0.25">
      <c r="A186" s="145" t="s">
        <v>151</v>
      </c>
      <c r="B186" s="146">
        <f t="shared" si="16"/>
        <v>2208</v>
      </c>
      <c r="C186" s="24">
        <v>556</v>
      </c>
      <c r="D186" s="24">
        <v>1095</v>
      </c>
      <c r="E186" s="147">
        <v>557</v>
      </c>
      <c r="F186" s="24">
        <v>487</v>
      </c>
      <c r="G186" s="147">
        <v>1721</v>
      </c>
      <c r="H186" s="24">
        <v>120</v>
      </c>
      <c r="I186" s="147">
        <v>2088</v>
      </c>
      <c r="J186" s="24">
        <v>1892</v>
      </c>
      <c r="K186" s="24">
        <v>1472</v>
      </c>
      <c r="L186" s="24">
        <v>569</v>
      </c>
      <c r="M186" s="24">
        <v>19</v>
      </c>
      <c r="N186" s="24">
        <v>4</v>
      </c>
      <c r="O186" s="148"/>
      <c r="P186" s="148"/>
      <c r="Q186" s="39"/>
    </row>
    <row r="187" spans="1:17" ht="19.5" customHeight="1" x14ac:dyDescent="0.25">
      <c r="A187" s="145" t="s">
        <v>152</v>
      </c>
      <c r="B187" s="146">
        <f t="shared" si="16"/>
        <v>1658</v>
      </c>
      <c r="C187" s="24">
        <v>485</v>
      </c>
      <c r="D187" s="24">
        <v>815</v>
      </c>
      <c r="E187" s="147">
        <v>358</v>
      </c>
      <c r="F187" s="24">
        <v>464</v>
      </c>
      <c r="G187" s="147">
        <v>1194</v>
      </c>
      <c r="H187" s="24">
        <v>286</v>
      </c>
      <c r="I187" s="147">
        <v>1372</v>
      </c>
      <c r="J187" s="24">
        <v>1252</v>
      </c>
      <c r="K187" s="24">
        <v>830</v>
      </c>
      <c r="L187" s="24">
        <v>218</v>
      </c>
      <c r="M187" s="24">
        <v>15</v>
      </c>
      <c r="N187" s="24">
        <v>8</v>
      </c>
      <c r="O187" s="148"/>
      <c r="P187" s="148"/>
      <c r="Q187" s="39"/>
    </row>
    <row r="188" spans="1:17" ht="19.5" customHeight="1" x14ac:dyDescent="0.25">
      <c r="A188" s="145" t="s">
        <v>153</v>
      </c>
      <c r="B188" s="146">
        <f t="shared" si="16"/>
        <v>1227</v>
      </c>
      <c r="C188" s="24">
        <v>426</v>
      </c>
      <c r="D188" s="24">
        <v>512</v>
      </c>
      <c r="E188" s="147">
        <v>289</v>
      </c>
      <c r="F188" s="24">
        <v>253</v>
      </c>
      <c r="G188" s="147">
        <v>974</v>
      </c>
      <c r="H188" s="24">
        <v>89</v>
      </c>
      <c r="I188" s="147">
        <v>1138</v>
      </c>
      <c r="J188" s="24">
        <v>803</v>
      </c>
      <c r="K188" s="24">
        <v>747</v>
      </c>
      <c r="L188" s="24">
        <v>212</v>
      </c>
      <c r="M188" s="24">
        <v>9</v>
      </c>
      <c r="N188" s="24">
        <v>2</v>
      </c>
      <c r="O188" s="148"/>
      <c r="P188" s="148"/>
      <c r="Q188" s="39"/>
    </row>
    <row r="189" spans="1:17" ht="19.5" customHeight="1" x14ac:dyDescent="0.25">
      <c r="A189" s="145" t="s">
        <v>154</v>
      </c>
      <c r="B189" s="146">
        <f t="shared" si="16"/>
        <v>975</v>
      </c>
      <c r="C189" s="24">
        <v>255</v>
      </c>
      <c r="D189" s="24">
        <v>563</v>
      </c>
      <c r="E189" s="147">
        <v>157</v>
      </c>
      <c r="F189" s="24">
        <v>369</v>
      </c>
      <c r="G189" s="147">
        <v>606</v>
      </c>
      <c r="H189" s="24">
        <v>101</v>
      </c>
      <c r="I189" s="147">
        <v>874</v>
      </c>
      <c r="J189" s="24">
        <v>733</v>
      </c>
      <c r="K189" s="24">
        <v>608</v>
      </c>
      <c r="L189" s="24">
        <v>228</v>
      </c>
      <c r="M189" s="24">
        <v>19</v>
      </c>
      <c r="N189" s="24">
        <v>0</v>
      </c>
      <c r="O189" s="148"/>
      <c r="P189" s="148"/>
      <c r="Q189" s="39"/>
    </row>
    <row r="190" spans="1:17" ht="19.5" customHeight="1" x14ac:dyDescent="0.25">
      <c r="A190" s="145" t="s">
        <v>155</v>
      </c>
      <c r="B190" s="146">
        <f t="shared" si="16"/>
        <v>812</v>
      </c>
      <c r="C190" s="24">
        <v>157</v>
      </c>
      <c r="D190" s="24">
        <v>361</v>
      </c>
      <c r="E190" s="147">
        <v>294</v>
      </c>
      <c r="F190" s="24">
        <v>153</v>
      </c>
      <c r="G190" s="147">
        <v>659</v>
      </c>
      <c r="H190" s="24">
        <v>32</v>
      </c>
      <c r="I190" s="147">
        <v>780</v>
      </c>
      <c r="J190" s="24">
        <v>702</v>
      </c>
      <c r="K190" s="24">
        <v>462</v>
      </c>
      <c r="L190" s="24">
        <v>88</v>
      </c>
      <c r="M190" s="24">
        <v>17</v>
      </c>
      <c r="N190" s="24">
        <v>1</v>
      </c>
      <c r="O190" s="148"/>
      <c r="P190" s="148"/>
      <c r="Q190" s="39"/>
    </row>
    <row r="191" spans="1:17" ht="19.5" customHeight="1" x14ac:dyDescent="0.25">
      <c r="A191" s="149" t="s">
        <v>156</v>
      </c>
      <c r="B191" s="150">
        <f t="shared" si="16"/>
        <v>309</v>
      </c>
      <c r="C191" s="115">
        <v>80</v>
      </c>
      <c r="D191" s="115">
        <v>131</v>
      </c>
      <c r="E191" s="151">
        <v>98</v>
      </c>
      <c r="F191" s="115">
        <v>94</v>
      </c>
      <c r="G191" s="151">
        <v>215</v>
      </c>
      <c r="H191" s="115">
        <v>14</v>
      </c>
      <c r="I191" s="151">
        <v>295</v>
      </c>
      <c r="J191" s="115">
        <v>159</v>
      </c>
      <c r="K191" s="115">
        <v>81</v>
      </c>
      <c r="L191" s="115">
        <v>81</v>
      </c>
      <c r="M191" s="115">
        <v>8</v>
      </c>
      <c r="N191" s="115">
        <v>1</v>
      </c>
      <c r="O191" s="148"/>
      <c r="P191" s="148"/>
      <c r="Q191" s="39"/>
    </row>
    <row r="192" spans="1:17" ht="21" customHeight="1" x14ac:dyDescent="0.25">
      <c r="A192" s="18" t="s">
        <v>8</v>
      </c>
      <c r="B192" s="33">
        <f t="shared" ref="B192:N192" si="17">SUM(B167:B191)</f>
        <v>49225</v>
      </c>
      <c r="C192" s="33">
        <f t="shared" si="17"/>
        <v>13305</v>
      </c>
      <c r="D192" s="33">
        <f t="shared" si="17"/>
        <v>24901</v>
      </c>
      <c r="E192" s="33">
        <f t="shared" si="17"/>
        <v>11019</v>
      </c>
      <c r="F192" s="33">
        <f t="shared" si="17"/>
        <v>11027</v>
      </c>
      <c r="G192" s="33">
        <f t="shared" si="17"/>
        <v>38198</v>
      </c>
      <c r="H192" s="33">
        <f t="shared" si="17"/>
        <v>2479</v>
      </c>
      <c r="I192" s="33">
        <f t="shared" si="17"/>
        <v>46746</v>
      </c>
      <c r="J192" s="33">
        <f t="shared" si="17"/>
        <v>39212</v>
      </c>
      <c r="K192" s="33">
        <f t="shared" si="17"/>
        <v>30068</v>
      </c>
      <c r="L192" s="33">
        <f t="shared" si="17"/>
        <v>8004</v>
      </c>
      <c r="M192" s="33">
        <f t="shared" si="17"/>
        <v>466</v>
      </c>
      <c r="N192" s="33">
        <f t="shared" si="17"/>
        <v>136</v>
      </c>
      <c r="O192" s="148"/>
      <c r="P192" s="148"/>
      <c r="Q192" s="148"/>
    </row>
    <row r="193" spans="1:17" ht="19.5" customHeight="1" x14ac:dyDescent="0.25">
      <c r="A193" s="23" t="s">
        <v>29</v>
      </c>
      <c r="B193" s="47">
        <f t="shared" ref="B193:N193" si="18">B192/$B$192</f>
        <v>1</v>
      </c>
      <c r="C193" s="47">
        <f t="shared" si="18"/>
        <v>0.27028948704926359</v>
      </c>
      <c r="D193" s="47">
        <f t="shared" si="18"/>
        <v>0.50586084306754697</v>
      </c>
      <c r="E193" s="47">
        <f t="shared" si="18"/>
        <v>0.22384966988318944</v>
      </c>
      <c r="F193" s="47">
        <f t="shared" si="18"/>
        <v>0.22401218892839003</v>
      </c>
      <c r="G193" s="47">
        <f t="shared" si="18"/>
        <v>0.77598781107160997</v>
      </c>
      <c r="H193" s="47">
        <f t="shared" si="18"/>
        <v>5.0360589131538853E-2</v>
      </c>
      <c r="I193" s="47">
        <f t="shared" si="18"/>
        <v>0.94963941086846115</v>
      </c>
      <c r="J193" s="152">
        <f t="shared" si="18"/>
        <v>0.79658710005078726</v>
      </c>
      <c r="K193" s="152">
        <f t="shared" si="18"/>
        <v>0.61082783138649055</v>
      </c>
      <c r="L193" s="152">
        <f t="shared" si="18"/>
        <v>0.16260030472320974</v>
      </c>
      <c r="M193" s="152">
        <f t="shared" si="18"/>
        <v>9.4667343829355002E-3</v>
      </c>
      <c r="N193" s="152">
        <f t="shared" si="18"/>
        <v>2.7628237684103607E-3</v>
      </c>
      <c r="O193" s="153"/>
      <c r="P193" s="154"/>
      <c r="Q193" s="154"/>
    </row>
    <row r="194" spans="1:17" x14ac:dyDescent="0.25">
      <c r="A194" s="155" t="s">
        <v>157</v>
      </c>
      <c r="B194" s="155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"/>
      <c r="P194" s="1"/>
      <c r="Q194" s="1"/>
    </row>
    <row r="195" spans="1:17" ht="3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56"/>
      <c r="P195" s="1"/>
      <c r="Q195" s="1"/>
    </row>
    <row r="196" spans="1:17" ht="3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8.75" thickBot="1" x14ac:dyDescent="0.3">
      <c r="A197" s="13" t="s">
        <v>158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3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6.5" thickBot="1" x14ac:dyDescent="0.3">
      <c r="A199" s="157" t="s">
        <v>159</v>
      </c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</row>
    <row r="200" spans="1:17" ht="3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39"/>
      <c r="M200" s="39"/>
      <c r="N200" s="39"/>
      <c r="O200" s="39"/>
      <c r="P200" s="39"/>
      <c r="Q200" s="39"/>
    </row>
    <row r="201" spans="1:17" ht="21.75" customHeight="1" x14ac:dyDescent="0.25">
      <c r="A201" s="158" t="s">
        <v>160</v>
      </c>
      <c r="B201" s="158"/>
      <c r="C201" s="158"/>
      <c r="D201" s="158"/>
      <c r="E201" s="159"/>
      <c r="F201" s="160" t="s">
        <v>8</v>
      </c>
      <c r="G201" s="160" t="s">
        <v>161</v>
      </c>
      <c r="H201" s="160" t="s">
        <v>162</v>
      </c>
      <c r="I201" s="160" t="s">
        <v>163</v>
      </c>
      <c r="J201" s="160" t="s">
        <v>164</v>
      </c>
      <c r="K201" s="1"/>
      <c r="L201" s="39"/>
      <c r="M201" s="161"/>
      <c r="N201" s="161"/>
      <c r="O201" s="162"/>
      <c r="P201" s="162"/>
      <c r="Q201" s="162"/>
    </row>
    <row r="202" spans="1:17" ht="21.75" customHeight="1" x14ac:dyDescent="0.25">
      <c r="A202" s="163" t="s">
        <v>165</v>
      </c>
      <c r="B202" s="163"/>
      <c r="C202" s="163"/>
      <c r="D202" s="163"/>
      <c r="E202" s="163"/>
      <c r="F202" s="164">
        <f t="shared" ref="F202:F238" si="19">+SUM(G202:J202)</f>
        <v>49225</v>
      </c>
      <c r="G202" s="165">
        <v>27720</v>
      </c>
      <c r="H202" s="165">
        <v>13187</v>
      </c>
      <c r="I202" s="165">
        <v>4568</v>
      </c>
      <c r="J202" s="165">
        <v>3750</v>
      </c>
      <c r="K202" s="1"/>
      <c r="L202" s="39"/>
      <c r="M202" s="161"/>
      <c r="N202" s="161"/>
      <c r="O202" s="166"/>
      <c r="P202" s="166"/>
      <c r="Q202" s="166"/>
    </row>
    <row r="203" spans="1:17" ht="21.75" customHeight="1" x14ac:dyDescent="0.25">
      <c r="A203" s="167" t="s">
        <v>166</v>
      </c>
      <c r="B203" s="167"/>
      <c r="C203" s="167"/>
      <c r="D203" s="167"/>
      <c r="E203" s="167"/>
      <c r="F203" s="168">
        <f t="shared" si="19"/>
        <v>47362</v>
      </c>
      <c r="G203" s="169">
        <v>0</v>
      </c>
      <c r="H203" s="169">
        <v>36949</v>
      </c>
      <c r="I203" s="169">
        <v>6317</v>
      </c>
      <c r="J203" s="169">
        <v>4096</v>
      </c>
      <c r="K203" s="1"/>
      <c r="L203" s="39"/>
      <c r="M203" s="161"/>
      <c r="N203" s="161"/>
      <c r="O203" s="166"/>
      <c r="P203" s="166"/>
      <c r="Q203" s="166"/>
    </row>
    <row r="204" spans="1:17" ht="21.75" customHeight="1" x14ac:dyDescent="0.25">
      <c r="A204" s="167" t="s">
        <v>167</v>
      </c>
      <c r="B204" s="167"/>
      <c r="C204" s="167"/>
      <c r="D204" s="167"/>
      <c r="E204" s="167"/>
      <c r="F204" s="168">
        <f t="shared" si="19"/>
        <v>147602</v>
      </c>
      <c r="G204" s="169">
        <v>0</v>
      </c>
      <c r="H204" s="169">
        <v>34087</v>
      </c>
      <c r="I204" s="169">
        <v>49942</v>
      </c>
      <c r="J204" s="169">
        <v>63573</v>
      </c>
      <c r="K204" s="1"/>
      <c r="L204" s="39"/>
      <c r="M204" s="170"/>
      <c r="N204" s="171"/>
      <c r="O204" s="172"/>
      <c r="P204" s="172"/>
      <c r="Q204" s="172"/>
    </row>
    <row r="205" spans="1:17" ht="21.75" customHeight="1" x14ac:dyDescent="0.25">
      <c r="A205" s="167" t="s">
        <v>168</v>
      </c>
      <c r="B205" s="167"/>
      <c r="C205" s="167"/>
      <c r="D205" s="167"/>
      <c r="E205" s="167"/>
      <c r="F205" s="168">
        <f t="shared" si="19"/>
        <v>8200</v>
      </c>
      <c r="G205" s="169">
        <v>0</v>
      </c>
      <c r="H205" s="169">
        <v>7292</v>
      </c>
      <c r="I205" s="169">
        <v>544</v>
      </c>
      <c r="J205" s="169">
        <v>364</v>
      </c>
      <c r="K205" s="1"/>
      <c r="L205" s="39"/>
      <c r="M205" s="170"/>
      <c r="N205" s="171"/>
      <c r="O205" s="172"/>
      <c r="P205" s="172"/>
      <c r="Q205" s="172"/>
    </row>
    <row r="206" spans="1:17" ht="21.75" customHeight="1" x14ac:dyDescent="0.25">
      <c r="A206" s="167" t="s">
        <v>169</v>
      </c>
      <c r="B206" s="167"/>
      <c r="C206" s="167"/>
      <c r="D206" s="167"/>
      <c r="E206" s="167"/>
      <c r="F206" s="168">
        <f t="shared" si="19"/>
        <v>50197</v>
      </c>
      <c r="G206" s="169">
        <v>0</v>
      </c>
      <c r="H206" s="169">
        <v>14879</v>
      </c>
      <c r="I206" s="169">
        <v>31956</v>
      </c>
      <c r="J206" s="169">
        <v>3362</v>
      </c>
      <c r="K206" s="1"/>
      <c r="L206" s="39"/>
      <c r="M206" s="170"/>
      <c r="N206" s="171"/>
      <c r="O206" s="172"/>
      <c r="P206" s="172"/>
      <c r="Q206" s="172"/>
    </row>
    <row r="207" spans="1:17" ht="21.75" customHeight="1" x14ac:dyDescent="0.25">
      <c r="A207" s="167" t="s">
        <v>170</v>
      </c>
      <c r="B207" s="167"/>
      <c r="C207" s="167"/>
      <c r="D207" s="167"/>
      <c r="E207" s="167"/>
      <c r="F207" s="168">
        <f t="shared" si="19"/>
        <v>31752</v>
      </c>
      <c r="G207" s="169">
        <v>0</v>
      </c>
      <c r="H207" s="169">
        <v>4821</v>
      </c>
      <c r="I207" s="169">
        <v>24638</v>
      </c>
      <c r="J207" s="169">
        <v>2293</v>
      </c>
      <c r="K207" s="1"/>
      <c r="L207" s="39"/>
      <c r="M207" s="170"/>
      <c r="N207" s="171"/>
      <c r="O207" s="172"/>
      <c r="P207" s="172"/>
      <c r="Q207" s="172"/>
    </row>
    <row r="208" spans="1:17" ht="21.75" customHeight="1" x14ac:dyDescent="0.25">
      <c r="A208" s="167" t="s">
        <v>171</v>
      </c>
      <c r="B208" s="167"/>
      <c r="C208" s="167"/>
      <c r="D208" s="167"/>
      <c r="E208" s="167"/>
      <c r="F208" s="168">
        <f t="shared" si="19"/>
        <v>4123</v>
      </c>
      <c r="G208" s="169">
        <v>0</v>
      </c>
      <c r="H208" s="169">
        <v>525</v>
      </c>
      <c r="I208" s="169">
        <v>3455</v>
      </c>
      <c r="J208" s="169">
        <v>143</v>
      </c>
      <c r="K208" s="1"/>
      <c r="L208" s="39"/>
      <c r="M208" s="170"/>
      <c r="N208" s="171"/>
      <c r="O208" s="172"/>
      <c r="P208" s="172"/>
      <c r="Q208" s="172"/>
    </row>
    <row r="209" spans="1:17" ht="21.75" customHeight="1" x14ac:dyDescent="0.25">
      <c r="A209" s="167" t="s">
        <v>172</v>
      </c>
      <c r="B209" s="167"/>
      <c r="C209" s="167"/>
      <c r="D209" s="167"/>
      <c r="E209" s="167"/>
      <c r="F209" s="168">
        <f t="shared" si="19"/>
        <v>530</v>
      </c>
      <c r="G209" s="169">
        <v>0</v>
      </c>
      <c r="H209" s="169">
        <v>92</v>
      </c>
      <c r="I209" s="169">
        <v>387</v>
      </c>
      <c r="J209" s="169">
        <v>51</v>
      </c>
      <c r="K209" s="1"/>
      <c r="L209" s="39"/>
      <c r="M209" s="170"/>
      <c r="N209" s="171"/>
      <c r="O209" s="172"/>
      <c r="P209" s="172"/>
      <c r="Q209" s="172"/>
    </row>
    <row r="210" spans="1:17" ht="21.75" customHeight="1" x14ac:dyDescent="0.25">
      <c r="A210" s="167" t="s">
        <v>173</v>
      </c>
      <c r="B210" s="167"/>
      <c r="C210" s="167"/>
      <c r="D210" s="167"/>
      <c r="E210" s="167"/>
      <c r="F210" s="168">
        <f t="shared" si="19"/>
        <v>45650</v>
      </c>
      <c r="G210" s="169">
        <v>0</v>
      </c>
      <c r="H210" s="169">
        <v>16997</v>
      </c>
      <c r="I210" s="169">
        <v>22377</v>
      </c>
      <c r="J210" s="169">
        <v>6276</v>
      </c>
      <c r="K210" s="1"/>
      <c r="L210" s="39"/>
      <c r="M210" s="170"/>
      <c r="N210" s="171"/>
      <c r="O210" s="172"/>
      <c r="P210" s="172"/>
      <c r="Q210" s="172"/>
    </row>
    <row r="211" spans="1:17" ht="21.75" customHeight="1" x14ac:dyDescent="0.25">
      <c r="A211" s="167" t="s">
        <v>174</v>
      </c>
      <c r="B211" s="167"/>
      <c r="C211" s="167"/>
      <c r="D211" s="167"/>
      <c r="E211" s="167"/>
      <c r="F211" s="168">
        <f t="shared" si="19"/>
        <v>11829</v>
      </c>
      <c r="G211" s="169">
        <v>0</v>
      </c>
      <c r="H211" s="169">
        <v>1520</v>
      </c>
      <c r="I211" s="169">
        <v>9850</v>
      </c>
      <c r="J211" s="169">
        <v>459</v>
      </c>
      <c r="K211" s="1"/>
      <c r="L211" s="39"/>
      <c r="M211" s="170"/>
      <c r="N211" s="171"/>
      <c r="O211" s="172"/>
      <c r="P211" s="172"/>
      <c r="Q211" s="172"/>
    </row>
    <row r="212" spans="1:17" ht="21.75" customHeight="1" x14ac:dyDescent="0.25">
      <c r="A212" s="167" t="s">
        <v>175</v>
      </c>
      <c r="B212" s="167"/>
      <c r="C212" s="167"/>
      <c r="D212" s="167"/>
      <c r="E212" s="167"/>
      <c r="F212" s="168">
        <f t="shared" si="19"/>
        <v>410</v>
      </c>
      <c r="G212" s="169">
        <v>0</v>
      </c>
      <c r="H212" s="169">
        <v>54</v>
      </c>
      <c r="I212" s="169">
        <v>286</v>
      </c>
      <c r="J212" s="169">
        <v>70</v>
      </c>
      <c r="K212" s="1"/>
      <c r="L212" s="39"/>
      <c r="M212" s="170"/>
      <c r="N212" s="171"/>
      <c r="O212" s="172"/>
      <c r="P212" s="172"/>
      <c r="Q212" s="172"/>
    </row>
    <row r="213" spans="1:17" ht="30" customHeight="1" x14ac:dyDescent="0.25">
      <c r="A213" s="173" t="s">
        <v>176</v>
      </c>
      <c r="B213" s="173"/>
      <c r="C213" s="173"/>
      <c r="D213" s="173"/>
      <c r="E213" s="173"/>
      <c r="F213" s="168">
        <f t="shared" si="19"/>
        <v>22897</v>
      </c>
      <c r="G213" s="169">
        <v>0</v>
      </c>
      <c r="H213" s="169">
        <v>20728</v>
      </c>
      <c r="I213" s="169">
        <v>1868</v>
      </c>
      <c r="J213" s="169">
        <v>301</v>
      </c>
      <c r="K213" s="1"/>
      <c r="L213" s="39"/>
      <c r="M213" s="170"/>
      <c r="N213" s="171"/>
      <c r="O213" s="172"/>
      <c r="P213" s="172"/>
      <c r="Q213" s="172"/>
    </row>
    <row r="214" spans="1:17" ht="30" customHeight="1" x14ac:dyDescent="0.25">
      <c r="A214" s="173" t="s">
        <v>177</v>
      </c>
      <c r="B214" s="173"/>
      <c r="C214" s="173"/>
      <c r="D214" s="173"/>
      <c r="E214" s="173"/>
      <c r="F214" s="168">
        <f t="shared" si="19"/>
        <v>257</v>
      </c>
      <c r="G214" s="169">
        <v>0</v>
      </c>
      <c r="H214" s="169">
        <v>161</v>
      </c>
      <c r="I214" s="169">
        <v>60</v>
      </c>
      <c r="J214" s="169">
        <v>36</v>
      </c>
      <c r="K214" s="1"/>
      <c r="L214" s="39"/>
      <c r="M214" s="170"/>
      <c r="N214" s="171"/>
      <c r="O214" s="172"/>
      <c r="P214" s="172"/>
      <c r="Q214" s="172"/>
    </row>
    <row r="215" spans="1:17" ht="21.75" customHeight="1" x14ac:dyDescent="0.25">
      <c r="A215" s="167" t="s">
        <v>178</v>
      </c>
      <c r="B215" s="167"/>
      <c r="C215" s="167"/>
      <c r="D215" s="167"/>
      <c r="E215" s="167"/>
      <c r="F215" s="168">
        <f t="shared" si="19"/>
        <v>8968</v>
      </c>
      <c r="G215" s="169">
        <v>0</v>
      </c>
      <c r="H215" s="169">
        <v>2535</v>
      </c>
      <c r="I215" s="169">
        <v>2860</v>
      </c>
      <c r="J215" s="169">
        <v>3573</v>
      </c>
      <c r="K215" s="1"/>
      <c r="L215" s="39"/>
      <c r="M215" s="170"/>
      <c r="N215" s="171"/>
      <c r="O215" s="172"/>
      <c r="P215" s="172"/>
      <c r="Q215" s="172"/>
    </row>
    <row r="216" spans="1:17" ht="21.75" customHeight="1" x14ac:dyDescent="0.25">
      <c r="A216" s="167" t="s">
        <v>179</v>
      </c>
      <c r="B216" s="167"/>
      <c r="C216" s="167"/>
      <c r="D216" s="167"/>
      <c r="E216" s="167"/>
      <c r="F216" s="168">
        <f t="shared" si="19"/>
        <v>444</v>
      </c>
      <c r="G216" s="169">
        <v>0</v>
      </c>
      <c r="H216" s="169">
        <v>274</v>
      </c>
      <c r="I216" s="169">
        <v>170</v>
      </c>
      <c r="J216" s="169">
        <v>0</v>
      </c>
      <c r="K216" s="1"/>
      <c r="L216" s="39"/>
      <c r="M216" s="170"/>
      <c r="N216" s="171"/>
      <c r="O216" s="172"/>
      <c r="P216" s="172"/>
      <c r="Q216" s="172"/>
    </row>
    <row r="217" spans="1:17" ht="21.75" customHeight="1" x14ac:dyDescent="0.25">
      <c r="A217" s="167" t="s">
        <v>180</v>
      </c>
      <c r="B217" s="167"/>
      <c r="C217" s="167"/>
      <c r="D217" s="167"/>
      <c r="E217" s="167"/>
      <c r="F217" s="168">
        <f t="shared" si="19"/>
        <v>31072</v>
      </c>
      <c r="G217" s="169">
        <v>0</v>
      </c>
      <c r="H217" s="169">
        <v>596</v>
      </c>
      <c r="I217" s="169">
        <v>362</v>
      </c>
      <c r="J217" s="169">
        <v>30114</v>
      </c>
      <c r="K217" s="1"/>
      <c r="L217" s="39"/>
      <c r="M217" s="170"/>
      <c r="N217" s="171"/>
      <c r="O217" s="172"/>
      <c r="P217" s="172"/>
      <c r="Q217" s="172"/>
    </row>
    <row r="218" spans="1:17" ht="21.75" customHeight="1" x14ac:dyDescent="0.25">
      <c r="A218" s="167" t="s">
        <v>181</v>
      </c>
      <c r="B218" s="167"/>
      <c r="C218" s="167"/>
      <c r="D218" s="167"/>
      <c r="E218" s="167"/>
      <c r="F218" s="168">
        <f t="shared" si="19"/>
        <v>6775</v>
      </c>
      <c r="G218" s="169">
        <v>0</v>
      </c>
      <c r="H218" s="169">
        <v>95</v>
      </c>
      <c r="I218" s="169">
        <v>84</v>
      </c>
      <c r="J218" s="169">
        <v>6596</v>
      </c>
      <c r="K218" s="1"/>
      <c r="L218" s="39"/>
      <c r="M218" s="170"/>
      <c r="N218" s="171"/>
      <c r="O218" s="172"/>
      <c r="P218" s="172"/>
      <c r="Q218" s="172"/>
    </row>
    <row r="219" spans="1:17" ht="21.75" customHeight="1" x14ac:dyDescent="0.25">
      <c r="A219" s="167" t="s">
        <v>182</v>
      </c>
      <c r="B219" s="167"/>
      <c r="C219" s="167"/>
      <c r="D219" s="167"/>
      <c r="E219" s="167"/>
      <c r="F219" s="168">
        <f t="shared" si="19"/>
        <v>825</v>
      </c>
      <c r="G219" s="169">
        <v>0</v>
      </c>
      <c r="H219" s="169">
        <v>13</v>
      </c>
      <c r="I219" s="169">
        <v>13</v>
      </c>
      <c r="J219" s="169">
        <v>799</v>
      </c>
      <c r="K219" s="1"/>
      <c r="L219" s="39"/>
      <c r="M219" s="170"/>
      <c r="N219" s="171"/>
      <c r="O219" s="172"/>
      <c r="P219" s="172"/>
      <c r="Q219" s="172"/>
    </row>
    <row r="220" spans="1:17" ht="21.75" customHeight="1" x14ac:dyDescent="0.25">
      <c r="A220" s="167" t="s">
        <v>183</v>
      </c>
      <c r="B220" s="167"/>
      <c r="C220" s="167"/>
      <c r="D220" s="167"/>
      <c r="E220" s="167"/>
      <c r="F220" s="168">
        <f t="shared" si="19"/>
        <v>674</v>
      </c>
      <c r="G220" s="169">
        <v>0</v>
      </c>
      <c r="H220" s="169">
        <v>5</v>
      </c>
      <c r="I220" s="169">
        <v>10</v>
      </c>
      <c r="J220" s="169">
        <v>659</v>
      </c>
      <c r="K220" s="1"/>
      <c r="L220" s="39"/>
      <c r="M220" s="170"/>
      <c r="N220" s="171"/>
      <c r="O220" s="172"/>
      <c r="P220" s="172"/>
      <c r="Q220" s="172"/>
    </row>
    <row r="221" spans="1:17" ht="21.75" customHeight="1" x14ac:dyDescent="0.25">
      <c r="A221" s="167" t="s">
        <v>184</v>
      </c>
      <c r="B221" s="167"/>
      <c r="C221" s="167"/>
      <c r="D221" s="167"/>
      <c r="E221" s="167"/>
      <c r="F221" s="168">
        <f t="shared" si="19"/>
        <v>651</v>
      </c>
      <c r="G221" s="169">
        <v>0</v>
      </c>
      <c r="H221" s="169">
        <v>59</v>
      </c>
      <c r="I221" s="169">
        <v>55</v>
      </c>
      <c r="J221" s="169">
        <v>537</v>
      </c>
      <c r="K221" s="1"/>
      <c r="L221" s="39"/>
      <c r="M221" s="170"/>
      <c r="N221" s="171"/>
      <c r="O221" s="172"/>
      <c r="P221" s="172"/>
      <c r="Q221" s="172"/>
    </row>
    <row r="222" spans="1:17" ht="21.75" customHeight="1" x14ac:dyDescent="0.25">
      <c r="A222" s="167" t="s">
        <v>185</v>
      </c>
      <c r="B222" s="167"/>
      <c r="C222" s="167"/>
      <c r="D222" s="167"/>
      <c r="E222" s="167"/>
      <c r="F222" s="168">
        <f t="shared" si="19"/>
        <v>24888</v>
      </c>
      <c r="G222" s="169">
        <v>0</v>
      </c>
      <c r="H222" s="169">
        <v>24888</v>
      </c>
      <c r="I222" s="169">
        <v>0</v>
      </c>
      <c r="J222" s="169">
        <v>0</v>
      </c>
      <c r="K222" s="1"/>
      <c r="L222" s="39"/>
      <c r="M222" s="170"/>
      <c r="N222" s="171"/>
      <c r="O222" s="172"/>
      <c r="P222" s="172"/>
      <c r="Q222" s="172"/>
    </row>
    <row r="223" spans="1:17" ht="21.75" customHeight="1" x14ac:dyDescent="0.25">
      <c r="A223" s="167" t="s">
        <v>186</v>
      </c>
      <c r="B223" s="167"/>
      <c r="C223" s="167"/>
      <c r="D223" s="167"/>
      <c r="E223" s="167"/>
      <c r="F223" s="168">
        <f t="shared" si="19"/>
        <v>38758</v>
      </c>
      <c r="G223" s="169">
        <v>0</v>
      </c>
      <c r="H223" s="169">
        <v>38758</v>
      </c>
      <c r="I223" s="169">
        <v>0</v>
      </c>
      <c r="J223" s="169">
        <v>0</v>
      </c>
      <c r="K223" s="1"/>
      <c r="L223" s="39"/>
      <c r="M223" s="170"/>
      <c r="N223" s="171"/>
      <c r="O223" s="172"/>
      <c r="P223" s="172"/>
      <c r="Q223" s="172"/>
    </row>
    <row r="224" spans="1:17" ht="21.75" customHeight="1" x14ac:dyDescent="0.25">
      <c r="A224" s="167" t="s">
        <v>187</v>
      </c>
      <c r="B224" s="167"/>
      <c r="C224" s="167"/>
      <c r="D224" s="167"/>
      <c r="E224" s="167"/>
      <c r="F224" s="168">
        <f t="shared" si="19"/>
        <v>37255</v>
      </c>
      <c r="G224" s="169">
        <v>0</v>
      </c>
      <c r="H224" s="169">
        <v>37255</v>
      </c>
      <c r="I224" s="169">
        <v>0</v>
      </c>
      <c r="J224" s="169">
        <v>0</v>
      </c>
      <c r="K224" s="1"/>
      <c r="L224" s="39"/>
      <c r="M224" s="170"/>
      <c r="N224" s="171"/>
      <c r="O224" s="172"/>
      <c r="P224" s="172"/>
      <c r="Q224" s="172"/>
    </row>
    <row r="225" spans="1:17" ht="21.75" customHeight="1" x14ac:dyDescent="0.25">
      <c r="A225" s="167" t="s">
        <v>188</v>
      </c>
      <c r="B225" s="167"/>
      <c r="C225" s="167"/>
      <c r="D225" s="167"/>
      <c r="E225" s="167"/>
      <c r="F225" s="168">
        <f t="shared" si="19"/>
        <v>66054</v>
      </c>
      <c r="G225" s="169">
        <v>0</v>
      </c>
      <c r="H225" s="169">
        <v>19611</v>
      </c>
      <c r="I225" s="169">
        <v>31529</v>
      </c>
      <c r="J225" s="169">
        <v>14914</v>
      </c>
      <c r="K225" s="1"/>
      <c r="L225" s="39"/>
      <c r="M225" s="170"/>
      <c r="N225" s="171"/>
      <c r="O225" s="172"/>
      <c r="P225" s="172"/>
      <c r="Q225" s="172"/>
    </row>
    <row r="226" spans="1:17" ht="21.75" customHeight="1" x14ac:dyDescent="0.25">
      <c r="A226" s="167" t="s">
        <v>189</v>
      </c>
      <c r="B226" s="167"/>
      <c r="C226" s="167"/>
      <c r="D226" s="167"/>
      <c r="E226" s="167"/>
      <c r="F226" s="168">
        <f t="shared" si="19"/>
        <v>32907</v>
      </c>
      <c r="G226" s="169">
        <v>0</v>
      </c>
      <c r="H226" s="169">
        <v>7744</v>
      </c>
      <c r="I226" s="169">
        <v>22342</v>
      </c>
      <c r="J226" s="169">
        <v>2821</v>
      </c>
      <c r="K226" s="1"/>
      <c r="L226" s="39"/>
      <c r="M226" s="170"/>
      <c r="N226" s="171"/>
      <c r="O226" s="172"/>
      <c r="P226" s="172"/>
      <c r="Q226" s="172"/>
    </row>
    <row r="227" spans="1:17" ht="21.75" customHeight="1" x14ac:dyDescent="0.25">
      <c r="A227" s="167" t="s">
        <v>190</v>
      </c>
      <c r="B227" s="167"/>
      <c r="C227" s="167"/>
      <c r="D227" s="167"/>
      <c r="E227" s="167"/>
      <c r="F227" s="168">
        <f t="shared" si="19"/>
        <v>4569</v>
      </c>
      <c r="G227" s="169">
        <v>0</v>
      </c>
      <c r="H227" s="169">
        <v>265</v>
      </c>
      <c r="I227" s="169">
        <v>4257</v>
      </c>
      <c r="J227" s="169">
        <v>47</v>
      </c>
      <c r="K227" s="1"/>
      <c r="L227" s="39"/>
      <c r="M227" s="170"/>
      <c r="N227" s="171"/>
      <c r="O227" s="172"/>
      <c r="P227" s="172"/>
      <c r="Q227" s="172"/>
    </row>
    <row r="228" spans="1:17" ht="21.75" customHeight="1" x14ac:dyDescent="0.25">
      <c r="A228" s="167" t="s">
        <v>191</v>
      </c>
      <c r="B228" s="167"/>
      <c r="C228" s="167"/>
      <c r="D228" s="167"/>
      <c r="E228" s="167"/>
      <c r="F228" s="168">
        <f t="shared" si="19"/>
        <v>26051</v>
      </c>
      <c r="G228" s="169">
        <v>0</v>
      </c>
      <c r="H228" s="169">
        <v>0</v>
      </c>
      <c r="I228" s="169">
        <v>26051</v>
      </c>
      <c r="J228" s="169">
        <v>0</v>
      </c>
      <c r="K228" s="1"/>
      <c r="L228" s="39"/>
      <c r="M228" s="170"/>
      <c r="N228" s="171"/>
      <c r="O228" s="172"/>
      <c r="P228" s="172"/>
      <c r="Q228" s="172"/>
    </row>
    <row r="229" spans="1:17" ht="21.75" customHeight="1" x14ac:dyDescent="0.25">
      <c r="A229" s="167" t="s">
        <v>192</v>
      </c>
      <c r="B229" s="167"/>
      <c r="C229" s="167"/>
      <c r="D229" s="167"/>
      <c r="E229" s="167"/>
      <c r="F229" s="168">
        <f t="shared" si="19"/>
        <v>1897</v>
      </c>
      <c r="G229" s="169">
        <v>0</v>
      </c>
      <c r="H229" s="169">
        <v>0</v>
      </c>
      <c r="I229" s="169">
        <v>1897</v>
      </c>
      <c r="J229" s="169">
        <v>0</v>
      </c>
      <c r="K229" s="1"/>
      <c r="L229" s="39"/>
      <c r="M229" s="170"/>
      <c r="N229" s="171"/>
      <c r="O229" s="172"/>
      <c r="P229" s="172"/>
      <c r="Q229" s="172"/>
    </row>
    <row r="230" spans="1:17" ht="21.75" customHeight="1" x14ac:dyDescent="0.25">
      <c r="A230" s="167" t="s">
        <v>193</v>
      </c>
      <c r="B230" s="167"/>
      <c r="C230" s="167"/>
      <c r="D230" s="167"/>
      <c r="E230" s="167"/>
      <c r="F230" s="168">
        <f t="shared" si="19"/>
        <v>27631</v>
      </c>
      <c r="G230" s="169">
        <v>0</v>
      </c>
      <c r="H230" s="169">
        <v>0</v>
      </c>
      <c r="I230" s="169">
        <v>27631</v>
      </c>
      <c r="J230" s="169">
        <v>0</v>
      </c>
      <c r="K230" s="1"/>
      <c r="L230" s="39"/>
      <c r="M230" s="170"/>
      <c r="N230" s="171"/>
      <c r="O230" s="172"/>
      <c r="P230" s="172"/>
      <c r="Q230" s="172"/>
    </row>
    <row r="231" spans="1:17" ht="21.75" customHeight="1" x14ac:dyDescent="0.25">
      <c r="A231" s="167" t="s">
        <v>194</v>
      </c>
      <c r="B231" s="167"/>
      <c r="C231" s="167"/>
      <c r="D231" s="167"/>
      <c r="E231" s="167"/>
      <c r="F231" s="168">
        <f t="shared" si="19"/>
        <v>15081</v>
      </c>
      <c r="G231" s="169">
        <v>0</v>
      </c>
      <c r="H231" s="169">
        <v>168</v>
      </c>
      <c r="I231" s="169">
        <v>189</v>
      </c>
      <c r="J231" s="169">
        <v>14724</v>
      </c>
      <c r="K231" s="1"/>
      <c r="L231" s="39"/>
      <c r="M231" s="170"/>
      <c r="N231" s="171"/>
      <c r="O231" s="172"/>
      <c r="P231" s="172"/>
      <c r="Q231" s="172"/>
    </row>
    <row r="232" spans="1:17" ht="21.75" customHeight="1" x14ac:dyDescent="0.25">
      <c r="A232" s="167" t="s">
        <v>195</v>
      </c>
      <c r="B232" s="167"/>
      <c r="C232" s="167"/>
      <c r="D232" s="167"/>
      <c r="E232" s="167"/>
      <c r="F232" s="168">
        <f t="shared" si="19"/>
        <v>2268</v>
      </c>
      <c r="G232" s="169">
        <v>0</v>
      </c>
      <c r="H232" s="169">
        <v>27</v>
      </c>
      <c r="I232" s="169">
        <v>80</v>
      </c>
      <c r="J232" s="169">
        <v>2161</v>
      </c>
      <c r="K232" s="1"/>
      <c r="L232" s="39"/>
      <c r="M232" s="170"/>
      <c r="N232" s="171"/>
      <c r="O232" s="172"/>
      <c r="P232" s="172"/>
      <c r="Q232" s="172"/>
    </row>
    <row r="233" spans="1:17" ht="21.75" customHeight="1" x14ac:dyDescent="0.25">
      <c r="A233" s="167" t="s">
        <v>196</v>
      </c>
      <c r="B233" s="167"/>
      <c r="C233" s="167"/>
      <c r="D233" s="167"/>
      <c r="E233" s="167"/>
      <c r="F233" s="168">
        <f t="shared" si="19"/>
        <v>1732</v>
      </c>
      <c r="G233" s="169">
        <v>0</v>
      </c>
      <c r="H233" s="169">
        <v>20</v>
      </c>
      <c r="I233" s="169">
        <v>21</v>
      </c>
      <c r="J233" s="169">
        <v>1691</v>
      </c>
      <c r="K233" s="1"/>
      <c r="L233" s="39"/>
      <c r="M233" s="170"/>
      <c r="N233" s="171"/>
      <c r="O233" s="172"/>
      <c r="P233" s="172"/>
      <c r="Q233" s="172"/>
    </row>
    <row r="234" spans="1:17" ht="21.75" customHeight="1" x14ac:dyDescent="0.25">
      <c r="A234" s="167" t="s">
        <v>197</v>
      </c>
      <c r="B234" s="167"/>
      <c r="C234" s="167"/>
      <c r="D234" s="167"/>
      <c r="E234" s="167"/>
      <c r="F234" s="168">
        <f t="shared" si="19"/>
        <v>292</v>
      </c>
      <c r="G234" s="169">
        <v>0</v>
      </c>
      <c r="H234" s="169">
        <v>34</v>
      </c>
      <c r="I234" s="169">
        <v>38</v>
      </c>
      <c r="J234" s="169">
        <v>220</v>
      </c>
      <c r="K234" s="1"/>
      <c r="L234" s="39"/>
      <c r="M234" s="170"/>
      <c r="N234" s="171"/>
      <c r="O234" s="172"/>
      <c r="P234" s="172"/>
      <c r="Q234" s="172"/>
    </row>
    <row r="235" spans="1:17" ht="21.75" customHeight="1" x14ac:dyDescent="0.25">
      <c r="A235" s="167" t="s">
        <v>198</v>
      </c>
      <c r="B235" s="167"/>
      <c r="C235" s="167"/>
      <c r="D235" s="167"/>
      <c r="E235" s="167"/>
      <c r="F235" s="168">
        <f t="shared" si="19"/>
        <v>80827</v>
      </c>
      <c r="G235" s="169">
        <v>0</v>
      </c>
      <c r="H235" s="169">
        <v>29124</v>
      </c>
      <c r="I235" s="169">
        <v>26176</v>
      </c>
      <c r="J235" s="169">
        <v>25527</v>
      </c>
      <c r="K235" s="1"/>
      <c r="L235" s="39"/>
      <c r="M235" s="170"/>
      <c r="N235" s="171"/>
      <c r="O235" s="172"/>
      <c r="P235" s="172"/>
      <c r="Q235" s="172"/>
    </row>
    <row r="236" spans="1:17" ht="21.75" customHeight="1" x14ac:dyDescent="0.25">
      <c r="A236" s="167" t="s">
        <v>199</v>
      </c>
      <c r="B236" s="167"/>
      <c r="C236" s="167"/>
      <c r="D236" s="167"/>
      <c r="E236" s="167"/>
      <c r="F236" s="168">
        <f t="shared" si="19"/>
        <v>134841</v>
      </c>
      <c r="G236" s="169">
        <v>0</v>
      </c>
      <c r="H236" s="169">
        <v>44041</v>
      </c>
      <c r="I236" s="169">
        <v>36877</v>
      </c>
      <c r="J236" s="169">
        <v>53923</v>
      </c>
      <c r="K236" s="1"/>
      <c r="L236" s="39"/>
      <c r="M236" s="170"/>
      <c r="N236" s="171"/>
      <c r="O236" s="172"/>
      <c r="P236" s="172"/>
      <c r="Q236" s="172"/>
    </row>
    <row r="237" spans="1:17" ht="21.75" customHeight="1" x14ac:dyDescent="0.25">
      <c r="A237" s="167" t="s">
        <v>200</v>
      </c>
      <c r="B237" s="167"/>
      <c r="C237" s="167"/>
      <c r="D237" s="167"/>
      <c r="E237" s="167"/>
      <c r="F237" s="168">
        <f t="shared" si="19"/>
        <v>603</v>
      </c>
      <c r="G237" s="169">
        <v>0</v>
      </c>
      <c r="H237" s="169">
        <v>222</v>
      </c>
      <c r="I237" s="169">
        <v>178</v>
      </c>
      <c r="J237" s="169">
        <v>203</v>
      </c>
      <c r="K237" s="1"/>
      <c r="L237" s="39"/>
      <c r="M237" s="170"/>
      <c r="N237" s="171"/>
      <c r="O237" s="172"/>
      <c r="P237" s="172"/>
      <c r="Q237" s="172"/>
    </row>
    <row r="238" spans="1:17" ht="21.75" customHeight="1" x14ac:dyDescent="0.25">
      <c r="A238" s="167" t="s">
        <v>201</v>
      </c>
      <c r="B238" s="174"/>
      <c r="C238" s="174"/>
      <c r="D238" s="174"/>
      <c r="E238" s="174"/>
      <c r="F238" s="175">
        <f t="shared" si="19"/>
        <v>349</v>
      </c>
      <c r="G238" s="176">
        <v>0</v>
      </c>
      <c r="H238" s="176">
        <v>54</v>
      </c>
      <c r="I238" s="176">
        <v>273</v>
      </c>
      <c r="J238" s="176">
        <v>22</v>
      </c>
      <c r="K238" s="1"/>
      <c r="L238" s="39"/>
      <c r="M238" s="170"/>
      <c r="N238" s="171"/>
      <c r="O238" s="172"/>
      <c r="P238" s="172"/>
      <c r="Q238" s="172"/>
    </row>
    <row r="239" spans="1:17" ht="21.75" customHeight="1" x14ac:dyDescent="0.25">
      <c r="A239" s="88" t="s">
        <v>8</v>
      </c>
      <c r="B239" s="88"/>
      <c r="C239" s="88"/>
      <c r="D239" s="88"/>
      <c r="E239" s="88"/>
      <c r="F239" s="177">
        <f>SUM(F202:F238)</f>
        <v>965446</v>
      </c>
      <c r="G239" s="177">
        <f>SUM(G202:G238)</f>
        <v>27720</v>
      </c>
      <c r="H239" s="177">
        <f>SUM(H202:H238)</f>
        <v>357080</v>
      </c>
      <c r="I239" s="177">
        <f>SUM(I202:I238)</f>
        <v>337341</v>
      </c>
      <c r="J239" s="177">
        <f>SUM(J202:J238)</f>
        <v>243305</v>
      </c>
      <c r="K239" s="1"/>
      <c r="L239" s="39"/>
      <c r="M239" s="170"/>
      <c r="N239" s="171"/>
      <c r="O239" s="172"/>
      <c r="P239" s="172"/>
      <c r="Q239" s="172"/>
    </row>
    <row r="240" spans="1:17" ht="21.75" customHeight="1" x14ac:dyDescent="0.25">
      <c r="A240" s="178" t="s">
        <v>202</v>
      </c>
      <c r="B240" s="178"/>
      <c r="C240" s="178"/>
      <c r="D240" s="178"/>
      <c r="E240" s="178"/>
      <c r="F240" s="179">
        <f>SUM(G240:J240)</f>
        <v>1</v>
      </c>
      <c r="G240" s="179">
        <f>+G239/$F$239</f>
        <v>2.8712118544175439E-2</v>
      </c>
      <c r="H240" s="179">
        <f>+H239/$F$239</f>
        <v>0.36986014753802904</v>
      </c>
      <c r="I240" s="179">
        <f>+I239/$F$239</f>
        <v>0.34941467466849518</v>
      </c>
      <c r="J240" s="179">
        <f>+J239/$F$239</f>
        <v>0.25201305924930034</v>
      </c>
      <c r="K240" s="1"/>
      <c r="L240" s="39"/>
      <c r="M240" s="170"/>
      <c r="N240" s="171"/>
      <c r="O240" s="172"/>
      <c r="P240" s="172"/>
      <c r="Q240" s="172"/>
    </row>
    <row r="241" spans="1:17" x14ac:dyDescent="0.25">
      <c r="A241" s="180" t="s">
        <v>203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39"/>
      <c r="M241" s="39"/>
      <c r="N241" s="39"/>
      <c r="O241" s="39"/>
      <c r="P241" s="39"/>
      <c r="Q241" s="39"/>
    </row>
    <row r="242" spans="1:17" ht="3.75" customHeight="1" x14ac:dyDescent="0.25">
      <c r="A242" s="18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39"/>
      <c r="M242" s="39"/>
      <c r="N242" s="39"/>
      <c r="O242" s="39"/>
      <c r="P242" s="39"/>
      <c r="Q242" s="39"/>
    </row>
    <row r="243" spans="1:17" ht="3.75" customHeight="1" x14ac:dyDescent="0.25">
      <c r="A243" s="18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9"/>
      <c r="M243" s="39"/>
      <c r="N243" s="39"/>
      <c r="O243" s="39"/>
      <c r="P243" s="39"/>
      <c r="Q243" s="39"/>
    </row>
    <row r="244" spans="1:17" ht="16.5" thickBot="1" x14ac:dyDescent="0.3">
      <c r="A244" s="157" t="s">
        <v>204</v>
      </c>
      <c r="B244" s="14"/>
      <c r="C244" s="14"/>
      <c r="D244" s="14"/>
      <c r="E244" s="14"/>
      <c r="F244" s="14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</row>
    <row r="245" spans="1:17" ht="3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" customHeight="1" x14ac:dyDescent="0.25">
      <c r="A246" s="181" t="s">
        <v>160</v>
      </c>
      <c r="B246" s="158"/>
      <c r="C246" s="158"/>
      <c r="D246" s="158"/>
      <c r="E246" s="159"/>
      <c r="F246" s="160" t="s">
        <v>8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" customHeight="1" x14ac:dyDescent="0.25">
      <c r="A247" s="163" t="s">
        <v>205</v>
      </c>
      <c r="B247" s="163"/>
      <c r="C247" s="163"/>
      <c r="D247" s="163"/>
      <c r="E247" s="163"/>
      <c r="F247" s="164">
        <v>2854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" customHeight="1" x14ac:dyDescent="0.25">
      <c r="A248" s="163" t="s">
        <v>206</v>
      </c>
      <c r="B248" s="163"/>
      <c r="C248" s="163"/>
      <c r="D248" s="163"/>
      <c r="E248" s="163"/>
      <c r="F248" s="164">
        <v>4957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" customHeight="1" x14ac:dyDescent="0.25">
      <c r="A249" s="163" t="s">
        <v>207</v>
      </c>
      <c r="B249" s="163"/>
      <c r="C249" s="163"/>
      <c r="D249" s="163"/>
      <c r="E249" s="163"/>
      <c r="F249" s="164">
        <v>32692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" customHeight="1" x14ac:dyDescent="0.25">
      <c r="A250" s="163" t="s">
        <v>208</v>
      </c>
      <c r="B250" s="163"/>
      <c r="C250" s="163"/>
      <c r="D250" s="163"/>
      <c r="E250" s="163"/>
      <c r="F250" s="164">
        <v>603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" customHeight="1" x14ac:dyDescent="0.25">
      <c r="A251" s="163" t="s">
        <v>209</v>
      </c>
      <c r="B251" s="163"/>
      <c r="C251" s="163"/>
      <c r="D251" s="163"/>
      <c r="E251" s="163"/>
      <c r="F251" s="164">
        <v>15386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" customHeight="1" x14ac:dyDescent="0.25">
      <c r="A252" s="163" t="s">
        <v>210</v>
      </c>
      <c r="B252" s="163"/>
      <c r="C252" s="163"/>
      <c r="D252" s="163"/>
      <c r="E252" s="163"/>
      <c r="F252" s="164">
        <v>432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" customHeight="1" x14ac:dyDescent="0.25">
      <c r="A253" s="163" t="s">
        <v>211</v>
      </c>
      <c r="B253" s="163"/>
      <c r="C253" s="163"/>
      <c r="D253" s="163"/>
      <c r="E253" s="163"/>
      <c r="F253" s="164">
        <v>10412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" customHeight="1" x14ac:dyDescent="0.25">
      <c r="A254" s="163" t="s">
        <v>212</v>
      </c>
      <c r="B254" s="163"/>
      <c r="C254" s="163"/>
      <c r="D254" s="163"/>
      <c r="E254" s="163"/>
      <c r="F254" s="164">
        <v>14886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" customHeight="1" x14ac:dyDescent="0.25">
      <c r="A255" s="163" t="s">
        <v>213</v>
      </c>
      <c r="B255" s="163"/>
      <c r="C255" s="163"/>
      <c r="D255" s="163"/>
      <c r="E255" s="163"/>
      <c r="F255" s="164">
        <v>252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" customHeight="1" x14ac:dyDescent="0.25">
      <c r="A256" s="163" t="s">
        <v>214</v>
      </c>
      <c r="B256" s="163"/>
      <c r="C256" s="163"/>
      <c r="D256" s="163"/>
      <c r="E256" s="163"/>
      <c r="F256" s="164">
        <v>454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" customHeight="1" x14ac:dyDescent="0.25">
      <c r="A257" s="163" t="s">
        <v>215</v>
      </c>
      <c r="B257" s="163"/>
      <c r="C257" s="163"/>
      <c r="D257" s="163"/>
      <c r="E257" s="163"/>
      <c r="F257" s="164">
        <v>16492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" customHeight="1" x14ac:dyDescent="0.25">
      <c r="A258" s="163" t="s">
        <v>216</v>
      </c>
      <c r="B258" s="163"/>
      <c r="C258" s="163"/>
      <c r="D258" s="163"/>
      <c r="E258" s="163"/>
      <c r="F258" s="164">
        <v>849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" customHeight="1" x14ac:dyDescent="0.25">
      <c r="A259" s="163" t="s">
        <v>217</v>
      </c>
      <c r="B259" s="163"/>
      <c r="C259" s="163"/>
      <c r="D259" s="163"/>
      <c r="E259" s="163"/>
      <c r="F259" s="164">
        <v>3502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" customHeight="1" x14ac:dyDescent="0.25">
      <c r="A260" s="163" t="s">
        <v>218</v>
      </c>
      <c r="B260" s="163"/>
      <c r="C260" s="163"/>
      <c r="D260" s="163"/>
      <c r="E260" s="163"/>
      <c r="F260" s="164">
        <v>9706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" customHeight="1" x14ac:dyDescent="0.25">
      <c r="A261" s="163" t="s">
        <v>219</v>
      </c>
      <c r="B261" s="163"/>
      <c r="C261" s="163"/>
      <c r="D261" s="163"/>
      <c r="E261" s="163"/>
      <c r="F261" s="164">
        <v>1184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" customHeight="1" x14ac:dyDescent="0.25">
      <c r="A262" s="163" t="s">
        <v>220</v>
      </c>
      <c r="B262" s="163"/>
      <c r="C262" s="163"/>
      <c r="D262" s="163"/>
      <c r="E262" s="163"/>
      <c r="F262" s="164">
        <v>1017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" customHeight="1" x14ac:dyDescent="0.25">
      <c r="A263" s="163" t="s">
        <v>221</v>
      </c>
      <c r="B263" s="163"/>
      <c r="C263" s="163"/>
      <c r="D263" s="163"/>
      <c r="E263" s="163"/>
      <c r="F263" s="164">
        <v>446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" customHeight="1" x14ac:dyDescent="0.25">
      <c r="A264" s="163" t="s">
        <v>222</v>
      </c>
      <c r="B264" s="163"/>
      <c r="C264" s="163"/>
      <c r="D264" s="163"/>
      <c r="E264" s="163"/>
      <c r="F264" s="164">
        <v>211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" customHeight="1" x14ac:dyDescent="0.25">
      <c r="A265" s="163" t="s">
        <v>223</v>
      </c>
      <c r="B265" s="163"/>
      <c r="C265" s="163"/>
      <c r="D265" s="163"/>
      <c r="E265" s="163"/>
      <c r="F265" s="164">
        <v>898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" customHeight="1" x14ac:dyDescent="0.25">
      <c r="A266" s="163" t="s">
        <v>224</v>
      </c>
      <c r="B266" s="163"/>
      <c r="C266" s="163"/>
      <c r="D266" s="163"/>
      <c r="E266" s="163"/>
      <c r="F266" s="164">
        <v>1081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" customHeight="1" x14ac:dyDescent="0.25">
      <c r="A267" s="163" t="s">
        <v>225</v>
      </c>
      <c r="B267" s="163"/>
      <c r="C267" s="163"/>
      <c r="D267" s="163"/>
      <c r="E267" s="163"/>
      <c r="F267" s="164">
        <v>352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" customHeight="1" x14ac:dyDescent="0.25">
      <c r="A268" s="163" t="s">
        <v>226</v>
      </c>
      <c r="B268" s="163"/>
      <c r="C268" s="163"/>
      <c r="D268" s="163"/>
      <c r="E268" s="163"/>
      <c r="F268" s="164">
        <v>590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" customHeight="1" x14ac:dyDescent="0.25">
      <c r="A269" s="163" t="s">
        <v>227</v>
      </c>
      <c r="B269" s="163"/>
      <c r="C269" s="163"/>
      <c r="D269" s="163"/>
      <c r="E269" s="163"/>
      <c r="F269" s="164">
        <v>70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" customHeight="1" x14ac:dyDescent="0.25">
      <c r="A270" s="163" t="s">
        <v>228</v>
      </c>
      <c r="B270" s="163"/>
      <c r="C270" s="163"/>
      <c r="D270" s="163"/>
      <c r="E270" s="163"/>
      <c r="F270" s="164">
        <v>41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" customHeight="1" x14ac:dyDescent="0.25">
      <c r="A271" s="163" t="s">
        <v>229</v>
      </c>
      <c r="B271" s="163"/>
      <c r="C271" s="163"/>
      <c r="D271" s="163"/>
      <c r="E271" s="163"/>
      <c r="F271" s="164">
        <v>45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" customHeight="1" x14ac:dyDescent="0.25">
      <c r="A272" s="163" t="s">
        <v>230</v>
      </c>
      <c r="B272" s="163"/>
      <c r="C272" s="163"/>
      <c r="D272" s="163"/>
      <c r="E272" s="163"/>
      <c r="F272" s="164">
        <v>6484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" customHeight="1" x14ac:dyDescent="0.25">
      <c r="A273" s="163" t="s">
        <v>231</v>
      </c>
      <c r="B273" s="163"/>
      <c r="C273" s="163"/>
      <c r="D273" s="163"/>
      <c r="E273" s="163"/>
      <c r="F273" s="164">
        <v>258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" customHeight="1" x14ac:dyDescent="0.25">
      <c r="A274" s="163" t="s">
        <v>232</v>
      </c>
      <c r="B274" s="163"/>
      <c r="C274" s="163"/>
      <c r="D274" s="163"/>
      <c r="E274" s="163"/>
      <c r="F274" s="164">
        <v>27853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" customHeight="1" x14ac:dyDescent="0.25">
      <c r="A275" s="163" t="s">
        <v>233</v>
      </c>
      <c r="B275" s="163"/>
      <c r="C275" s="163"/>
      <c r="D275" s="163"/>
      <c r="E275" s="163"/>
      <c r="F275" s="164">
        <v>18878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" customHeight="1" x14ac:dyDescent="0.25">
      <c r="A276" s="163" t="s">
        <v>234</v>
      </c>
      <c r="B276" s="163"/>
      <c r="C276" s="163"/>
      <c r="D276" s="163"/>
      <c r="E276" s="163"/>
      <c r="F276" s="164">
        <v>28767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" customHeight="1" x14ac:dyDescent="0.25">
      <c r="A277" s="163" t="s">
        <v>235</v>
      </c>
      <c r="B277" s="163"/>
      <c r="C277" s="163"/>
      <c r="D277" s="163"/>
      <c r="E277" s="163"/>
      <c r="F277" s="164">
        <v>20639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" customHeight="1" x14ac:dyDescent="0.25">
      <c r="A278" s="163" t="s">
        <v>236</v>
      </c>
      <c r="B278" s="163"/>
      <c r="C278" s="163"/>
      <c r="D278" s="163"/>
      <c r="E278" s="163"/>
      <c r="F278" s="164">
        <v>680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" customHeight="1" x14ac:dyDescent="0.25">
      <c r="A279" s="163" t="s">
        <v>237</v>
      </c>
      <c r="B279" s="163"/>
      <c r="C279" s="163"/>
      <c r="D279" s="163"/>
      <c r="E279" s="163"/>
      <c r="F279" s="164">
        <v>72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" customHeight="1" x14ac:dyDescent="0.25">
      <c r="A280" s="163" t="s">
        <v>238</v>
      </c>
      <c r="B280" s="163"/>
      <c r="C280" s="163"/>
      <c r="D280" s="163"/>
      <c r="E280" s="163"/>
      <c r="F280" s="164">
        <v>209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" customHeight="1" x14ac:dyDescent="0.25">
      <c r="A281" s="163" t="s">
        <v>239</v>
      </c>
      <c r="B281" s="163"/>
      <c r="C281" s="163"/>
      <c r="D281" s="163"/>
      <c r="E281" s="163"/>
      <c r="F281" s="164">
        <v>163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" customHeight="1" x14ac:dyDescent="0.25">
      <c r="A282" s="163" t="s">
        <v>240</v>
      </c>
      <c r="B282" s="163"/>
      <c r="C282" s="163"/>
      <c r="D282" s="163"/>
      <c r="E282" s="163"/>
      <c r="F282" s="164">
        <v>42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" customHeight="1" x14ac:dyDescent="0.25">
      <c r="A283" s="163" t="s">
        <v>241</v>
      </c>
      <c r="B283" s="163"/>
      <c r="C283" s="163"/>
      <c r="D283" s="163"/>
      <c r="E283" s="163"/>
      <c r="F283" s="164">
        <v>181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" customHeight="1" x14ac:dyDescent="0.25">
      <c r="A284" s="163" t="s">
        <v>242</v>
      </c>
      <c r="B284" s="163"/>
      <c r="C284" s="163"/>
      <c r="D284" s="163"/>
      <c r="E284" s="163"/>
      <c r="F284" s="164">
        <v>498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" customHeight="1" x14ac:dyDescent="0.25">
      <c r="A285" s="163" t="s">
        <v>243</v>
      </c>
      <c r="B285" s="163"/>
      <c r="C285" s="163"/>
      <c r="D285" s="163"/>
      <c r="E285" s="163"/>
      <c r="F285" s="164">
        <v>84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" customHeight="1" x14ac:dyDescent="0.25">
      <c r="A286" s="163" t="s">
        <v>244</v>
      </c>
      <c r="B286" s="163"/>
      <c r="C286" s="163"/>
      <c r="D286" s="163"/>
      <c r="E286" s="163"/>
      <c r="F286" s="164">
        <v>16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" customHeight="1" x14ac:dyDescent="0.25">
      <c r="A287" s="163" t="s">
        <v>245</v>
      </c>
      <c r="B287" s="163"/>
      <c r="C287" s="163"/>
      <c r="D287" s="163"/>
      <c r="E287" s="163"/>
      <c r="F287" s="164">
        <v>0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" customHeight="1" x14ac:dyDescent="0.25">
      <c r="A288" s="163" t="s">
        <v>246</v>
      </c>
      <c r="B288" s="163"/>
      <c r="C288" s="163"/>
      <c r="D288" s="163"/>
      <c r="E288" s="163"/>
      <c r="F288" s="164">
        <v>3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" customHeight="1" x14ac:dyDescent="0.25">
      <c r="A289" s="163" t="s">
        <v>247</v>
      </c>
      <c r="B289" s="163"/>
      <c r="C289" s="163"/>
      <c r="D289" s="163"/>
      <c r="E289" s="163"/>
      <c r="F289" s="164">
        <v>1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" customHeight="1" x14ac:dyDescent="0.25">
      <c r="A290" s="163" t="s">
        <v>248</v>
      </c>
      <c r="B290" s="163"/>
      <c r="C290" s="163"/>
      <c r="D290" s="163"/>
      <c r="E290" s="163"/>
      <c r="F290" s="164">
        <v>7</v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" customHeight="1" x14ac:dyDescent="0.25">
      <c r="A291" s="163" t="s">
        <v>249</v>
      </c>
      <c r="B291" s="163"/>
      <c r="C291" s="163"/>
      <c r="D291" s="163"/>
      <c r="E291" s="163"/>
      <c r="F291" s="164">
        <v>1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" customHeight="1" x14ac:dyDescent="0.25">
      <c r="A292" s="163" t="s">
        <v>250</v>
      </c>
      <c r="B292" s="163"/>
      <c r="C292" s="163"/>
      <c r="D292" s="163"/>
      <c r="E292" s="163"/>
      <c r="F292" s="164">
        <v>0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" customHeight="1" x14ac:dyDescent="0.25">
      <c r="A293" s="163" t="s">
        <v>251</v>
      </c>
      <c r="B293" s="163"/>
      <c r="C293" s="163"/>
      <c r="D293" s="163"/>
      <c r="E293" s="163"/>
      <c r="F293" s="164">
        <v>0</v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" customHeight="1" x14ac:dyDescent="0.25">
      <c r="A294" s="163" t="s">
        <v>252</v>
      </c>
      <c r="B294" s="163"/>
      <c r="C294" s="163"/>
      <c r="D294" s="163"/>
      <c r="E294" s="163"/>
      <c r="F294" s="164">
        <v>7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" customHeight="1" x14ac:dyDescent="0.25">
      <c r="A295" s="163" t="s">
        <v>253</v>
      </c>
      <c r="B295" s="163"/>
      <c r="C295" s="163"/>
      <c r="D295" s="163"/>
      <c r="E295" s="163"/>
      <c r="F295" s="164">
        <v>1</v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" customHeight="1" x14ac:dyDescent="0.25">
      <c r="A296" s="182" t="s">
        <v>254</v>
      </c>
      <c r="B296" s="182"/>
      <c r="C296" s="182"/>
      <c r="D296" s="182"/>
      <c r="E296" s="182"/>
      <c r="F296" s="183">
        <v>76</v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" customHeight="1" x14ac:dyDescent="0.25">
      <c r="A297" s="184" t="s">
        <v>8</v>
      </c>
      <c r="B297" s="90"/>
      <c r="C297" s="90"/>
      <c r="D297" s="90"/>
      <c r="E297" s="185"/>
      <c r="F297" s="177">
        <f>SUM(F247:F296)</f>
        <v>224332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3.75" customHeight="1" x14ac:dyDescent="0.25">
      <c r="A298" s="186"/>
      <c r="B298" s="186"/>
      <c r="C298" s="186"/>
      <c r="D298" s="186"/>
      <c r="E298" s="186"/>
      <c r="F298" s="187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</row>
    <row r="299" spans="1:17" ht="16.5" thickBot="1" x14ac:dyDescent="0.3">
      <c r="A299" s="157" t="s">
        <v>255</v>
      </c>
      <c r="B299" s="14"/>
      <c r="C299" s="14"/>
      <c r="D299" s="14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</row>
    <row r="300" spans="1:17" ht="3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" customHeight="1" x14ac:dyDescent="0.25">
      <c r="A301" s="19" t="s">
        <v>256</v>
      </c>
      <c r="B301" s="188" t="s">
        <v>8</v>
      </c>
      <c r="C301" s="188" t="s">
        <v>104</v>
      </c>
      <c r="D301" s="188" t="s">
        <v>105</v>
      </c>
      <c r="E301" s="188" t="s">
        <v>106</v>
      </c>
      <c r="F301" s="188" t="s">
        <v>107</v>
      </c>
      <c r="G301" s="188" t="s">
        <v>108</v>
      </c>
      <c r="H301" s="188" t="s">
        <v>109</v>
      </c>
      <c r="I301" s="188" t="s">
        <v>110</v>
      </c>
    </row>
    <row r="302" spans="1:17" ht="15" customHeight="1" x14ac:dyDescent="0.25">
      <c r="A302" s="189" t="s">
        <v>161</v>
      </c>
      <c r="B302" s="190">
        <f>SUM(C302:I302)</f>
        <v>27720</v>
      </c>
      <c r="C302" s="191">
        <v>11093</v>
      </c>
      <c r="D302" s="191">
        <v>9442</v>
      </c>
      <c r="E302" s="191">
        <v>4581</v>
      </c>
      <c r="F302" s="191">
        <v>0</v>
      </c>
      <c r="G302" s="191">
        <v>0</v>
      </c>
      <c r="H302" s="191">
        <v>0</v>
      </c>
      <c r="I302" s="191">
        <v>2604</v>
      </c>
    </row>
    <row r="303" spans="1:17" ht="15" customHeight="1" x14ac:dyDescent="0.25">
      <c r="A303" s="192" t="s">
        <v>257</v>
      </c>
      <c r="B303" s="190">
        <f>SUM(C303:I303)</f>
        <v>357080</v>
      </c>
      <c r="C303" s="191">
        <v>127171</v>
      </c>
      <c r="D303" s="191">
        <v>117164</v>
      </c>
      <c r="E303" s="191">
        <v>50604</v>
      </c>
      <c r="F303" s="191">
        <v>7145</v>
      </c>
      <c r="G303" s="191">
        <v>4688</v>
      </c>
      <c r="H303" s="191">
        <v>8916</v>
      </c>
      <c r="I303" s="191">
        <v>41392</v>
      </c>
    </row>
    <row r="304" spans="1:17" ht="15" customHeight="1" x14ac:dyDescent="0.25">
      <c r="A304" s="192" t="s">
        <v>163</v>
      </c>
      <c r="B304" s="190">
        <f>SUM(C304:I304)</f>
        <v>337341</v>
      </c>
      <c r="C304" s="191">
        <v>118021</v>
      </c>
      <c r="D304" s="191">
        <v>109838</v>
      </c>
      <c r="E304" s="191">
        <v>47968</v>
      </c>
      <c r="F304" s="191">
        <v>5786</v>
      </c>
      <c r="G304" s="191">
        <v>3721</v>
      </c>
      <c r="H304" s="191">
        <v>10993</v>
      </c>
      <c r="I304" s="191">
        <v>41014</v>
      </c>
    </row>
    <row r="305" spans="1:9" ht="15" customHeight="1" x14ac:dyDescent="0.25">
      <c r="A305" s="193" t="s">
        <v>164</v>
      </c>
      <c r="B305" s="190">
        <f>SUM(C305:I305)</f>
        <v>467637</v>
      </c>
      <c r="C305" s="194">
        <v>174363</v>
      </c>
      <c r="D305" s="194">
        <v>151228</v>
      </c>
      <c r="E305" s="194">
        <v>66150</v>
      </c>
      <c r="F305" s="194">
        <v>4972</v>
      </c>
      <c r="G305" s="194">
        <v>5244</v>
      </c>
      <c r="H305" s="194">
        <v>10832</v>
      </c>
      <c r="I305" s="194">
        <v>54848</v>
      </c>
    </row>
    <row r="306" spans="1:9" ht="15" customHeight="1" x14ac:dyDescent="0.25">
      <c r="A306" s="19" t="s">
        <v>8</v>
      </c>
      <c r="B306" s="177">
        <f t="shared" ref="B306:I306" si="20">SUM(B302:B305)</f>
        <v>1189778</v>
      </c>
      <c r="C306" s="177">
        <f t="shared" si="20"/>
        <v>430648</v>
      </c>
      <c r="D306" s="177">
        <f t="shared" si="20"/>
        <v>387672</v>
      </c>
      <c r="E306" s="177">
        <f t="shared" si="20"/>
        <v>169303</v>
      </c>
      <c r="F306" s="177">
        <f t="shared" si="20"/>
        <v>17903</v>
      </c>
      <c r="G306" s="177">
        <f t="shared" si="20"/>
        <v>13653</v>
      </c>
      <c r="H306" s="177">
        <f t="shared" si="20"/>
        <v>30741</v>
      </c>
      <c r="I306" s="177">
        <f t="shared" si="20"/>
        <v>139858</v>
      </c>
    </row>
    <row r="307" spans="1:9" ht="3.75" customHeight="1" x14ac:dyDescent="0.25">
      <c r="A307" s="1"/>
      <c r="B307" s="79"/>
      <c r="C307" s="79"/>
      <c r="D307" s="79"/>
      <c r="E307" s="79"/>
      <c r="F307" s="1"/>
      <c r="G307" s="1"/>
    </row>
  </sheetData>
  <mergeCells count="52">
    <mergeCell ref="A239:E239"/>
    <mergeCell ref="A240:E240"/>
    <mergeCell ref="A246:E246"/>
    <mergeCell ref="A297:E297"/>
    <mergeCell ref="A194:N194"/>
    <mergeCell ref="A201:E201"/>
    <mergeCell ref="M201:N203"/>
    <mergeCell ref="O201:Q201"/>
    <mergeCell ref="A213:E213"/>
    <mergeCell ref="A214:E214"/>
    <mergeCell ref="A132:B132"/>
    <mergeCell ref="K132:L132"/>
    <mergeCell ref="A165:A166"/>
    <mergeCell ref="B165:B166"/>
    <mergeCell ref="C165:E165"/>
    <mergeCell ref="F165:G165"/>
    <mergeCell ref="H165:I165"/>
    <mergeCell ref="J165:N165"/>
    <mergeCell ref="A129:B129"/>
    <mergeCell ref="K129:L129"/>
    <mergeCell ref="A130:B130"/>
    <mergeCell ref="K130:L130"/>
    <mergeCell ref="A131:B131"/>
    <mergeCell ref="K131:L131"/>
    <mergeCell ref="A126:B126"/>
    <mergeCell ref="K126:L126"/>
    <mergeCell ref="A127:B127"/>
    <mergeCell ref="K127:L127"/>
    <mergeCell ref="A128:B128"/>
    <mergeCell ref="K128:L128"/>
    <mergeCell ref="K93:M93"/>
    <mergeCell ref="N93:N94"/>
    <mergeCell ref="O93:Q93"/>
    <mergeCell ref="H110:Q110"/>
    <mergeCell ref="A124:E124"/>
    <mergeCell ref="K124:O124"/>
    <mergeCell ref="A87:J89"/>
    <mergeCell ref="A93:A94"/>
    <mergeCell ref="B93:B94"/>
    <mergeCell ref="C93:C94"/>
    <mergeCell ref="D93:D94"/>
    <mergeCell ref="E93:E94"/>
    <mergeCell ref="F93:F94"/>
    <mergeCell ref="H93:H94"/>
    <mergeCell ref="I93:I94"/>
    <mergeCell ref="J93:J94"/>
    <mergeCell ref="A2:Q2"/>
    <mergeCell ref="A5:Q5"/>
    <mergeCell ref="A6:Q6"/>
    <mergeCell ref="A7:Q7"/>
    <mergeCell ref="A8:Q8"/>
    <mergeCell ref="I45:J45"/>
  </mergeCells>
  <printOptions horizontalCentered="1"/>
  <pageMargins left="0.51181102362204722" right="0.51181102362204722" top="0.39370078740157483" bottom="0.19685039370078741" header="0.31496062992125984" footer="0.31496062992125984"/>
  <pageSetup scale="50" fitToHeight="0" orientation="landscape" horizontalDpi="4294967295" verticalDpi="4294967295" r:id="rId1"/>
  <rowBreaks count="4" manualBreakCount="4">
    <brk id="88" max="16" man="1"/>
    <brk id="145" max="16" man="1"/>
    <brk id="194" max="16" man="1"/>
    <brk id="2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2020-08-14T23:35:41Z</dcterms:created>
  <dcterms:modified xsi:type="dcterms:W3CDTF">2020-08-14T23:36:00Z</dcterms:modified>
</cp:coreProperties>
</file>