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Boletines y Resúmenes estadísticos\"/>
    </mc:Choice>
  </mc:AlternateContent>
  <bookViews>
    <workbookView xWindow="0" yWindow="0" windowWidth="20490" windowHeight="7155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'Casos CEM'!$A$1:$Q$97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[7]Casos!#REF!</definedName>
    <definedName name="J">[7]Casos!#REF!</definedName>
    <definedName name="JULIO" localSheetId="0">[4]Casos!#REF!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J95" i="1" s="1"/>
  <c r="I94" i="1"/>
  <c r="H94" i="1"/>
  <c r="G94" i="1"/>
  <c r="F94" i="1"/>
  <c r="F95" i="1" s="1"/>
  <c r="E94" i="1"/>
  <c r="D94" i="1"/>
  <c r="C94" i="1"/>
  <c r="B93" i="1"/>
  <c r="B92" i="1"/>
  <c r="B91" i="1"/>
  <c r="B90" i="1"/>
  <c r="B94" i="1" s="1"/>
  <c r="O83" i="1"/>
  <c r="N83" i="1"/>
  <c r="E83" i="1"/>
  <c r="D83" i="1"/>
  <c r="M82" i="1"/>
  <c r="C82" i="1"/>
  <c r="M81" i="1"/>
  <c r="C81" i="1"/>
  <c r="M80" i="1"/>
  <c r="M83" i="1" s="1"/>
  <c r="O84" i="1" s="1"/>
  <c r="C80" i="1"/>
  <c r="M79" i="1"/>
  <c r="C79" i="1"/>
  <c r="C83" i="1" s="1"/>
  <c r="P73" i="1"/>
  <c r="O73" i="1"/>
  <c r="N73" i="1"/>
  <c r="M73" i="1"/>
  <c r="J73" i="1"/>
  <c r="I73" i="1"/>
  <c r="H73" i="1"/>
  <c r="G73" i="1"/>
  <c r="F73" i="1"/>
  <c r="E73" i="1"/>
  <c r="D73" i="1"/>
  <c r="C73" i="1"/>
  <c r="P72" i="1"/>
  <c r="O72" i="1"/>
  <c r="N72" i="1"/>
  <c r="M72" i="1"/>
  <c r="B72" i="1"/>
  <c r="P71" i="1"/>
  <c r="O71" i="1"/>
  <c r="N71" i="1"/>
  <c r="M71" i="1"/>
  <c r="B71" i="1"/>
  <c r="P70" i="1"/>
  <c r="P74" i="1" s="1"/>
  <c r="O70" i="1"/>
  <c r="O74" i="1" s="1"/>
  <c r="N70" i="1"/>
  <c r="N74" i="1" s="1"/>
  <c r="M70" i="1"/>
  <c r="M74" i="1" s="1"/>
  <c r="B70" i="1"/>
  <c r="B69" i="1"/>
  <c r="B73" i="1" s="1"/>
  <c r="G58" i="1"/>
  <c r="G59" i="1" s="1"/>
  <c r="F58" i="1"/>
  <c r="E58" i="1"/>
  <c r="D58" i="1"/>
  <c r="D59" i="1" s="1"/>
  <c r="C58" i="1"/>
  <c r="C59" i="1" s="1"/>
  <c r="B57" i="1"/>
  <c r="B56" i="1"/>
  <c r="B55" i="1"/>
  <c r="B54" i="1"/>
  <c r="B53" i="1"/>
  <c r="B52" i="1"/>
  <c r="B51" i="1"/>
  <c r="B50" i="1"/>
  <c r="B49" i="1"/>
  <c r="K48" i="1"/>
  <c r="L47" i="1" s="1"/>
  <c r="B48" i="1"/>
  <c r="B47" i="1"/>
  <c r="L46" i="1"/>
  <c r="B46" i="1"/>
  <c r="B58" i="1" s="1"/>
  <c r="D28" i="1"/>
  <c r="C28" i="1"/>
  <c r="B27" i="1"/>
  <c r="B26" i="1"/>
  <c r="B25" i="1"/>
  <c r="B24" i="1"/>
  <c r="B23" i="1"/>
  <c r="B22" i="1"/>
  <c r="B21" i="1"/>
  <c r="I20" i="1"/>
  <c r="H20" i="1"/>
  <c r="G20" i="1"/>
  <c r="B20" i="1"/>
  <c r="J19" i="1"/>
  <c r="B19" i="1"/>
  <c r="J18" i="1"/>
  <c r="B18" i="1"/>
  <c r="J17" i="1"/>
  <c r="J20" i="1" s="1"/>
  <c r="B17" i="1"/>
  <c r="J16" i="1"/>
  <c r="B16" i="1"/>
  <c r="B28" i="1" s="1"/>
  <c r="D29" i="1" l="1"/>
  <c r="C29" i="1"/>
  <c r="B29" i="1"/>
  <c r="F74" i="1"/>
  <c r="J74" i="1"/>
  <c r="B74" i="1"/>
  <c r="C74" i="1"/>
  <c r="G74" i="1"/>
  <c r="E84" i="1"/>
  <c r="D84" i="1"/>
  <c r="B95" i="1"/>
  <c r="H95" i="1"/>
  <c r="D95" i="1"/>
  <c r="C95" i="1"/>
  <c r="G95" i="1"/>
  <c r="F59" i="1"/>
  <c r="B59" i="1"/>
  <c r="E59" i="1"/>
  <c r="D74" i="1"/>
  <c r="H74" i="1"/>
  <c r="L48" i="1"/>
  <c r="E74" i="1"/>
  <c r="I74" i="1"/>
  <c r="N84" i="1"/>
  <c r="M84" i="1" s="1"/>
  <c r="E95" i="1"/>
  <c r="I95" i="1"/>
  <c r="C84" i="1" l="1"/>
</calcChain>
</file>

<file path=xl/sharedStrings.xml><?xml version="1.0" encoding="utf-8"?>
<sst xmlns="http://schemas.openxmlformats.org/spreadsheetml/2006/main" count="131" uniqueCount="79">
  <si>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</si>
  <si>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</si>
  <si>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</si>
  <si>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Agosto, 2020 (Preliminar)</t>
  </si>
  <si>
    <t>SECCIÓN I : CARACTERÍSTICAS DE LOS CASOS ATENDIDOS</t>
  </si>
  <si>
    <t>Casos atendidos por sexo según mes</t>
  </si>
  <si>
    <t>Casos atendidos por sexo según categoría del CEM</t>
  </si>
  <si>
    <t xml:space="preserve">Mes </t>
  </si>
  <si>
    <t>Total</t>
  </si>
  <si>
    <t>Mujer</t>
  </si>
  <si>
    <t>Hombre</t>
  </si>
  <si>
    <t>Categoría del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</si>
  <si>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</si>
  <si>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</si>
  <si>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</si>
  <si>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</si>
  <si>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</si>
  <si>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</si>
  <si>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</si>
  <si>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</si>
  <si>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</si>
  <si>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</si>
  <si>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</si>
  <si>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</si>
  <si>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</si>
  <si>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</si>
  <si>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</si>
  <si>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</si>
  <si>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</si>
  <si>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</si>
  <si>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por condición del caso según mes</t>
  </si>
  <si>
    <t>Denuncias interpuestas por los ultimos hechos de violencia previa a la intervención del CEM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</si>
  <si>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</si>
  <si>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</si>
  <si>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</si>
  <si>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</si>
  <si>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</si>
  <si>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</si>
  <si>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</si>
  <si>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No</t>
  </si>
  <si>
    <t>Si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</si>
  <si>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</si>
  <si>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Casos atendidos por grupos de edad de la persona usuaria según tipo de violencia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</si>
  <si>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</si>
  <si>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</si>
  <si>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</si>
  <si>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</si>
  <si>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</si>
  <si>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</si>
  <si>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</si>
  <si>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</si>
  <si>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</si>
  <si>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</si>
  <si>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</si>
  <si>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Personas Adultas</t>
  </si>
  <si>
    <t>Personas Adultas Mayores</t>
  </si>
  <si>
    <t>Económica</t>
  </si>
  <si>
    <t>Psicológica</t>
  </si>
  <si>
    <t>Física</t>
  </si>
  <si>
    <t>Sexual</t>
  </si>
  <si>
    <t>Económica o patrimonial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</si>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</sst>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theme="1"/>
      <name val="Arial"/>
      <family val="2"/>
    </font>
    <font>
      <sz val="8"/>
      <name val="Arial Narrow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2" fillId="2" borderId="0" xfId="2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2" applyFont="1" applyFill="1" applyAlignment="1">
      <alignment horizontal="center" vertical="center" wrapText="1"/>
    </xf>
    <xf numFmtId="0" fontId="4" fillId="2" borderId="0" xfId="3" applyFont="1" applyFill="1" applyAlignment="1">
      <alignment horizontal="centerContinuous" vertical="center"/>
    </xf>
    <xf numFmtId="0" fontId="2" fillId="2" borderId="0" xfId="2" applyFill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2" fillId="3" borderId="0" xfId="2" applyFill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Continuous" vertical="center"/>
    </xf>
    <xf numFmtId="0" fontId="12" fillId="3" borderId="0" xfId="2" applyFont="1" applyFill="1" applyAlignment="1">
      <alignment horizontal="centerContinuous" vertical="center"/>
    </xf>
    <xf numFmtId="0" fontId="10" fillId="4" borderId="1" xfId="2" applyFont="1" applyFill="1" applyBorder="1" applyAlignment="1" applyProtection="1">
      <alignment vertical="center"/>
      <protection hidden="1"/>
    </xf>
    <xf numFmtId="0" fontId="13" fillId="2" borderId="1" xfId="2" applyFont="1" applyFill="1" applyBorder="1" applyAlignment="1">
      <alignment vertical="center"/>
    </xf>
    <xf numFmtId="0" fontId="13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5" fillId="4" borderId="0" xfId="2" applyFont="1" applyFill="1" applyAlignment="1">
      <alignment horizontal="left" vertical="center"/>
    </xf>
    <xf numFmtId="0" fontId="15" fillId="4" borderId="0" xfId="2" applyFont="1" applyFill="1" applyAlignment="1">
      <alignment horizontal="center" vertical="center"/>
    </xf>
    <xf numFmtId="0" fontId="12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/>
    </xf>
    <xf numFmtId="3" fontId="16" fillId="5" borderId="2" xfId="2" applyNumberFormat="1" applyFont="1" applyFill="1" applyBorder="1" applyAlignment="1">
      <alignment horizontal="center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2" fillId="2" borderId="0" xfId="2" applyNumberFormat="1" applyFill="1" applyAlignment="1">
      <alignment horizontal="center" vertical="center"/>
    </xf>
    <xf numFmtId="0" fontId="18" fillId="5" borderId="2" xfId="2" applyFont="1" applyFill="1" applyBorder="1" applyAlignment="1">
      <alignment horizontal="left" vertical="center"/>
    </xf>
    <xf numFmtId="0" fontId="2" fillId="2" borderId="0" xfId="2" applyFill="1" applyAlignment="1">
      <alignment horizontal="center" vertical="center"/>
    </xf>
    <xf numFmtId="0" fontId="16" fillId="5" borderId="3" xfId="2" applyFont="1" applyFill="1" applyBorder="1" applyAlignment="1">
      <alignment horizontal="left" vertical="center"/>
    </xf>
    <xf numFmtId="0" fontId="18" fillId="5" borderId="3" xfId="2" applyFont="1" applyFill="1" applyBorder="1" applyAlignment="1">
      <alignment horizontal="left" vertical="center"/>
    </xf>
    <xf numFmtId="0" fontId="18" fillId="5" borderId="4" xfId="2" applyFont="1" applyFill="1" applyBorder="1" applyAlignment="1">
      <alignment horizontal="left" vertical="center"/>
    </xf>
    <xf numFmtId="3" fontId="16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5" fillId="4" borderId="0" xfId="2" applyNumberFormat="1" applyFont="1" applyFill="1" applyAlignment="1">
      <alignment horizontal="center" vertical="center"/>
    </xf>
    <xf numFmtId="0" fontId="16" fillId="5" borderId="1" xfId="2" applyFont="1" applyFill="1" applyBorder="1" applyAlignment="1">
      <alignment vertical="center"/>
    </xf>
    <xf numFmtId="9" fontId="16" fillId="5" borderId="1" xfId="4" applyFont="1" applyFill="1" applyBorder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16" fillId="6" borderId="0" xfId="2" applyFont="1" applyFill="1" applyAlignment="1">
      <alignment vertical="center"/>
    </xf>
    <xf numFmtId="164" fontId="16" fillId="6" borderId="0" xfId="4" applyNumberFormat="1" applyFont="1" applyFill="1" applyAlignment="1">
      <alignment horizontal="center" vertical="center"/>
    </xf>
    <xf numFmtId="0" fontId="2" fillId="6" borderId="0" xfId="2" applyFill="1" applyAlignment="1">
      <alignment vertical="center"/>
    </xf>
    <xf numFmtId="0" fontId="14" fillId="2" borderId="1" xfId="2" applyFont="1" applyFill="1" applyBorder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9" fillId="4" borderId="0" xfId="2" applyFont="1" applyFill="1" applyAlignment="1">
      <alignment horizontal="center" vertical="center"/>
    </xf>
    <xf numFmtId="0" fontId="12" fillId="6" borderId="0" xfId="2" applyFont="1" applyFill="1" applyAlignment="1">
      <alignment vertical="center" wrapText="1"/>
    </xf>
    <xf numFmtId="0" fontId="12" fillId="4" borderId="0" xfId="2" applyFont="1" applyFill="1" applyAlignment="1">
      <alignment horizontal="left" vertical="center" wrapText="1"/>
    </xf>
    <xf numFmtId="0" fontId="4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left" vertical="center"/>
    </xf>
    <xf numFmtId="9" fontId="16" fillId="5" borderId="2" xfId="1" applyFont="1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16" fillId="5" borderId="4" xfId="2" applyFont="1" applyFill="1" applyBorder="1" applyAlignment="1">
      <alignment horizontal="left" vertical="center"/>
    </xf>
    <xf numFmtId="9" fontId="16" fillId="5" borderId="4" xfId="1" applyFont="1" applyFill="1" applyBorder="1" applyAlignment="1">
      <alignment horizontal="center" vertical="center"/>
    </xf>
    <xf numFmtId="9" fontId="15" fillId="4" borderId="0" xfId="1" applyFont="1" applyFill="1" applyAlignment="1">
      <alignment horizontal="center" vertical="center"/>
    </xf>
    <xf numFmtId="3" fontId="4" fillId="6" borderId="0" xfId="2" applyNumberFormat="1" applyFont="1" applyFill="1" applyAlignment="1">
      <alignment horizontal="center" vertical="center"/>
    </xf>
    <xf numFmtId="3" fontId="2" fillId="6" borderId="0" xfId="2" applyNumberFormat="1" applyFill="1" applyAlignment="1">
      <alignment horizontal="center" vertical="center"/>
    </xf>
    <xf numFmtId="9" fontId="2" fillId="2" borderId="0" xfId="4" applyFill="1" applyAlignment="1">
      <alignment horizontal="center" vertical="center"/>
    </xf>
    <xf numFmtId="0" fontId="4" fillId="5" borderId="1" xfId="2" applyFont="1" applyFill="1" applyBorder="1" applyAlignment="1">
      <alignment vertical="center"/>
    </xf>
    <xf numFmtId="164" fontId="4" fillId="5" borderId="1" xfId="4" applyNumberFormat="1" applyFont="1" applyFill="1" applyBorder="1" applyAlignment="1">
      <alignment horizontal="center" vertical="center"/>
    </xf>
    <xf numFmtId="9" fontId="4" fillId="2" borderId="0" xfId="4" applyFont="1" applyFill="1" applyAlignment="1">
      <alignment horizontal="center" vertical="center"/>
    </xf>
    <xf numFmtId="0" fontId="15" fillId="6" borderId="0" xfId="2" applyFont="1" applyFill="1" applyAlignment="1">
      <alignment horizontal="left" vertical="center"/>
    </xf>
    <xf numFmtId="0" fontId="20" fillId="2" borderId="0" xfId="2" applyFont="1" applyFill="1" applyAlignment="1">
      <alignment vertical="center"/>
    </xf>
    <xf numFmtId="3" fontId="2" fillId="2" borderId="0" xfId="2" applyNumberFormat="1" applyFill="1" applyAlignment="1">
      <alignment vertical="center"/>
    </xf>
    <xf numFmtId="0" fontId="22" fillId="2" borderId="1" xfId="2" applyFont="1" applyFill="1" applyBorder="1" applyAlignment="1">
      <alignment vertical="center"/>
    </xf>
    <xf numFmtId="0" fontId="2" fillId="2" borderId="1" xfId="2" applyFill="1" applyBorder="1" applyAlignment="1">
      <alignment vertical="center"/>
    </xf>
    <xf numFmtId="0" fontId="15" fillId="4" borderId="0" xfId="2" applyFont="1" applyFill="1" applyAlignment="1">
      <alignment vertical="center" wrapText="1"/>
    </xf>
    <xf numFmtId="0" fontId="23" fillId="2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3" fontId="16" fillId="5" borderId="2" xfId="2" applyNumberFormat="1" applyFont="1" applyFill="1" applyBorder="1" applyAlignment="1">
      <alignment horizontal="center" vertical="center" wrapText="1"/>
    </xf>
    <xf numFmtId="0" fontId="16" fillId="5" borderId="2" xfId="2" applyFont="1" applyFill="1" applyBorder="1" applyAlignment="1">
      <alignment horizontal="justify" vertical="center"/>
    </xf>
    <xf numFmtId="3" fontId="16" fillId="5" borderId="3" xfId="2" applyNumberFormat="1" applyFont="1" applyFill="1" applyBorder="1" applyAlignment="1">
      <alignment horizontal="center" vertical="center"/>
    </xf>
    <xf numFmtId="0" fontId="16" fillId="5" borderId="3" xfId="2" applyFont="1" applyFill="1" applyBorder="1" applyAlignment="1">
      <alignment horizontal="justify" vertical="center"/>
    </xf>
    <xf numFmtId="0" fontId="16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Alignment="1">
      <alignment horizontal="center" vertical="center"/>
    </xf>
    <xf numFmtId="0" fontId="13" fillId="2" borderId="1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vertical="center" wrapText="1"/>
    </xf>
    <xf numFmtId="0" fontId="15" fillId="4" borderId="0" xfId="2" applyFont="1" applyFill="1" applyAlignment="1">
      <alignment horizontal="center" vertical="center" wrapText="1"/>
    </xf>
    <xf numFmtId="0" fontId="16" fillId="5" borderId="2" xfId="2" applyFont="1" applyFill="1" applyBorder="1" applyAlignment="1">
      <alignment horizontal="left" vertical="center" wrapText="1"/>
    </xf>
    <xf numFmtId="0" fontId="16" fillId="5" borderId="0" xfId="2" applyFont="1" applyFill="1" applyAlignment="1">
      <alignment horizontal="left" vertical="center"/>
    </xf>
    <xf numFmtId="3" fontId="16" fillId="5" borderId="0" xfId="2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0" fontId="16" fillId="5" borderId="1" xfId="2" applyFont="1" applyFill="1" applyBorder="1" applyAlignment="1">
      <alignment horizontal="center" vertical="center"/>
    </xf>
    <xf numFmtId="9" fontId="16" fillId="5" borderId="1" xfId="1" applyFont="1" applyFill="1" applyBorder="1" applyAlignment="1">
      <alignment horizontal="center" vertical="center"/>
    </xf>
    <xf numFmtId="0" fontId="24" fillId="2" borderId="0" xfId="2" applyFont="1" applyFill="1" applyAlignment="1">
      <alignment vertical="center"/>
    </xf>
    <xf numFmtId="0" fontId="2" fillId="6" borderId="0" xfId="5" applyFill="1" applyAlignment="1">
      <alignment vertical="center"/>
    </xf>
    <xf numFmtId="0" fontId="15" fillId="4" borderId="5" xfId="2" applyFont="1" applyFill="1" applyBorder="1" applyAlignment="1">
      <alignment horizontal="justify" vertical="center"/>
    </xf>
    <xf numFmtId="3" fontId="15" fillId="4" borderId="6" xfId="2" applyNumberFormat="1" applyFont="1" applyFill="1" applyBorder="1" applyAlignment="1">
      <alignment horizontal="center" vertical="center"/>
    </xf>
    <xf numFmtId="10" fontId="16" fillId="5" borderId="1" xfId="4" applyNumberFormat="1" applyFont="1" applyFill="1" applyBorder="1" applyAlignment="1">
      <alignment horizontal="center" vertical="center"/>
    </xf>
  </cellXfs>
  <cellStyles count="6">
    <cellStyle name="Normal" xfId="0" builtinId="0"/>
    <cellStyle name="Normal 2 3" xfId="2"/>
    <cellStyle name="Normal 3 2" xfId="5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CEM'!$L$70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CEM'!$M$70:$P$70</c:f>
              <c:numCache>
                <c:formatCode>#,##0</c:formatCode>
                <c:ptCount val="4"/>
                <c:pt idx="0">
                  <c:v>4589</c:v>
                </c:pt>
                <c:pt idx="1">
                  <c:v>2556</c:v>
                </c:pt>
                <c:pt idx="2">
                  <c:v>17182</c:v>
                </c:pt>
                <c:pt idx="3">
                  <c:v>2320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54-4028-9CA9-70529E8BE2D5}"/>
            </c:ext>
          </c:extLst>
        </c:ser>
        <c:ser>
          <c:idx val="1"/>
          <c:order val="1"/>
          <c:tx>
            <c:strRef>
              <c:f>'Casos CEM'!$L$71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CEM'!$M$71:$P$71</c:f>
              <c:numCache>
                <c:formatCode>#,##0</c:formatCode>
                <c:ptCount val="4"/>
                <c:pt idx="0">
                  <c:v>2702</c:v>
                </c:pt>
                <c:pt idx="1">
                  <c:v>2113</c:v>
                </c:pt>
                <c:pt idx="2">
                  <c:v>15550</c:v>
                </c:pt>
                <c:pt idx="3">
                  <c:v>1068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54-4028-9CA9-70529E8BE2D5}"/>
            </c:ext>
          </c:extLst>
        </c:ser>
        <c:ser>
          <c:idx val="2"/>
          <c:order val="2"/>
          <c:tx>
            <c:strRef>
              <c:f>'Casos CEM'!$L$72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CEM'!$M$72:$P$72</c:f>
              <c:numCache>
                <c:formatCode>#,##0</c:formatCode>
                <c:ptCount val="4"/>
                <c:pt idx="0">
                  <c:v>1520</c:v>
                </c:pt>
                <c:pt idx="1">
                  <c:v>2375</c:v>
                </c:pt>
                <c:pt idx="2">
                  <c:v>1819</c:v>
                </c:pt>
                <c:pt idx="3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54-4028-9CA9-70529E8BE2D5}"/>
            </c:ext>
          </c:extLst>
        </c:ser>
        <c:ser>
          <c:idx val="3"/>
          <c:order val="3"/>
          <c:tx>
            <c:strRef>
              <c:f>'Casos CEM'!$L$73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CEM'!$M$68:$P$68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CEM'!$M$73:$P$73</c:f>
              <c:numCache>
                <c:formatCode>#,##0</c:formatCode>
                <c:ptCount val="4"/>
                <c:pt idx="0">
                  <c:v>54</c:v>
                </c:pt>
                <c:pt idx="1">
                  <c:v>23</c:v>
                </c:pt>
                <c:pt idx="2">
                  <c:v>109</c:v>
                </c:pt>
                <c:pt idx="3">
                  <c:v>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854-4028-9CA9-70529E8BE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019496"/>
        <c:axId val="357019888"/>
      </c:barChart>
      <c:catAx>
        <c:axId val="357019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357019888"/>
        <c:crosses val="autoZero"/>
        <c:auto val="1"/>
        <c:lblAlgn val="ctr"/>
        <c:lblOffset val="100"/>
        <c:noMultiLvlLbl val="0"/>
      </c:catAx>
      <c:valAx>
        <c:axId val="35701988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357019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005850837800472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F-4173-9EC9-446850EDA2E5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F-4173-9EC9-446850EDA2E5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1F-4173-9EC9-446850EDA2E5}"/>
                </c:ex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10218189335922051"/>
                  <c:y val="0.1462243683627044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B1F-4173-9EC9-446850EDA2E5}"/>
                </c:ex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46394</c:v>
                </c:pt>
                <c:pt idx="1">
                  <c:v>7731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B1F-4173-9EC9-446850ED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87953554878731"/>
          <c:y val="9.0332156756267514E-3"/>
          <c:w val="0.66008069177149231"/>
          <c:h val="0.98496821230679499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5A8-4A3E-85D1-592A53248B4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CEM'!$I$46:$I$47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CEM'!$K$46:$K$47</c:f>
              <c:numCache>
                <c:formatCode>#,##0</c:formatCode>
                <c:ptCount val="2"/>
                <c:pt idx="0">
                  <c:v>12022</c:v>
                </c:pt>
                <c:pt idx="1">
                  <c:v>42103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5A8-4A3E-85D1-592A53248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021064"/>
        <c:axId val="356128656"/>
      </c:barChart>
      <c:catAx>
        <c:axId val="357021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356128656"/>
        <c:crosses val="autoZero"/>
        <c:auto val="1"/>
        <c:lblAlgn val="ctr"/>
        <c:lblOffset val="100"/>
        <c:noMultiLvlLbl val="0"/>
      </c:catAx>
      <c:valAx>
        <c:axId val="356128656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57021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1.png"/><Relationship Id="rId7" Type="http://schemas.microsoft.com/office/2007/relationships/hdphoto" Target="../media/hdphoto2.wdp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79761</xdr:colOff>
      <xdr:row>66</xdr:row>
      <xdr:rowOff>35805</xdr:rowOff>
    </xdr:from>
    <xdr:to>
      <xdr:col>16</xdr:col>
      <xdr:colOff>606137</xdr:colOff>
      <xdr:row>74</xdr:row>
      <xdr:rowOff>962025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xmlns="" id="{5F6D49E5-99B1-4198-A5F0-FAC6865D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114301</xdr:colOff>
      <xdr:row>12</xdr:row>
      <xdr:rowOff>76201</xdr:rowOff>
    </xdr:from>
    <xdr:to>
      <xdr:col>16</xdr:col>
      <xdr:colOff>619126</xdr:colOff>
      <xdr:row>34</xdr:row>
      <xdr:rowOff>152400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60CC0B30-4975-4B30-9BD5-EE4CEA1EB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90488</xdr:rowOff>
    </xdr:from>
    <xdr:to>
      <xdr:col>16</xdr:col>
      <xdr:colOff>403089</xdr:colOff>
      <xdr:row>60</xdr:row>
      <xdr:rowOff>63499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5312220F-E05C-4288-83E2-67F581931439}"/>
            </a:ext>
          </a:extLst>
        </xdr:cNvPr>
        <xdr:cNvSpPr txBox="1"/>
      </xdr:nvSpPr>
      <xdr:spPr>
        <a:xfrm>
          <a:off x="0" y="8805863"/>
          <a:ext cx="14376264" cy="4397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736239</xdr:colOff>
      <xdr:row>19</xdr:row>
      <xdr:rowOff>152400</xdr:rowOff>
    </xdr:from>
    <xdr:ext cx="1073150" cy="1185629"/>
    <xdr:pic>
      <xdr:nvPicPr>
        <xdr:cNvPr id="5" name="Imagen 4">
          <a:extLst>
            <a:ext uri="{FF2B5EF4-FFF2-40B4-BE49-F238E27FC236}">
              <a16:creationId xmlns:a16="http://schemas.microsoft.com/office/drawing/2014/main" xmlns="" id="{57512ADF-8D81-49D1-896C-BB5E1A2C1A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651639" y="4067175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174807</xdr:colOff>
      <xdr:row>20</xdr:row>
      <xdr:rowOff>19050</xdr:rowOff>
    </xdr:from>
    <xdr:ext cx="835891" cy="1132069"/>
    <xdr:pic>
      <xdr:nvPicPr>
        <xdr:cNvPr id="6" name="Imagen 5">
          <a:extLst>
            <a:ext uri="{FF2B5EF4-FFF2-40B4-BE49-F238E27FC236}">
              <a16:creationId xmlns:a16="http://schemas.microsoft.com/office/drawing/2014/main" xmlns="" id="{3C54E739-9595-4CDC-A395-B0147A4C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433607" y="4124325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78581</xdr:colOff>
      <xdr:row>0</xdr:row>
      <xdr:rowOff>0</xdr:rowOff>
    </xdr:from>
    <xdr:ext cx="3483769" cy="726526"/>
    <xdr:pic>
      <xdr:nvPicPr>
        <xdr:cNvPr id="7" name="Imagen 6">
          <a:extLst>
            <a:ext uri="{FF2B5EF4-FFF2-40B4-BE49-F238E27FC236}">
              <a16:creationId xmlns:a16="http://schemas.microsoft.com/office/drawing/2014/main" xmlns="" id="{781CC50B-BC80-4ADA-9B11-8E11DA0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" y="0"/>
          <a:ext cx="3483769" cy="726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10101</xdr:colOff>
      <xdr:row>44</xdr:row>
      <xdr:rowOff>19050</xdr:rowOff>
    </xdr:from>
    <xdr:to>
      <xdr:col>16</xdr:col>
      <xdr:colOff>639858</xdr:colOff>
      <xdr:row>58</xdr:row>
      <xdr:rowOff>130968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xmlns="" id="{A0F92D72-0F62-46B8-A3CA-6804DEAC4376}"/>
            </a:ext>
          </a:extLst>
        </xdr:cNvPr>
        <xdr:cNvGrpSpPr/>
      </xdr:nvGrpSpPr>
      <xdr:grpSpPr>
        <a:xfrm>
          <a:off x="10797164" y="6555581"/>
          <a:ext cx="3832538" cy="2100262"/>
          <a:chOff x="12259549" y="4546627"/>
          <a:chExt cx="4083663" cy="3451315"/>
        </a:xfrm>
      </xdr:grpSpPr>
      <xdr:graphicFrame macro="">
        <xdr:nvGraphicFramePr>
          <xdr:cNvPr id="9" name="Gráfico 3">
            <a:extLst>
              <a:ext uri="{FF2B5EF4-FFF2-40B4-BE49-F238E27FC236}">
                <a16:creationId xmlns:a16="http://schemas.microsoft.com/office/drawing/2014/main" xmlns="" id="{9551D2F3-4937-4F1A-B11F-52EA8BAA930C}"/>
              </a:ext>
            </a:extLst>
          </xdr:cNvPr>
          <xdr:cNvGraphicFramePr>
            <a:graphicFrameLocks/>
          </xdr:cNvGraphicFramePr>
        </xdr:nvGraphicFramePr>
        <xdr:xfrm>
          <a:off x="12259549" y="4546627"/>
          <a:ext cx="3627296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0" name="1 CuadroTexto">
            <a:extLst>
              <a:ext uri="{FF2B5EF4-FFF2-40B4-BE49-F238E27FC236}">
                <a16:creationId xmlns:a16="http://schemas.microsoft.com/office/drawing/2014/main" xmlns="" id="{245C6EDD-60C9-4281-BC17-C36CCD4D7E71}"/>
              </a:ext>
            </a:extLst>
          </xdr:cNvPr>
          <xdr:cNvSpPr txBox="1"/>
        </xdr:nvSpPr>
        <xdr:spPr>
          <a:xfrm>
            <a:off x="14106945" y="5237627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 baseline="0">
                <a:solidFill>
                  <a:srgbClr val="305496"/>
                </a:solidFill>
              </a:rPr>
              <a:t>22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xmlns="" id="{985E962A-468A-4393-A824-AFF14213E6C3}"/>
              </a:ext>
            </a:extLst>
          </xdr:cNvPr>
          <xdr:cNvSpPr txBox="1"/>
        </xdr:nvSpPr>
        <xdr:spPr>
          <a:xfrm>
            <a:off x="15706349" y="6946989"/>
            <a:ext cx="636863" cy="45760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78 %</a:t>
            </a:r>
          </a:p>
        </xdr:txBody>
      </xdr:sp>
    </xdr:grpSp>
    <xdr:clientData/>
  </xdr:twoCellAnchor>
  <xdr:twoCellAnchor>
    <xdr:from>
      <xdr:col>0</xdr:col>
      <xdr:colOff>0</xdr:colOff>
      <xdr:row>60</xdr:row>
      <xdr:rowOff>158751</xdr:rowOff>
    </xdr:from>
    <xdr:to>
      <xdr:col>16</xdr:col>
      <xdr:colOff>483394</xdr:colOff>
      <xdr:row>62</xdr:row>
      <xdr:rowOff>19845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xmlns="" id="{16971990-EAEB-4121-9C8C-B4EE6BBBAC11}"/>
            </a:ext>
          </a:extLst>
        </xdr:cNvPr>
        <xdr:cNvSpPr/>
      </xdr:nvSpPr>
      <xdr:spPr>
        <a:xfrm>
          <a:off x="0" y="9340851"/>
          <a:ext cx="14456569" cy="65166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706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La Libertad 229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 Cusco 148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137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Junín 118 casos, Callao 105 casos, Piura 99 casos, Ancash 94 casos, Puno 85 casos, Cajamarca 83 casos, Loreto 83 casos, Ica 73 casos.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876299</xdr:colOff>
      <xdr:row>0</xdr:row>
      <xdr:rowOff>100445</xdr:rowOff>
    </xdr:from>
    <xdr:to>
      <xdr:col>16</xdr:col>
      <xdr:colOff>647699</xdr:colOff>
      <xdr:row>1</xdr:row>
      <xdr:rowOff>195695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9DB564A-7729-4926-BF27-47FA1EA89D3D}"/>
            </a:ext>
          </a:extLst>
        </xdr:cNvPr>
        <xdr:cNvSpPr/>
      </xdr:nvSpPr>
      <xdr:spPr>
        <a:xfrm>
          <a:off x="3790949" y="100445"/>
          <a:ext cx="10829925" cy="676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%20-%20Externos%20Agos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Hoja1"/>
      <sheetName val="ER - Casos"/>
      <sheetName val="ER-Acciones"/>
      <sheetName val="FRIFHD"/>
    </sheetNames>
    <sheetDataSet>
      <sheetData sheetId="0"/>
      <sheetData sheetId="1"/>
      <sheetData sheetId="2">
        <row r="15">
          <cell r="C15" t="str">
            <v>Mujer</v>
          </cell>
          <cell r="D15" t="str">
            <v>Hombre</v>
          </cell>
        </row>
        <row r="28">
          <cell r="C28">
            <v>46394</v>
          </cell>
          <cell r="D28">
            <v>7731</v>
          </cell>
        </row>
        <row r="46">
          <cell r="I46" t="str">
            <v>No</v>
          </cell>
          <cell r="K46">
            <v>12022</v>
          </cell>
        </row>
        <row r="47">
          <cell r="I47" t="str">
            <v>Si</v>
          </cell>
          <cell r="K47">
            <v>42103</v>
          </cell>
        </row>
        <row r="68">
          <cell r="M68" t="str">
            <v>Niños y niñas</v>
          </cell>
          <cell r="N68" t="str">
            <v>Adolescentes</v>
          </cell>
          <cell r="O68" t="str">
            <v>Personas Adultas</v>
          </cell>
          <cell r="P68" t="str">
            <v>Personas Adultas Mayores</v>
          </cell>
        </row>
        <row r="70">
          <cell r="L70" t="str">
            <v>Psicológica</v>
          </cell>
          <cell r="M70">
            <v>4589</v>
          </cell>
          <cell r="N70">
            <v>2556</v>
          </cell>
          <cell r="O70">
            <v>17182</v>
          </cell>
          <cell r="P70">
            <v>2320</v>
          </cell>
        </row>
        <row r="71">
          <cell r="L71" t="str">
            <v>Física</v>
          </cell>
          <cell r="M71">
            <v>2702</v>
          </cell>
          <cell r="N71">
            <v>2113</v>
          </cell>
          <cell r="O71">
            <v>15550</v>
          </cell>
          <cell r="P71">
            <v>1068</v>
          </cell>
        </row>
        <row r="72">
          <cell r="L72" t="str">
            <v>Sexual</v>
          </cell>
          <cell r="M72">
            <v>1520</v>
          </cell>
          <cell r="N72">
            <v>2375</v>
          </cell>
          <cell r="O72">
            <v>1819</v>
          </cell>
          <cell r="P72">
            <v>53</v>
          </cell>
        </row>
        <row r="73">
          <cell r="L73" t="str">
            <v>Económica o patrimonial</v>
          </cell>
          <cell r="M73">
            <v>54</v>
          </cell>
          <cell r="N73">
            <v>23</v>
          </cell>
          <cell r="O73">
            <v>109</v>
          </cell>
          <cell r="P73">
            <v>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97"/>
  <sheetViews>
    <sheetView tabSelected="1" view="pageBreakPreview" topLeftCell="A6" zoomScale="80" zoomScaleNormal="100" zoomScaleSheetLayoutView="80" workbookViewId="0">
      <selection activeCell="E15" sqref="E15"/>
    </sheetView>
  </sheetViews>
  <sheetFormatPr baseColWidth="10" defaultColWidth="11.42578125" defaultRowHeight="15" x14ac:dyDescent="0.25"/>
  <cols>
    <col min="1" max="1" width="15.7109375" style="2" customWidth="1"/>
    <col min="2" max="2" width="14.28515625" style="2" customWidth="1"/>
    <col min="3" max="3" width="13.7109375" style="2" customWidth="1"/>
    <col min="4" max="4" width="13.5703125" style="2" customWidth="1"/>
    <col min="5" max="5" width="12.42578125" style="2" customWidth="1"/>
    <col min="6" max="7" width="14.5703125" style="2" customWidth="1"/>
    <col min="8" max="8" width="12.85546875" style="2" customWidth="1"/>
    <col min="9" max="9" width="10.7109375" style="2" customWidth="1"/>
    <col min="10" max="10" width="11.28515625" style="2" customWidth="1"/>
    <col min="11" max="11" width="15.7109375" style="2" customWidth="1"/>
    <col min="12" max="12" width="12.140625" style="2" customWidth="1"/>
    <col min="13" max="13" width="13.42578125" style="2" customWidth="1"/>
    <col min="14" max="14" width="13.140625" style="2" customWidth="1"/>
    <col min="15" max="17" width="10.7109375" style="2" customWidth="1"/>
    <col min="18" max="16384" width="11.42578125" style="2"/>
  </cols>
  <sheetData>
    <row r="1" spans="1:17" ht="4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9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"/>
    </row>
    <row r="4" spans="1:17" ht="3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24.75" customHeight="1" x14ac:dyDescent="0.25">
      <c r="A5" s="8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ht="24.75" customHeight="1" x14ac:dyDescent="0.25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4.75" customHeight="1" x14ac:dyDescent="0.25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8" x14ac:dyDescent="0.2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3.75" customHeight="1" x14ac:dyDescent="0.25">
      <c r="A9" s="11"/>
      <c r="B9" s="12"/>
      <c r="C9" s="12"/>
      <c r="D9" s="12"/>
      <c r="E9" s="12"/>
      <c r="F9" s="12"/>
      <c r="G9" s="12"/>
      <c r="H9" s="12"/>
      <c r="I9" s="6"/>
      <c r="J9" s="6"/>
      <c r="K9" s="12"/>
      <c r="L9" s="12"/>
      <c r="M9" s="12"/>
      <c r="N9" s="12"/>
      <c r="O9" s="12"/>
      <c r="P9" s="12"/>
      <c r="Q9" s="7"/>
    </row>
    <row r="10" spans="1:17" ht="3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8.75" thickBot="1" x14ac:dyDescent="0.3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3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7.25" customHeight="1" thickBot="1" x14ac:dyDescent="0.3">
      <c r="A13" s="14" t="s">
        <v>5</v>
      </c>
      <c r="B13" s="14"/>
      <c r="C13" s="14"/>
      <c r="D13" s="14"/>
      <c r="E13" s="15"/>
      <c r="F13" s="14" t="s">
        <v>6</v>
      </c>
      <c r="G13" s="14"/>
      <c r="H13" s="14"/>
      <c r="I13" s="14"/>
      <c r="J13" s="14"/>
      <c r="K13" s="15"/>
      <c r="L13" s="15"/>
      <c r="M13" s="15"/>
      <c r="N13" s="15"/>
      <c r="O13" s="15"/>
      <c r="P13" s="15"/>
      <c r="Q13" s="16"/>
    </row>
    <row r="14" spans="1:17" ht="3.7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31.5" customHeight="1" x14ac:dyDescent="0.25">
      <c r="A15" s="18" t="s">
        <v>7</v>
      </c>
      <c r="B15" s="19" t="s">
        <v>8</v>
      </c>
      <c r="C15" s="19" t="s">
        <v>9</v>
      </c>
      <c r="D15" s="19" t="s">
        <v>10</v>
      </c>
      <c r="E15" s="1"/>
      <c r="F15" s="20" t="s">
        <v>11</v>
      </c>
      <c r="G15" s="21" t="s">
        <v>12</v>
      </c>
      <c r="H15" s="19" t="s">
        <v>9</v>
      </c>
      <c r="I15" s="19" t="s">
        <v>10</v>
      </c>
      <c r="J15" s="19" t="s">
        <v>8</v>
      </c>
      <c r="K15" s="1"/>
      <c r="L15" s="1"/>
      <c r="M15" s="1"/>
      <c r="N15" s="1"/>
      <c r="O15" s="1"/>
      <c r="P15" s="1"/>
      <c r="Q15" s="1"/>
    </row>
    <row r="16" spans="1:17" ht="15.75" customHeight="1" x14ac:dyDescent="0.25">
      <c r="A16" s="22" t="s">
        <v>13</v>
      </c>
      <c r="B16" s="23">
        <f t="shared" ref="B16:B27" si="0">SUM(C16:D16)</f>
        <v>18466</v>
      </c>
      <c r="C16" s="24">
        <v>15856</v>
      </c>
      <c r="D16" s="24">
        <v>2610</v>
      </c>
      <c r="E16" s="25"/>
      <c r="F16" s="26" t="s">
        <v>14</v>
      </c>
      <c r="G16" s="23">
        <v>240</v>
      </c>
      <c r="H16" s="24">
        <v>17364</v>
      </c>
      <c r="I16" s="24">
        <v>3003</v>
      </c>
      <c r="J16" s="23">
        <f>I16+H16</f>
        <v>20367</v>
      </c>
      <c r="K16" s="27"/>
      <c r="L16" s="27"/>
      <c r="M16" s="27"/>
      <c r="N16" s="27"/>
      <c r="O16" s="27"/>
      <c r="P16" s="27"/>
      <c r="Q16" s="27"/>
    </row>
    <row r="17" spans="1:17" x14ac:dyDescent="0.25">
      <c r="A17" s="28" t="s">
        <v>15</v>
      </c>
      <c r="B17" s="23">
        <f t="shared" si="0"/>
        <v>17181</v>
      </c>
      <c r="C17" s="24">
        <v>14693</v>
      </c>
      <c r="D17" s="24">
        <v>2488</v>
      </c>
      <c r="E17" s="25"/>
      <c r="F17" s="29" t="s">
        <v>16</v>
      </c>
      <c r="G17" s="23">
        <v>5</v>
      </c>
      <c r="H17" s="24">
        <v>2477</v>
      </c>
      <c r="I17" s="24">
        <v>546</v>
      </c>
      <c r="J17" s="23">
        <f>I17+H17</f>
        <v>3023</v>
      </c>
      <c r="K17" s="27"/>
      <c r="L17" s="27"/>
      <c r="M17" s="27"/>
      <c r="N17" s="27"/>
      <c r="O17" s="27"/>
      <c r="P17" s="27"/>
      <c r="Q17" s="27"/>
    </row>
    <row r="18" spans="1:17" ht="15.75" customHeight="1" x14ac:dyDescent="0.25">
      <c r="A18" s="28" t="s">
        <v>17</v>
      </c>
      <c r="B18" s="23">
        <f t="shared" si="0"/>
        <v>7970</v>
      </c>
      <c r="C18" s="24">
        <v>6919</v>
      </c>
      <c r="D18" s="24">
        <v>1051</v>
      </c>
      <c r="E18" s="25"/>
      <c r="F18" s="29" t="s">
        <v>18</v>
      </c>
      <c r="G18" s="23">
        <v>150</v>
      </c>
      <c r="H18" s="24">
        <v>26366</v>
      </c>
      <c r="I18" s="24">
        <v>4162</v>
      </c>
      <c r="J18" s="23">
        <f>I18+H18</f>
        <v>30528</v>
      </c>
      <c r="K18" s="27"/>
      <c r="L18" s="27"/>
      <c r="M18" s="27"/>
      <c r="N18" s="27"/>
      <c r="O18" s="27"/>
      <c r="P18" s="27"/>
      <c r="Q18" s="27"/>
    </row>
    <row r="19" spans="1:17" x14ac:dyDescent="0.25">
      <c r="A19" s="28" t="s">
        <v>19</v>
      </c>
      <c r="B19" s="23">
        <f t="shared" si="0"/>
        <v>0</v>
      </c>
      <c r="C19" s="24">
        <v>0</v>
      </c>
      <c r="D19" s="24">
        <v>0</v>
      </c>
      <c r="E19" s="25"/>
      <c r="F19" s="30" t="s">
        <v>20</v>
      </c>
      <c r="G19" s="31">
        <v>1</v>
      </c>
      <c r="H19" s="32">
        <v>187</v>
      </c>
      <c r="I19" s="32">
        <v>20</v>
      </c>
      <c r="J19" s="31">
        <f>I19+H19</f>
        <v>207</v>
      </c>
      <c r="K19" s="27"/>
      <c r="L19" s="27"/>
      <c r="M19" s="27"/>
      <c r="N19" s="27"/>
      <c r="O19" s="27"/>
      <c r="P19" s="27"/>
      <c r="Q19" s="27"/>
    </row>
    <row r="20" spans="1:17" x14ac:dyDescent="0.25">
      <c r="A20" s="28" t="s">
        <v>21</v>
      </c>
      <c r="B20" s="23">
        <f t="shared" si="0"/>
        <v>0</v>
      </c>
      <c r="C20" s="24">
        <v>0</v>
      </c>
      <c r="D20" s="24">
        <v>0</v>
      </c>
      <c r="E20" s="25"/>
      <c r="F20" s="18" t="s">
        <v>8</v>
      </c>
      <c r="G20" s="33">
        <f>SUM(G16:G19)</f>
        <v>396</v>
      </c>
      <c r="H20" s="33">
        <f>SUM(H16:H19)</f>
        <v>46394</v>
      </c>
      <c r="I20" s="33">
        <f>SUM(I16:I19)</f>
        <v>7731</v>
      </c>
      <c r="J20" s="33">
        <f>SUM(J16:J19)</f>
        <v>54125</v>
      </c>
      <c r="K20" s="27"/>
      <c r="L20" s="27"/>
      <c r="M20" s="27"/>
      <c r="N20" s="27"/>
      <c r="O20" s="27"/>
      <c r="P20" s="27"/>
      <c r="Q20" s="27"/>
    </row>
    <row r="21" spans="1:17" x14ac:dyDescent="0.25">
      <c r="A21" s="28" t="s">
        <v>22</v>
      </c>
      <c r="B21" s="23">
        <f t="shared" si="0"/>
        <v>0</v>
      </c>
      <c r="C21" s="24">
        <v>0</v>
      </c>
      <c r="D21" s="24">
        <v>0</v>
      </c>
      <c r="E21" s="25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5">
      <c r="A22" s="28" t="s">
        <v>23</v>
      </c>
      <c r="B22" s="23">
        <f t="shared" si="0"/>
        <v>5608</v>
      </c>
      <c r="C22" s="24">
        <v>4824</v>
      </c>
      <c r="D22" s="24">
        <v>784</v>
      </c>
      <c r="E22" s="2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x14ac:dyDescent="0.25">
      <c r="A23" s="28" t="s">
        <v>24</v>
      </c>
      <c r="B23" s="23">
        <f t="shared" si="0"/>
        <v>4900</v>
      </c>
      <c r="C23" s="24">
        <v>4102</v>
      </c>
      <c r="D23" s="24">
        <v>798</v>
      </c>
      <c r="E23" s="25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hidden="1" x14ac:dyDescent="0.25">
      <c r="A24" s="28" t="s">
        <v>25</v>
      </c>
      <c r="B24" s="23">
        <f t="shared" si="0"/>
        <v>0</v>
      </c>
      <c r="C24" s="24"/>
      <c r="D24" s="24"/>
      <c r="E24" s="25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ht="17.25" hidden="1" customHeight="1" x14ac:dyDescent="0.25">
      <c r="A25" s="28" t="s">
        <v>26</v>
      </c>
      <c r="B25" s="23">
        <f t="shared" si="0"/>
        <v>0</v>
      </c>
      <c r="C25" s="24"/>
      <c r="D25" s="24"/>
      <c r="E25" s="25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ht="18.75" hidden="1" customHeight="1" x14ac:dyDescent="0.25">
      <c r="A26" s="28" t="s">
        <v>27</v>
      </c>
      <c r="B26" s="23">
        <f t="shared" si="0"/>
        <v>0</v>
      </c>
      <c r="C26" s="24"/>
      <c r="D26" s="24"/>
      <c r="E26" s="25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ht="15" hidden="1" customHeight="1" x14ac:dyDescent="0.25">
      <c r="A27" s="28" t="s">
        <v>28</v>
      </c>
      <c r="B27" s="23">
        <f t="shared" si="0"/>
        <v>0</v>
      </c>
      <c r="C27" s="24"/>
      <c r="D27" s="24"/>
      <c r="E27" s="25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x14ac:dyDescent="0.25">
      <c r="A28" s="18" t="s">
        <v>8</v>
      </c>
      <c r="B28" s="33">
        <f>SUM(B16:B27)</f>
        <v>54125</v>
      </c>
      <c r="C28" s="33">
        <f>SUM(C16:C27)</f>
        <v>46394</v>
      </c>
      <c r="D28" s="33">
        <f>SUM(D16:D27)</f>
        <v>7731</v>
      </c>
      <c r="E28" s="27"/>
      <c r="K28" s="27"/>
      <c r="L28" s="27"/>
      <c r="M28" s="27"/>
      <c r="N28" s="27"/>
      <c r="O28" s="27"/>
      <c r="P28" s="27"/>
      <c r="Q28" s="27"/>
    </row>
    <row r="29" spans="1:17" ht="15.75" thickBot="1" x14ac:dyDescent="0.3">
      <c r="A29" s="34" t="s">
        <v>29</v>
      </c>
      <c r="B29" s="35">
        <f>B28/$B28</f>
        <v>1</v>
      </c>
      <c r="C29" s="36">
        <f>C28/$B28</f>
        <v>0.85716397228637409</v>
      </c>
      <c r="D29" s="36">
        <f>D28/$B28</f>
        <v>0.14283602771362586</v>
      </c>
      <c r="E29" s="1"/>
      <c r="K29" s="1"/>
      <c r="L29" s="1"/>
      <c r="M29" s="1"/>
      <c r="N29" s="1"/>
      <c r="O29" s="1"/>
      <c r="P29" s="1"/>
      <c r="Q29" s="1"/>
    </row>
    <row r="30" spans="1:17" x14ac:dyDescent="0.25">
      <c r="A30" s="37"/>
      <c r="B30" s="38"/>
      <c r="C30" s="38"/>
      <c r="D30" s="38"/>
      <c r="E30" s="39"/>
      <c r="K30" s="39"/>
      <c r="L30" s="1"/>
      <c r="M30" s="1"/>
      <c r="N30" s="1"/>
      <c r="O30" s="1"/>
      <c r="P30" s="1"/>
      <c r="Q30" s="1"/>
    </row>
    <row r="31" spans="1:17" x14ac:dyDescent="0.25">
      <c r="A31" s="37"/>
      <c r="B31" s="38"/>
      <c r="C31" s="38"/>
      <c r="D31" s="38"/>
      <c r="E31" s="39"/>
      <c r="K31" s="39"/>
      <c r="L31" s="1"/>
      <c r="M31" s="1"/>
      <c r="N31" s="1"/>
      <c r="O31" s="1"/>
      <c r="P31" s="1"/>
      <c r="Q31" s="1"/>
    </row>
    <row r="32" spans="1:17" x14ac:dyDescent="0.25">
      <c r="A32" s="37"/>
      <c r="B32" s="38"/>
      <c r="C32" s="38"/>
      <c r="D32" s="38"/>
      <c r="E32" s="39"/>
      <c r="F32" s="1"/>
      <c r="G32" s="1"/>
      <c r="H32" s="1"/>
      <c r="I32" s="1"/>
      <c r="J32" s="1"/>
      <c r="K32" s="39"/>
      <c r="L32" s="1"/>
      <c r="M32" s="1"/>
      <c r="N32" s="1"/>
      <c r="O32" s="1"/>
      <c r="P32" s="1"/>
      <c r="Q32" s="1"/>
    </row>
    <row r="33" spans="1:17" x14ac:dyDescent="0.25">
      <c r="A33" s="37"/>
      <c r="B33" s="38"/>
      <c r="C33" s="38"/>
      <c r="D33" s="38"/>
      <c r="E33" s="39"/>
      <c r="F33" s="1"/>
      <c r="G33" s="1"/>
      <c r="H33" s="1"/>
      <c r="I33" s="1"/>
      <c r="J33" s="1"/>
      <c r="K33" s="39"/>
      <c r="L33" s="1"/>
      <c r="M33" s="1"/>
      <c r="N33" s="1"/>
      <c r="O33" s="1"/>
      <c r="P33" s="1"/>
      <c r="Q33" s="1"/>
    </row>
    <row r="34" spans="1:17" ht="3" customHeight="1" x14ac:dyDescent="0.25">
      <c r="A34" s="37"/>
      <c r="B34" s="38"/>
      <c r="C34" s="38"/>
      <c r="D34" s="38"/>
      <c r="E34" s="39"/>
      <c r="F34" s="1"/>
      <c r="G34" s="1"/>
      <c r="H34" s="1"/>
      <c r="I34" s="1"/>
      <c r="J34" s="1"/>
      <c r="K34" s="39"/>
      <c r="L34" s="1"/>
      <c r="M34" s="1"/>
      <c r="N34" s="1"/>
      <c r="O34" s="1"/>
      <c r="P34" s="1"/>
      <c r="Q34" s="1"/>
    </row>
    <row r="35" spans="1:17" ht="3" customHeight="1" x14ac:dyDescent="0.25">
      <c r="A35" s="37"/>
      <c r="B35" s="38"/>
      <c r="C35" s="38"/>
      <c r="D35" s="38"/>
      <c r="E35" s="39"/>
      <c r="F35" s="1"/>
      <c r="G35" s="1"/>
      <c r="H35" s="1"/>
      <c r="I35" s="1"/>
      <c r="J35" s="1"/>
      <c r="K35" s="39"/>
      <c r="L35" s="1"/>
      <c r="M35" s="1"/>
      <c r="N35" s="1"/>
      <c r="O35" s="1"/>
      <c r="P35" s="1"/>
      <c r="Q35" s="1"/>
    </row>
    <row r="36" spans="1:17" hidden="1" x14ac:dyDescent="0.25">
      <c r="A36" s="37"/>
      <c r="B36" s="38"/>
      <c r="C36" s="38"/>
      <c r="D36" s="38"/>
      <c r="E36" s="39"/>
      <c r="F36" s="1"/>
      <c r="G36" s="1"/>
      <c r="H36" s="1"/>
      <c r="I36" s="1"/>
      <c r="J36" s="1"/>
      <c r="K36" s="39"/>
      <c r="L36" s="1"/>
      <c r="M36" s="1"/>
      <c r="N36" s="1"/>
      <c r="O36" s="1"/>
      <c r="P36" s="1"/>
      <c r="Q36" s="1"/>
    </row>
    <row r="37" spans="1:17" hidden="1" x14ac:dyDescent="0.25">
      <c r="A37" s="37"/>
      <c r="B37" s="38"/>
      <c r="C37" s="38"/>
      <c r="D37" s="38"/>
      <c r="E37" s="39"/>
      <c r="F37" s="1"/>
      <c r="G37" s="1"/>
      <c r="H37" s="1"/>
      <c r="I37" s="1"/>
      <c r="J37" s="1"/>
      <c r="K37" s="39"/>
      <c r="L37" s="1"/>
      <c r="M37" s="1"/>
      <c r="N37" s="1"/>
      <c r="O37" s="1"/>
      <c r="P37" s="1"/>
      <c r="Q37" s="1"/>
    </row>
    <row r="38" spans="1:17" hidden="1" x14ac:dyDescent="0.25">
      <c r="A38" s="37"/>
      <c r="B38" s="38"/>
      <c r="C38" s="38"/>
      <c r="D38" s="38"/>
      <c r="E38" s="39"/>
      <c r="F38" s="1"/>
      <c r="G38" s="1"/>
      <c r="H38" s="1"/>
      <c r="I38" s="1"/>
      <c r="J38" s="1"/>
      <c r="K38" s="39"/>
      <c r="L38" s="1"/>
      <c r="M38" s="1"/>
      <c r="N38" s="1"/>
      <c r="O38" s="1"/>
      <c r="P38" s="1"/>
      <c r="Q38" s="1"/>
    </row>
    <row r="39" spans="1:17" hidden="1" x14ac:dyDescent="0.25">
      <c r="A39" s="37"/>
      <c r="B39" s="38"/>
      <c r="C39" s="38"/>
      <c r="D39" s="38"/>
      <c r="E39" s="39"/>
      <c r="F39" s="1"/>
      <c r="G39" s="1"/>
      <c r="H39" s="1"/>
      <c r="I39" s="1"/>
      <c r="J39" s="1"/>
      <c r="K39" s="39"/>
      <c r="L39" s="1"/>
      <c r="M39" s="1"/>
      <c r="N39" s="1"/>
      <c r="O39" s="1"/>
      <c r="P39" s="1"/>
      <c r="Q39" s="1"/>
    </row>
    <row r="40" spans="1:17" hidden="1" x14ac:dyDescent="0.25">
      <c r="A40" s="37"/>
      <c r="B40" s="38"/>
      <c r="C40" s="38"/>
      <c r="D40" s="38"/>
      <c r="E40" s="39"/>
      <c r="F40" s="1"/>
      <c r="G40" s="1"/>
      <c r="H40" s="1"/>
      <c r="I40" s="1"/>
      <c r="J40" s="1"/>
      <c r="K40" s="39"/>
      <c r="L40" s="1"/>
      <c r="M40" s="1"/>
      <c r="N40" s="1"/>
      <c r="O40" s="1"/>
      <c r="P40" s="1"/>
      <c r="Q40" s="1"/>
    </row>
    <row r="41" spans="1:17" x14ac:dyDescent="0.25">
      <c r="A41" s="37"/>
      <c r="B41" s="38"/>
      <c r="C41" s="38"/>
      <c r="D41" s="38"/>
      <c r="E41" s="39"/>
      <c r="F41" s="1"/>
      <c r="G41" s="1"/>
      <c r="H41" s="1"/>
      <c r="I41" s="1"/>
      <c r="J41" s="1"/>
      <c r="K41" s="39"/>
      <c r="L41" s="1"/>
      <c r="M41" s="1"/>
      <c r="N41" s="1"/>
      <c r="O41" s="1"/>
      <c r="P41" s="1"/>
      <c r="Q41" s="1"/>
    </row>
    <row r="42" spans="1:17" x14ac:dyDescent="0.25">
      <c r="A42" s="37"/>
      <c r="B42" s="38"/>
      <c r="C42" s="38"/>
      <c r="D42" s="38"/>
      <c r="E42" s="39"/>
      <c r="F42" s="1"/>
      <c r="G42" s="1"/>
      <c r="H42" s="1"/>
      <c r="I42" s="1"/>
      <c r="J42" s="1"/>
      <c r="K42" s="39"/>
      <c r="L42" s="1"/>
      <c r="M42" s="1"/>
      <c r="N42" s="1"/>
      <c r="O42" s="1"/>
      <c r="P42" s="1"/>
      <c r="Q42" s="1"/>
    </row>
    <row r="43" spans="1:17" ht="16.5" thickBot="1" x14ac:dyDescent="0.3">
      <c r="A43" s="14" t="s">
        <v>30</v>
      </c>
      <c r="B43" s="40"/>
      <c r="C43" s="40"/>
      <c r="D43" s="40"/>
      <c r="E43" s="40"/>
      <c r="F43" s="40"/>
      <c r="G43" s="14"/>
      <c r="H43" s="16"/>
      <c r="I43" s="14" t="s">
        <v>31</v>
      </c>
      <c r="J43" s="40"/>
      <c r="K43" s="40"/>
      <c r="L43" s="40"/>
      <c r="M43" s="40"/>
      <c r="N43" s="40"/>
      <c r="O43" s="40"/>
      <c r="P43" s="40"/>
      <c r="Q43" s="40"/>
    </row>
    <row r="44" spans="1:17" ht="3.75" customHeight="1" x14ac:dyDescent="0.2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1"/>
    </row>
    <row r="45" spans="1:17" ht="31.5" customHeight="1" x14ac:dyDescent="0.25">
      <c r="A45" s="18" t="s">
        <v>7</v>
      </c>
      <c r="B45" s="19" t="s">
        <v>8</v>
      </c>
      <c r="C45" s="42" t="s">
        <v>32</v>
      </c>
      <c r="D45" s="42" t="s">
        <v>33</v>
      </c>
      <c r="E45" s="42" t="s">
        <v>34</v>
      </c>
      <c r="F45" s="42" t="s">
        <v>35</v>
      </c>
      <c r="G45" s="42" t="s">
        <v>36</v>
      </c>
      <c r="H45" s="43"/>
      <c r="I45" s="44" t="s">
        <v>37</v>
      </c>
      <c r="J45" s="44"/>
      <c r="K45" s="19" t="s">
        <v>38</v>
      </c>
      <c r="L45" s="19" t="s">
        <v>29</v>
      </c>
      <c r="M45" s="45"/>
      <c r="N45" s="1"/>
      <c r="O45" s="1"/>
      <c r="P45" s="1"/>
      <c r="Q45" s="1"/>
    </row>
    <row r="46" spans="1:17" ht="15.75" customHeight="1" x14ac:dyDescent="0.25">
      <c r="A46" s="22" t="s">
        <v>13</v>
      </c>
      <c r="B46" s="23">
        <f t="shared" ref="B46:B57" si="1">C46+D46+E46+F46+G46</f>
        <v>18466</v>
      </c>
      <c r="C46" s="24">
        <v>14207</v>
      </c>
      <c r="D46" s="24">
        <v>1614</v>
      </c>
      <c r="E46" s="24">
        <v>2007</v>
      </c>
      <c r="F46" s="24">
        <v>605</v>
      </c>
      <c r="G46" s="24">
        <v>33</v>
      </c>
      <c r="H46" s="46"/>
      <c r="I46" s="22" t="s">
        <v>39</v>
      </c>
      <c r="J46" s="22"/>
      <c r="K46" s="23">
        <v>12022</v>
      </c>
      <c r="L46" s="47">
        <f>K46/K48</f>
        <v>0.22211547344110855</v>
      </c>
      <c r="M46" s="45"/>
      <c r="N46" s="27"/>
      <c r="O46" s="27"/>
      <c r="P46" s="27"/>
      <c r="Q46" s="27"/>
    </row>
    <row r="47" spans="1:17" ht="15.75" customHeight="1" x14ac:dyDescent="0.25">
      <c r="A47" s="28" t="s">
        <v>15</v>
      </c>
      <c r="B47" s="23">
        <f t="shared" si="1"/>
        <v>17181</v>
      </c>
      <c r="C47" s="24">
        <v>13153</v>
      </c>
      <c r="D47" s="24">
        <v>1702</v>
      </c>
      <c r="E47" s="24">
        <v>1741</v>
      </c>
      <c r="F47" s="24">
        <v>542</v>
      </c>
      <c r="G47" s="24">
        <v>43</v>
      </c>
      <c r="H47" s="48"/>
      <c r="I47" s="49" t="s">
        <v>40</v>
      </c>
      <c r="J47" s="49"/>
      <c r="K47" s="31">
        <v>42103</v>
      </c>
      <c r="L47" s="50">
        <f>K47/K48</f>
        <v>0.77788452655889151</v>
      </c>
      <c r="M47" s="45"/>
      <c r="N47" s="27"/>
      <c r="O47" s="27"/>
      <c r="P47" s="27"/>
      <c r="Q47" s="27"/>
    </row>
    <row r="48" spans="1:17" ht="15.75" customHeight="1" x14ac:dyDescent="0.25">
      <c r="A48" s="28" t="s">
        <v>17</v>
      </c>
      <c r="B48" s="23">
        <f t="shared" si="1"/>
        <v>7970</v>
      </c>
      <c r="C48" s="24">
        <v>6124</v>
      </c>
      <c r="D48" s="24">
        <v>754</v>
      </c>
      <c r="E48" s="24">
        <v>846</v>
      </c>
      <c r="F48" s="24">
        <v>239</v>
      </c>
      <c r="G48" s="24">
        <v>7</v>
      </c>
      <c r="H48" s="48"/>
      <c r="I48" s="18" t="s">
        <v>8</v>
      </c>
      <c r="J48" s="18"/>
      <c r="K48" s="33">
        <f>K46+K47</f>
        <v>54125</v>
      </c>
      <c r="L48" s="51">
        <f>L46+L47</f>
        <v>1</v>
      </c>
      <c r="M48" s="45"/>
      <c r="N48" s="27"/>
      <c r="O48" s="27"/>
      <c r="P48" s="27"/>
      <c r="Q48" s="27"/>
    </row>
    <row r="49" spans="1:17" x14ac:dyDescent="0.25">
      <c r="A49" s="28" t="s">
        <v>19</v>
      </c>
      <c r="B49" s="23">
        <f t="shared" si="1"/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48"/>
      <c r="I49" s="27"/>
      <c r="J49" s="27"/>
      <c r="K49" s="27"/>
      <c r="L49" s="27"/>
      <c r="M49" s="45"/>
      <c r="N49" s="27"/>
      <c r="O49" s="27"/>
      <c r="P49" s="27"/>
      <c r="Q49" s="27"/>
    </row>
    <row r="50" spans="1:17" x14ac:dyDescent="0.25">
      <c r="A50" s="28" t="s">
        <v>21</v>
      </c>
      <c r="B50" s="23">
        <f t="shared" si="1"/>
        <v>0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48"/>
      <c r="I50" s="27"/>
      <c r="J50" s="27"/>
      <c r="K50" s="27"/>
      <c r="L50" s="27"/>
      <c r="M50" s="45"/>
      <c r="N50" s="52"/>
      <c r="O50" s="53"/>
      <c r="P50" s="27"/>
      <c r="Q50" s="27"/>
    </row>
    <row r="51" spans="1:17" x14ac:dyDescent="0.25">
      <c r="A51" s="28" t="s">
        <v>22</v>
      </c>
      <c r="B51" s="23">
        <f t="shared" si="1"/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48"/>
      <c r="I51" s="27"/>
      <c r="J51" s="27"/>
      <c r="K51" s="27"/>
      <c r="L51" s="27"/>
      <c r="M51" s="45"/>
      <c r="N51" s="52"/>
      <c r="O51" s="53"/>
      <c r="P51" s="27"/>
      <c r="Q51" s="27"/>
    </row>
    <row r="52" spans="1:17" ht="15" customHeight="1" x14ac:dyDescent="0.25">
      <c r="A52" s="28" t="s">
        <v>23</v>
      </c>
      <c r="B52" s="23">
        <f t="shared" si="1"/>
        <v>5608</v>
      </c>
      <c r="C52" s="24">
        <v>4350</v>
      </c>
      <c r="D52" s="24">
        <v>542</v>
      </c>
      <c r="E52" s="24">
        <v>608</v>
      </c>
      <c r="F52" s="24">
        <v>101</v>
      </c>
      <c r="G52" s="24">
        <v>7</v>
      </c>
      <c r="H52" s="48"/>
      <c r="I52" s="27"/>
      <c r="J52" s="27"/>
      <c r="K52" s="27"/>
      <c r="L52" s="27"/>
      <c r="M52" s="45"/>
      <c r="N52" s="52"/>
      <c r="O52" s="53"/>
      <c r="P52" s="27"/>
      <c r="Q52" s="27"/>
    </row>
    <row r="53" spans="1:17" ht="15" customHeight="1" x14ac:dyDescent="0.25">
      <c r="A53" s="28" t="s">
        <v>24</v>
      </c>
      <c r="B53" s="23">
        <f t="shared" si="1"/>
        <v>4900</v>
      </c>
      <c r="C53" s="24">
        <v>3621</v>
      </c>
      <c r="D53" s="24">
        <v>588</v>
      </c>
      <c r="E53" s="24">
        <v>413</v>
      </c>
      <c r="F53" s="24">
        <v>254</v>
      </c>
      <c r="G53" s="24">
        <v>24</v>
      </c>
      <c r="H53" s="48"/>
      <c r="I53" s="27"/>
      <c r="J53" s="27"/>
      <c r="K53" s="27"/>
      <c r="L53" s="27"/>
      <c r="M53" s="45"/>
      <c r="N53" s="52"/>
      <c r="O53" s="53"/>
      <c r="P53" s="27"/>
      <c r="Q53" s="27"/>
    </row>
    <row r="54" spans="1:17" ht="16.5" hidden="1" customHeight="1" x14ac:dyDescent="0.25">
      <c r="A54" s="28" t="s">
        <v>25</v>
      </c>
      <c r="B54" s="23">
        <f t="shared" si="1"/>
        <v>0</v>
      </c>
      <c r="C54" s="24"/>
      <c r="D54" s="24"/>
      <c r="E54" s="24"/>
      <c r="F54" s="24"/>
      <c r="G54" s="24"/>
      <c r="H54" s="48"/>
      <c r="I54" s="27"/>
      <c r="J54" s="27"/>
      <c r="K54" s="27"/>
      <c r="L54" s="27"/>
      <c r="M54" s="45"/>
      <c r="N54" s="52"/>
      <c r="O54" s="53"/>
      <c r="P54" s="27"/>
      <c r="Q54" s="27"/>
    </row>
    <row r="55" spans="1:17" ht="17.25" hidden="1" customHeight="1" x14ac:dyDescent="0.25">
      <c r="A55" s="28" t="s">
        <v>26</v>
      </c>
      <c r="B55" s="23">
        <f t="shared" si="1"/>
        <v>0</v>
      </c>
      <c r="C55" s="24"/>
      <c r="D55" s="24"/>
      <c r="E55" s="24"/>
      <c r="F55" s="24"/>
      <c r="G55" s="24"/>
      <c r="H55" s="48"/>
      <c r="I55" s="27"/>
      <c r="J55" s="27"/>
      <c r="K55" s="27"/>
      <c r="L55" s="27"/>
      <c r="M55" s="45"/>
      <c r="N55" s="52"/>
      <c r="O55" s="53"/>
      <c r="P55" s="27"/>
      <c r="Q55" s="27"/>
    </row>
    <row r="56" spans="1:17" ht="16.5" hidden="1" customHeight="1" x14ac:dyDescent="0.25">
      <c r="A56" s="28" t="s">
        <v>27</v>
      </c>
      <c r="B56" s="23">
        <f t="shared" si="1"/>
        <v>0</v>
      </c>
      <c r="C56" s="24"/>
      <c r="D56" s="24"/>
      <c r="E56" s="24"/>
      <c r="F56" s="24"/>
      <c r="G56" s="24"/>
      <c r="H56" s="48"/>
      <c r="I56" s="27"/>
      <c r="J56" s="27"/>
      <c r="K56" s="27"/>
      <c r="L56" s="27"/>
      <c r="M56" s="45"/>
      <c r="N56" s="52"/>
      <c r="O56" s="53"/>
      <c r="P56" s="27"/>
      <c r="Q56" s="27"/>
    </row>
    <row r="57" spans="1:17" ht="16.5" hidden="1" customHeight="1" x14ac:dyDescent="0.25">
      <c r="A57" s="49" t="s">
        <v>28</v>
      </c>
      <c r="B57" s="31">
        <f t="shared" si="1"/>
        <v>0</v>
      </c>
      <c r="C57" s="32"/>
      <c r="D57" s="32"/>
      <c r="E57" s="32"/>
      <c r="F57" s="32"/>
      <c r="G57" s="32"/>
      <c r="H57" s="48"/>
      <c r="I57" s="27"/>
      <c r="J57" s="27"/>
      <c r="K57" s="27"/>
      <c r="L57" s="27"/>
      <c r="M57" s="45"/>
      <c r="N57" s="52"/>
      <c r="O57" s="53"/>
      <c r="P57" s="27"/>
      <c r="Q57" s="27"/>
    </row>
    <row r="58" spans="1:17" ht="1.5" customHeight="1" x14ac:dyDescent="0.25">
      <c r="A58" s="18" t="s">
        <v>8</v>
      </c>
      <c r="B58" s="33">
        <f t="shared" ref="B58:G58" si="2">SUM(B46:B57)</f>
        <v>54125</v>
      </c>
      <c r="C58" s="33">
        <f t="shared" si="2"/>
        <v>41455</v>
      </c>
      <c r="D58" s="33">
        <f t="shared" si="2"/>
        <v>5200</v>
      </c>
      <c r="E58" s="33">
        <f t="shared" si="2"/>
        <v>5615</v>
      </c>
      <c r="F58" s="33">
        <f t="shared" si="2"/>
        <v>1741</v>
      </c>
      <c r="G58" s="33">
        <f t="shared" si="2"/>
        <v>114</v>
      </c>
      <c r="H58" s="46"/>
      <c r="M58" s="17"/>
      <c r="N58" s="54"/>
      <c r="O58" s="54"/>
      <c r="P58" s="27"/>
      <c r="Q58" s="27"/>
    </row>
    <row r="59" spans="1:17" ht="15.75" thickBot="1" x14ac:dyDescent="0.3">
      <c r="A59" s="55" t="s">
        <v>29</v>
      </c>
      <c r="B59" s="56">
        <f t="shared" ref="B59:G59" si="3">B58/$B58</f>
        <v>1</v>
      </c>
      <c r="C59" s="56">
        <f t="shared" si="3"/>
        <v>0.76591224018475745</v>
      </c>
      <c r="D59" s="56">
        <f t="shared" si="3"/>
        <v>9.6073903002309474E-2</v>
      </c>
      <c r="E59" s="56">
        <f t="shared" si="3"/>
        <v>0.10374133949191686</v>
      </c>
      <c r="F59" s="56">
        <f t="shared" si="3"/>
        <v>3.2166281755196306E-2</v>
      </c>
      <c r="G59" s="56">
        <f t="shared" si="3"/>
        <v>2.1062355658198616E-3</v>
      </c>
      <c r="H59" s="46"/>
      <c r="M59" s="1"/>
      <c r="N59" s="1"/>
      <c r="O59" s="1"/>
      <c r="P59" s="54"/>
      <c r="Q59" s="1"/>
    </row>
    <row r="60" spans="1:17" ht="36.75" customHeight="1" x14ac:dyDescent="0.25">
      <c r="A60" s="17"/>
      <c r="B60" s="57"/>
      <c r="C60" s="57"/>
      <c r="D60" s="57"/>
      <c r="E60" s="57"/>
      <c r="F60" s="1"/>
      <c r="G60" s="58"/>
      <c r="H60" s="58"/>
      <c r="I60" s="1"/>
      <c r="J60" s="1"/>
      <c r="K60" s="1"/>
      <c r="L60" s="1"/>
      <c r="M60" s="1"/>
      <c r="N60" s="1"/>
      <c r="O60" s="1"/>
      <c r="P60" s="54"/>
      <c r="Q60" s="1"/>
    </row>
    <row r="61" spans="1:17" x14ac:dyDescent="0.25">
      <c r="A61" s="17"/>
      <c r="B61" s="57"/>
      <c r="C61" s="57"/>
      <c r="D61" s="57"/>
      <c r="E61" s="57"/>
      <c r="F61" s="1"/>
      <c r="G61" s="58"/>
      <c r="H61" s="58"/>
      <c r="I61" s="1"/>
      <c r="J61" s="1"/>
      <c r="K61" s="1"/>
      <c r="L61" s="1"/>
      <c r="M61" s="1"/>
      <c r="N61" s="1"/>
      <c r="O61" s="1"/>
      <c r="P61" s="54"/>
      <c r="Q61" s="1"/>
    </row>
    <row r="62" spans="1:17" ht="47.25" customHeight="1" x14ac:dyDescent="0.25">
      <c r="B62" s="57"/>
      <c r="C62" s="57"/>
      <c r="D62" s="57"/>
      <c r="E62" s="57"/>
      <c r="F62" s="1"/>
      <c r="G62" s="58"/>
      <c r="H62" s="58"/>
      <c r="I62" s="1"/>
      <c r="J62" s="1"/>
      <c r="K62" s="1"/>
      <c r="L62" s="1"/>
      <c r="M62" s="1"/>
      <c r="N62" s="1"/>
      <c r="O62" s="1"/>
      <c r="P62" s="54"/>
      <c r="Q62" s="1"/>
    </row>
    <row r="63" spans="1:17" x14ac:dyDescent="0.25">
      <c r="A63" s="59" t="s">
        <v>41</v>
      </c>
      <c r="B63" s="1"/>
      <c r="C63" s="60"/>
      <c r="D63" s="60"/>
      <c r="E63" s="6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60"/>
      <c r="D64" s="60"/>
      <c r="E64" s="6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3.75" customHeight="1" x14ac:dyDescent="0.25">
      <c r="A65" s="1"/>
      <c r="B65" s="1"/>
      <c r="C65" s="60"/>
      <c r="D65" s="60"/>
      <c r="E65" s="6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6.5" thickBot="1" x14ac:dyDescent="0.3">
      <c r="A66" s="61" t="s">
        <v>42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2"/>
    </row>
    <row r="67" spans="1:17" ht="3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38.25" x14ac:dyDescent="0.25">
      <c r="A68" s="63" t="s">
        <v>43</v>
      </c>
      <c r="B68" s="19" t="s">
        <v>8</v>
      </c>
      <c r="C68" s="21" t="s">
        <v>44</v>
      </c>
      <c r="D68" s="21" t="s">
        <v>45</v>
      </c>
      <c r="E68" s="21" t="s">
        <v>46</v>
      </c>
      <c r="F68" s="21" t="s">
        <v>47</v>
      </c>
      <c r="G68" s="21" t="s">
        <v>48</v>
      </c>
      <c r="H68" s="21" t="s">
        <v>49</v>
      </c>
      <c r="I68" s="21" t="s">
        <v>50</v>
      </c>
      <c r="J68" s="21" t="s">
        <v>51</v>
      </c>
      <c r="K68" s="1"/>
      <c r="L68" s="1"/>
      <c r="M68" s="64" t="s">
        <v>52</v>
      </c>
      <c r="N68" s="64" t="s">
        <v>53</v>
      </c>
      <c r="O68" s="64" t="s">
        <v>54</v>
      </c>
      <c r="P68" s="64" t="s">
        <v>55</v>
      </c>
      <c r="Q68" s="1"/>
    </row>
    <row r="69" spans="1:17" ht="18" customHeight="1" x14ac:dyDescent="0.25">
      <c r="A69" s="65" t="s">
        <v>56</v>
      </c>
      <c r="B69" s="66">
        <f>SUM(C69:J69)</f>
        <v>278</v>
      </c>
      <c r="C69" s="24">
        <v>31</v>
      </c>
      <c r="D69" s="24">
        <v>23</v>
      </c>
      <c r="E69" s="24">
        <v>23</v>
      </c>
      <c r="F69" s="24">
        <v>18</v>
      </c>
      <c r="G69" s="24">
        <v>41</v>
      </c>
      <c r="H69" s="24">
        <v>31</v>
      </c>
      <c r="I69" s="24">
        <v>19</v>
      </c>
      <c r="J69" s="24">
        <v>92</v>
      </c>
      <c r="K69" s="1"/>
      <c r="L69" s="1"/>
      <c r="M69" s="64"/>
      <c r="N69" s="64"/>
      <c r="O69" s="64"/>
      <c r="P69" s="64"/>
      <c r="Q69" s="1"/>
    </row>
    <row r="70" spans="1:17" ht="18" customHeight="1" x14ac:dyDescent="0.25">
      <c r="A70" s="67" t="s">
        <v>57</v>
      </c>
      <c r="B70" s="68">
        <f>SUM(C70:J70)</f>
        <v>26647</v>
      </c>
      <c r="C70" s="24">
        <v>1585</v>
      </c>
      <c r="D70" s="24">
        <v>3004</v>
      </c>
      <c r="E70" s="24">
        <v>2556</v>
      </c>
      <c r="F70" s="24">
        <v>3031</v>
      </c>
      <c r="G70" s="24">
        <v>5660</v>
      </c>
      <c r="H70" s="24">
        <v>4961</v>
      </c>
      <c r="I70" s="24">
        <v>3530</v>
      </c>
      <c r="J70" s="24">
        <v>2320</v>
      </c>
      <c r="K70" s="1"/>
      <c r="L70" s="1" t="s">
        <v>57</v>
      </c>
      <c r="M70" s="53">
        <f>C70+D70</f>
        <v>4589</v>
      </c>
      <c r="N70" s="53">
        <f>E70</f>
        <v>2556</v>
      </c>
      <c r="O70" s="53">
        <f>F70+G70+H70+I70</f>
        <v>17182</v>
      </c>
      <c r="P70" s="53">
        <f>J70</f>
        <v>2320</v>
      </c>
      <c r="Q70" s="1"/>
    </row>
    <row r="71" spans="1:17" ht="18" customHeight="1" x14ac:dyDescent="0.25">
      <c r="A71" s="69" t="s">
        <v>58</v>
      </c>
      <c r="B71" s="68">
        <f>SUM(C71:J71)</f>
        <v>21433</v>
      </c>
      <c r="C71" s="24">
        <v>963</v>
      </c>
      <c r="D71" s="24">
        <v>1739</v>
      </c>
      <c r="E71" s="24">
        <v>2113</v>
      </c>
      <c r="F71" s="24">
        <v>4479</v>
      </c>
      <c r="G71" s="24">
        <v>5575</v>
      </c>
      <c r="H71" s="24">
        <v>3640</v>
      </c>
      <c r="I71" s="24">
        <v>1856</v>
      </c>
      <c r="J71" s="24">
        <v>1068</v>
      </c>
      <c r="K71" s="1"/>
      <c r="L71" s="1" t="s">
        <v>58</v>
      </c>
      <c r="M71" s="53">
        <f>C71+D71</f>
        <v>2702</v>
      </c>
      <c r="N71" s="53">
        <f>E71</f>
        <v>2113</v>
      </c>
      <c r="O71" s="53">
        <f>F71+G71+H71+I71</f>
        <v>15550</v>
      </c>
      <c r="P71" s="53">
        <f>J71</f>
        <v>1068</v>
      </c>
      <c r="Q71" s="1"/>
    </row>
    <row r="72" spans="1:17" ht="18" customHeight="1" x14ac:dyDescent="0.25">
      <c r="A72" s="70" t="s">
        <v>59</v>
      </c>
      <c r="B72" s="31">
        <f>SUM(C72:J72)</f>
        <v>5767</v>
      </c>
      <c r="C72" s="71">
        <v>311</v>
      </c>
      <c r="D72" s="71">
        <v>1209</v>
      </c>
      <c r="E72" s="71">
        <v>2375</v>
      </c>
      <c r="F72" s="71">
        <v>897</v>
      </c>
      <c r="G72" s="71">
        <v>517</v>
      </c>
      <c r="H72" s="71">
        <v>287</v>
      </c>
      <c r="I72" s="71">
        <v>118</v>
      </c>
      <c r="J72" s="71">
        <v>53</v>
      </c>
      <c r="K72" s="1"/>
      <c r="L72" s="1" t="s">
        <v>59</v>
      </c>
      <c r="M72" s="53">
        <f>C72+D72</f>
        <v>1520</v>
      </c>
      <c r="N72" s="53">
        <f>E72</f>
        <v>2375</v>
      </c>
      <c r="O72" s="53">
        <f>F72+G72+H72+I72</f>
        <v>1819</v>
      </c>
      <c r="P72" s="53">
        <f>J72</f>
        <v>53</v>
      </c>
      <c r="Q72" s="1"/>
    </row>
    <row r="73" spans="1:17" x14ac:dyDescent="0.25">
      <c r="A73" s="18" t="s">
        <v>8</v>
      </c>
      <c r="B73" s="33">
        <f t="shared" ref="B73:J73" si="4">SUM(B69:B72)</f>
        <v>54125</v>
      </c>
      <c r="C73" s="33">
        <f t="shared" si="4"/>
        <v>2890</v>
      </c>
      <c r="D73" s="33">
        <f t="shared" si="4"/>
        <v>5975</v>
      </c>
      <c r="E73" s="33">
        <f t="shared" si="4"/>
        <v>7067</v>
      </c>
      <c r="F73" s="33">
        <f t="shared" si="4"/>
        <v>8425</v>
      </c>
      <c r="G73" s="33">
        <f t="shared" si="4"/>
        <v>11793</v>
      </c>
      <c r="H73" s="33">
        <f t="shared" si="4"/>
        <v>8919</v>
      </c>
      <c r="I73" s="33">
        <f t="shared" si="4"/>
        <v>5523</v>
      </c>
      <c r="J73" s="33">
        <f t="shared" si="4"/>
        <v>3533</v>
      </c>
      <c r="K73" s="1"/>
      <c r="L73" s="1" t="s">
        <v>60</v>
      </c>
      <c r="M73" s="53">
        <f>C69+D69</f>
        <v>54</v>
      </c>
      <c r="N73" s="53">
        <f>E69</f>
        <v>23</v>
      </c>
      <c r="O73" s="53">
        <f>F69+G69+H69+I69</f>
        <v>109</v>
      </c>
      <c r="P73" s="53">
        <f>J69</f>
        <v>92</v>
      </c>
      <c r="Q73" s="1"/>
    </row>
    <row r="74" spans="1:17" ht="15.75" thickBot="1" x14ac:dyDescent="0.3">
      <c r="A74" s="34" t="s">
        <v>29</v>
      </c>
      <c r="B74" s="35">
        <f t="shared" ref="B74:J74" si="5">B73/$B73</f>
        <v>1</v>
      </c>
      <c r="C74" s="35">
        <f t="shared" si="5"/>
        <v>5.3394919168591223E-2</v>
      </c>
      <c r="D74" s="35">
        <f t="shared" si="5"/>
        <v>0.11039260969976905</v>
      </c>
      <c r="E74" s="35">
        <f t="shared" si="5"/>
        <v>0.13056812933025405</v>
      </c>
      <c r="F74" s="35">
        <f t="shared" si="5"/>
        <v>0.1556581986143187</v>
      </c>
      <c r="G74" s="35">
        <f t="shared" si="5"/>
        <v>0.21788452655889146</v>
      </c>
      <c r="H74" s="35">
        <f t="shared" si="5"/>
        <v>0.16478521939953811</v>
      </c>
      <c r="I74" s="35">
        <f t="shared" si="5"/>
        <v>0.10204157043879908</v>
      </c>
      <c r="J74" s="35">
        <f t="shared" si="5"/>
        <v>6.5274826789838342E-2</v>
      </c>
      <c r="K74" s="39"/>
      <c r="L74" s="39"/>
      <c r="M74" s="53">
        <f>SUM(M70:M73)</f>
        <v>8865</v>
      </c>
      <c r="N74" s="53">
        <f>SUM(N70:N73)</f>
        <v>7067</v>
      </c>
      <c r="O74" s="53">
        <f>SUM(O70:O73)</f>
        <v>34660</v>
      </c>
      <c r="P74" s="53">
        <f>SUM(P70:P73)</f>
        <v>3533</v>
      </c>
      <c r="Q74" s="39"/>
    </row>
    <row r="75" spans="1:17" ht="79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37.5" customHeight="1" thickBot="1" x14ac:dyDescent="0.3">
      <c r="A76" s="72" t="s">
        <v>61</v>
      </c>
      <c r="B76" s="72"/>
      <c r="C76" s="72"/>
      <c r="D76" s="72"/>
      <c r="E76" s="72"/>
      <c r="F76" s="73"/>
      <c r="G76" s="73"/>
      <c r="H76" s="73"/>
      <c r="I76" s="73"/>
      <c r="J76" s="15"/>
      <c r="K76" s="72" t="s">
        <v>62</v>
      </c>
      <c r="L76" s="72"/>
      <c r="M76" s="72"/>
      <c r="N76" s="72"/>
      <c r="O76" s="72"/>
      <c r="P76" s="73"/>
      <c r="Q76" s="73"/>
    </row>
    <row r="77" spans="1:17" ht="3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30.75" customHeight="1" x14ac:dyDescent="0.25">
      <c r="A78" s="74" t="s">
        <v>63</v>
      </c>
      <c r="B78" s="74"/>
      <c r="C78" s="21" t="s">
        <v>64</v>
      </c>
      <c r="D78" s="21" t="s">
        <v>9</v>
      </c>
      <c r="E78" s="21" t="s">
        <v>10</v>
      </c>
      <c r="F78" s="1"/>
      <c r="G78" s="1"/>
      <c r="H78" s="1"/>
      <c r="I78" s="1"/>
      <c r="J78" s="1"/>
      <c r="K78" s="74" t="s">
        <v>63</v>
      </c>
      <c r="L78" s="74"/>
      <c r="M78" s="21" t="s">
        <v>64</v>
      </c>
      <c r="N78" s="21" t="s">
        <v>9</v>
      </c>
      <c r="O78" s="21" t="s">
        <v>10</v>
      </c>
      <c r="P78" s="1"/>
      <c r="Q78" s="1"/>
    </row>
    <row r="79" spans="1:17" x14ac:dyDescent="0.25">
      <c r="A79" s="75" t="s">
        <v>65</v>
      </c>
      <c r="B79" s="75"/>
      <c r="C79" s="23">
        <f>SUM(D79:E79)</f>
        <v>38891</v>
      </c>
      <c r="D79" s="24">
        <v>6109</v>
      </c>
      <c r="E79" s="24">
        <v>32782</v>
      </c>
      <c r="F79" s="1"/>
      <c r="G79" s="1"/>
      <c r="H79" s="1"/>
      <c r="I79" s="1"/>
      <c r="J79" s="1"/>
      <c r="K79" s="75" t="s">
        <v>65</v>
      </c>
      <c r="L79" s="75"/>
      <c r="M79" s="23">
        <f>SUM(N79:O79)</f>
        <v>52592</v>
      </c>
      <c r="N79" s="24">
        <v>44945</v>
      </c>
      <c r="O79" s="24">
        <v>7647</v>
      </c>
      <c r="P79" s="1"/>
      <c r="Q79" s="1"/>
    </row>
    <row r="80" spans="1:17" ht="15" customHeight="1" x14ac:dyDescent="0.25">
      <c r="A80" s="75" t="s">
        <v>66</v>
      </c>
      <c r="B80" s="75"/>
      <c r="C80" s="23">
        <f>SUM(D80:E80)</f>
        <v>14323</v>
      </c>
      <c r="D80" s="24">
        <v>528</v>
      </c>
      <c r="E80" s="24">
        <v>13795</v>
      </c>
      <c r="F80" s="1"/>
      <c r="G80" s="1"/>
      <c r="H80" s="1"/>
      <c r="I80" s="1"/>
      <c r="J80" s="1"/>
      <c r="K80" s="75" t="s">
        <v>66</v>
      </c>
      <c r="L80" s="75"/>
      <c r="M80" s="23">
        <f>SUM(N80:O80)</f>
        <v>1446</v>
      </c>
      <c r="N80" s="24">
        <v>1369</v>
      </c>
      <c r="O80" s="24">
        <v>77</v>
      </c>
      <c r="P80" s="1"/>
      <c r="Q80" s="1"/>
    </row>
    <row r="81" spans="1:17" ht="15.75" customHeight="1" x14ac:dyDescent="0.25">
      <c r="A81" s="75" t="s">
        <v>67</v>
      </c>
      <c r="B81" s="75"/>
      <c r="C81" s="23">
        <f>SUM(D81:E81)</f>
        <v>411</v>
      </c>
      <c r="D81" s="24">
        <v>13</v>
      </c>
      <c r="E81" s="24">
        <v>398</v>
      </c>
      <c r="F81" s="1"/>
      <c r="G81" s="1"/>
      <c r="H81" s="1"/>
      <c r="I81" s="1"/>
      <c r="J81" s="1"/>
      <c r="K81" s="75" t="s">
        <v>67</v>
      </c>
      <c r="L81" s="75"/>
      <c r="M81" s="23">
        <f>SUM(N81:O81)</f>
        <v>53</v>
      </c>
      <c r="N81" s="24">
        <v>50</v>
      </c>
      <c r="O81" s="24">
        <v>3</v>
      </c>
      <c r="P81" s="1"/>
      <c r="Q81" s="1"/>
    </row>
    <row r="82" spans="1:17" x14ac:dyDescent="0.25">
      <c r="A82" s="76" t="s">
        <v>68</v>
      </c>
      <c r="B82" s="76"/>
      <c r="C82" s="77">
        <f>SUM(D82:E82)</f>
        <v>500</v>
      </c>
      <c r="D82" s="71">
        <v>21</v>
      </c>
      <c r="E82" s="71">
        <v>479</v>
      </c>
      <c r="F82" s="1"/>
      <c r="G82" s="1"/>
      <c r="H82" s="1"/>
      <c r="I82" s="1"/>
      <c r="J82" s="1"/>
      <c r="K82" s="76" t="s">
        <v>68</v>
      </c>
      <c r="L82" s="76"/>
      <c r="M82" s="77">
        <f>SUM(N82:O82)</f>
        <v>34</v>
      </c>
      <c r="N82" s="71">
        <v>30</v>
      </c>
      <c r="O82" s="71">
        <v>4</v>
      </c>
      <c r="P82" s="1"/>
      <c r="Q82" s="1"/>
    </row>
    <row r="83" spans="1:17" x14ac:dyDescent="0.25">
      <c r="A83" s="78" t="s">
        <v>8</v>
      </c>
      <c r="B83" s="78"/>
      <c r="C83" s="33">
        <f>SUM(C79:C82)</f>
        <v>54125</v>
      </c>
      <c r="D83" s="33">
        <f>SUM(D79:D82)</f>
        <v>6671</v>
      </c>
      <c r="E83" s="33">
        <f>SUM(E79:E82)</f>
        <v>47454</v>
      </c>
      <c r="F83" s="1"/>
      <c r="G83" s="1"/>
      <c r="H83" s="1"/>
      <c r="I83" s="1"/>
      <c r="J83" s="1"/>
      <c r="K83" s="78" t="s">
        <v>8</v>
      </c>
      <c r="L83" s="78"/>
      <c r="M83" s="33">
        <f>SUM(M79:M82)</f>
        <v>54125</v>
      </c>
      <c r="N83" s="33">
        <f>SUM(N79:N82)</f>
        <v>46394</v>
      </c>
      <c r="O83" s="33">
        <f>SUM(O79:O82)</f>
        <v>7731</v>
      </c>
      <c r="P83" s="1"/>
      <c r="Q83" s="1"/>
    </row>
    <row r="84" spans="1:17" ht="15.75" thickBot="1" x14ac:dyDescent="0.3">
      <c r="A84" s="79" t="s">
        <v>29</v>
      </c>
      <c r="B84" s="79"/>
      <c r="C84" s="80">
        <f>SUM(D84:E84)</f>
        <v>1</v>
      </c>
      <c r="D84" s="80">
        <f>+D83/$C$83</f>
        <v>0.12325173210161663</v>
      </c>
      <c r="E84" s="80">
        <f>+E83/$C$83</f>
        <v>0.87674826789838334</v>
      </c>
      <c r="F84" s="39"/>
      <c r="G84" s="39"/>
      <c r="H84" s="39"/>
      <c r="I84" s="39"/>
      <c r="J84" s="39"/>
      <c r="K84" s="79" t="s">
        <v>29</v>
      </c>
      <c r="L84" s="79"/>
      <c r="M84" s="80">
        <f>SUM(N84:O84)</f>
        <v>1</v>
      </c>
      <c r="N84" s="80">
        <f>+N83/$M$83</f>
        <v>0.85716397228637409</v>
      </c>
      <c r="O84" s="80">
        <f>+O83/$M$83</f>
        <v>0.14283602771362586</v>
      </c>
      <c r="P84" s="39"/>
      <c r="Q84" s="39"/>
    </row>
    <row r="85" spans="1:17" x14ac:dyDescent="0.25">
      <c r="A85" s="81" t="s">
        <v>69</v>
      </c>
      <c r="B85" s="1"/>
      <c r="C85" s="1"/>
      <c r="D85" s="1"/>
      <c r="E85" s="1"/>
      <c r="F85" s="1"/>
      <c r="G85" s="1"/>
      <c r="H85" s="1"/>
      <c r="I85" s="1"/>
      <c r="J85" s="1"/>
      <c r="K85" s="81" t="s">
        <v>69</v>
      </c>
      <c r="L85" s="1"/>
      <c r="M85" s="1"/>
      <c r="N85" s="1"/>
      <c r="O85" s="1"/>
      <c r="P85" s="1"/>
      <c r="Q85" s="1"/>
    </row>
    <row r="86" spans="1:17" ht="15.75" customHeight="1" x14ac:dyDescent="0.25">
      <c r="A86" s="81"/>
      <c r="B86" s="1"/>
      <c r="C86" s="1"/>
      <c r="D86" s="1"/>
      <c r="E86" s="1"/>
      <c r="F86" s="1"/>
      <c r="G86" s="1"/>
      <c r="H86" s="1"/>
      <c r="I86" s="1"/>
      <c r="J86" s="1"/>
      <c r="K86" s="81"/>
      <c r="L86" s="1"/>
      <c r="M86" s="1"/>
      <c r="N86" s="1"/>
      <c r="O86" s="1"/>
      <c r="P86" s="1"/>
      <c r="Q86" s="1"/>
    </row>
    <row r="87" spans="1:17" ht="16.5" thickBot="1" x14ac:dyDescent="0.3">
      <c r="A87" s="61" t="s">
        <v>70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14"/>
    </row>
    <row r="88" spans="1:17" ht="3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60" x14ac:dyDescent="0.25">
      <c r="A89" s="21" t="s">
        <v>43</v>
      </c>
      <c r="B89" s="19" t="s">
        <v>8</v>
      </c>
      <c r="C89" s="21" t="s">
        <v>71</v>
      </c>
      <c r="D89" s="21" t="s">
        <v>72</v>
      </c>
      <c r="E89" s="21" t="s">
        <v>73</v>
      </c>
      <c r="F89" s="21" t="s">
        <v>74</v>
      </c>
      <c r="G89" s="20" t="s">
        <v>75</v>
      </c>
      <c r="H89" s="21" t="s">
        <v>76</v>
      </c>
      <c r="I89" s="21" t="s">
        <v>77</v>
      </c>
      <c r="J89" s="21" t="s">
        <v>78</v>
      </c>
      <c r="K89" s="1"/>
      <c r="L89" s="1"/>
      <c r="M89" s="1"/>
      <c r="N89" s="1"/>
      <c r="O89" s="1"/>
      <c r="P89" s="1"/>
      <c r="Q89" s="82"/>
    </row>
    <row r="90" spans="1:17" x14ac:dyDescent="0.25">
      <c r="A90" s="65" t="s">
        <v>56</v>
      </c>
      <c r="B90" s="23">
        <f>SUM(C90:J90)</f>
        <v>278</v>
      </c>
      <c r="C90" s="24">
        <v>41</v>
      </c>
      <c r="D90" s="24">
        <v>8</v>
      </c>
      <c r="E90" s="24">
        <v>4</v>
      </c>
      <c r="F90" s="24">
        <v>0</v>
      </c>
      <c r="G90" s="24">
        <v>0</v>
      </c>
      <c r="H90" s="24">
        <v>6</v>
      </c>
      <c r="I90" s="24">
        <v>219</v>
      </c>
      <c r="J90" s="24">
        <v>0</v>
      </c>
      <c r="K90" s="1"/>
      <c r="L90" s="1"/>
      <c r="M90" s="1"/>
      <c r="N90" s="1"/>
      <c r="O90" s="1"/>
      <c r="P90" s="1"/>
      <c r="Q90" s="82"/>
    </row>
    <row r="91" spans="1:17" x14ac:dyDescent="0.25">
      <c r="A91" s="67" t="s">
        <v>57</v>
      </c>
      <c r="B91" s="23">
        <f>SUM(C91:J91)</f>
        <v>26647</v>
      </c>
      <c r="C91" s="24">
        <v>3286</v>
      </c>
      <c r="D91" s="24">
        <v>408</v>
      </c>
      <c r="E91" s="24">
        <v>59</v>
      </c>
      <c r="F91" s="24">
        <v>122</v>
      </c>
      <c r="G91" s="24">
        <v>0</v>
      </c>
      <c r="H91" s="24">
        <v>337</v>
      </c>
      <c r="I91" s="24">
        <v>22406</v>
      </c>
      <c r="J91" s="24">
        <v>29</v>
      </c>
      <c r="K91" s="1"/>
      <c r="L91" s="1"/>
      <c r="M91" s="1"/>
      <c r="N91" s="1"/>
      <c r="O91" s="1"/>
      <c r="P91" s="1"/>
      <c r="Q91" s="82"/>
    </row>
    <row r="92" spans="1:17" ht="15.75" customHeight="1" x14ac:dyDescent="0.25">
      <c r="A92" s="69" t="s">
        <v>58</v>
      </c>
      <c r="B92" s="23">
        <f>SUM(C92:J92)</f>
        <v>21433</v>
      </c>
      <c r="C92" s="24">
        <v>2763</v>
      </c>
      <c r="D92" s="24">
        <v>436</v>
      </c>
      <c r="E92" s="24">
        <v>70</v>
      </c>
      <c r="F92" s="24">
        <v>92</v>
      </c>
      <c r="G92" s="24">
        <v>1</v>
      </c>
      <c r="H92" s="24">
        <v>236</v>
      </c>
      <c r="I92" s="24">
        <v>17812</v>
      </c>
      <c r="J92" s="24">
        <v>23</v>
      </c>
      <c r="K92" s="1"/>
      <c r="L92" s="1"/>
      <c r="M92" s="1"/>
      <c r="N92" s="1"/>
      <c r="O92" s="1"/>
      <c r="P92" s="1"/>
      <c r="Q92" s="82"/>
    </row>
    <row r="93" spans="1:17" x14ac:dyDescent="0.25">
      <c r="A93" s="70" t="s">
        <v>59</v>
      </c>
      <c r="B93" s="77">
        <f>SUM(C93:J93)</f>
        <v>5767</v>
      </c>
      <c r="C93" s="71">
        <v>508</v>
      </c>
      <c r="D93" s="71">
        <v>49</v>
      </c>
      <c r="E93" s="71">
        <v>41</v>
      </c>
      <c r="F93" s="71">
        <v>16</v>
      </c>
      <c r="G93" s="71">
        <v>3</v>
      </c>
      <c r="H93" s="71">
        <v>74</v>
      </c>
      <c r="I93" s="71">
        <v>5069</v>
      </c>
      <c r="J93" s="71">
        <v>7</v>
      </c>
      <c r="K93" s="1"/>
      <c r="L93" s="1"/>
      <c r="M93" s="1"/>
      <c r="N93" s="1"/>
      <c r="O93" s="1"/>
      <c r="P93" s="1"/>
      <c r="Q93" s="82"/>
    </row>
    <row r="94" spans="1:17" x14ac:dyDescent="0.25">
      <c r="A94" s="83" t="s">
        <v>8</v>
      </c>
      <c r="B94" s="84">
        <f t="shared" ref="B94:J94" si="6">SUM(B90:B93)</f>
        <v>54125</v>
      </c>
      <c r="C94" s="84">
        <f t="shared" si="6"/>
        <v>6598</v>
      </c>
      <c r="D94" s="84">
        <f t="shared" si="6"/>
        <v>901</v>
      </c>
      <c r="E94" s="84">
        <f t="shared" si="6"/>
        <v>174</v>
      </c>
      <c r="F94" s="84">
        <f t="shared" si="6"/>
        <v>230</v>
      </c>
      <c r="G94" s="84">
        <f t="shared" si="6"/>
        <v>4</v>
      </c>
      <c r="H94" s="84">
        <f t="shared" si="6"/>
        <v>653</v>
      </c>
      <c r="I94" s="84">
        <f t="shared" si="6"/>
        <v>45506</v>
      </c>
      <c r="J94" s="84">
        <f t="shared" si="6"/>
        <v>59</v>
      </c>
      <c r="K94" s="1"/>
      <c r="L94" s="1"/>
      <c r="M94" s="1"/>
      <c r="N94" s="1"/>
      <c r="O94" s="1"/>
      <c r="P94" s="1"/>
      <c r="Q94" s="82"/>
    </row>
    <row r="95" spans="1:17" ht="15.75" thickBot="1" x14ac:dyDescent="0.3">
      <c r="A95" s="34" t="s">
        <v>29</v>
      </c>
      <c r="B95" s="85">
        <f>B94/$B94</f>
        <v>1</v>
      </c>
      <c r="C95" s="85">
        <f t="shared" ref="C95:J95" si="7">C94/$B$94</f>
        <v>0.12190300230946882</v>
      </c>
      <c r="D95" s="36">
        <f t="shared" si="7"/>
        <v>1.6646651270207851E-2</v>
      </c>
      <c r="E95" s="85">
        <f t="shared" si="7"/>
        <v>3.2147806004618937E-3</v>
      </c>
      <c r="F95" s="85">
        <f t="shared" si="7"/>
        <v>4.2494226327944576E-3</v>
      </c>
      <c r="G95" s="85">
        <f t="shared" si="7"/>
        <v>7.3903002309468819E-5</v>
      </c>
      <c r="H95" s="85">
        <f t="shared" si="7"/>
        <v>1.2064665127020785E-2</v>
      </c>
      <c r="I95" s="85">
        <f t="shared" si="7"/>
        <v>0.84075750577367203</v>
      </c>
      <c r="J95" s="36">
        <f t="shared" si="7"/>
        <v>1.0900692840646652E-3</v>
      </c>
      <c r="K95" s="1"/>
      <c r="L95" s="1"/>
      <c r="M95" s="1"/>
      <c r="N95" s="1"/>
      <c r="O95" s="1"/>
      <c r="P95" s="1"/>
      <c r="Q95" s="82"/>
    </row>
    <row r="96" spans="1:17" ht="3.75" customHeight="1" x14ac:dyDescent="0.25">
      <c r="A96" s="8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3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</sheetData>
  <mergeCells count="22">
    <mergeCell ref="A83:B83"/>
    <mergeCell ref="K83:L83"/>
    <mergeCell ref="A84:B84"/>
    <mergeCell ref="K84:L84"/>
    <mergeCell ref="A80:B80"/>
    <mergeCell ref="K80:L80"/>
    <mergeCell ref="A81:B81"/>
    <mergeCell ref="K81:L81"/>
    <mergeCell ref="A82:B82"/>
    <mergeCell ref="K82:L82"/>
    <mergeCell ref="A76:E76"/>
    <mergeCell ref="K76:O76"/>
    <mergeCell ref="A78:B78"/>
    <mergeCell ref="K78:L78"/>
    <mergeCell ref="A79:B79"/>
    <mergeCell ref="K79:L79"/>
    <mergeCell ref="A2:Q2"/>
    <mergeCell ref="A5:Q5"/>
    <mergeCell ref="A6:Q6"/>
    <mergeCell ref="A7:Q7"/>
    <mergeCell ref="A8:Q8"/>
    <mergeCell ref="I45:J45"/>
  </mergeCells>
  <printOptions horizontalCentered="1"/>
  <pageMargins left="0.51181102362204722" right="0.51181102362204722" top="0.39370078740157483" bottom="0.19685039370078741" header="0.31496062992125984" footer="0.31496062992125984"/>
  <pageSetup scale="49" fitToHeight="0" orientation="landscape" horizontalDpi="4294967295" verticalDpi="4294967295" r:id="rId1"/>
  <rowBreaks count="1" manualBreakCount="1">
    <brk id="6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2020-09-15T22:41:34Z</dcterms:created>
  <dcterms:modified xsi:type="dcterms:W3CDTF">2020-09-15T22:41:59Z</dcterms:modified>
</cp:coreProperties>
</file>