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SETIEMBRE ESTADISTICAS\Boletines y Resúmenes estadísticos\"/>
    </mc:Choice>
  </mc:AlternateContent>
  <bookViews>
    <workbookView xWindow="0" yWindow="0" windowWidth="20490" windowHeight="7155"/>
  </bookViews>
  <sheets>
    <sheet name="Casos CE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#REF!</definedName>
    <definedName name="A">#REF!</definedName>
    <definedName name="AAA" localSheetId="0">[2]Casos!#REF!</definedName>
    <definedName name="AAA">[2]Casos!#REF!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'[3]Base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'Casos CEM'!$A$1:$Q$97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[2]Casos!#REF!</definedName>
    <definedName name="DDD">[2]Casos!#REF!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[4]Casos!#REF!</definedName>
    <definedName name="DISTRITO" localSheetId="0">#REF!</definedName>
    <definedName name="DISTRITO">#REF!</definedName>
    <definedName name="DPTO" localSheetId="0">[4]Casos!#REF!</definedName>
    <definedName name="DPTO">[4]Casos!#REF!</definedName>
    <definedName name="DR" localSheetId="0">#REF!</definedName>
    <definedName name="DR">#REF!</definedName>
    <definedName name="dsadadssaas" localSheetId="0">[5]Casos!#REF!</definedName>
    <definedName name="dsadadssaas">[5]Casos!#REF!</definedName>
    <definedName name="E" localSheetId="0">#REF!</definedName>
    <definedName name="E">#REF!</definedName>
    <definedName name="EEE" localSheetId="0">[2]Casos!#REF!</definedName>
    <definedName name="EEE">[2]Casos!#REF!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'[6]Base 2012'!$B$1</definedName>
    <definedName name="GGGGGGGGGG">'[6]Base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[7]Casos!#REF!</definedName>
    <definedName name="J">[7]Casos!#REF!</definedName>
    <definedName name="JULIO" localSheetId="0">[4]Casos!#REF!</definedName>
    <definedName name="JULIO">[4]Casos!#REF!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[8]Participantes!#REF!</definedName>
    <definedName name="Mes">[8]Participantes!#REF!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[4]Casos!#REF!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[2]Casos!#REF!</definedName>
    <definedName name="RITA">[2]Casos!#REF!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[5]Casos!#REF!</definedName>
    <definedName name="SSS">[5]Casos!#REF!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[4]Casos!#REF!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5" i="1" l="1"/>
  <c r="I95" i="1"/>
  <c r="H95" i="1"/>
  <c r="G95" i="1"/>
  <c r="F95" i="1"/>
  <c r="E95" i="1"/>
  <c r="D95" i="1"/>
  <c r="C95" i="1"/>
  <c r="B94" i="1"/>
  <c r="B93" i="1"/>
  <c r="B92" i="1"/>
  <c r="B91" i="1"/>
  <c r="B95" i="1" s="1"/>
  <c r="O84" i="1"/>
  <c r="N84" i="1"/>
  <c r="E84" i="1"/>
  <c r="E85" i="1" s="1"/>
  <c r="D84" i="1"/>
  <c r="M83" i="1"/>
  <c r="C83" i="1"/>
  <c r="M82" i="1"/>
  <c r="C82" i="1"/>
  <c r="M81" i="1"/>
  <c r="M84" i="1" s="1"/>
  <c r="C81" i="1"/>
  <c r="M80" i="1"/>
  <c r="C80" i="1"/>
  <c r="C84" i="1" s="1"/>
  <c r="D85" i="1" s="1"/>
  <c r="C85" i="1" s="1"/>
  <c r="P74" i="1"/>
  <c r="O74" i="1"/>
  <c r="N74" i="1"/>
  <c r="M74" i="1"/>
  <c r="J74" i="1"/>
  <c r="I74" i="1"/>
  <c r="H74" i="1"/>
  <c r="G74" i="1"/>
  <c r="F74" i="1"/>
  <c r="E74" i="1"/>
  <c r="D74" i="1"/>
  <c r="C74" i="1"/>
  <c r="P73" i="1"/>
  <c r="O73" i="1"/>
  <c r="N73" i="1"/>
  <c r="M73" i="1"/>
  <c r="B73" i="1"/>
  <c r="P72" i="1"/>
  <c r="O72" i="1"/>
  <c r="N72" i="1"/>
  <c r="M72" i="1"/>
  <c r="B72" i="1"/>
  <c r="P71" i="1"/>
  <c r="P75" i="1" s="1"/>
  <c r="O71" i="1"/>
  <c r="O75" i="1" s="1"/>
  <c r="N71" i="1"/>
  <c r="N75" i="1" s="1"/>
  <c r="M71" i="1"/>
  <c r="M75" i="1" s="1"/>
  <c r="B71" i="1"/>
  <c r="B70" i="1"/>
  <c r="B74" i="1" s="1"/>
  <c r="G58" i="1"/>
  <c r="F58" i="1"/>
  <c r="E58" i="1"/>
  <c r="D58" i="1"/>
  <c r="D59" i="1" s="1"/>
  <c r="C58" i="1"/>
  <c r="B57" i="1"/>
  <c r="B56" i="1"/>
  <c r="B55" i="1"/>
  <c r="B54" i="1"/>
  <c r="B53" i="1"/>
  <c r="B52" i="1"/>
  <c r="B51" i="1"/>
  <c r="B50" i="1"/>
  <c r="B49" i="1"/>
  <c r="K48" i="1"/>
  <c r="L47" i="1" s="1"/>
  <c r="B48" i="1"/>
  <c r="B47" i="1"/>
  <c r="L46" i="1"/>
  <c r="B46" i="1"/>
  <c r="B58" i="1" s="1"/>
  <c r="D28" i="1"/>
  <c r="C28" i="1"/>
  <c r="B27" i="1"/>
  <c r="B26" i="1"/>
  <c r="B25" i="1"/>
  <c r="B24" i="1"/>
  <c r="B23" i="1"/>
  <c r="B22" i="1"/>
  <c r="B21" i="1"/>
  <c r="I20" i="1"/>
  <c r="H20" i="1"/>
  <c r="G20" i="1"/>
  <c r="B20" i="1"/>
  <c r="J19" i="1"/>
  <c r="B19" i="1"/>
  <c r="J18" i="1"/>
  <c r="B18" i="1"/>
  <c r="J17" i="1"/>
  <c r="B17" i="1"/>
  <c r="J16" i="1"/>
  <c r="J20" i="1" s="1"/>
  <c r="B16" i="1"/>
  <c r="B28" i="1" s="1"/>
  <c r="D29" i="1" l="1"/>
  <c r="B29" i="1"/>
  <c r="B75" i="1"/>
  <c r="J75" i="1"/>
  <c r="F75" i="1"/>
  <c r="C75" i="1"/>
  <c r="G75" i="1"/>
  <c r="B96" i="1"/>
  <c r="H96" i="1"/>
  <c r="D96" i="1"/>
  <c r="C96" i="1"/>
  <c r="G96" i="1"/>
  <c r="D75" i="1"/>
  <c r="H75" i="1"/>
  <c r="L48" i="1"/>
  <c r="F59" i="1"/>
  <c r="E75" i="1"/>
  <c r="I75" i="1"/>
  <c r="E96" i="1"/>
  <c r="I96" i="1"/>
  <c r="B59" i="1"/>
  <c r="E59" i="1"/>
  <c r="C29" i="1"/>
  <c r="C59" i="1"/>
  <c r="G59" i="1"/>
  <c r="O85" i="1"/>
  <c r="N85" i="1"/>
  <c r="M85" i="1" s="1"/>
  <c r="F96" i="1"/>
  <c r="J96" i="1"/>
</calcChain>
</file>

<file path=xl/sharedStrings.xml><?xml version="1.0" encoding="utf-8"?>
<sst xmlns="http://schemas.openxmlformats.org/spreadsheetml/2006/main" count="130" uniqueCount="79">
  <si>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</si>
  <si>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CENTROS EMERGENCIA MUJER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</si>
  <si>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</si>
  <si>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Periodo : Enero - Setiembre, 2020 (Preliminar)</t>
  </si>
  <si>
    <t>SECCIÓN I : CARACTERÍSTICAS DE LOS CASOS ATENDIDOS</t>
  </si>
  <si>
    <t>Casos atendidos por sexo según mes</t>
  </si>
  <si>
    <t>Casos atendidos por sexo según categoría del CEM</t>
  </si>
  <si>
    <t xml:space="preserve">Mes </t>
  </si>
  <si>
    <t>Total</t>
  </si>
  <si>
    <t>Mujer</t>
  </si>
  <si>
    <t>Hombre</t>
  </si>
  <si>
    <t>Categoría del
CEM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</si>
  <si>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</si>
  <si>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</si>
  <si>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</si>
  <si>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</si>
  <si>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</si>
  <si>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</si>
  <si>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</si>
  <si>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</si>
  <si>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Centro de Salud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</si>
  <si>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</si>
  <si>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</si>
  <si>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</si>
  <si>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</si>
  <si>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</si>
  <si>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</si>
  <si>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</si>
  <si>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</si>
  <si>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</si>
  <si>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Casos atendidos por condición del caso según mes</t>
  </si>
  <si>
    <t>Denuncias interpuestas por los ultimos hechos de violencia previa a la intervención del CEM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</si>
  <si>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</si>
  <si>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</si>
  <si>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</si>
  <si>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</si>
  <si>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</si>
  <si>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</si>
  <si>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</si>
  <si>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No</t>
  </si>
  <si>
    <t>Si</t>
  </si>
  <si>
    <t>Casos atendidos por grupos de edad de la persona usuaria según tipo de violencia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</si>
  <si>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</si>
  <si>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</si>
  <si>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</si>
  <si>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</si>
  <si>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</si>
  <si>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</si>
  <si>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</si>
  <si>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</si>
  <si>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</si>
  <si>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</si>
  <si>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</si>
  <si>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Personas Adultas</t>
  </si>
  <si>
    <t>Personas Adultas Mayores</t>
  </si>
  <si>
    <t>Económica</t>
  </si>
  <si>
    <t>Psicológica</t>
  </si>
  <si>
    <t>Física</t>
  </si>
  <si>
    <t>Sexual</t>
  </si>
  <si>
    <t>Económica o patrimonial</t>
  </si>
  <si>
    <t>Casos atendidos por sexo de la presunta persona agresora según su estado en la última agresión</t>
  </si>
  <si>
    <t>Casos atendidos por sexo de la persona usuaria según su estado en la última agresión</t>
  </si>
  <si>
    <t>Estado en la última agresión</t>
  </si>
  <si>
    <t>Total
Casos</t>
  </si>
  <si>
    <t>Sobrio/a</t>
  </si>
  <si>
    <t>Efectos de acohol</t>
  </si>
  <si>
    <t>Efectos de alcohol</t>
  </si>
  <si>
    <t>Efectos de drogas</t>
  </si>
  <si>
    <t>Ambos (*)</t>
  </si>
  <si>
    <t>(*) Alcohol / Drogas</t>
  </si>
  <si>
    <t xml:space="preserve">Casos atendidos por etnia o grupo de población de acuerdo a sus costumbres y antepasados que se identifica la persona usuaria según tipo de violencia 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</si>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</sst>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8"/>
      <name val="Arial Narrow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2" fillId="2" borderId="0" xfId="2" applyFill="1" applyAlignment="1">
      <alignment vertical="center"/>
    </xf>
    <xf numFmtId="0" fontId="3" fillId="2" borderId="0" xfId="2" applyFont="1" applyFill="1" applyAlignment="1">
      <alignment horizontal="center" vertical="center" wrapText="1"/>
    </xf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2" fillId="3" borderId="0" xfId="2" applyFill="1" applyAlignment="1">
      <alignment vertical="center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1" fillId="3" borderId="0" xfId="2" applyFont="1" applyFill="1" applyAlignment="1">
      <alignment horizontal="centerContinuous" vertical="center"/>
    </xf>
    <xf numFmtId="0" fontId="12" fillId="3" borderId="0" xfId="2" applyFont="1" applyFill="1" applyAlignment="1">
      <alignment horizontal="centerContinuous" vertical="center"/>
    </xf>
    <xf numFmtId="0" fontId="10" fillId="4" borderId="1" xfId="2" applyFont="1" applyFill="1" applyBorder="1" applyAlignment="1" applyProtection="1">
      <alignment vertical="center"/>
      <protection hidden="1"/>
    </xf>
    <xf numFmtId="0" fontId="13" fillId="2" borderId="1" xfId="2" applyFont="1" applyFill="1" applyBorder="1" applyAlignment="1">
      <alignment vertical="center"/>
    </xf>
    <xf numFmtId="0" fontId="13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15" fillId="4" borderId="0" xfId="2" applyFont="1" applyFill="1" applyAlignment="1">
      <alignment horizontal="left" vertical="center"/>
    </xf>
    <xf numFmtId="0" fontId="15" fillId="4" borderId="0" xfId="2" applyFont="1" applyFill="1" applyAlignment="1">
      <alignment horizontal="center" vertical="center"/>
    </xf>
    <xf numFmtId="0" fontId="12" fillId="4" borderId="0" xfId="2" applyFont="1" applyFill="1" applyAlignment="1">
      <alignment horizontal="center" vertical="center" wrapText="1"/>
    </xf>
    <xf numFmtId="0" fontId="15" fillId="4" borderId="0" xfId="2" applyFont="1" applyFill="1" applyAlignment="1">
      <alignment horizontal="center" vertical="center" wrapText="1"/>
    </xf>
    <xf numFmtId="0" fontId="16" fillId="5" borderId="2" xfId="2" applyFont="1" applyFill="1" applyBorder="1" applyAlignment="1">
      <alignment horizontal="left" vertical="center"/>
    </xf>
    <xf numFmtId="3" fontId="16" fillId="5" borderId="2" xfId="2" applyNumberFormat="1" applyFont="1" applyFill="1" applyBorder="1" applyAlignment="1">
      <alignment horizontal="center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2" fillId="2" borderId="0" xfId="2" applyNumberFormat="1" applyFill="1" applyAlignment="1">
      <alignment horizontal="center" vertical="center"/>
    </xf>
    <xf numFmtId="0" fontId="18" fillId="5" borderId="2" xfId="2" applyFont="1" applyFill="1" applyBorder="1" applyAlignment="1">
      <alignment horizontal="left" vertical="center"/>
    </xf>
    <xf numFmtId="0" fontId="2" fillId="2" borderId="0" xfId="2" applyFill="1" applyAlignment="1">
      <alignment horizontal="center" vertical="center"/>
    </xf>
    <xf numFmtId="0" fontId="16" fillId="5" borderId="3" xfId="2" applyFont="1" applyFill="1" applyBorder="1" applyAlignment="1">
      <alignment horizontal="left" vertical="center"/>
    </xf>
    <xf numFmtId="0" fontId="18" fillId="5" borderId="3" xfId="2" applyFont="1" applyFill="1" applyBorder="1" applyAlignment="1">
      <alignment horizontal="left" vertical="center"/>
    </xf>
    <xf numFmtId="0" fontId="18" fillId="5" borderId="4" xfId="2" applyFont="1" applyFill="1" applyBorder="1" applyAlignment="1">
      <alignment horizontal="left" vertical="center"/>
    </xf>
    <xf numFmtId="3" fontId="16" fillId="5" borderId="4" xfId="2" applyNumberFormat="1" applyFont="1" applyFill="1" applyBorder="1" applyAlignment="1">
      <alignment horizontal="center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5" fillId="4" borderId="0" xfId="2" applyNumberFormat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6" fillId="5" borderId="1" xfId="2" applyFont="1" applyFill="1" applyBorder="1" applyAlignment="1">
      <alignment vertical="center"/>
    </xf>
    <xf numFmtId="9" fontId="16" fillId="5" borderId="1" xfId="4" applyFont="1" applyFill="1" applyBorder="1" applyAlignment="1">
      <alignment horizontal="center" vertical="center"/>
    </xf>
    <xf numFmtId="164" fontId="16" fillId="5" borderId="1" xfId="4" applyNumberFormat="1" applyFont="1" applyFill="1" applyBorder="1" applyAlignment="1">
      <alignment horizontal="center" vertical="center"/>
    </xf>
    <xf numFmtId="0" fontId="16" fillId="6" borderId="0" xfId="2" applyFont="1" applyFill="1" applyAlignment="1">
      <alignment vertical="center"/>
    </xf>
    <xf numFmtId="164" fontId="16" fillId="6" borderId="0" xfId="4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0" fontId="14" fillId="2" borderId="1" xfId="2" applyFont="1" applyFill="1" applyBorder="1" applyAlignment="1">
      <alignment vertical="center"/>
    </xf>
    <xf numFmtId="0" fontId="14" fillId="2" borderId="0" xfId="2" applyFont="1" applyFill="1" applyAlignment="1">
      <alignment horizontal="left" vertical="center"/>
    </xf>
    <xf numFmtId="0" fontId="19" fillId="4" borderId="0" xfId="2" applyFont="1" applyFill="1" applyAlignment="1">
      <alignment horizontal="center" vertical="center"/>
    </xf>
    <xf numFmtId="0" fontId="12" fillId="6" borderId="0" xfId="2" applyFont="1" applyFill="1" applyAlignment="1">
      <alignment vertical="center" wrapText="1"/>
    </xf>
    <xf numFmtId="0" fontId="12" fillId="4" borderId="0" xfId="2" applyFont="1" applyFill="1" applyAlignment="1">
      <alignment horizontal="left" vertical="center" wrapText="1"/>
    </xf>
    <xf numFmtId="0" fontId="4" fillId="6" borderId="0" xfId="2" applyFont="1" applyFill="1" applyAlignment="1">
      <alignment horizontal="left" vertical="center"/>
    </xf>
    <xf numFmtId="0" fontId="16" fillId="6" borderId="0" xfId="2" applyFont="1" applyFill="1" applyAlignment="1">
      <alignment horizontal="left" vertical="center"/>
    </xf>
    <xf numFmtId="9" fontId="16" fillId="5" borderId="2" xfId="1" applyFont="1" applyFill="1" applyBorder="1" applyAlignment="1">
      <alignment horizontal="center" vertical="center"/>
    </xf>
    <xf numFmtId="0" fontId="2" fillId="6" borderId="0" xfId="2" applyFill="1" applyAlignment="1">
      <alignment horizontal="center" vertical="center"/>
    </xf>
    <xf numFmtId="0" fontId="16" fillId="5" borderId="4" xfId="2" applyFont="1" applyFill="1" applyBorder="1" applyAlignment="1">
      <alignment horizontal="left" vertical="center"/>
    </xf>
    <xf numFmtId="9" fontId="16" fillId="5" borderId="4" xfId="1" applyFont="1" applyFill="1" applyBorder="1" applyAlignment="1">
      <alignment horizontal="center" vertical="center"/>
    </xf>
    <xf numFmtId="9" fontId="15" fillId="4" borderId="0" xfId="1" applyFont="1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164" fontId="4" fillId="5" borderId="1" xfId="4" applyNumberFormat="1" applyFont="1" applyFill="1" applyBorder="1" applyAlignment="1">
      <alignment horizontal="center" vertical="center"/>
    </xf>
    <xf numFmtId="9" fontId="4" fillId="2" borderId="0" xfId="4" applyFont="1" applyFill="1" applyAlignment="1">
      <alignment horizontal="center" vertical="center"/>
    </xf>
    <xf numFmtId="0" fontId="15" fillId="6" borderId="0" xfId="2" applyFont="1" applyFill="1" applyAlignment="1">
      <alignment horizontal="left" vertical="center"/>
    </xf>
    <xf numFmtId="3" fontId="2" fillId="2" borderId="0" xfId="2" applyNumberFormat="1" applyFill="1" applyAlignment="1">
      <alignment vertical="center"/>
    </xf>
    <xf numFmtId="0" fontId="20" fillId="2" borderId="1" xfId="2" applyFont="1" applyFill="1" applyBorder="1" applyAlignment="1">
      <alignment vertical="center"/>
    </xf>
    <xf numFmtId="0" fontId="2" fillId="2" borderId="1" xfId="2" applyFill="1" applyBorder="1" applyAlignment="1">
      <alignment vertical="center"/>
    </xf>
    <xf numFmtId="0" fontId="15" fillId="4" borderId="0" xfId="2" applyFont="1" applyFill="1" applyAlignment="1">
      <alignment vertical="center" wrapText="1"/>
    </xf>
    <xf numFmtId="0" fontId="21" fillId="2" borderId="0" xfId="2" applyFont="1" applyFill="1" applyAlignment="1">
      <alignment horizontal="center" vertical="center" wrapText="1"/>
    </xf>
    <xf numFmtId="0" fontId="16" fillId="5" borderId="2" xfId="2" applyFont="1" applyFill="1" applyBorder="1" applyAlignment="1">
      <alignment horizontal="left" vertical="center" wrapText="1"/>
    </xf>
    <xf numFmtId="3" fontId="16" fillId="5" borderId="2" xfId="2" applyNumberFormat="1" applyFont="1" applyFill="1" applyBorder="1" applyAlignment="1">
      <alignment horizontal="center" vertical="center" wrapText="1"/>
    </xf>
    <xf numFmtId="0" fontId="16" fillId="5" borderId="2" xfId="2" applyFont="1" applyFill="1" applyBorder="1" applyAlignment="1">
      <alignment horizontal="justify" vertical="center"/>
    </xf>
    <xf numFmtId="3" fontId="16" fillId="5" borderId="3" xfId="2" applyNumberFormat="1" applyFont="1" applyFill="1" applyBorder="1" applyAlignment="1">
      <alignment horizontal="center" vertical="center"/>
    </xf>
    <xf numFmtId="0" fontId="16" fillId="5" borderId="3" xfId="2" applyFont="1" applyFill="1" applyBorder="1" applyAlignment="1">
      <alignment horizontal="justify" vertical="center"/>
    </xf>
    <xf numFmtId="0" fontId="16" fillId="5" borderId="4" xfId="2" applyFont="1" applyFill="1" applyBorder="1" applyAlignment="1">
      <alignment horizontal="justify" vertical="center"/>
    </xf>
    <xf numFmtId="3" fontId="17" fillId="5" borderId="0" xfId="2" applyNumberFormat="1" applyFont="1" applyFill="1" applyAlignment="1">
      <alignment horizontal="center" vertical="center"/>
    </xf>
    <xf numFmtId="0" fontId="13" fillId="2" borderId="1" xfId="2" applyFont="1" applyFill="1" applyBorder="1" applyAlignment="1">
      <alignment horizontal="left" vertical="center" wrapText="1"/>
    </xf>
    <xf numFmtId="0" fontId="13" fillId="2" borderId="0" xfId="2" applyFont="1" applyFill="1" applyAlignment="1">
      <alignment vertical="center" wrapText="1"/>
    </xf>
    <xf numFmtId="0" fontId="15" fillId="4" borderId="0" xfId="2" applyFont="1" applyFill="1" applyAlignment="1">
      <alignment horizontal="center" vertical="center" wrapText="1"/>
    </xf>
    <xf numFmtId="0" fontId="16" fillId="5" borderId="2" xfId="2" applyFont="1" applyFill="1" applyBorder="1" applyAlignment="1">
      <alignment horizontal="left" vertical="center" wrapText="1"/>
    </xf>
    <xf numFmtId="0" fontId="16" fillId="5" borderId="0" xfId="2" applyFont="1" applyFill="1" applyAlignment="1">
      <alignment horizontal="left" vertical="center"/>
    </xf>
    <xf numFmtId="3" fontId="16" fillId="5" borderId="0" xfId="2" applyNumberFormat="1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0" fontId="16" fillId="5" borderId="1" xfId="2" applyFont="1" applyFill="1" applyBorder="1" applyAlignment="1">
      <alignment horizontal="center" vertical="center"/>
    </xf>
    <xf numFmtId="9" fontId="16" fillId="5" borderId="1" xfId="1" applyFont="1" applyFill="1" applyBorder="1" applyAlignment="1">
      <alignment horizontal="center" vertical="center"/>
    </xf>
    <xf numFmtId="0" fontId="22" fillId="2" borderId="0" xfId="2" applyFont="1" applyFill="1" applyAlignment="1">
      <alignment vertical="center"/>
    </xf>
    <xf numFmtId="0" fontId="2" fillId="6" borderId="0" xfId="5" applyFill="1" applyAlignment="1">
      <alignment vertical="center"/>
    </xf>
    <xf numFmtId="0" fontId="15" fillId="4" borderId="5" xfId="2" applyFont="1" applyFill="1" applyBorder="1" applyAlignment="1">
      <alignment horizontal="justify" vertical="center"/>
    </xf>
    <xf numFmtId="3" fontId="15" fillId="4" borderId="6" xfId="2" applyNumberFormat="1" applyFont="1" applyFill="1" applyBorder="1" applyAlignment="1">
      <alignment horizontal="center" vertical="center"/>
    </xf>
    <xf numFmtId="10" fontId="16" fillId="5" borderId="1" xfId="4" applyNumberFormat="1" applyFont="1" applyFill="1" applyBorder="1" applyAlignment="1">
      <alignment horizontal="center" vertical="center"/>
    </xf>
  </cellXfs>
  <cellStyles count="6">
    <cellStyle name="Normal" xfId="0" builtinId="0"/>
    <cellStyle name="Normal 2 3" xfId="2"/>
    <cellStyle name="Normal 3 2" xfId="5"/>
    <cellStyle name="Normal_Directorio CEMs - agos - 2009 - UGTAI" xfId="3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64105922403511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v>Psicológica</c:v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4589</c:v>
              </c:pt>
              <c:pt idx="1">
                <c:v>2556</c:v>
              </c:pt>
              <c:pt idx="2">
                <c:v>17182</c:v>
              </c:pt>
              <c:pt idx="3">
                <c:v>2320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4D-4F6D-80CA-1A8DA81FBF12}"/>
            </c:ext>
          </c:extLst>
        </c:ser>
        <c:ser>
          <c:idx val="1"/>
          <c:order val="1"/>
          <c:tx>
            <c:v>Física</c:v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2702</c:v>
              </c:pt>
              <c:pt idx="1">
                <c:v>2113</c:v>
              </c:pt>
              <c:pt idx="2">
                <c:v>15550</c:v>
              </c:pt>
              <c:pt idx="3">
                <c:v>1068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64D-4F6D-80CA-1A8DA81FBF12}"/>
            </c:ext>
          </c:extLst>
        </c:ser>
        <c:ser>
          <c:idx val="2"/>
          <c:order val="2"/>
          <c:tx>
            <c:v>Sexual</c:v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1520</c:v>
              </c:pt>
              <c:pt idx="1">
                <c:v>2375</c:v>
              </c:pt>
              <c:pt idx="2">
                <c:v>1819</c:v>
              </c:pt>
              <c:pt idx="3">
                <c:v>53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B64D-4F6D-80CA-1A8DA81FBF12}"/>
            </c:ext>
          </c:extLst>
        </c:ser>
        <c:ser>
          <c:idx val="3"/>
          <c:order val="3"/>
          <c:tx>
            <c:v>Económica o patrimonial</c:v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54</c:v>
              </c:pt>
              <c:pt idx="1">
                <c:v>23</c:v>
              </c:pt>
              <c:pt idx="2">
                <c:v>109</c:v>
              </c:pt>
              <c:pt idx="3">
                <c:v>92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64D-4F6D-80CA-1A8DA81FB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599632"/>
        <c:axId val="224600024"/>
      </c:barChart>
      <c:catAx>
        <c:axId val="224599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224600024"/>
        <c:crosses val="autoZero"/>
        <c:auto val="1"/>
        <c:lblAlgn val="ctr"/>
        <c:lblOffset val="100"/>
        <c:noMultiLvlLbl val="0"/>
      </c:catAx>
      <c:valAx>
        <c:axId val="22460002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24599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339484435548385"/>
          <c:y val="3.1317037061835439E-2"/>
          <c:w val="0.39396842816806227"/>
          <c:h val="0.470110421095506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005850837800472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B3-4467-B720-7A2599FB12A8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B3-4467-B720-7A2599FB12A8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tx>
                <c:rich>
                  <a:bodyPr/>
                  <a:lstStyle/>
                  <a:p>
                    <a:pPr>
                      <a:defRPr sz="13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34FCB5FD-4C5B-419E-B6B2-1F442964542E}" type="CATEGORYNAME">
                      <a:rPr lang="en-US"/>
                      <a:pPr>
                        <a:defRPr sz="1300" b="1" i="0" u="none" strike="noStrike" baseline="0">
                          <a:solidFill>
                            <a:srgbClr val="000000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[NOMBRE DE CATEGORÍA]</a:t>
                    </a:fld>
                    <a:r>
                      <a:rPr lang="en-US" baseline="0"/>
                      <a:t>
85.5%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CB3-4467-B720-7A2599FB12A8}"/>
                </c:ex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0218189335922051"/>
                  <c:y val="0.14622436836270447"/>
                </c:manualLayout>
              </c:layout>
              <c:tx>
                <c:rich>
                  <a:bodyPr/>
                  <a:lstStyle/>
                  <a:p>
                    <a:pPr>
                      <a:defRPr sz="13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5B1D85B0-3A09-48EF-950E-EC47F271CAB9}" type="CATEGORYNAME">
                      <a:rPr lang="en-US"/>
                      <a:pPr>
                        <a:defRPr sz="1300" b="1" i="0" u="none" strike="noStrike" baseline="0">
                          <a:solidFill>
                            <a:srgbClr val="000000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[NOMBRE DE CATEGORÍA]</a:t>
                    </a:fld>
                    <a:r>
                      <a:rPr lang="en-US" baseline="0"/>
                      <a:t>
14.5%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CB3-4467-B720-7A2599FB12A8}"/>
                </c:ex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Mujer</c:v>
              </c:pt>
              <c:pt idx="1">
                <c:v>Hombre</c:v>
              </c:pt>
            </c:strLit>
          </c:cat>
          <c:val>
            <c:numLit>
              <c:formatCode>General</c:formatCode>
              <c:ptCount val="2"/>
              <c:pt idx="0">
                <c:v>46394</c:v>
              </c:pt>
              <c:pt idx="1">
                <c:v>7731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B3-4467-B720-7A2599FB1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87953554878731"/>
          <c:y val="9.0332156756267514E-3"/>
          <c:w val="0.66008069177149231"/>
          <c:h val="0.98496821230679499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13,492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69C-4CE2-ACA7-460324D27D3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48,213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69C-4CE2-ACA7-460324D27D3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12022</c:v>
              </c:pt>
              <c:pt idx="1">
                <c:v>42103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69C-4CE2-ACA7-460324D27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601200"/>
        <c:axId val="224601592"/>
      </c:barChart>
      <c:catAx>
        <c:axId val="22460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24601592"/>
        <c:crosses val="autoZero"/>
        <c:auto val="1"/>
        <c:lblAlgn val="ctr"/>
        <c:lblOffset val="100"/>
        <c:noMultiLvlLbl val="0"/>
      </c:catAx>
      <c:valAx>
        <c:axId val="22460159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22460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1.png"/><Relationship Id="rId7" Type="http://schemas.microsoft.com/office/2007/relationships/hdphoto" Target="../media/hdphoto2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jp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117181</xdr:colOff>
      <xdr:row>67</xdr:row>
      <xdr:rowOff>32403</xdr:rowOff>
    </xdr:from>
    <xdr:to>
      <xdr:col>16</xdr:col>
      <xdr:colOff>643557</xdr:colOff>
      <xdr:row>75</xdr:row>
      <xdr:rowOff>187098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xmlns="" id="{E9B32320-DF31-490B-978D-5EFD799D7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114301</xdr:colOff>
      <xdr:row>12</xdr:row>
      <xdr:rowOff>76201</xdr:rowOff>
    </xdr:from>
    <xdr:to>
      <xdr:col>16</xdr:col>
      <xdr:colOff>619126</xdr:colOff>
      <xdr:row>34</xdr:row>
      <xdr:rowOff>152400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55A548C0-09B8-44B9-8FB7-E000E4C4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72601</xdr:colOff>
      <xdr:row>59</xdr:row>
      <xdr:rowOff>168929</xdr:rowOff>
    </xdr:from>
    <xdr:to>
      <xdr:col>16</xdr:col>
      <xdr:colOff>475690</xdr:colOff>
      <xdr:row>62</xdr:row>
      <xdr:rowOff>56030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29E4FA0-6871-429F-AD02-A8C7B322A707}"/>
            </a:ext>
          </a:extLst>
        </xdr:cNvPr>
        <xdr:cNvSpPr txBox="1"/>
      </xdr:nvSpPr>
      <xdr:spPr>
        <a:xfrm>
          <a:off x="72601" y="9122429"/>
          <a:ext cx="14290539" cy="4586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736239</xdr:colOff>
      <xdr:row>19</xdr:row>
      <xdr:rowOff>152400</xdr:rowOff>
    </xdr:from>
    <xdr:ext cx="1073150" cy="1185629"/>
    <xdr:pic>
      <xdr:nvPicPr>
        <xdr:cNvPr id="5" name="Imagen 4">
          <a:extLst>
            <a:ext uri="{FF2B5EF4-FFF2-40B4-BE49-F238E27FC236}">
              <a16:creationId xmlns:a16="http://schemas.microsoft.com/office/drawing/2014/main" xmlns="" id="{7B708FD4-0D4D-49E9-AF6D-D0A9A4F0C2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651639" y="4343400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219630</xdr:colOff>
      <xdr:row>17</xdr:row>
      <xdr:rowOff>108697</xdr:rowOff>
    </xdr:from>
    <xdr:ext cx="835891" cy="1132069"/>
    <xdr:pic>
      <xdr:nvPicPr>
        <xdr:cNvPr id="6" name="Imagen 5">
          <a:extLst>
            <a:ext uri="{FF2B5EF4-FFF2-40B4-BE49-F238E27FC236}">
              <a16:creationId xmlns:a16="http://schemas.microsoft.com/office/drawing/2014/main" xmlns="" id="{341E4DCF-DD7F-4B57-B73A-C6660CDE31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392705" y="3918697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459582</xdr:colOff>
      <xdr:row>0</xdr:row>
      <xdr:rowOff>40821</xdr:rowOff>
    </xdr:from>
    <xdr:ext cx="3112293" cy="549736"/>
    <xdr:pic>
      <xdr:nvPicPr>
        <xdr:cNvPr id="7" name="Imagen 6">
          <a:extLst>
            <a:ext uri="{FF2B5EF4-FFF2-40B4-BE49-F238E27FC236}">
              <a16:creationId xmlns:a16="http://schemas.microsoft.com/office/drawing/2014/main" xmlns="" id="{9A317922-C65F-4B7D-85D1-E1DCF2B98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582" y="40821"/>
          <a:ext cx="3112293" cy="549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10100</xdr:colOff>
      <xdr:row>44</xdr:row>
      <xdr:rowOff>19050</xdr:rowOff>
    </xdr:from>
    <xdr:to>
      <xdr:col>16</xdr:col>
      <xdr:colOff>214034</xdr:colOff>
      <xdr:row>58</xdr:row>
      <xdr:rowOff>130968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xmlns="" id="{80D6BAB2-F779-4F7D-B8F6-399165CC616D}"/>
            </a:ext>
          </a:extLst>
        </xdr:cNvPr>
        <xdr:cNvGrpSpPr/>
      </xdr:nvGrpSpPr>
      <xdr:grpSpPr>
        <a:xfrm>
          <a:off x="10713819" y="6543675"/>
          <a:ext cx="3406715" cy="2350293"/>
          <a:chOff x="12259549" y="4546627"/>
          <a:chExt cx="3630187" cy="3451315"/>
        </a:xfrm>
      </xdr:grpSpPr>
      <xdr:graphicFrame macro="">
        <xdr:nvGraphicFramePr>
          <xdr:cNvPr id="9" name="Gráfico 3">
            <a:extLst>
              <a:ext uri="{FF2B5EF4-FFF2-40B4-BE49-F238E27FC236}">
                <a16:creationId xmlns:a16="http://schemas.microsoft.com/office/drawing/2014/main" xmlns="" id="{252E18A3-C10B-4DBC-8275-F8C10397F8C4}"/>
              </a:ext>
            </a:extLst>
          </xdr:cNvPr>
          <xdr:cNvGraphicFramePr>
            <a:graphicFrameLocks/>
          </xdr:cNvGraphicFramePr>
        </xdr:nvGraphicFramePr>
        <xdr:xfrm>
          <a:off x="12259549" y="4546627"/>
          <a:ext cx="3627296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10" name="1 CuadroTexto">
            <a:extLst>
              <a:ext uri="{FF2B5EF4-FFF2-40B4-BE49-F238E27FC236}">
                <a16:creationId xmlns:a16="http://schemas.microsoft.com/office/drawing/2014/main" xmlns="" id="{A0583F2B-D89E-4A56-B4F6-C5C200CB4E12}"/>
              </a:ext>
            </a:extLst>
          </xdr:cNvPr>
          <xdr:cNvSpPr txBox="1"/>
        </xdr:nvSpPr>
        <xdr:spPr>
          <a:xfrm>
            <a:off x="13951809" y="5171882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 baseline="0">
                <a:solidFill>
                  <a:srgbClr val="305496"/>
                </a:solidFill>
              </a:rPr>
              <a:t>22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1" name="1 CuadroTexto">
            <a:extLst>
              <a:ext uri="{FF2B5EF4-FFF2-40B4-BE49-F238E27FC236}">
                <a16:creationId xmlns:a16="http://schemas.microsoft.com/office/drawing/2014/main" xmlns="" id="{6BF1CE1B-0BB4-4751-9B2B-1137C64C797F}"/>
              </a:ext>
            </a:extLst>
          </xdr:cNvPr>
          <xdr:cNvSpPr txBox="1"/>
        </xdr:nvSpPr>
        <xdr:spPr>
          <a:xfrm>
            <a:off x="15252873" y="6848373"/>
            <a:ext cx="636863" cy="457604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78 %</a:t>
            </a:r>
          </a:p>
        </xdr:txBody>
      </xdr:sp>
    </xdr:grpSp>
    <xdr:clientData/>
  </xdr:twoCellAnchor>
  <xdr:twoCellAnchor>
    <xdr:from>
      <xdr:col>0</xdr:col>
      <xdr:colOff>0</xdr:colOff>
      <xdr:row>62</xdr:row>
      <xdr:rowOff>108637</xdr:rowOff>
    </xdr:from>
    <xdr:to>
      <xdr:col>16</xdr:col>
      <xdr:colOff>544926</xdr:colOff>
      <xdr:row>65</xdr:row>
      <xdr:rowOff>37800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xmlns="" id="{8F142709-AA0C-4111-AC8B-895327E6F797}"/>
            </a:ext>
          </a:extLst>
        </xdr:cNvPr>
        <xdr:cNvSpPr/>
      </xdr:nvSpPr>
      <xdr:spPr>
        <a:xfrm>
          <a:off x="0" y="9633637"/>
          <a:ext cx="14432376" cy="605438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</a:t>
          </a:r>
          <a:r>
            <a:rPr lang="es-PE" sz="1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871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La Libertad 251 casos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Arequipa 216 casos, Cusco 148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casos, Piura 132 casos, Callao 127 casos, Junín 127 casos, Ancash 103 casos, Loreto 103 casos, Cajamarca 101 casos, San Martín 96 casos, Tacna 87 casos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A1520B14-2A28-4567-97F2-D8E263BC891B}"/>
            </a:ext>
          </a:extLst>
        </xdr:cNvPr>
        <xdr:cNvSpPr/>
      </xdr:nvSpPr>
      <xdr:spPr>
        <a:xfrm>
          <a:off x="3790949" y="100445"/>
          <a:ext cx="10744200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SETIEMBRE%20ESTADISTICAS/Resumenes%20Estad&#237;sticos%20-%20Externos%20Setiembre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ínea 100"/>
      <sheetName val="SAU"/>
      <sheetName val="CAI"/>
      <sheetName val="REVIESFO"/>
      <sheetName val="Chat 100"/>
      <sheetName val="RITA"/>
      <sheetName val="ER - Casos"/>
      <sheetName val="ER-Acciones"/>
      <sheetName val="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97"/>
  <sheetViews>
    <sheetView tabSelected="1" view="pageBreakPreview" zoomScale="80" zoomScaleNormal="70" zoomScaleSheetLayoutView="80" workbookViewId="0">
      <selection activeCell="R3" sqref="R3"/>
    </sheetView>
  </sheetViews>
  <sheetFormatPr baseColWidth="10" defaultRowHeight="15" x14ac:dyDescent="0.25"/>
  <cols>
    <col min="1" max="1" width="15.7109375" customWidth="1"/>
    <col min="2" max="2" width="14.28515625" customWidth="1"/>
    <col min="3" max="3" width="13.7109375" customWidth="1"/>
    <col min="4" max="4" width="13.5703125" customWidth="1"/>
    <col min="5" max="5" width="12.42578125" customWidth="1"/>
    <col min="6" max="7" width="14.5703125" customWidth="1"/>
    <col min="8" max="8" width="12.85546875" customWidth="1"/>
    <col min="9" max="9" width="10.7109375" customWidth="1"/>
    <col min="10" max="10" width="11.28515625" customWidth="1"/>
    <col min="11" max="11" width="14.42578125" customWidth="1"/>
    <col min="12" max="12" width="12.140625" customWidth="1"/>
    <col min="13" max="13" width="13.42578125" customWidth="1"/>
    <col min="14" max="14" width="13.140625" customWidth="1"/>
    <col min="15" max="17" width="10.710937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</row>
    <row r="4" spans="1:17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1:17" ht="21.75" x14ac:dyDescent="0.25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21.75" x14ac:dyDescent="0.25">
      <c r="A6" s="7" t="s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2.5" x14ac:dyDescent="0.25">
      <c r="A7" s="8" t="s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18" x14ac:dyDescent="0.25">
      <c r="A8" s="9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ht="15.75" x14ac:dyDescent="0.25">
      <c r="A9" s="10"/>
      <c r="B9" s="11"/>
      <c r="C9" s="11"/>
      <c r="D9" s="11"/>
      <c r="E9" s="11"/>
      <c r="F9" s="11"/>
      <c r="G9" s="11"/>
      <c r="H9" s="11"/>
      <c r="I9" s="5"/>
      <c r="J9" s="5"/>
      <c r="K9" s="11"/>
      <c r="L9" s="11"/>
      <c r="M9" s="11"/>
      <c r="N9" s="11"/>
      <c r="O9" s="11"/>
      <c r="P9" s="11"/>
      <c r="Q9" s="6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8.75" thickBot="1" x14ac:dyDescent="0.3">
      <c r="A11" s="12" t="s">
        <v>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thickBot="1" x14ac:dyDescent="0.3">
      <c r="A13" s="13" t="s">
        <v>5</v>
      </c>
      <c r="B13" s="13"/>
      <c r="C13" s="13"/>
      <c r="D13" s="13"/>
      <c r="E13" s="14"/>
      <c r="F13" s="13" t="s">
        <v>6</v>
      </c>
      <c r="G13" s="13"/>
      <c r="H13" s="13"/>
      <c r="I13" s="13"/>
      <c r="J13" s="13"/>
      <c r="K13" s="14"/>
      <c r="L13" s="14"/>
      <c r="M13" s="14"/>
      <c r="N13" s="14"/>
      <c r="O13" s="14"/>
      <c r="P13" s="14"/>
      <c r="Q13" s="15"/>
    </row>
    <row r="14" spans="1:17" x14ac:dyDescent="0.25">
      <c r="A14" s="1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5.5" x14ac:dyDescent="0.25">
      <c r="A15" s="17" t="s">
        <v>7</v>
      </c>
      <c r="B15" s="18" t="s">
        <v>8</v>
      </c>
      <c r="C15" s="18" t="s">
        <v>9</v>
      </c>
      <c r="D15" s="18" t="s">
        <v>10</v>
      </c>
      <c r="E15" s="1"/>
      <c r="F15" s="19" t="s">
        <v>11</v>
      </c>
      <c r="G15" s="20" t="s">
        <v>12</v>
      </c>
      <c r="H15" s="18" t="s">
        <v>9</v>
      </c>
      <c r="I15" s="18" t="s">
        <v>10</v>
      </c>
      <c r="J15" s="18" t="s">
        <v>8</v>
      </c>
      <c r="K15" s="1"/>
      <c r="L15" s="1"/>
      <c r="M15" s="1"/>
      <c r="N15" s="1"/>
      <c r="O15" s="1"/>
      <c r="P15" s="1"/>
      <c r="Q15" s="1"/>
    </row>
    <row r="16" spans="1:17" x14ac:dyDescent="0.25">
      <c r="A16" s="21" t="s">
        <v>13</v>
      </c>
      <c r="B16" s="22">
        <f t="shared" ref="B16:B27" si="0">SUM(C16:D16)</f>
        <v>18466</v>
      </c>
      <c r="C16" s="23">
        <v>15856</v>
      </c>
      <c r="D16" s="23">
        <v>2610</v>
      </c>
      <c r="E16" s="24"/>
      <c r="F16" s="25" t="s">
        <v>14</v>
      </c>
      <c r="G16" s="22">
        <v>240</v>
      </c>
      <c r="H16" s="23">
        <v>20057</v>
      </c>
      <c r="I16" s="23">
        <v>3464</v>
      </c>
      <c r="J16" s="22">
        <f>I16+H16</f>
        <v>23521</v>
      </c>
      <c r="K16" s="26"/>
      <c r="L16" s="26"/>
      <c r="M16" s="26"/>
      <c r="N16" s="26"/>
      <c r="O16" s="26"/>
      <c r="P16" s="26"/>
      <c r="Q16" s="26"/>
    </row>
    <row r="17" spans="1:17" x14ac:dyDescent="0.25">
      <c r="A17" s="27" t="s">
        <v>15</v>
      </c>
      <c r="B17" s="22">
        <f t="shared" si="0"/>
        <v>17181</v>
      </c>
      <c r="C17" s="23">
        <v>14693</v>
      </c>
      <c r="D17" s="23">
        <v>2488</v>
      </c>
      <c r="E17" s="24"/>
      <c r="F17" s="28" t="s">
        <v>16</v>
      </c>
      <c r="G17" s="22">
        <v>5</v>
      </c>
      <c r="H17" s="23">
        <v>3059</v>
      </c>
      <c r="I17" s="23">
        <v>704</v>
      </c>
      <c r="J17" s="22">
        <f>I17+H17</f>
        <v>3763</v>
      </c>
      <c r="K17" s="26"/>
      <c r="L17" s="26"/>
      <c r="M17" s="26"/>
      <c r="N17" s="26"/>
      <c r="O17" s="26"/>
      <c r="P17" s="26"/>
      <c r="Q17" s="26"/>
    </row>
    <row r="18" spans="1:17" x14ac:dyDescent="0.25">
      <c r="A18" s="27" t="s">
        <v>17</v>
      </c>
      <c r="B18" s="22">
        <f t="shared" si="0"/>
        <v>7970</v>
      </c>
      <c r="C18" s="23">
        <v>6919</v>
      </c>
      <c r="D18" s="23">
        <v>1051</v>
      </c>
      <c r="E18" s="24"/>
      <c r="F18" s="28" t="s">
        <v>18</v>
      </c>
      <c r="G18" s="22">
        <v>155</v>
      </c>
      <c r="H18" s="23">
        <v>29449</v>
      </c>
      <c r="I18" s="23">
        <v>4765</v>
      </c>
      <c r="J18" s="22">
        <f>I18+H18</f>
        <v>34214</v>
      </c>
      <c r="K18" s="26"/>
      <c r="L18" s="26"/>
      <c r="M18" s="26"/>
      <c r="N18" s="26"/>
      <c r="O18" s="26"/>
      <c r="P18" s="26"/>
      <c r="Q18" s="26"/>
    </row>
    <row r="19" spans="1:17" x14ac:dyDescent="0.25">
      <c r="A19" s="27" t="s">
        <v>19</v>
      </c>
      <c r="B19" s="22">
        <f t="shared" si="0"/>
        <v>0</v>
      </c>
      <c r="C19" s="23">
        <v>0</v>
      </c>
      <c r="D19" s="23">
        <v>0</v>
      </c>
      <c r="E19" s="24"/>
      <c r="F19" s="29" t="s">
        <v>20</v>
      </c>
      <c r="G19" s="30">
        <v>1</v>
      </c>
      <c r="H19" s="31">
        <v>187</v>
      </c>
      <c r="I19" s="31">
        <v>20</v>
      </c>
      <c r="J19" s="30">
        <f>I19+H19</f>
        <v>207</v>
      </c>
      <c r="K19" s="26"/>
      <c r="L19" s="26"/>
      <c r="M19" s="26"/>
      <c r="N19" s="26"/>
      <c r="O19" s="26"/>
      <c r="P19" s="26"/>
      <c r="Q19" s="26"/>
    </row>
    <row r="20" spans="1:17" x14ac:dyDescent="0.25">
      <c r="A20" s="27" t="s">
        <v>21</v>
      </c>
      <c r="B20" s="22">
        <f t="shared" si="0"/>
        <v>0</v>
      </c>
      <c r="C20" s="23">
        <v>0</v>
      </c>
      <c r="D20" s="23">
        <v>0</v>
      </c>
      <c r="E20" s="24"/>
      <c r="F20" s="17" t="s">
        <v>8</v>
      </c>
      <c r="G20" s="32">
        <f>SUM(G16:G19)</f>
        <v>401</v>
      </c>
      <c r="H20" s="32">
        <f>SUM(H16:H19)</f>
        <v>52752</v>
      </c>
      <c r="I20" s="32">
        <f>SUM(I16:I19)</f>
        <v>8953</v>
      </c>
      <c r="J20" s="32">
        <f>SUM(J16:J19)</f>
        <v>61705</v>
      </c>
      <c r="K20" s="26"/>
      <c r="L20" s="26"/>
      <c r="M20" s="26"/>
      <c r="N20" s="26"/>
      <c r="O20" s="26"/>
      <c r="P20" s="26"/>
      <c r="Q20" s="26"/>
    </row>
    <row r="21" spans="1:17" x14ac:dyDescent="0.25">
      <c r="A21" s="27" t="s">
        <v>22</v>
      </c>
      <c r="B21" s="22">
        <f t="shared" si="0"/>
        <v>0</v>
      </c>
      <c r="C21" s="23">
        <v>0</v>
      </c>
      <c r="D21" s="23">
        <v>0</v>
      </c>
      <c r="E21" s="24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5">
      <c r="A22" s="27" t="s">
        <v>23</v>
      </c>
      <c r="B22" s="22">
        <f t="shared" si="0"/>
        <v>5607</v>
      </c>
      <c r="C22" s="23">
        <v>4823</v>
      </c>
      <c r="D22" s="23">
        <v>784</v>
      </c>
      <c r="E22" s="24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5">
      <c r="A23" s="27" t="s">
        <v>24</v>
      </c>
      <c r="B23" s="22">
        <f t="shared" si="0"/>
        <v>4899</v>
      </c>
      <c r="C23" s="23">
        <v>4101</v>
      </c>
      <c r="D23" s="23">
        <v>798</v>
      </c>
      <c r="E23" s="2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7" x14ac:dyDescent="0.25">
      <c r="A24" s="27" t="s">
        <v>25</v>
      </c>
      <c r="B24" s="22">
        <f t="shared" si="0"/>
        <v>7582</v>
      </c>
      <c r="C24" s="23">
        <v>6360</v>
      </c>
      <c r="D24" s="23">
        <v>1222</v>
      </c>
      <c r="E24" s="24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</row>
    <row r="25" spans="1:17" hidden="1" x14ac:dyDescent="0.25">
      <c r="A25" s="27" t="s">
        <v>26</v>
      </c>
      <c r="B25" s="22">
        <f t="shared" si="0"/>
        <v>0</v>
      </c>
      <c r="C25" s="23"/>
      <c r="D25" s="23"/>
      <c r="E25" s="24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</row>
    <row r="26" spans="1:17" hidden="1" x14ac:dyDescent="0.25">
      <c r="A26" s="27" t="s">
        <v>27</v>
      </c>
      <c r="B26" s="22">
        <f t="shared" si="0"/>
        <v>0</v>
      </c>
      <c r="C26" s="23"/>
      <c r="D26" s="23"/>
      <c r="E26" s="24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1:17" hidden="1" x14ac:dyDescent="0.25">
      <c r="A27" s="27" t="s">
        <v>28</v>
      </c>
      <c r="B27" s="22">
        <f t="shared" si="0"/>
        <v>0</v>
      </c>
      <c r="C27" s="23"/>
      <c r="D27" s="23"/>
      <c r="E27" s="24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</row>
    <row r="28" spans="1:17" x14ac:dyDescent="0.25">
      <c r="A28" s="17" t="s">
        <v>8</v>
      </c>
      <c r="B28" s="32">
        <f>SUM(B16:B27)</f>
        <v>61705</v>
      </c>
      <c r="C28" s="32">
        <f>SUM(C16:C27)</f>
        <v>52752</v>
      </c>
      <c r="D28" s="32">
        <f>SUM(D16:D27)</f>
        <v>8953</v>
      </c>
      <c r="E28" s="26"/>
      <c r="F28" s="33"/>
      <c r="G28" s="33"/>
      <c r="H28" s="33"/>
      <c r="I28" s="33"/>
      <c r="J28" s="33"/>
      <c r="K28" s="26"/>
      <c r="L28" s="26"/>
      <c r="M28" s="26"/>
      <c r="N28" s="26"/>
      <c r="O28" s="26"/>
      <c r="P28" s="26"/>
      <c r="Q28" s="26"/>
    </row>
    <row r="29" spans="1:17" ht="15.75" thickBot="1" x14ac:dyDescent="0.3">
      <c r="A29" s="34" t="s">
        <v>29</v>
      </c>
      <c r="B29" s="35">
        <f>B28/$B28</f>
        <v>1</v>
      </c>
      <c r="C29" s="36">
        <f>C28/$B28</f>
        <v>0.8549064095292116</v>
      </c>
      <c r="D29" s="36">
        <f>D28/$B28</f>
        <v>0.14509359047078843</v>
      </c>
      <c r="E29" s="1"/>
      <c r="F29" s="33"/>
      <c r="G29" s="33"/>
      <c r="H29" s="33"/>
      <c r="I29" s="33"/>
      <c r="J29" s="33"/>
      <c r="K29" s="1"/>
      <c r="L29" s="1"/>
      <c r="M29" s="1"/>
      <c r="N29" s="1"/>
      <c r="O29" s="1"/>
      <c r="P29" s="1"/>
      <c r="Q29" s="1"/>
    </row>
    <row r="30" spans="1:17" x14ac:dyDescent="0.25">
      <c r="A30" s="37"/>
      <c r="B30" s="38"/>
      <c r="C30" s="38"/>
      <c r="D30" s="38"/>
      <c r="E30" s="39"/>
      <c r="F30" s="33"/>
      <c r="G30" s="33"/>
      <c r="H30" s="33"/>
      <c r="I30" s="33"/>
      <c r="J30" s="33"/>
      <c r="K30" s="39"/>
      <c r="L30" s="1"/>
      <c r="M30" s="1"/>
      <c r="N30" s="1"/>
      <c r="O30" s="1"/>
      <c r="P30" s="1"/>
      <c r="Q30" s="1"/>
    </row>
    <row r="31" spans="1:17" x14ac:dyDescent="0.25">
      <c r="A31" s="37"/>
      <c r="B31" s="38"/>
      <c r="C31" s="38"/>
      <c r="D31" s="38"/>
      <c r="E31" s="39"/>
      <c r="F31" s="33"/>
      <c r="G31" s="33"/>
      <c r="H31" s="33"/>
      <c r="I31" s="33"/>
      <c r="J31" s="33"/>
      <c r="K31" s="39"/>
      <c r="L31" s="1"/>
      <c r="M31" s="1"/>
      <c r="N31" s="1"/>
      <c r="O31" s="1"/>
      <c r="P31" s="1"/>
      <c r="Q31" s="1"/>
    </row>
    <row r="32" spans="1:17" hidden="1" x14ac:dyDescent="0.25">
      <c r="A32" s="37"/>
      <c r="B32" s="38"/>
      <c r="C32" s="38"/>
      <c r="D32" s="38"/>
      <c r="E32" s="39"/>
      <c r="F32" s="1"/>
      <c r="G32" s="1"/>
      <c r="H32" s="1"/>
      <c r="I32" s="1"/>
      <c r="J32" s="1"/>
      <c r="K32" s="39"/>
      <c r="L32" s="1"/>
      <c r="M32" s="1"/>
      <c r="N32" s="1"/>
      <c r="O32" s="1"/>
      <c r="P32" s="1"/>
      <c r="Q32" s="1"/>
    </row>
    <row r="33" spans="1:17" hidden="1" x14ac:dyDescent="0.25">
      <c r="A33" s="37"/>
      <c r="B33" s="38"/>
      <c r="C33" s="38"/>
      <c r="D33" s="38"/>
      <c r="E33" s="39"/>
      <c r="F33" s="1"/>
      <c r="G33" s="1"/>
      <c r="H33" s="1"/>
      <c r="I33" s="1"/>
      <c r="J33" s="1"/>
      <c r="K33" s="39"/>
      <c r="L33" s="1"/>
      <c r="M33" s="1"/>
      <c r="N33" s="1"/>
      <c r="O33" s="1"/>
      <c r="P33" s="1"/>
      <c r="Q33" s="1"/>
    </row>
    <row r="34" spans="1:17" hidden="1" x14ac:dyDescent="0.25">
      <c r="A34" s="37"/>
      <c r="B34" s="38"/>
      <c r="C34" s="38"/>
      <c r="D34" s="38"/>
      <c r="E34" s="39"/>
      <c r="F34" s="1"/>
      <c r="G34" s="1"/>
      <c r="H34" s="1"/>
      <c r="I34" s="1"/>
      <c r="J34" s="1"/>
      <c r="K34" s="39"/>
      <c r="L34" s="1"/>
      <c r="M34" s="1"/>
      <c r="N34" s="1"/>
      <c r="O34" s="1"/>
      <c r="P34" s="1"/>
      <c r="Q34" s="1"/>
    </row>
    <row r="35" spans="1:17" hidden="1" x14ac:dyDescent="0.25">
      <c r="A35" s="37"/>
      <c r="B35" s="38"/>
      <c r="C35" s="38"/>
      <c r="D35" s="38"/>
      <c r="E35" s="39"/>
      <c r="F35" s="1"/>
      <c r="G35" s="1"/>
      <c r="H35" s="1"/>
      <c r="I35" s="1"/>
      <c r="J35" s="1"/>
      <c r="K35" s="39"/>
      <c r="L35" s="1"/>
      <c r="M35" s="1"/>
      <c r="N35" s="1"/>
      <c r="O35" s="1"/>
      <c r="P35" s="1"/>
      <c r="Q35" s="1"/>
    </row>
    <row r="36" spans="1:17" hidden="1" x14ac:dyDescent="0.25">
      <c r="A36" s="37"/>
      <c r="B36" s="38"/>
      <c r="C36" s="38"/>
      <c r="D36" s="38"/>
      <c r="E36" s="39"/>
      <c r="F36" s="1"/>
      <c r="G36" s="1"/>
      <c r="H36" s="1"/>
      <c r="I36" s="1"/>
      <c r="J36" s="1"/>
      <c r="K36" s="39"/>
      <c r="L36" s="1"/>
      <c r="M36" s="1"/>
      <c r="N36" s="1"/>
      <c r="O36" s="1"/>
      <c r="P36" s="1"/>
      <c r="Q36" s="1"/>
    </row>
    <row r="37" spans="1:17" hidden="1" x14ac:dyDescent="0.25">
      <c r="A37" s="37"/>
      <c r="B37" s="38"/>
      <c r="C37" s="38"/>
      <c r="D37" s="38"/>
      <c r="E37" s="39"/>
      <c r="F37" s="1"/>
      <c r="G37" s="1"/>
      <c r="H37" s="1"/>
      <c r="I37" s="1"/>
      <c r="J37" s="1"/>
      <c r="K37" s="39"/>
      <c r="L37" s="1"/>
      <c r="M37" s="1"/>
      <c r="N37" s="1"/>
      <c r="O37" s="1"/>
      <c r="P37" s="1"/>
      <c r="Q37" s="1"/>
    </row>
    <row r="38" spans="1:17" hidden="1" x14ac:dyDescent="0.25">
      <c r="A38" s="37"/>
      <c r="B38" s="38"/>
      <c r="C38" s="38"/>
      <c r="D38" s="38"/>
      <c r="E38" s="39"/>
      <c r="F38" s="1"/>
      <c r="G38" s="1"/>
      <c r="H38" s="1"/>
      <c r="I38" s="1"/>
      <c r="J38" s="1"/>
      <c r="K38" s="39"/>
      <c r="L38" s="1"/>
      <c r="M38" s="1"/>
      <c r="N38" s="1"/>
      <c r="O38" s="1"/>
      <c r="P38" s="1"/>
      <c r="Q38" s="1"/>
    </row>
    <row r="39" spans="1:17" hidden="1" x14ac:dyDescent="0.25">
      <c r="A39" s="37"/>
      <c r="B39" s="38"/>
      <c r="C39" s="38"/>
      <c r="D39" s="38"/>
      <c r="E39" s="39"/>
      <c r="F39" s="1"/>
      <c r="G39" s="1"/>
      <c r="H39" s="1"/>
      <c r="I39" s="1"/>
      <c r="J39" s="1"/>
      <c r="K39" s="39"/>
      <c r="L39" s="1"/>
      <c r="M39" s="1"/>
      <c r="N39" s="1"/>
      <c r="O39" s="1"/>
      <c r="P39" s="1"/>
      <c r="Q39" s="1"/>
    </row>
    <row r="40" spans="1:17" hidden="1" x14ac:dyDescent="0.25">
      <c r="A40" s="37"/>
      <c r="B40" s="38"/>
      <c r="C40" s="38"/>
      <c r="D40" s="38"/>
      <c r="E40" s="39"/>
      <c r="F40" s="1"/>
      <c r="G40" s="1"/>
      <c r="H40" s="1"/>
      <c r="I40" s="1"/>
      <c r="J40" s="1"/>
      <c r="K40" s="39"/>
      <c r="L40" s="1"/>
      <c r="M40" s="1"/>
      <c r="N40" s="1"/>
      <c r="O40" s="1"/>
      <c r="P40" s="1"/>
      <c r="Q40" s="1"/>
    </row>
    <row r="41" spans="1:17" hidden="1" x14ac:dyDescent="0.25">
      <c r="A41" s="37"/>
      <c r="B41" s="38"/>
      <c r="C41" s="38"/>
      <c r="D41" s="38"/>
      <c r="E41" s="39"/>
      <c r="F41" s="1"/>
      <c r="G41" s="1"/>
      <c r="H41" s="1"/>
      <c r="I41" s="1"/>
      <c r="J41" s="1"/>
      <c r="K41" s="39"/>
      <c r="L41" s="1"/>
      <c r="M41" s="1"/>
      <c r="N41" s="1"/>
      <c r="O41" s="1"/>
      <c r="P41" s="1"/>
      <c r="Q41" s="1"/>
    </row>
    <row r="42" spans="1:17" x14ac:dyDescent="0.25">
      <c r="A42" s="37"/>
      <c r="B42" s="38"/>
      <c r="C42" s="38"/>
      <c r="D42" s="38"/>
      <c r="E42" s="39"/>
      <c r="F42" s="1"/>
      <c r="G42" s="1"/>
      <c r="H42" s="1"/>
      <c r="I42" s="1"/>
      <c r="J42" s="1"/>
      <c r="K42" s="39"/>
      <c r="L42" s="1"/>
      <c r="M42" s="1"/>
      <c r="N42" s="1"/>
      <c r="O42" s="1"/>
      <c r="P42" s="1"/>
      <c r="Q42" s="1"/>
    </row>
    <row r="43" spans="1:17" ht="16.5" thickBot="1" x14ac:dyDescent="0.3">
      <c r="A43" s="13" t="s">
        <v>30</v>
      </c>
      <c r="B43" s="40"/>
      <c r="C43" s="40"/>
      <c r="D43" s="40"/>
      <c r="E43" s="40"/>
      <c r="F43" s="40"/>
      <c r="G43" s="13"/>
      <c r="H43" s="15"/>
      <c r="I43" s="13" t="s">
        <v>31</v>
      </c>
      <c r="J43" s="40"/>
      <c r="K43" s="40"/>
      <c r="L43" s="40"/>
      <c r="M43" s="40"/>
      <c r="N43" s="40"/>
      <c r="O43" s="40"/>
      <c r="P43" s="40"/>
      <c r="Q43" s="40"/>
    </row>
    <row r="44" spans="1:17" ht="15.75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1"/>
    </row>
    <row r="45" spans="1:17" ht="26.25" customHeight="1" x14ac:dyDescent="0.25">
      <c r="A45" s="17" t="s">
        <v>7</v>
      </c>
      <c r="B45" s="18" t="s">
        <v>8</v>
      </c>
      <c r="C45" s="42" t="s">
        <v>32</v>
      </c>
      <c r="D45" s="42" t="s">
        <v>33</v>
      </c>
      <c r="E45" s="42" t="s">
        <v>34</v>
      </c>
      <c r="F45" s="42" t="s">
        <v>35</v>
      </c>
      <c r="G45" s="42" t="s">
        <v>36</v>
      </c>
      <c r="H45" s="43"/>
      <c r="I45" s="44" t="s">
        <v>37</v>
      </c>
      <c r="J45" s="44"/>
      <c r="K45" s="18" t="s">
        <v>38</v>
      </c>
      <c r="L45" s="18" t="s">
        <v>29</v>
      </c>
      <c r="M45" s="45"/>
      <c r="N45" s="1"/>
      <c r="O45" s="1"/>
      <c r="P45" s="1"/>
      <c r="Q45" s="1"/>
    </row>
    <row r="46" spans="1:17" x14ac:dyDescent="0.25">
      <c r="A46" s="21" t="s">
        <v>13</v>
      </c>
      <c r="B46" s="22">
        <f t="shared" ref="B46:B57" si="1">C46+D46+E46+F46+G46</f>
        <v>18466</v>
      </c>
      <c r="C46" s="23">
        <v>14207</v>
      </c>
      <c r="D46" s="23">
        <v>1614</v>
      </c>
      <c r="E46" s="23">
        <v>2007</v>
      </c>
      <c r="F46" s="23">
        <v>605</v>
      </c>
      <c r="G46" s="23">
        <v>33</v>
      </c>
      <c r="H46" s="46"/>
      <c r="I46" s="21" t="s">
        <v>39</v>
      </c>
      <c r="J46" s="21"/>
      <c r="K46" s="22">
        <v>13492</v>
      </c>
      <c r="L46" s="47">
        <f>K46/K48</f>
        <v>0.2186532695891743</v>
      </c>
      <c r="M46" s="45"/>
      <c r="N46" s="26"/>
      <c r="O46" s="26"/>
      <c r="P46" s="26"/>
      <c r="Q46" s="26"/>
    </row>
    <row r="47" spans="1:17" x14ac:dyDescent="0.25">
      <c r="A47" s="27" t="s">
        <v>15</v>
      </c>
      <c r="B47" s="22">
        <f t="shared" si="1"/>
        <v>17181</v>
      </c>
      <c r="C47" s="23">
        <v>13153</v>
      </c>
      <c r="D47" s="23">
        <v>1702</v>
      </c>
      <c r="E47" s="23">
        <v>1741</v>
      </c>
      <c r="F47" s="23">
        <v>542</v>
      </c>
      <c r="G47" s="23">
        <v>43</v>
      </c>
      <c r="H47" s="48"/>
      <c r="I47" s="49" t="s">
        <v>40</v>
      </c>
      <c r="J47" s="49"/>
      <c r="K47" s="30">
        <v>48213</v>
      </c>
      <c r="L47" s="50">
        <f>K47/K48</f>
        <v>0.7813467304108257</v>
      </c>
      <c r="M47" s="45"/>
      <c r="N47" s="26"/>
      <c r="O47" s="26"/>
      <c r="P47" s="26"/>
      <c r="Q47" s="26"/>
    </row>
    <row r="48" spans="1:17" x14ac:dyDescent="0.25">
      <c r="A48" s="27" t="s">
        <v>17</v>
      </c>
      <c r="B48" s="22">
        <f t="shared" si="1"/>
        <v>7970</v>
      </c>
      <c r="C48" s="23">
        <v>6124</v>
      </c>
      <c r="D48" s="23">
        <v>754</v>
      </c>
      <c r="E48" s="23">
        <v>846</v>
      </c>
      <c r="F48" s="23">
        <v>239</v>
      </c>
      <c r="G48" s="23">
        <v>7</v>
      </c>
      <c r="H48" s="48"/>
      <c r="I48" s="17" t="s">
        <v>8</v>
      </c>
      <c r="J48" s="17"/>
      <c r="K48" s="32">
        <f>K46+K47</f>
        <v>61705</v>
      </c>
      <c r="L48" s="51">
        <f>L46+L47</f>
        <v>1</v>
      </c>
      <c r="M48" s="45"/>
      <c r="N48" s="26"/>
      <c r="O48" s="26"/>
      <c r="P48" s="26"/>
      <c r="Q48" s="26"/>
    </row>
    <row r="49" spans="1:17" x14ac:dyDescent="0.25">
      <c r="A49" s="27" t="s">
        <v>19</v>
      </c>
      <c r="B49" s="22">
        <f t="shared" si="1"/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48"/>
      <c r="I49" s="26"/>
      <c r="J49" s="26"/>
      <c r="K49" s="26"/>
      <c r="L49" s="26"/>
      <c r="M49" s="45"/>
      <c r="N49" s="26"/>
      <c r="O49" s="26"/>
      <c r="P49" s="26"/>
      <c r="Q49" s="26"/>
    </row>
    <row r="50" spans="1:17" x14ac:dyDescent="0.25">
      <c r="A50" s="27" t="s">
        <v>21</v>
      </c>
      <c r="B50" s="22">
        <f t="shared" si="1"/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48"/>
      <c r="I50" s="26"/>
      <c r="J50" s="26"/>
      <c r="K50" s="26"/>
      <c r="L50" s="26"/>
      <c r="M50" s="45"/>
      <c r="N50" s="52"/>
      <c r="O50" s="53"/>
      <c r="P50" s="26"/>
      <c r="Q50" s="26"/>
    </row>
    <row r="51" spans="1:17" x14ac:dyDescent="0.25">
      <c r="A51" s="27" t="s">
        <v>22</v>
      </c>
      <c r="B51" s="22">
        <f t="shared" si="1"/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48"/>
      <c r="I51" s="26"/>
      <c r="J51" s="26"/>
      <c r="K51" s="26"/>
      <c r="L51" s="26"/>
      <c r="M51" s="45"/>
      <c r="N51" s="52"/>
      <c r="O51" s="53"/>
      <c r="P51" s="26"/>
      <c r="Q51" s="26"/>
    </row>
    <row r="52" spans="1:17" x14ac:dyDescent="0.25">
      <c r="A52" s="27" t="s">
        <v>23</v>
      </c>
      <c r="B52" s="22">
        <f t="shared" si="1"/>
        <v>5607</v>
      </c>
      <c r="C52" s="23">
        <v>4349</v>
      </c>
      <c r="D52" s="23">
        <v>542</v>
      </c>
      <c r="E52" s="23">
        <v>608</v>
      </c>
      <c r="F52" s="23">
        <v>101</v>
      </c>
      <c r="G52" s="23">
        <v>7</v>
      </c>
      <c r="H52" s="48"/>
      <c r="I52" s="26"/>
      <c r="J52" s="26"/>
      <c r="K52" s="26"/>
      <c r="L52" s="26"/>
      <c r="M52" s="45"/>
      <c r="N52" s="52"/>
      <c r="O52" s="53"/>
      <c r="P52" s="26"/>
      <c r="Q52" s="26"/>
    </row>
    <row r="53" spans="1:17" x14ac:dyDescent="0.25">
      <c r="A53" s="27" t="s">
        <v>24</v>
      </c>
      <c r="B53" s="22">
        <f t="shared" si="1"/>
        <v>4899</v>
      </c>
      <c r="C53" s="23">
        <v>3620</v>
      </c>
      <c r="D53" s="23">
        <v>588</v>
      </c>
      <c r="E53" s="23">
        <v>413</v>
      </c>
      <c r="F53" s="23">
        <v>254</v>
      </c>
      <c r="G53" s="23">
        <v>24</v>
      </c>
      <c r="H53" s="48"/>
      <c r="I53" s="26"/>
      <c r="J53" s="26"/>
      <c r="K53" s="26"/>
      <c r="L53" s="26"/>
      <c r="M53" s="45"/>
      <c r="N53" s="52"/>
      <c r="O53" s="53"/>
      <c r="P53" s="26"/>
      <c r="Q53" s="26"/>
    </row>
    <row r="54" spans="1:17" x14ac:dyDescent="0.25">
      <c r="A54" s="27" t="s">
        <v>25</v>
      </c>
      <c r="B54" s="22">
        <f>C54+D54+E54+F54+G54</f>
        <v>7582</v>
      </c>
      <c r="C54" s="23">
        <v>5592</v>
      </c>
      <c r="D54" s="23">
        <v>945</v>
      </c>
      <c r="E54" s="23">
        <v>713</v>
      </c>
      <c r="F54" s="23">
        <v>307</v>
      </c>
      <c r="G54" s="23">
        <v>25</v>
      </c>
      <c r="H54" s="48"/>
      <c r="I54" s="26"/>
      <c r="J54" s="26"/>
      <c r="K54" s="26"/>
      <c r="L54" s="26"/>
      <c r="M54" s="45"/>
      <c r="N54" s="52"/>
      <c r="O54" s="53"/>
      <c r="P54" s="26"/>
      <c r="Q54" s="26"/>
    </row>
    <row r="55" spans="1:17" hidden="1" x14ac:dyDescent="0.25">
      <c r="A55" s="27" t="s">
        <v>26</v>
      </c>
      <c r="B55" s="22">
        <f t="shared" si="1"/>
        <v>0</v>
      </c>
      <c r="C55" s="23"/>
      <c r="D55" s="23"/>
      <c r="E55" s="23"/>
      <c r="F55" s="23"/>
      <c r="G55" s="23"/>
      <c r="H55" s="48"/>
      <c r="I55" s="26"/>
      <c r="J55" s="26"/>
      <c r="K55" s="26"/>
      <c r="L55" s="26"/>
      <c r="M55" s="45"/>
      <c r="N55" s="52"/>
      <c r="O55" s="53"/>
      <c r="P55" s="26"/>
      <c r="Q55" s="26"/>
    </row>
    <row r="56" spans="1:17" hidden="1" x14ac:dyDescent="0.25">
      <c r="A56" s="27" t="s">
        <v>27</v>
      </c>
      <c r="B56" s="22">
        <f t="shared" si="1"/>
        <v>0</v>
      </c>
      <c r="C56" s="23"/>
      <c r="D56" s="23"/>
      <c r="E56" s="23"/>
      <c r="F56" s="23"/>
      <c r="G56" s="23"/>
      <c r="H56" s="48"/>
      <c r="I56" s="26"/>
      <c r="J56" s="26"/>
      <c r="K56" s="26"/>
      <c r="L56" s="26"/>
      <c r="M56" s="45"/>
      <c r="N56" s="52"/>
      <c r="O56" s="53"/>
      <c r="P56" s="26"/>
      <c r="Q56" s="26"/>
    </row>
    <row r="57" spans="1:17" hidden="1" x14ac:dyDescent="0.25">
      <c r="A57" s="49" t="s">
        <v>28</v>
      </c>
      <c r="B57" s="30">
        <f t="shared" si="1"/>
        <v>0</v>
      </c>
      <c r="C57" s="31"/>
      <c r="D57" s="31"/>
      <c r="E57" s="31"/>
      <c r="F57" s="31"/>
      <c r="G57" s="31"/>
      <c r="H57" s="48"/>
      <c r="I57" s="26"/>
      <c r="J57" s="26"/>
      <c r="K57" s="26"/>
      <c r="L57" s="26"/>
      <c r="M57" s="45"/>
      <c r="N57" s="52"/>
      <c r="O57" s="53"/>
      <c r="P57" s="26"/>
      <c r="Q57" s="26"/>
    </row>
    <row r="58" spans="1:17" x14ac:dyDescent="0.25">
      <c r="A58" s="17" t="s">
        <v>8</v>
      </c>
      <c r="B58" s="32">
        <f>SUM(B46:B57)</f>
        <v>61705</v>
      </c>
      <c r="C58" s="32">
        <f t="shared" ref="C58:G58" si="2">SUM(C46:C57)</f>
        <v>47045</v>
      </c>
      <c r="D58" s="32">
        <f t="shared" si="2"/>
        <v>6145</v>
      </c>
      <c r="E58" s="32">
        <f t="shared" si="2"/>
        <v>6328</v>
      </c>
      <c r="F58" s="32">
        <f t="shared" si="2"/>
        <v>2048</v>
      </c>
      <c r="G58" s="32">
        <f t="shared" si="2"/>
        <v>139</v>
      </c>
      <c r="H58" s="46"/>
      <c r="I58" s="33"/>
      <c r="J58" s="33"/>
      <c r="K58" s="33"/>
      <c r="L58" s="33"/>
      <c r="M58" s="16"/>
      <c r="N58" s="54"/>
      <c r="O58" s="54"/>
      <c r="P58" s="26"/>
      <c r="Q58" s="26"/>
    </row>
    <row r="59" spans="1:17" ht="15.75" thickBot="1" x14ac:dyDescent="0.3">
      <c r="A59" s="55" t="s">
        <v>29</v>
      </c>
      <c r="B59" s="56">
        <f t="shared" ref="B59:G59" si="3">B58/$B58</f>
        <v>1</v>
      </c>
      <c r="C59" s="56">
        <f t="shared" si="3"/>
        <v>0.76241795640547771</v>
      </c>
      <c r="D59" s="56">
        <f t="shared" si="3"/>
        <v>9.9586743375739403E-2</v>
      </c>
      <c r="E59" s="56">
        <f t="shared" si="3"/>
        <v>0.10255246738513897</v>
      </c>
      <c r="F59" s="56">
        <f t="shared" si="3"/>
        <v>3.3190179077870516E-2</v>
      </c>
      <c r="G59" s="56">
        <f t="shared" si="3"/>
        <v>2.2526537557734381E-3</v>
      </c>
      <c r="H59" s="46"/>
      <c r="I59" s="33"/>
      <c r="J59" s="33"/>
      <c r="K59" s="33"/>
      <c r="L59" s="33"/>
      <c r="M59" s="1"/>
      <c r="N59" s="1"/>
      <c r="O59" s="1"/>
      <c r="P59" s="54"/>
      <c r="Q59" s="1"/>
    </row>
    <row r="60" spans="1:17" x14ac:dyDescent="0.25">
      <c r="A60" s="16"/>
      <c r="B60" s="57"/>
      <c r="C60" s="57"/>
      <c r="D60" s="57"/>
      <c r="E60" s="57"/>
      <c r="F60" s="1"/>
      <c r="G60" s="58"/>
      <c r="H60" s="58"/>
      <c r="I60" s="1"/>
      <c r="J60" s="1"/>
      <c r="K60" s="1"/>
      <c r="L60" s="1"/>
      <c r="M60" s="1"/>
      <c r="N60" s="1"/>
      <c r="O60" s="1"/>
      <c r="P60" s="54"/>
      <c r="Q60" s="1"/>
    </row>
    <row r="61" spans="1:17" x14ac:dyDescent="0.25">
      <c r="A61" s="16"/>
      <c r="B61" s="57"/>
      <c r="C61" s="57"/>
      <c r="D61" s="57"/>
      <c r="E61" s="57"/>
      <c r="F61" s="1"/>
      <c r="G61" s="58"/>
      <c r="H61" s="58"/>
      <c r="I61" s="1"/>
      <c r="J61" s="1"/>
      <c r="K61" s="1"/>
      <c r="L61" s="1"/>
      <c r="M61" s="1"/>
      <c r="N61" s="1"/>
      <c r="O61" s="1"/>
      <c r="P61" s="54"/>
      <c r="Q61" s="1"/>
    </row>
    <row r="62" spans="1:17" x14ac:dyDescent="0.25">
      <c r="A62" s="16"/>
      <c r="B62" s="57"/>
      <c r="C62" s="57"/>
      <c r="D62" s="57"/>
      <c r="E62" s="57"/>
      <c r="F62" s="1"/>
      <c r="G62" s="58"/>
      <c r="H62" s="58"/>
      <c r="I62" s="1"/>
      <c r="J62" s="1"/>
      <c r="K62" s="1"/>
      <c r="L62" s="1"/>
      <c r="M62" s="1"/>
      <c r="N62" s="1"/>
      <c r="O62" s="1"/>
      <c r="P62" s="54"/>
      <c r="Q62" s="1"/>
    </row>
    <row r="63" spans="1:17" x14ac:dyDescent="0.25">
      <c r="A63" s="16"/>
      <c r="B63" s="57"/>
      <c r="C63" s="57"/>
      <c r="D63" s="57"/>
      <c r="E63" s="57"/>
      <c r="F63" s="1"/>
      <c r="G63" s="58"/>
      <c r="H63" s="58"/>
      <c r="I63" s="1"/>
      <c r="J63" s="1"/>
      <c r="K63" s="1"/>
      <c r="L63" s="1"/>
      <c r="M63" s="1"/>
      <c r="N63" s="1"/>
      <c r="O63" s="1"/>
      <c r="P63" s="54"/>
      <c r="Q63" s="1"/>
    </row>
    <row r="64" spans="1:17" x14ac:dyDescent="0.25">
      <c r="A64" s="1"/>
      <c r="B64" s="1"/>
      <c r="C64" s="59"/>
      <c r="D64" s="59"/>
      <c r="E64" s="59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23.25" customHeight="1" x14ac:dyDescent="0.25">
      <c r="A65" s="1"/>
      <c r="B65" s="1"/>
      <c r="C65" s="59"/>
      <c r="D65" s="59"/>
      <c r="E65" s="59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25.5" customHeight="1" x14ac:dyDescent="0.25">
      <c r="A66" s="1"/>
      <c r="B66" s="1"/>
      <c r="C66" s="59"/>
      <c r="D66" s="59"/>
      <c r="E66" s="5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6.5" thickBot="1" x14ac:dyDescent="0.3">
      <c r="A67" s="60" t="s">
        <v>41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1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38.25" x14ac:dyDescent="0.25">
      <c r="A69" s="62" t="s">
        <v>42</v>
      </c>
      <c r="B69" s="18" t="s">
        <v>8</v>
      </c>
      <c r="C69" s="20" t="s">
        <v>43</v>
      </c>
      <c r="D69" s="20" t="s">
        <v>44</v>
      </c>
      <c r="E69" s="20" t="s">
        <v>45</v>
      </c>
      <c r="F69" s="20" t="s">
        <v>46</v>
      </c>
      <c r="G69" s="20" t="s">
        <v>47</v>
      </c>
      <c r="H69" s="20" t="s">
        <v>48</v>
      </c>
      <c r="I69" s="20" t="s">
        <v>49</v>
      </c>
      <c r="J69" s="20" t="s">
        <v>50</v>
      </c>
      <c r="K69" s="1"/>
      <c r="L69" s="1"/>
      <c r="M69" s="63" t="s">
        <v>51</v>
      </c>
      <c r="N69" s="63" t="s">
        <v>52</v>
      </c>
      <c r="O69" s="63" t="s">
        <v>53</v>
      </c>
      <c r="P69" s="63" t="s">
        <v>54</v>
      </c>
      <c r="Q69" s="1"/>
    </row>
    <row r="70" spans="1:17" x14ac:dyDescent="0.25">
      <c r="A70" s="64" t="s">
        <v>55</v>
      </c>
      <c r="B70" s="65">
        <f>SUM(C70:J70)</f>
        <v>312</v>
      </c>
      <c r="C70" s="23">
        <v>35</v>
      </c>
      <c r="D70" s="23">
        <v>27</v>
      </c>
      <c r="E70" s="23">
        <v>31</v>
      </c>
      <c r="F70" s="23">
        <v>21</v>
      </c>
      <c r="G70" s="23">
        <v>42</v>
      </c>
      <c r="H70" s="23">
        <v>33</v>
      </c>
      <c r="I70" s="23">
        <v>22</v>
      </c>
      <c r="J70" s="23">
        <v>101</v>
      </c>
      <c r="K70" s="1"/>
      <c r="L70" s="1"/>
      <c r="M70" s="63"/>
      <c r="N70" s="63"/>
      <c r="O70" s="63"/>
      <c r="P70" s="63"/>
      <c r="Q70" s="1"/>
    </row>
    <row r="71" spans="1:17" x14ac:dyDescent="0.25">
      <c r="A71" s="66" t="s">
        <v>56</v>
      </c>
      <c r="B71" s="67">
        <f>SUM(C71:J71)</f>
        <v>30358</v>
      </c>
      <c r="C71" s="23">
        <v>1885</v>
      </c>
      <c r="D71" s="23">
        <v>3449</v>
      </c>
      <c r="E71" s="23">
        <v>2918</v>
      </c>
      <c r="F71" s="23">
        <v>3418</v>
      </c>
      <c r="G71" s="23">
        <v>6355</v>
      </c>
      <c r="H71" s="23">
        <v>5624</v>
      </c>
      <c r="I71" s="23">
        <v>4023</v>
      </c>
      <c r="J71" s="23">
        <v>2686</v>
      </c>
      <c r="K71" s="1"/>
      <c r="L71" s="1" t="s">
        <v>56</v>
      </c>
      <c r="M71" s="53">
        <f>C71+D71</f>
        <v>5334</v>
      </c>
      <c r="N71" s="53">
        <f>E71</f>
        <v>2918</v>
      </c>
      <c r="O71" s="53">
        <f>F71+G71+H71+I71</f>
        <v>19420</v>
      </c>
      <c r="P71" s="53">
        <f>J71</f>
        <v>2686</v>
      </c>
      <c r="Q71" s="1"/>
    </row>
    <row r="72" spans="1:17" x14ac:dyDescent="0.25">
      <c r="A72" s="68" t="s">
        <v>57</v>
      </c>
      <c r="B72" s="67">
        <f>SUM(C72:J72)</f>
        <v>24142</v>
      </c>
      <c r="C72" s="23">
        <v>1139</v>
      </c>
      <c r="D72" s="23">
        <v>2001</v>
      </c>
      <c r="E72" s="23">
        <v>2427</v>
      </c>
      <c r="F72" s="23">
        <v>4957</v>
      </c>
      <c r="G72" s="23">
        <v>6253</v>
      </c>
      <c r="H72" s="23">
        <v>4058</v>
      </c>
      <c r="I72" s="23">
        <v>2077</v>
      </c>
      <c r="J72" s="23">
        <v>1230</v>
      </c>
      <c r="K72" s="1"/>
      <c r="L72" s="1" t="s">
        <v>57</v>
      </c>
      <c r="M72" s="53">
        <f>C72+D72</f>
        <v>3140</v>
      </c>
      <c r="N72" s="53">
        <f>E72</f>
        <v>2427</v>
      </c>
      <c r="O72" s="53">
        <f>F72+G72+H72+I72</f>
        <v>17345</v>
      </c>
      <c r="P72" s="53">
        <f>J72</f>
        <v>1230</v>
      </c>
      <c r="Q72" s="1"/>
    </row>
    <row r="73" spans="1:17" x14ac:dyDescent="0.25">
      <c r="A73" s="69" t="s">
        <v>58</v>
      </c>
      <c r="B73" s="30">
        <f>SUM(C73:J73)</f>
        <v>6893</v>
      </c>
      <c r="C73" s="70">
        <v>378</v>
      </c>
      <c r="D73" s="70">
        <v>1455</v>
      </c>
      <c r="E73" s="70">
        <v>2873</v>
      </c>
      <c r="F73" s="70">
        <v>1073</v>
      </c>
      <c r="G73" s="70">
        <v>592</v>
      </c>
      <c r="H73" s="70">
        <v>324</v>
      </c>
      <c r="I73" s="70">
        <v>139</v>
      </c>
      <c r="J73" s="70">
        <v>59</v>
      </c>
      <c r="K73" s="1"/>
      <c r="L73" s="1" t="s">
        <v>58</v>
      </c>
      <c r="M73" s="53">
        <f>C73+D73</f>
        <v>1833</v>
      </c>
      <c r="N73" s="53">
        <f>E73</f>
        <v>2873</v>
      </c>
      <c r="O73" s="53">
        <f>F73+G73+H73+I73</f>
        <v>2128</v>
      </c>
      <c r="P73" s="53">
        <f>J73</f>
        <v>59</v>
      </c>
      <c r="Q73" s="1"/>
    </row>
    <row r="74" spans="1:17" x14ac:dyDescent="0.25">
      <c r="A74" s="17" t="s">
        <v>8</v>
      </c>
      <c r="B74" s="32">
        <f t="shared" ref="B74:J74" si="4">SUM(B70:B73)</f>
        <v>61705</v>
      </c>
      <c r="C74" s="32">
        <f t="shared" si="4"/>
        <v>3437</v>
      </c>
      <c r="D74" s="32">
        <f t="shared" si="4"/>
        <v>6932</v>
      </c>
      <c r="E74" s="32">
        <f t="shared" si="4"/>
        <v>8249</v>
      </c>
      <c r="F74" s="32">
        <f t="shared" si="4"/>
        <v>9469</v>
      </c>
      <c r="G74" s="32">
        <f t="shared" si="4"/>
        <v>13242</v>
      </c>
      <c r="H74" s="32">
        <f t="shared" si="4"/>
        <v>10039</v>
      </c>
      <c r="I74" s="32">
        <f t="shared" si="4"/>
        <v>6261</v>
      </c>
      <c r="J74" s="32">
        <f t="shared" si="4"/>
        <v>4076</v>
      </c>
      <c r="K74" s="1"/>
      <c r="L74" s="1" t="s">
        <v>59</v>
      </c>
      <c r="M74" s="53">
        <f>C70+D70</f>
        <v>62</v>
      </c>
      <c r="N74" s="53">
        <f>E70</f>
        <v>31</v>
      </c>
      <c r="O74" s="53">
        <f>F70+G70+H70+I70</f>
        <v>118</v>
      </c>
      <c r="P74" s="53">
        <f>J70</f>
        <v>101</v>
      </c>
      <c r="Q74" s="1"/>
    </row>
    <row r="75" spans="1:17" ht="15.75" thickBot="1" x14ac:dyDescent="0.3">
      <c r="A75" s="34" t="s">
        <v>29</v>
      </c>
      <c r="B75" s="35">
        <f t="shared" ref="B75:J75" si="5">B74/$B74</f>
        <v>1</v>
      </c>
      <c r="C75" s="35">
        <f t="shared" si="5"/>
        <v>5.5700510493477025E-2</v>
      </c>
      <c r="D75" s="35">
        <f t="shared" si="5"/>
        <v>0.11234097723037031</v>
      </c>
      <c r="E75" s="35">
        <f t="shared" si="5"/>
        <v>0.13368446641277043</v>
      </c>
      <c r="F75" s="35">
        <f t="shared" si="5"/>
        <v>0.15345595980876753</v>
      </c>
      <c r="G75" s="35">
        <f t="shared" si="5"/>
        <v>0.21460173405720767</v>
      </c>
      <c r="H75" s="35">
        <f t="shared" si="5"/>
        <v>0.1626934608216514</v>
      </c>
      <c r="I75" s="35">
        <f t="shared" si="5"/>
        <v>0.10146665586257192</v>
      </c>
      <c r="J75" s="35">
        <f t="shared" si="5"/>
        <v>6.6056235313183692E-2</v>
      </c>
      <c r="K75" s="39"/>
      <c r="L75" s="39"/>
      <c r="M75" s="53">
        <f>SUM(M71:M74)</f>
        <v>10369</v>
      </c>
      <c r="N75" s="53">
        <f>SUM(N71:N74)</f>
        <v>8249</v>
      </c>
      <c r="O75" s="53">
        <f>SUM(O71:O74)</f>
        <v>39011</v>
      </c>
      <c r="P75" s="53">
        <f>SUM(P71:P74)</f>
        <v>4076</v>
      </c>
      <c r="Q75" s="39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6.5" thickBot="1" x14ac:dyDescent="0.3">
      <c r="A77" s="71" t="s">
        <v>60</v>
      </c>
      <c r="B77" s="71"/>
      <c r="C77" s="71"/>
      <c r="D77" s="71"/>
      <c r="E77" s="71"/>
      <c r="F77" s="72"/>
      <c r="G77" s="72"/>
      <c r="H77" s="72"/>
      <c r="I77" s="72"/>
      <c r="J77" s="14"/>
      <c r="K77" s="71" t="s">
        <v>61</v>
      </c>
      <c r="L77" s="71"/>
      <c r="M77" s="71"/>
      <c r="N77" s="71"/>
      <c r="O77" s="71"/>
      <c r="P77" s="72"/>
      <c r="Q77" s="7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30" x14ac:dyDescent="0.25">
      <c r="A79" s="73" t="s">
        <v>62</v>
      </c>
      <c r="B79" s="73"/>
      <c r="C79" s="20" t="s">
        <v>63</v>
      </c>
      <c r="D79" s="20" t="s">
        <v>9</v>
      </c>
      <c r="E79" s="20" t="s">
        <v>10</v>
      </c>
      <c r="F79" s="1"/>
      <c r="G79" s="1"/>
      <c r="H79" s="1"/>
      <c r="I79" s="1"/>
      <c r="J79" s="1"/>
      <c r="K79" s="73" t="s">
        <v>62</v>
      </c>
      <c r="L79" s="73"/>
      <c r="M79" s="20" t="s">
        <v>63</v>
      </c>
      <c r="N79" s="20" t="s">
        <v>9</v>
      </c>
      <c r="O79" s="20" t="s">
        <v>10</v>
      </c>
      <c r="P79" s="1"/>
      <c r="Q79" s="1"/>
    </row>
    <row r="80" spans="1:17" x14ac:dyDescent="0.25">
      <c r="A80" s="74" t="s">
        <v>64</v>
      </c>
      <c r="B80" s="74"/>
      <c r="C80" s="22">
        <f>SUM(D80:E80)</f>
        <v>44601</v>
      </c>
      <c r="D80" s="23">
        <v>7098</v>
      </c>
      <c r="E80" s="23">
        <v>37503</v>
      </c>
      <c r="F80" s="1"/>
      <c r="G80" s="1"/>
      <c r="H80" s="1"/>
      <c r="I80" s="1"/>
      <c r="J80" s="1"/>
      <c r="K80" s="74" t="s">
        <v>64</v>
      </c>
      <c r="L80" s="74"/>
      <c r="M80" s="22">
        <f>SUM(N80:O80)</f>
        <v>59954</v>
      </c>
      <c r="N80" s="23">
        <v>51113</v>
      </c>
      <c r="O80" s="23">
        <v>8841</v>
      </c>
      <c r="P80" s="1"/>
      <c r="Q80" s="1"/>
    </row>
    <row r="81" spans="1:17" x14ac:dyDescent="0.25">
      <c r="A81" s="74" t="s">
        <v>65</v>
      </c>
      <c r="B81" s="74"/>
      <c r="C81" s="22">
        <f>SUM(D81:E81)</f>
        <v>16056</v>
      </c>
      <c r="D81" s="23">
        <v>611</v>
      </c>
      <c r="E81" s="23">
        <v>15445</v>
      </c>
      <c r="F81" s="1"/>
      <c r="G81" s="1"/>
      <c r="H81" s="1"/>
      <c r="I81" s="1"/>
      <c r="J81" s="1"/>
      <c r="K81" s="74" t="s">
        <v>66</v>
      </c>
      <c r="L81" s="74"/>
      <c r="M81" s="22">
        <f>SUM(N81:O81)</f>
        <v>1637</v>
      </c>
      <c r="N81" s="23">
        <v>1533</v>
      </c>
      <c r="O81" s="23">
        <v>104</v>
      </c>
      <c r="P81" s="1"/>
      <c r="Q81" s="1"/>
    </row>
    <row r="82" spans="1:17" x14ac:dyDescent="0.25">
      <c r="A82" s="74" t="s">
        <v>67</v>
      </c>
      <c r="B82" s="74"/>
      <c r="C82" s="22">
        <f>SUM(D82:E82)</f>
        <v>491</v>
      </c>
      <c r="D82" s="23">
        <v>16</v>
      </c>
      <c r="E82" s="23">
        <v>475</v>
      </c>
      <c r="F82" s="1"/>
      <c r="G82" s="1"/>
      <c r="H82" s="1"/>
      <c r="I82" s="1"/>
      <c r="J82" s="1"/>
      <c r="K82" s="74" t="s">
        <v>67</v>
      </c>
      <c r="L82" s="74"/>
      <c r="M82" s="22">
        <f>SUM(N82:O82)</f>
        <v>73</v>
      </c>
      <c r="N82" s="23">
        <v>69</v>
      </c>
      <c r="O82" s="23">
        <v>4</v>
      </c>
      <c r="P82" s="1"/>
      <c r="Q82" s="1"/>
    </row>
    <row r="83" spans="1:17" x14ac:dyDescent="0.25">
      <c r="A83" s="75" t="s">
        <v>68</v>
      </c>
      <c r="B83" s="75"/>
      <c r="C83" s="76">
        <f>SUM(D83:E83)</f>
        <v>557</v>
      </c>
      <c r="D83" s="70">
        <v>22</v>
      </c>
      <c r="E83" s="70">
        <v>535</v>
      </c>
      <c r="F83" s="1"/>
      <c r="G83" s="1"/>
      <c r="H83" s="1"/>
      <c r="I83" s="1"/>
      <c r="J83" s="1"/>
      <c r="K83" s="75" t="s">
        <v>68</v>
      </c>
      <c r="L83" s="75"/>
      <c r="M83" s="76">
        <f>SUM(N83:O83)</f>
        <v>41</v>
      </c>
      <c r="N83" s="70">
        <v>37</v>
      </c>
      <c r="O83" s="70">
        <v>4</v>
      </c>
      <c r="P83" s="1"/>
      <c r="Q83" s="1"/>
    </row>
    <row r="84" spans="1:17" x14ac:dyDescent="0.25">
      <c r="A84" s="77" t="s">
        <v>8</v>
      </c>
      <c r="B84" s="77"/>
      <c r="C84" s="32">
        <f>SUM(C80:C83)</f>
        <v>61705</v>
      </c>
      <c r="D84" s="32">
        <f>SUM(D80:D83)</f>
        <v>7747</v>
      </c>
      <c r="E84" s="32">
        <f>SUM(E80:E83)</f>
        <v>53958</v>
      </c>
      <c r="F84" s="1"/>
      <c r="G84" s="1"/>
      <c r="H84" s="1"/>
      <c r="I84" s="1"/>
      <c r="J84" s="1"/>
      <c r="K84" s="77" t="s">
        <v>8</v>
      </c>
      <c r="L84" s="77"/>
      <c r="M84" s="32">
        <f>SUM(M80:M83)</f>
        <v>61705</v>
      </c>
      <c r="N84" s="32">
        <f>SUM(N80:N83)</f>
        <v>52752</v>
      </c>
      <c r="O84" s="32">
        <f>SUM(O80:O83)</f>
        <v>8953</v>
      </c>
      <c r="P84" s="1"/>
      <c r="Q84" s="1"/>
    </row>
    <row r="85" spans="1:17" ht="15.75" thickBot="1" x14ac:dyDescent="0.3">
      <c r="A85" s="78" t="s">
        <v>29</v>
      </c>
      <c r="B85" s="78"/>
      <c r="C85" s="79">
        <f>SUM(D85:E85)</f>
        <v>1</v>
      </c>
      <c r="D85" s="79">
        <f>+D84/$C$84</f>
        <v>0.12554898306458148</v>
      </c>
      <c r="E85" s="79">
        <f>+E84/$C$84</f>
        <v>0.87445101693541849</v>
      </c>
      <c r="F85" s="39"/>
      <c r="G85" s="39"/>
      <c r="H85" s="39"/>
      <c r="I85" s="39"/>
      <c r="J85" s="39"/>
      <c r="K85" s="78" t="s">
        <v>29</v>
      </c>
      <c r="L85" s="78"/>
      <c r="M85" s="79">
        <f>SUM(N85:O85)</f>
        <v>1</v>
      </c>
      <c r="N85" s="79">
        <f>+N84/$M$84</f>
        <v>0.8549064095292116</v>
      </c>
      <c r="O85" s="79">
        <f>+O84/$M$84</f>
        <v>0.14509359047078843</v>
      </c>
      <c r="P85" s="39"/>
      <c r="Q85" s="39"/>
    </row>
    <row r="86" spans="1:17" x14ac:dyDescent="0.25">
      <c r="A86" s="80" t="s">
        <v>69</v>
      </c>
      <c r="B86" s="1"/>
      <c r="C86" s="1"/>
      <c r="D86" s="1"/>
      <c r="E86" s="1"/>
      <c r="F86" s="1"/>
      <c r="G86" s="1"/>
      <c r="H86" s="1"/>
      <c r="I86" s="1"/>
      <c r="J86" s="1"/>
      <c r="K86" s="80" t="s">
        <v>69</v>
      </c>
      <c r="L86" s="1"/>
      <c r="M86" s="1"/>
      <c r="N86" s="1"/>
      <c r="O86" s="1"/>
      <c r="P86" s="1"/>
      <c r="Q86" s="1"/>
    </row>
    <row r="87" spans="1:17" x14ac:dyDescent="0.25">
      <c r="A87" s="80"/>
      <c r="B87" s="1"/>
      <c r="C87" s="1"/>
      <c r="D87" s="1"/>
      <c r="E87" s="1"/>
      <c r="F87" s="1"/>
      <c r="G87" s="1"/>
      <c r="H87" s="1"/>
      <c r="I87" s="1"/>
      <c r="J87" s="1"/>
      <c r="K87" s="80"/>
      <c r="L87" s="1"/>
      <c r="M87" s="1"/>
      <c r="N87" s="1"/>
      <c r="O87" s="1"/>
      <c r="P87" s="1"/>
      <c r="Q87" s="1"/>
    </row>
    <row r="88" spans="1:17" ht="16.5" thickBot="1" x14ac:dyDescent="0.3">
      <c r="A88" s="60" t="s">
        <v>70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13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69.75" customHeight="1" x14ac:dyDescent="0.25">
      <c r="A90" s="20" t="s">
        <v>42</v>
      </c>
      <c r="B90" s="18" t="s">
        <v>8</v>
      </c>
      <c r="C90" s="20" t="s">
        <v>71</v>
      </c>
      <c r="D90" s="20" t="s">
        <v>72</v>
      </c>
      <c r="E90" s="20" t="s">
        <v>73</v>
      </c>
      <c r="F90" s="20" t="s">
        <v>74</v>
      </c>
      <c r="G90" s="19" t="s">
        <v>75</v>
      </c>
      <c r="H90" s="20" t="s">
        <v>76</v>
      </c>
      <c r="I90" s="20" t="s">
        <v>77</v>
      </c>
      <c r="J90" s="20" t="s">
        <v>78</v>
      </c>
      <c r="K90" s="1"/>
      <c r="L90" s="1"/>
      <c r="M90" s="1"/>
      <c r="N90" s="1"/>
      <c r="O90" s="1"/>
      <c r="P90" s="1"/>
      <c r="Q90" s="81"/>
    </row>
    <row r="91" spans="1:17" x14ac:dyDescent="0.25">
      <c r="A91" s="64" t="s">
        <v>55</v>
      </c>
      <c r="B91" s="22">
        <f>SUM(C91:J91)</f>
        <v>312</v>
      </c>
      <c r="C91" s="23">
        <v>43</v>
      </c>
      <c r="D91" s="23">
        <v>10</v>
      </c>
      <c r="E91" s="23">
        <v>4</v>
      </c>
      <c r="F91" s="23">
        <v>0</v>
      </c>
      <c r="G91" s="23">
        <v>0</v>
      </c>
      <c r="H91" s="23">
        <v>6</v>
      </c>
      <c r="I91" s="23">
        <v>249</v>
      </c>
      <c r="J91" s="23">
        <v>0</v>
      </c>
      <c r="K91" s="1"/>
      <c r="L91" s="1"/>
      <c r="M91" s="1"/>
      <c r="N91" s="1"/>
      <c r="O91" s="1"/>
      <c r="P91" s="1"/>
      <c r="Q91" s="81"/>
    </row>
    <row r="92" spans="1:17" x14ac:dyDescent="0.25">
      <c r="A92" s="66" t="s">
        <v>56</v>
      </c>
      <c r="B92" s="22">
        <f>SUM(C92:J92)</f>
        <v>30358</v>
      </c>
      <c r="C92" s="23">
        <v>3580</v>
      </c>
      <c r="D92" s="23">
        <v>429</v>
      </c>
      <c r="E92" s="23">
        <v>70</v>
      </c>
      <c r="F92" s="23">
        <v>125</v>
      </c>
      <c r="G92" s="23">
        <v>0</v>
      </c>
      <c r="H92" s="23">
        <v>382</v>
      </c>
      <c r="I92" s="23">
        <v>25738</v>
      </c>
      <c r="J92" s="23">
        <v>34</v>
      </c>
      <c r="K92" s="1"/>
      <c r="L92" s="1"/>
      <c r="M92" s="1"/>
      <c r="N92" s="1"/>
      <c r="O92" s="1"/>
      <c r="P92" s="1"/>
      <c r="Q92" s="81"/>
    </row>
    <row r="93" spans="1:17" x14ac:dyDescent="0.25">
      <c r="A93" s="68" t="s">
        <v>57</v>
      </c>
      <c r="B93" s="22">
        <f>SUM(C93:J93)</f>
        <v>24142</v>
      </c>
      <c r="C93" s="23">
        <v>3005</v>
      </c>
      <c r="D93" s="23">
        <v>446</v>
      </c>
      <c r="E93" s="23">
        <v>75</v>
      </c>
      <c r="F93" s="23">
        <v>96</v>
      </c>
      <c r="G93" s="23">
        <v>1</v>
      </c>
      <c r="H93" s="23">
        <v>272</v>
      </c>
      <c r="I93" s="23">
        <v>20222</v>
      </c>
      <c r="J93" s="23">
        <v>25</v>
      </c>
      <c r="K93" s="1"/>
      <c r="L93" s="1"/>
      <c r="M93" s="1"/>
      <c r="N93" s="1"/>
      <c r="O93" s="1"/>
      <c r="P93" s="1"/>
      <c r="Q93" s="81"/>
    </row>
    <row r="94" spans="1:17" x14ac:dyDescent="0.25">
      <c r="A94" s="69" t="s">
        <v>58</v>
      </c>
      <c r="B94" s="76">
        <f>SUM(C94:J94)</f>
        <v>6893</v>
      </c>
      <c r="C94" s="70">
        <v>571</v>
      </c>
      <c r="D94" s="70">
        <v>52</v>
      </c>
      <c r="E94" s="70">
        <v>47</v>
      </c>
      <c r="F94" s="70">
        <v>17</v>
      </c>
      <c r="G94" s="70">
        <v>3</v>
      </c>
      <c r="H94" s="70">
        <v>81</v>
      </c>
      <c r="I94" s="70">
        <v>6115</v>
      </c>
      <c r="J94" s="70">
        <v>7</v>
      </c>
      <c r="K94" s="1"/>
      <c r="L94" s="1"/>
      <c r="M94" s="1"/>
      <c r="N94" s="1"/>
      <c r="O94" s="1"/>
      <c r="P94" s="1"/>
      <c r="Q94" s="81"/>
    </row>
    <row r="95" spans="1:17" x14ac:dyDescent="0.25">
      <c r="A95" s="82" t="s">
        <v>8</v>
      </c>
      <c r="B95" s="83">
        <f t="shared" ref="B95:J95" si="6">SUM(B91:B94)</f>
        <v>61705</v>
      </c>
      <c r="C95" s="83">
        <f t="shared" si="6"/>
        <v>7199</v>
      </c>
      <c r="D95" s="83">
        <f t="shared" si="6"/>
        <v>937</v>
      </c>
      <c r="E95" s="83">
        <f t="shared" si="6"/>
        <v>196</v>
      </c>
      <c r="F95" s="83">
        <f t="shared" si="6"/>
        <v>238</v>
      </c>
      <c r="G95" s="83">
        <f t="shared" si="6"/>
        <v>4</v>
      </c>
      <c r="H95" s="83">
        <f t="shared" si="6"/>
        <v>741</v>
      </c>
      <c r="I95" s="83">
        <f t="shared" si="6"/>
        <v>52324</v>
      </c>
      <c r="J95" s="83">
        <f t="shared" si="6"/>
        <v>66</v>
      </c>
      <c r="K95" s="1"/>
      <c r="L95" s="1"/>
      <c r="M95" s="1"/>
      <c r="N95" s="1"/>
      <c r="O95" s="1"/>
      <c r="P95" s="1"/>
      <c r="Q95" s="81"/>
    </row>
    <row r="96" spans="1:17" ht="15.75" thickBot="1" x14ac:dyDescent="0.3">
      <c r="A96" s="34" t="s">
        <v>29</v>
      </c>
      <c r="B96" s="84">
        <f>B95/$B95</f>
        <v>1</v>
      </c>
      <c r="C96" s="84">
        <f t="shared" ref="C96:J96" si="7">C95/$B$95</f>
        <v>0.11666801717851065</v>
      </c>
      <c r="D96" s="36">
        <f t="shared" si="7"/>
        <v>1.5185155173810874E-2</v>
      </c>
      <c r="E96" s="84">
        <f t="shared" si="7"/>
        <v>3.1764038570618264E-3</v>
      </c>
      <c r="F96" s="84">
        <f t="shared" si="7"/>
        <v>3.857061826432218E-3</v>
      </c>
      <c r="G96" s="84">
        <f t="shared" si="7"/>
        <v>6.4824568511465851E-5</v>
      </c>
      <c r="H96" s="84">
        <f t="shared" si="7"/>
        <v>1.2008751316749049E-2</v>
      </c>
      <c r="I96" s="84">
        <f t="shared" si="7"/>
        <v>0.84797018069848473</v>
      </c>
      <c r="J96" s="36">
        <f t="shared" si="7"/>
        <v>1.0696053804391864E-3</v>
      </c>
      <c r="K96" s="1"/>
      <c r="L96" s="1"/>
      <c r="M96" s="1"/>
      <c r="N96" s="1"/>
      <c r="O96" s="1"/>
      <c r="P96" s="1"/>
      <c r="Q96" s="81"/>
    </row>
    <row r="97" spans="1:17" x14ac:dyDescent="0.25">
      <c r="A97" s="8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</sheetData>
  <mergeCells count="22">
    <mergeCell ref="A84:B84"/>
    <mergeCell ref="K84:L84"/>
    <mergeCell ref="A85:B85"/>
    <mergeCell ref="K85:L85"/>
    <mergeCell ref="A81:B81"/>
    <mergeCell ref="K81:L81"/>
    <mergeCell ref="A82:B82"/>
    <mergeCell ref="K82:L82"/>
    <mergeCell ref="A83:B83"/>
    <mergeCell ref="K83:L83"/>
    <mergeCell ref="A77:E77"/>
    <mergeCell ref="K77:O77"/>
    <mergeCell ref="A79:B79"/>
    <mergeCell ref="K79:L79"/>
    <mergeCell ref="A80:B80"/>
    <mergeCell ref="K80:L80"/>
    <mergeCell ref="A2:Q2"/>
    <mergeCell ref="A5:Q5"/>
    <mergeCell ref="A6:Q6"/>
    <mergeCell ref="A7:Q7"/>
    <mergeCell ref="A8:Q8"/>
    <mergeCell ref="I45:J45"/>
  </mergeCells>
  <pageMargins left="0.7" right="0.7" top="0.75" bottom="0.75" header="0.3" footer="0.3"/>
  <pageSetup paperSize="9" scale="35" orientation="portrait" r:id="rId1"/>
  <rowBreaks count="1" manualBreakCount="1">
    <brk id="6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2020-10-19T13:13:20Z</dcterms:created>
  <dcterms:modified xsi:type="dcterms:W3CDTF">2020-10-19T13:13:40Z</dcterms:modified>
</cp:coreProperties>
</file>