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PNCVFS\JJ\REGISTROS ADMINISTRATIVOS\CAI\2019\DICIEMBRE\"/>
    </mc:Choice>
  </mc:AlternateContent>
  <xr:revisionPtr revIDLastSave="0" documentId="13_ncr:1_{00AB2490-091D-47DC-84D3-B379E4DCEB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I" sheetId="1" r:id="rId1"/>
  </sheets>
  <externalReferences>
    <externalReference r:id="rId2"/>
    <externalReference r:id="rId3"/>
  </externalReferences>
  <definedNames>
    <definedName name="_xlnm._FilterDatabase" localSheetId="0" hidden="1">CAI!#REF!</definedName>
    <definedName name="_xlnm.Print_Area" localSheetId="0">CAI!$A$119:$O$322</definedName>
    <definedName name="DIST">[1]Casos!#REF!</definedName>
    <definedName name="DPTO">[1]Casos!#REF!</definedName>
    <definedName name="J">[2]Casos!#REF!</definedName>
    <definedName name="PROV">[1]Casos!#REF!</definedName>
    <definedName name="_xlnm.Print_Titles" localSheetId="0">CAI!$119:$122</definedName>
    <definedName name="ZONA">[1]Casos!#REF!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9" i="1" l="1"/>
  <c r="M289" i="1"/>
  <c r="N289" i="1"/>
  <c r="J288" i="1"/>
  <c r="B196" i="1" l="1"/>
  <c r="B176" i="1"/>
  <c r="B155" i="1"/>
  <c r="B137" i="1"/>
  <c r="F138" i="1" l="1"/>
  <c r="J278" i="1"/>
  <c r="J279" i="1"/>
  <c r="J280" i="1"/>
  <c r="J281" i="1"/>
  <c r="J282" i="1"/>
  <c r="J283" i="1"/>
  <c r="J284" i="1"/>
  <c r="J285" i="1"/>
  <c r="J286" i="1"/>
  <c r="J287" i="1"/>
  <c r="J277" i="1"/>
  <c r="B195" i="1" l="1"/>
  <c r="B175" i="1"/>
  <c r="B154" i="1"/>
  <c r="B127" i="1"/>
  <c r="B128" i="1"/>
  <c r="B129" i="1"/>
  <c r="B130" i="1"/>
  <c r="B131" i="1"/>
  <c r="B132" i="1"/>
  <c r="B133" i="1"/>
  <c r="B134" i="1"/>
  <c r="B135" i="1"/>
  <c r="B136" i="1"/>
  <c r="B126" i="1"/>
  <c r="B194" i="1" l="1"/>
  <c r="B174" i="1"/>
  <c r="B153" i="1"/>
  <c r="B193" i="1" l="1"/>
  <c r="B173" i="1"/>
  <c r="B152" i="1"/>
  <c r="B192" i="1" l="1"/>
  <c r="B172" i="1"/>
  <c r="B151" i="1"/>
  <c r="B191" i="1" l="1"/>
  <c r="B171" i="1"/>
  <c r="B150" i="1"/>
  <c r="B190" i="1" l="1"/>
  <c r="B170" i="1"/>
  <c r="B149" i="1"/>
  <c r="D266" i="1" l="1"/>
  <c r="B288" i="1"/>
  <c r="B287" i="1" l="1"/>
  <c r="D265" i="1"/>
  <c r="F317" i="1" l="1"/>
  <c r="G317" i="1"/>
  <c r="H317" i="1"/>
  <c r="I317" i="1"/>
  <c r="B286" i="1"/>
  <c r="D264" i="1"/>
  <c r="D156" i="1" l="1"/>
  <c r="E156" i="1"/>
  <c r="F156" i="1"/>
  <c r="G156" i="1"/>
  <c r="H156" i="1"/>
  <c r="B285" i="1"/>
  <c r="D263" i="1"/>
  <c r="B284" i="1"/>
  <c r="D262" i="1"/>
  <c r="B283" i="1"/>
  <c r="D261" i="1"/>
  <c r="B282" i="1"/>
  <c r="D260" i="1"/>
  <c r="B281" i="1"/>
  <c r="D259" i="1"/>
  <c r="B189" i="1"/>
  <c r="B169" i="1"/>
  <c r="B148" i="1"/>
  <c r="K289" i="1"/>
  <c r="C289" i="1"/>
  <c r="D289" i="1"/>
  <c r="E289" i="1"/>
  <c r="F289" i="1"/>
  <c r="B280" i="1"/>
  <c r="D258" i="1"/>
  <c r="C267" i="1"/>
  <c r="D197" i="1"/>
  <c r="E197" i="1"/>
  <c r="B188" i="1"/>
  <c r="D138" i="1"/>
  <c r="E138" i="1"/>
  <c r="B168" i="1"/>
  <c r="B147" i="1"/>
  <c r="B278" i="1"/>
  <c r="B279" i="1"/>
  <c r="D257" i="1"/>
  <c r="B186" i="1"/>
  <c r="B187" i="1"/>
  <c r="B145" i="1"/>
  <c r="B146" i="1"/>
  <c r="B166" i="1"/>
  <c r="B167" i="1"/>
  <c r="D256" i="1"/>
  <c r="E315" i="1"/>
  <c r="E313" i="1"/>
  <c r="E311" i="1"/>
  <c r="E309" i="1"/>
  <c r="E307" i="1"/>
  <c r="E305" i="1"/>
  <c r="E303" i="1"/>
  <c r="E299" i="1"/>
  <c r="E297" i="1"/>
  <c r="D177" i="1"/>
  <c r="E316" i="1"/>
  <c r="E312" i="1"/>
  <c r="E310" i="1"/>
  <c r="E308" i="1"/>
  <c r="E304" i="1"/>
  <c r="E302" i="1"/>
  <c r="E300" i="1"/>
  <c r="E296" i="1"/>
  <c r="E314" i="1"/>
  <c r="E306" i="1"/>
  <c r="E301" i="1"/>
  <c r="E298" i="1"/>
  <c r="B277" i="1"/>
  <c r="B185" i="1"/>
  <c r="B144" i="1"/>
  <c r="B165" i="1"/>
  <c r="C156" i="1"/>
  <c r="H228" i="1"/>
  <c r="H233" i="1"/>
  <c r="C197" i="1"/>
  <c r="C177" i="1"/>
  <c r="G234" i="1"/>
  <c r="B267" i="1"/>
  <c r="C138" i="1"/>
  <c r="D255" i="1"/>
  <c r="F234" i="1"/>
  <c r="B138" i="1" l="1"/>
  <c r="I228" i="1"/>
  <c r="G235" i="1"/>
  <c r="B197" i="1"/>
  <c r="E198" i="1" s="1"/>
  <c r="I233" i="1"/>
  <c r="D267" i="1"/>
  <c r="B289" i="1"/>
  <c r="E290" i="1" s="1"/>
  <c r="J289" i="1"/>
  <c r="H234" i="1"/>
  <c r="B177" i="1"/>
  <c r="C178" i="1" s="1"/>
  <c r="E317" i="1"/>
  <c r="H318" i="1" s="1"/>
  <c r="B156" i="1"/>
  <c r="D157" i="1" s="1"/>
  <c r="F235" i="1"/>
  <c r="M290" i="1" l="1"/>
  <c r="N290" i="1"/>
  <c r="K290" i="1"/>
  <c r="L290" i="1"/>
  <c r="C290" i="1"/>
  <c r="C198" i="1"/>
  <c r="D198" i="1"/>
  <c r="F318" i="1"/>
  <c r="I318" i="1"/>
  <c r="D178" i="1"/>
  <c r="B178" i="1" s="1"/>
  <c r="D290" i="1"/>
  <c r="F290" i="1"/>
  <c r="G318" i="1"/>
  <c r="C157" i="1"/>
  <c r="E157" i="1"/>
  <c r="G157" i="1"/>
  <c r="F157" i="1"/>
  <c r="H157" i="1"/>
  <c r="J290" i="1" l="1"/>
  <c r="B198" i="1"/>
  <c r="B290" i="1"/>
  <c r="B157" i="1"/>
  <c r="E318" i="1"/>
</calcChain>
</file>

<file path=xl/sharedStrings.xml><?xml version="1.0" encoding="utf-8"?>
<sst xmlns="http://schemas.openxmlformats.org/spreadsheetml/2006/main" count="930" uniqueCount="112">
  <si>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</si>
  <si>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</si>
  <si>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</si>
  <si>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</si>
  <si>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</si>
  <si>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</si>
  <si>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</si>
  <si>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</si>
  <si>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</si>
  <si>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</si>
  <si>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</si>
  <si>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</si>
  <si>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</si>
  <si>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</si>
  <si>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</si>
  <si>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</si>
  <si>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</si>
  <si>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</si>
  <si>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</si>
  <si>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</si>
  <si>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</si>
  <si>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</si>
  <si>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</si>
  <si>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</si>
  <si>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</si>
  <si>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</si>
  <si>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</si>
  <si>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</si>
  <si>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</si>
  <si>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</si>
  <si>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</si>
  <si>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</si>
  <si>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</si>
  <si>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</si>
  <si>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</si>
  <si>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</si>
  <si>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</si>
  <si>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</si>
  <si>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</si>
  <si>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</si>
  <si>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</si>
  <si>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</si>
  <si>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</si>
  <si>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</si>
  <si>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</si>
  <si>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</si>
  <si>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</si>
  <si>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</si>
  <si>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</si>
  <si>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</si>
  <si>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</si>
  <si>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</si>
  <si>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</si>
  <si>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</si>
  <si>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</si>
  <si>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</si>
  <si>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</si>
  <si>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</si>
  <si>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</si>
  <si>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</si>
  <si>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</si>
  <si>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</si>
  <si>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</si>
  <si>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</si>
  <si>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</si>
  <si>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</si>
  <si>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</si>
  <si>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</si>
  <si>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</si>
  <si>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</si>
  <si>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</si>
  <si>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</si>
  <si>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</si>
  <si>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</si>
  <si>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</si>
  <si>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</si>
  <si>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</si>
  <si>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</si>
  <si>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</si>
  <si>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Tipo de Actividad</t>
  </si>
  <si>
    <t>Fuente: Sistema de Registro de Casos del Centro de Atención Institucional Frente a la Violencia Familiar (CAI) - Programa Nacional Contra la Violencia Familiar y Sexual</t>
  </si>
  <si>
    <t>TOTAL</t>
  </si>
  <si>
    <t>Progenitora de su hijo (Sin convivencia)</t>
  </si>
  <si>
    <t>Otro Familiar</t>
  </si>
  <si>
    <t>Diario /
Interdiario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</si>
  <si>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</si>
  <si>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</si>
  <si>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</si>
  <si>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</si>
  <si>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</si>
  <si>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Mujer</t>
  </si>
  <si>
    <t>Hombre</t>
  </si>
  <si>
    <t>Breña</t>
  </si>
  <si>
    <t>Huamanga</t>
  </si>
  <si>
    <t>Carmen de 
la Legua Reynoso</t>
  </si>
  <si>
    <t>Variación %</t>
  </si>
  <si>
    <t>Grupo de Edad</t>
  </si>
  <si>
    <t>Nivel de Riesgo</t>
  </si>
  <si>
    <t>Número de actividades peronalizadas por mes y servicio</t>
  </si>
  <si>
    <t>Número de actividades personalizadas por mes y CAI</t>
  </si>
  <si>
    <t>Número de casos atendidos por CAI y mes</t>
  </si>
  <si>
    <t>Número de casos atendidos por mes y grupos de edad</t>
  </si>
  <si>
    <t>Situacion laboral de los casos atendidos según mes</t>
  </si>
  <si>
    <t>Riesgo presuntivo para la integridad personal y para la vida de la persona afectada según mes</t>
  </si>
  <si>
    <t>Pareja afectada, u otra persona afectada, intervenidos por el CAI según sexo</t>
  </si>
  <si>
    <t>Consumo de alcohol, fuma drogas y adicciones no convencionales en los usuarios</t>
  </si>
  <si>
    <t>Número de actividades personalizadas por tipo de servicio</t>
  </si>
  <si>
    <t>RESUMEN ESTADÍSTICAS DE CASOS DE HOMBRES SENTENCIADOS POR LOS JUZGADOS DE FAMILIA ATENDIDOS
EN LOS CENTRO DE ATENCIÓN INSTITUCIONAL FRENTE A LA VIOLENCIA FAMILIAR</t>
  </si>
  <si>
    <t>Variacion porcentual de los casos atendidos por los CAI en el año 2019 en relacion al año 2018</t>
  </si>
  <si>
    <t>Saylla</t>
  </si>
  <si>
    <t>-</t>
  </si>
  <si>
    <t>Periodo: Enero - Diciembre,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</si>
</sst>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mediumDashDotDot">
        <color theme="8" tint="-0.2499465926084170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">
        <color theme="8" tint="-0.24994659260841701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16" fillId="4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vertical="center"/>
    </xf>
    <xf numFmtId="0" fontId="3" fillId="5" borderId="14" xfId="1" applyFont="1" applyFill="1" applyBorder="1" applyAlignment="1">
      <alignment vertical="center"/>
    </xf>
    <xf numFmtId="0" fontId="3" fillId="5" borderId="15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0" borderId="3" xfId="1" applyFont="1" applyFill="1" applyBorder="1" applyAlignment="1">
      <alignment horizontal="centerContinuous" vertical="center" wrapText="1"/>
    </xf>
    <xf numFmtId="0" fontId="0" fillId="0" borderId="0" xfId="0" applyFont="1"/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6" fillId="3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/>
    </xf>
    <xf numFmtId="0" fontId="3" fillId="5" borderId="13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3" fillId="5" borderId="0" xfId="1" applyFont="1" applyFill="1" applyBorder="1" applyAlignment="1">
      <alignment horizontal="left"/>
    </xf>
    <xf numFmtId="0" fontId="16" fillId="4" borderId="0" xfId="1" applyFont="1" applyFill="1" applyBorder="1" applyAlignment="1">
      <alignment horizontal="left" vertical="center" wrapText="1"/>
    </xf>
    <xf numFmtId="0" fontId="3" fillId="5" borderId="15" xfId="1" applyFont="1" applyFill="1" applyBorder="1" applyAlignment="1">
      <alignment horizontal="left"/>
    </xf>
    <xf numFmtId="0" fontId="2" fillId="5" borderId="16" xfId="1" applyFont="1" applyFill="1" applyBorder="1" applyAlignment="1">
      <alignment vertical="center" wrapText="1"/>
    </xf>
    <xf numFmtId="9" fontId="11" fillId="5" borderId="0" xfId="1" applyNumberFormat="1" applyFont="1" applyFill="1" applyBorder="1" applyAlignment="1" applyProtection="1">
      <alignment horizontal="center" vertical="center"/>
      <protection hidden="1"/>
    </xf>
    <xf numFmtId="0" fontId="13" fillId="2" borderId="0" xfId="1" applyFont="1" applyFill="1" applyAlignment="1">
      <alignment horizontal="left" vertical="top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 vertical="center"/>
      <protection hidden="1"/>
    </xf>
    <xf numFmtId="3" fontId="11" fillId="3" borderId="0" xfId="1" applyNumberFormat="1" applyFont="1" applyFill="1" applyBorder="1" applyAlignment="1">
      <alignment vertical="center"/>
    </xf>
    <xf numFmtId="9" fontId="11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horizontal="centerContinuous" vertical="center" wrapText="1"/>
    </xf>
    <xf numFmtId="0" fontId="16" fillId="4" borderId="0" xfId="1" applyFont="1" applyFill="1" applyBorder="1" applyAlignment="1" applyProtection="1">
      <alignment horizontal="center" vertical="center" wrapText="1"/>
      <protection locked="0"/>
    </xf>
    <xf numFmtId="0" fontId="16" fillId="3" borderId="0" xfId="1" applyFont="1" applyFill="1" applyBorder="1" applyAlignment="1" applyProtection="1">
      <alignment horizontal="center" vertical="center" wrapText="1"/>
      <protection locked="0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3" fontId="16" fillId="3" borderId="0" xfId="1" applyNumberFormat="1" applyFont="1" applyFill="1" applyBorder="1" applyAlignment="1">
      <alignment horizontal="center"/>
    </xf>
    <xf numFmtId="9" fontId="2" fillId="3" borderId="0" xfId="5" applyFont="1" applyFill="1" applyBorder="1" applyAlignment="1">
      <alignment horizontal="center"/>
    </xf>
    <xf numFmtId="0" fontId="3" fillId="5" borderId="13" xfId="1" applyFont="1" applyFill="1" applyBorder="1" applyAlignment="1"/>
    <xf numFmtId="0" fontId="3" fillId="5" borderId="14" xfId="1" applyFont="1" applyFill="1" applyBorder="1" applyAlignment="1"/>
    <xf numFmtId="0" fontId="3" fillId="5" borderId="15" xfId="1" applyFont="1" applyFill="1" applyBorder="1" applyAlignment="1"/>
    <xf numFmtId="0" fontId="16" fillId="4" borderId="0" xfId="1" applyFont="1" applyFill="1" applyBorder="1" applyAlignment="1">
      <alignment horizontal="left" vertical="center" wrapText="1"/>
    </xf>
    <xf numFmtId="0" fontId="16" fillId="4" borderId="17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Continuous" vertical="center" wrapText="1"/>
    </xf>
    <xf numFmtId="0" fontId="16" fillId="4" borderId="20" xfId="1" applyFont="1" applyFill="1" applyBorder="1" applyAlignment="1">
      <alignment horizontal="centerContinuous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 applyProtection="1">
      <alignment horizontal="center" vertical="center" wrapText="1"/>
      <protection locked="0"/>
    </xf>
    <xf numFmtId="0" fontId="16" fillId="4" borderId="22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 applyProtection="1">
      <alignment horizontal="center" vertical="center" wrapText="1"/>
      <protection locked="0"/>
    </xf>
    <xf numFmtId="0" fontId="16" fillId="6" borderId="0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left"/>
    </xf>
    <xf numFmtId="3" fontId="16" fillId="6" borderId="0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9" fontId="2" fillId="3" borderId="4" xfId="5" applyFont="1" applyFill="1" applyBorder="1" applyAlignment="1">
      <alignment horizontal="center"/>
    </xf>
    <xf numFmtId="9" fontId="12" fillId="3" borderId="4" xfId="5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/>
    </xf>
    <xf numFmtId="0" fontId="12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165" fontId="2" fillId="5" borderId="13" xfId="1" applyNumberFormat="1" applyFont="1" applyFill="1" applyBorder="1" applyAlignment="1">
      <alignment horizontal="center" vertical="center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4" xfId="1" applyNumberFormat="1" applyFont="1" applyFill="1" applyBorder="1" applyAlignment="1" applyProtection="1">
      <alignment horizontal="center" vertical="center"/>
      <protection hidden="1"/>
    </xf>
    <xf numFmtId="165" fontId="2" fillId="5" borderId="15" xfId="1" applyNumberFormat="1" applyFont="1" applyFill="1" applyBorder="1" applyAlignment="1">
      <alignment horizontal="center" vertical="center"/>
    </xf>
    <xf numFmtId="165" fontId="3" fillId="5" borderId="15" xfId="1" applyNumberFormat="1" applyFont="1" applyFill="1" applyBorder="1" applyAlignment="1">
      <alignment horizontal="center" vertical="center"/>
    </xf>
    <xf numFmtId="165" fontId="16" fillId="6" borderId="0" xfId="1" applyNumberFormat="1" applyFont="1" applyFill="1" applyBorder="1" applyAlignment="1">
      <alignment horizontal="center" vertical="center" wrapText="1"/>
    </xf>
    <xf numFmtId="165" fontId="2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/>
      <protection hidden="1"/>
    </xf>
    <xf numFmtId="165" fontId="3" fillId="5" borderId="14" xfId="1" applyNumberFormat="1" applyFont="1" applyFill="1" applyBorder="1" applyAlignment="1" applyProtection="1">
      <alignment horizontal="center"/>
      <protection hidden="1"/>
    </xf>
    <xf numFmtId="165" fontId="2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5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 applyProtection="1">
      <alignment horizontal="center"/>
      <protection hidden="1"/>
    </xf>
    <xf numFmtId="165" fontId="2" fillId="5" borderId="14" xfId="1" applyNumberFormat="1" applyFont="1" applyFill="1" applyBorder="1" applyAlignment="1" applyProtection="1">
      <alignment horizontal="center"/>
      <protection hidden="1"/>
    </xf>
    <xf numFmtId="165" fontId="2" fillId="5" borderId="0" xfId="1" applyNumberFormat="1" applyFont="1" applyFill="1" applyBorder="1" applyAlignment="1" applyProtection="1">
      <alignment horizontal="center"/>
      <protection hidden="1"/>
    </xf>
    <xf numFmtId="165" fontId="3" fillId="5" borderId="0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 applyProtection="1">
      <alignment horizontal="center"/>
      <protection hidden="1"/>
    </xf>
    <xf numFmtId="165" fontId="3" fillId="5" borderId="24" xfId="1" applyNumberFormat="1" applyFont="1" applyFill="1" applyBorder="1" applyAlignment="1" applyProtection="1">
      <alignment horizontal="center" vertical="center"/>
      <protection hidden="1"/>
    </xf>
    <xf numFmtId="165" fontId="3" fillId="5" borderId="0" xfId="1" applyNumberFormat="1" applyFont="1" applyFill="1" applyBorder="1" applyAlignment="1" applyProtection="1">
      <alignment horizontal="center" vertical="center"/>
      <protection hidden="1"/>
    </xf>
    <xf numFmtId="165" fontId="18" fillId="6" borderId="0" xfId="1" applyNumberFormat="1" applyFont="1" applyFill="1" applyBorder="1" applyAlignment="1">
      <alignment horizontal="center" vertical="center"/>
    </xf>
    <xf numFmtId="165" fontId="11" fillId="5" borderId="0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>
      <alignment horizontal="center" vertical="center"/>
    </xf>
    <xf numFmtId="165" fontId="3" fillId="5" borderId="14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>
      <alignment horizont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0" fontId="16" fillId="4" borderId="0" xfId="1" applyFont="1" applyFill="1" applyBorder="1" applyAlignment="1">
      <alignment horizontal="center" vertical="center" wrapText="1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12" fillId="0" borderId="25" xfId="1" applyFont="1" applyFill="1" applyBorder="1" applyAlignment="1">
      <alignment horizontal="left" vertical="center" wrapText="1"/>
    </xf>
    <xf numFmtId="0" fontId="12" fillId="0" borderId="26" xfId="1" applyFont="1" applyFill="1" applyBorder="1" applyAlignment="1">
      <alignment horizontal="left" vertical="center" wrapText="1"/>
    </xf>
    <xf numFmtId="0" fontId="12" fillId="0" borderId="27" xfId="1" applyFont="1" applyFill="1" applyBorder="1" applyAlignment="1">
      <alignment horizontal="left" vertical="center" wrapText="1"/>
    </xf>
    <xf numFmtId="165" fontId="3" fillId="5" borderId="0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164" fontId="3" fillId="5" borderId="11" xfId="3" applyNumberFormat="1" applyFont="1" applyFill="1" applyBorder="1" applyAlignment="1" applyProtection="1">
      <alignment horizontal="center"/>
      <protection hidden="1"/>
    </xf>
    <xf numFmtId="164" fontId="3" fillId="5" borderId="12" xfId="3" applyNumberFormat="1" applyFont="1" applyFill="1" applyBorder="1" applyAlignment="1" applyProtection="1">
      <alignment horizontal="center"/>
      <protection hidden="1"/>
    </xf>
    <xf numFmtId="9" fontId="11" fillId="5" borderId="0" xfId="1" applyNumberFormat="1" applyFont="1" applyFill="1" applyBorder="1" applyAlignment="1">
      <alignment horizontal="center" vertical="center"/>
    </xf>
    <xf numFmtId="9" fontId="11" fillId="5" borderId="29" xfId="1" applyNumberFormat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>
      <alignment horizontal="center" vertical="center" wrapText="1"/>
    </xf>
    <xf numFmtId="165" fontId="11" fillId="5" borderId="0" xfId="1" applyNumberFormat="1" applyFont="1" applyFill="1" applyBorder="1" applyAlignment="1" applyProtection="1">
      <alignment horizontal="center" vertical="center"/>
      <protection hidden="1"/>
    </xf>
    <xf numFmtId="165" fontId="11" fillId="5" borderId="24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>
      <alignment horizontal="left" vertical="center" wrapText="1"/>
    </xf>
    <xf numFmtId="0" fontId="12" fillId="0" borderId="28" xfId="1" applyFont="1" applyFill="1" applyBorder="1" applyAlignment="1">
      <alignment horizontal="left" vertical="center" wrapText="1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0" fontId="2" fillId="5" borderId="14" xfId="1" applyFont="1" applyFill="1" applyBorder="1" applyAlignment="1">
      <alignment horizontal="left" vertical="center"/>
    </xf>
    <xf numFmtId="0" fontId="2" fillId="5" borderId="30" xfId="1" applyFont="1" applyFill="1" applyBorder="1" applyAlignment="1">
      <alignment horizontal="left" vertical="center"/>
    </xf>
    <xf numFmtId="0" fontId="2" fillId="5" borderId="13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16" fillId="4" borderId="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left" vertical="center" wrapText="1"/>
    </xf>
    <xf numFmtId="164" fontId="16" fillId="6" borderId="0" xfId="3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19" fillId="6" borderId="0" xfId="1" applyFont="1" applyFill="1" applyBorder="1" applyAlignment="1">
      <alignment horizontal="center" wrapText="1"/>
    </xf>
    <xf numFmtId="0" fontId="20" fillId="6" borderId="0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6" fillId="4" borderId="21" xfId="1" applyFont="1" applyFill="1" applyBorder="1" applyAlignment="1">
      <alignment horizontal="center" vertical="center"/>
    </xf>
    <xf numFmtId="0" fontId="16" fillId="4" borderId="21" xfId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 vertical="center" wrapText="1"/>
    </xf>
    <xf numFmtId="0" fontId="2" fillId="5" borderId="29" xfId="1" applyFont="1" applyFill="1" applyBorder="1" applyAlignment="1">
      <alignment horizontal="center" vertical="center" wrapText="1"/>
    </xf>
    <xf numFmtId="0" fontId="12" fillId="3" borderId="28" xfId="1" applyFont="1" applyFill="1" applyBorder="1" applyAlignment="1">
      <alignment horizontal="center" vertical="center" wrapText="1"/>
    </xf>
    <xf numFmtId="165" fontId="20" fillId="6" borderId="0" xfId="1" applyNumberFormat="1" applyFont="1" applyFill="1" applyBorder="1" applyAlignment="1">
      <alignment horizontal="center" vertical="center"/>
    </xf>
    <xf numFmtId="0" fontId="16" fillId="6" borderId="16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Porcentaje" xfId="3" builtinId="5"/>
    <cellStyle name="Porcentaje 2" xfId="4" xr:uid="{00000000-0005-0000-0000-000004000000}"/>
    <cellStyle name="Porcentu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9.4885100074128981E-2</c:v>
                </c:pt>
                <c:pt idx="2">
                  <c:v>0.28280207561156412</c:v>
                </c:pt>
                <c:pt idx="3">
                  <c:v>0.31838398813936247</c:v>
                </c:pt>
                <c:pt idx="4">
                  <c:v>0.23498888065233506</c:v>
                </c:pt>
                <c:pt idx="5">
                  <c:v>6.8939955522609342E-2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B53-B2F3-3695C46D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CCE-461E-BADC-EEB2D10B02FC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CCE-461E-BADC-EEB2D10B02FC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E-461E-BADC-EEB2D10B02FC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E-461E-BADC-EEB2D10B02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179</c:v>
                </c:pt>
                <c:pt idx="1">
                  <c:v>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E-461E-BADC-EEB2D10B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39-4C14-A4AD-F767E150C9B8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  <c:pt idx="8">
                  <c:v>104</c:v>
                </c:pt>
                <c:pt idx="9">
                  <c:v>74</c:v>
                </c:pt>
                <c:pt idx="10">
                  <c:v>109</c:v>
                </c:pt>
                <c:pt idx="1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39-4C14-A4AD-F767E150C9B8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39-4C14-A4AD-F767E150C9B8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39-4C14-A4AD-F767E150C9B8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39-4C14-A4AD-F767E150C9B8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39-4C14-A4AD-F767E150C9B8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39-4C14-A4AD-F767E150C9B8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39-4C14-A4AD-F767E150C9B8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  <c:pt idx="8">
                  <c:v>137</c:v>
                </c:pt>
                <c:pt idx="9">
                  <c:v>139</c:v>
                </c:pt>
                <c:pt idx="10">
                  <c:v>117</c:v>
                </c:pt>
                <c:pt idx="1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39-4C14-A4AD-F767E150C9B8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39-4C14-A4AD-F767E150C9B8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39-4C14-A4AD-F767E150C9B8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39-4C14-A4AD-F767E150C9B8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39-4C14-A4AD-F767E150C9B8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39-4C14-A4AD-F767E150C9B8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39-4C14-A4AD-F767E150C9B8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39-4C14-A4AD-F767E150C9B8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839-4C14-A4AD-F767E150C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C8-4D0D-8517-F8A6AC85098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CAI!$F$295:$I$295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CAI!$F$317:$I$317</c:f>
              <c:numCache>
                <c:formatCode>#\ ##0</c:formatCode>
                <c:ptCount val="4"/>
                <c:pt idx="0">
                  <c:v>2148</c:v>
                </c:pt>
                <c:pt idx="1">
                  <c:v>12375</c:v>
                </c:pt>
                <c:pt idx="2">
                  <c:v>8030</c:v>
                </c:pt>
                <c:pt idx="3">
                  <c:v>26119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8-4D0D-8517-F8A6AC850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0758-41F1-AA40-9FC8DF31A4B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0758-41F1-AA40-9FC8DF31A4B3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58-41F1-AA40-9FC8DF31A4B3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8-41F1-AA40-9FC8DF31A4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(CAI!$A$228,CAI!$A$233)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(CAI!$H$228,CAI!$H$233)</c:f>
              <c:numCache>
                <c:formatCode>#\ ##0</c:formatCode>
                <c:ptCount val="2"/>
                <c:pt idx="0">
                  <c:v>2249</c:v>
                </c:pt>
                <c:pt idx="1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8-41F1-AA40-9FC8DF31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97-4363-838B-A1B0141C2B9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97-4363-838B-A1B0141C2B9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97-4363-838B-A1B0141C2B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1281</c:v>
                </c:pt>
                <c:pt idx="1">
                  <c:v>785</c:v>
                </c:pt>
                <c:pt idx="2">
                  <c:v>597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97-4363-838B-A1B0141C2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1466611" name="12 Gráfico">
          <a:extLst>
            <a:ext uri="{FF2B5EF4-FFF2-40B4-BE49-F238E27FC236}">
              <a16:creationId xmlns:a16="http://schemas.microsoft.com/office/drawing/2014/main" id="{00000000-0008-0000-0000-0000F3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1466612" name="6 Gráfico">
          <a:extLst>
            <a:ext uri="{FF2B5EF4-FFF2-40B4-BE49-F238E27FC236}">
              <a16:creationId xmlns:a16="http://schemas.microsoft.com/office/drawing/2014/main" id="{00000000-0008-0000-0000-0000F4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1466613" name="14 Gráfico">
          <a:extLst>
            <a:ext uri="{FF2B5EF4-FFF2-40B4-BE49-F238E27FC236}">
              <a16:creationId xmlns:a16="http://schemas.microsoft.com/office/drawing/2014/main" id="{00000000-0008-0000-0000-0000F5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293</xdr:row>
      <xdr:rowOff>161925</xdr:rowOff>
    </xdr:from>
    <xdr:to>
      <xdr:col>14</xdr:col>
      <xdr:colOff>523875</xdr:colOff>
      <xdr:row>319</xdr:row>
      <xdr:rowOff>0</xdr:rowOff>
    </xdr:to>
    <xdr:graphicFrame macro="">
      <xdr:nvGraphicFramePr>
        <xdr:cNvPr id="1466614" name="16 Gráfico">
          <a:extLst>
            <a:ext uri="{FF2B5EF4-FFF2-40B4-BE49-F238E27FC236}">
              <a16:creationId xmlns:a16="http://schemas.microsoft.com/office/drawing/2014/main" id="{00000000-0008-0000-0000-0000F6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1466615" name="9 Imagen" descr="logoMIMP ">
          <a:extLst>
            <a:ext uri="{FF2B5EF4-FFF2-40B4-BE49-F238E27FC236}">
              <a16:creationId xmlns:a16="http://schemas.microsoft.com/office/drawing/2014/main" id="{00000000-0008-0000-0000-0000F760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224</xdr:row>
      <xdr:rowOff>171450</xdr:rowOff>
    </xdr:from>
    <xdr:to>
      <xdr:col>14</xdr:col>
      <xdr:colOff>485775</xdr:colOff>
      <xdr:row>234</xdr:row>
      <xdr:rowOff>95250</xdr:rowOff>
    </xdr:to>
    <xdr:graphicFrame macro="">
      <xdr:nvGraphicFramePr>
        <xdr:cNvPr id="1466616" name="6 Gráfico">
          <a:extLst>
            <a:ext uri="{FF2B5EF4-FFF2-40B4-BE49-F238E27FC236}">
              <a16:creationId xmlns:a16="http://schemas.microsoft.com/office/drawing/2014/main" id="{00000000-0008-0000-0000-0000F8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234</xdr:row>
      <xdr:rowOff>114300</xdr:rowOff>
    </xdr:from>
    <xdr:to>
      <xdr:col>14</xdr:col>
      <xdr:colOff>371476</xdr:colOff>
      <xdr:row>235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353426" y="2235517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1466618" name="Gráfico 8">
          <a:extLst>
            <a:ext uri="{FF2B5EF4-FFF2-40B4-BE49-F238E27FC236}">
              <a16:creationId xmlns:a16="http://schemas.microsoft.com/office/drawing/2014/main" id="{00000000-0008-0000-0000-0000FA6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O322"/>
  <sheetViews>
    <sheetView tabSelected="1" view="pageBreakPreview" topLeftCell="A119" zoomScaleNormal="100" zoomScaleSheetLayoutView="100" workbookViewId="0">
      <selection activeCell="A119" sqref="A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/>
      <c r="N1" s="134" t="s">
        <v>1</v>
      </c>
      <c r="O1" s="135"/>
    </row>
    <row r="2" spans="1:15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36" t="s">
        <v>107</v>
      </c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</row>
    <row r="121" spans="1:15" ht="18.75" x14ac:dyDescent="0.3">
      <c r="A121" s="137" t="s">
        <v>111</v>
      </c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7" t="s">
        <v>100</v>
      </c>
      <c r="B123" s="108"/>
      <c r="C123" s="108"/>
      <c r="D123" s="108"/>
      <c r="E123" s="109"/>
      <c r="F123" s="37"/>
      <c r="G123" s="37"/>
      <c r="H123" s="37"/>
      <c r="I123" s="37"/>
      <c r="J123" s="37"/>
      <c r="K123" s="37"/>
      <c r="L123" s="37"/>
      <c r="M123" s="37"/>
      <c r="N123" s="37"/>
      <c r="O123" s="37"/>
    </row>
    <row r="124" spans="1:15" s="8" customFormat="1" ht="13.5" customHeight="1" x14ac:dyDescent="0.2">
      <c r="A124" s="69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46.5" customHeight="1" x14ac:dyDescent="0.3">
      <c r="A125" s="47" t="s">
        <v>3</v>
      </c>
      <c r="B125" s="48" t="s">
        <v>13</v>
      </c>
      <c r="C125" s="9" t="s">
        <v>92</v>
      </c>
      <c r="D125" s="48" t="s">
        <v>94</v>
      </c>
      <c r="E125" s="48" t="s">
        <v>93</v>
      </c>
      <c r="F125" s="102" t="s">
        <v>109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4.25" customHeight="1" x14ac:dyDescent="0.3">
      <c r="A126" s="10" t="s">
        <v>20</v>
      </c>
      <c r="B126" s="74">
        <f>+SUM(C126:F126)</f>
        <v>207</v>
      </c>
      <c r="C126" s="75">
        <v>113</v>
      </c>
      <c r="D126" s="75">
        <v>46</v>
      </c>
      <c r="E126" s="101">
        <v>48</v>
      </c>
      <c r="F126" s="101" t="s">
        <v>110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5" customHeight="1" x14ac:dyDescent="0.3">
      <c r="A127" s="11" t="s">
        <v>21</v>
      </c>
      <c r="B127" s="74">
        <f t="shared" ref="B127:B136" si="0">+SUM(C127:F127)</f>
        <v>207</v>
      </c>
      <c r="C127" s="76">
        <v>104</v>
      </c>
      <c r="D127" s="76">
        <v>54</v>
      </c>
      <c r="E127" s="76">
        <v>49</v>
      </c>
      <c r="F127" s="76" t="s">
        <v>110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0" t="s">
        <v>22</v>
      </c>
      <c r="B128" s="74">
        <f t="shared" si="0"/>
        <v>221</v>
      </c>
      <c r="C128" s="75">
        <v>114</v>
      </c>
      <c r="D128" s="75">
        <v>57</v>
      </c>
      <c r="E128" s="101">
        <v>50</v>
      </c>
      <c r="F128" s="101" t="s">
        <v>110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1" t="s">
        <v>23</v>
      </c>
      <c r="B129" s="74">
        <f t="shared" si="0"/>
        <v>192</v>
      </c>
      <c r="C129" s="75">
        <v>78</v>
      </c>
      <c r="D129" s="75">
        <v>76</v>
      </c>
      <c r="E129" s="101">
        <v>38</v>
      </c>
      <c r="F129" s="101" t="s">
        <v>110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1" t="s">
        <v>24</v>
      </c>
      <c r="B130" s="74">
        <f t="shared" si="0"/>
        <v>246</v>
      </c>
      <c r="C130" s="75">
        <v>122</v>
      </c>
      <c r="D130" s="75">
        <v>78</v>
      </c>
      <c r="E130" s="101">
        <v>46</v>
      </c>
      <c r="F130" s="101" t="s">
        <v>110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1" t="s">
        <v>25</v>
      </c>
      <c r="B131" s="74">
        <f t="shared" si="0"/>
        <v>227</v>
      </c>
      <c r="C131" s="75">
        <v>117</v>
      </c>
      <c r="D131" s="75">
        <v>53</v>
      </c>
      <c r="E131" s="101">
        <v>57</v>
      </c>
      <c r="F131" s="101" t="s">
        <v>110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1" t="s">
        <v>26</v>
      </c>
      <c r="B132" s="74">
        <f t="shared" si="0"/>
        <v>237</v>
      </c>
      <c r="C132" s="75">
        <v>104</v>
      </c>
      <c r="D132" s="75">
        <v>73</v>
      </c>
      <c r="E132" s="101">
        <v>60</v>
      </c>
      <c r="F132" s="101" t="s">
        <v>110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1" t="s">
        <v>27</v>
      </c>
      <c r="B133" s="74">
        <f t="shared" si="0"/>
        <v>215</v>
      </c>
      <c r="C133" s="75">
        <v>99</v>
      </c>
      <c r="D133" s="75">
        <v>71</v>
      </c>
      <c r="E133" s="101">
        <v>45</v>
      </c>
      <c r="F133" s="101" t="s">
        <v>110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1" t="s">
        <v>28</v>
      </c>
      <c r="B134" s="74">
        <f t="shared" si="0"/>
        <v>245</v>
      </c>
      <c r="C134" s="75">
        <v>129</v>
      </c>
      <c r="D134" s="75">
        <v>62</v>
      </c>
      <c r="E134" s="101">
        <v>54</v>
      </c>
      <c r="F134" s="101" t="s">
        <v>110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4.25" customHeight="1" x14ac:dyDescent="0.3">
      <c r="A135" s="11" t="s">
        <v>29</v>
      </c>
      <c r="B135" s="74">
        <f t="shared" si="0"/>
        <v>217</v>
      </c>
      <c r="C135" s="75">
        <v>114</v>
      </c>
      <c r="D135" s="75">
        <v>63</v>
      </c>
      <c r="E135" s="101">
        <v>40</v>
      </c>
      <c r="F135" s="101" t="s">
        <v>110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5" customHeight="1" x14ac:dyDescent="0.3">
      <c r="A136" s="11" t="s">
        <v>30</v>
      </c>
      <c r="B136" s="74">
        <f t="shared" si="0"/>
        <v>230</v>
      </c>
      <c r="C136" s="76">
        <v>95</v>
      </c>
      <c r="D136" s="76">
        <v>82</v>
      </c>
      <c r="E136" s="76">
        <v>49</v>
      </c>
      <c r="F136" s="76">
        <v>4</v>
      </c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2" t="s">
        <v>31</v>
      </c>
      <c r="B137" s="77">
        <f>SUM(C137:F137)</f>
        <v>254</v>
      </c>
      <c r="C137" s="78">
        <v>92</v>
      </c>
      <c r="D137" s="78">
        <v>70</v>
      </c>
      <c r="E137" s="78">
        <v>61</v>
      </c>
      <c r="F137" s="78">
        <v>31</v>
      </c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9.5" customHeight="1" x14ac:dyDescent="0.3">
      <c r="A138" s="60" t="s">
        <v>13</v>
      </c>
      <c r="B138" s="79">
        <f>SUM(C138:F138)</f>
        <v>2698</v>
      </c>
      <c r="C138" s="79">
        <f>SUM(C126:C137)</f>
        <v>1281</v>
      </c>
      <c r="D138" s="79">
        <f>SUM(D126:D137)</f>
        <v>785</v>
      </c>
      <c r="E138" s="79">
        <f>SUM(E126:E137)</f>
        <v>597</v>
      </c>
      <c r="F138" s="79">
        <f>SUM(F126:F137)</f>
        <v>35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8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21.75" customHeight="1" thickBot="1" x14ac:dyDescent="0.25">
      <c r="A140" s="107" t="s">
        <v>101</v>
      </c>
      <c r="B140" s="108"/>
      <c r="C140" s="108"/>
      <c r="D140" s="108"/>
      <c r="E140" s="109"/>
      <c r="F140" s="107"/>
      <c r="G140" s="108"/>
      <c r="H140" s="109"/>
      <c r="I140" s="37"/>
      <c r="J140" s="37"/>
      <c r="K140" s="37"/>
      <c r="L140" s="37"/>
      <c r="M140" s="37"/>
      <c r="N140" s="37"/>
      <c r="O140" s="37"/>
    </row>
    <row r="141" spans="1:15" ht="14.25" customHeight="1" x14ac:dyDescent="0.25">
      <c r="A141" s="15"/>
      <c r="B141" s="13"/>
      <c r="C141" s="13"/>
      <c r="D141" s="14"/>
      <c r="E141" s="14"/>
      <c r="F141" s="14"/>
      <c r="G141" s="14"/>
      <c r="H141" s="16"/>
      <c r="I141" s="14"/>
      <c r="J141" s="14"/>
      <c r="K141" s="14"/>
      <c r="L141" s="14"/>
      <c r="M141" s="14"/>
      <c r="N141" s="14"/>
      <c r="O141" s="14"/>
    </row>
    <row r="142" spans="1:15" ht="15" customHeight="1" x14ac:dyDescent="0.2">
      <c r="A142" s="127" t="s">
        <v>12</v>
      </c>
      <c r="B142" s="142" t="s">
        <v>13</v>
      </c>
      <c r="C142" s="116" t="s">
        <v>96</v>
      </c>
      <c r="D142" s="116"/>
      <c r="E142" s="116"/>
      <c r="F142" s="116"/>
      <c r="G142" s="116"/>
      <c r="H142" s="116"/>
      <c r="I142" s="17"/>
      <c r="J142" s="17"/>
      <c r="K142" s="14"/>
      <c r="L142" s="14"/>
      <c r="M142" s="14"/>
      <c r="N142" s="14"/>
      <c r="O142" s="14"/>
    </row>
    <row r="143" spans="1:15" ht="15" customHeight="1" x14ac:dyDescent="0.2">
      <c r="A143" s="127"/>
      <c r="B143" s="142"/>
      <c r="C143" s="49" t="s">
        <v>14</v>
      </c>
      <c r="D143" s="50" t="s">
        <v>15</v>
      </c>
      <c r="E143" s="49" t="s">
        <v>16</v>
      </c>
      <c r="F143" s="50" t="s">
        <v>17</v>
      </c>
      <c r="G143" s="49" t="s">
        <v>18</v>
      </c>
      <c r="H143" s="51" t="s">
        <v>19</v>
      </c>
      <c r="I143" s="14"/>
      <c r="J143" s="14"/>
      <c r="K143" s="14"/>
      <c r="L143" s="14"/>
      <c r="M143" s="14"/>
      <c r="N143" s="18"/>
    </row>
    <row r="144" spans="1:15" ht="15" customHeight="1" x14ac:dyDescent="0.25">
      <c r="A144" s="10" t="s">
        <v>20</v>
      </c>
      <c r="B144" s="80">
        <f t="shared" ref="B144:B155" si="1">SUM(C144:H144)</f>
        <v>207</v>
      </c>
      <c r="C144" s="81">
        <v>0</v>
      </c>
      <c r="D144" s="81">
        <v>16</v>
      </c>
      <c r="E144" s="81">
        <v>58</v>
      </c>
      <c r="F144" s="81">
        <v>73</v>
      </c>
      <c r="G144" s="81">
        <v>45</v>
      </c>
      <c r="H144" s="81">
        <v>15</v>
      </c>
      <c r="I144" s="14"/>
      <c r="J144" s="14"/>
      <c r="K144" s="14"/>
      <c r="L144" s="14"/>
      <c r="M144" s="14"/>
      <c r="N144" s="18"/>
    </row>
    <row r="145" spans="1:15" ht="15" customHeight="1" x14ac:dyDescent="0.25">
      <c r="A145" s="11" t="s">
        <v>21</v>
      </c>
      <c r="B145" s="80">
        <f t="shared" si="1"/>
        <v>207</v>
      </c>
      <c r="C145" s="82">
        <v>0</v>
      </c>
      <c r="D145" s="82">
        <v>15</v>
      </c>
      <c r="E145" s="82">
        <v>62</v>
      </c>
      <c r="F145" s="82">
        <v>60</v>
      </c>
      <c r="G145" s="82">
        <v>56</v>
      </c>
      <c r="H145" s="82">
        <v>14</v>
      </c>
      <c r="I145" s="14"/>
      <c r="J145" s="14"/>
      <c r="K145" s="14"/>
      <c r="L145" s="14"/>
      <c r="M145" s="14"/>
      <c r="N145" s="18"/>
    </row>
    <row r="146" spans="1:15" ht="15" customHeight="1" x14ac:dyDescent="0.25">
      <c r="A146" s="11" t="s">
        <v>22</v>
      </c>
      <c r="B146" s="80">
        <f t="shared" si="1"/>
        <v>221</v>
      </c>
      <c r="C146" s="82">
        <v>0</v>
      </c>
      <c r="D146" s="82">
        <v>12</v>
      </c>
      <c r="E146" s="82">
        <v>65</v>
      </c>
      <c r="F146" s="82">
        <v>62</v>
      </c>
      <c r="G146" s="82">
        <v>65</v>
      </c>
      <c r="H146" s="82">
        <v>17</v>
      </c>
      <c r="I146" s="14"/>
      <c r="J146" s="14"/>
      <c r="K146" s="14"/>
      <c r="L146" s="14"/>
      <c r="M146" s="14"/>
      <c r="N146" s="18"/>
    </row>
    <row r="147" spans="1:15" ht="15" customHeight="1" x14ac:dyDescent="0.25">
      <c r="A147" s="11" t="s">
        <v>23</v>
      </c>
      <c r="B147" s="80">
        <f t="shared" si="1"/>
        <v>192</v>
      </c>
      <c r="C147" s="82">
        <v>0</v>
      </c>
      <c r="D147" s="82">
        <v>23</v>
      </c>
      <c r="E147" s="82">
        <v>49</v>
      </c>
      <c r="F147" s="82">
        <v>67</v>
      </c>
      <c r="G147" s="82">
        <v>38</v>
      </c>
      <c r="H147" s="82">
        <v>15</v>
      </c>
      <c r="I147" s="14"/>
      <c r="J147" s="14"/>
      <c r="K147" s="14"/>
      <c r="L147" s="14"/>
      <c r="M147" s="14"/>
      <c r="N147" s="18"/>
    </row>
    <row r="148" spans="1:15" ht="15" customHeight="1" x14ac:dyDescent="0.25">
      <c r="A148" s="11" t="s">
        <v>24</v>
      </c>
      <c r="B148" s="80">
        <f t="shared" si="1"/>
        <v>246</v>
      </c>
      <c r="C148" s="82">
        <v>0</v>
      </c>
      <c r="D148" s="82">
        <v>18</v>
      </c>
      <c r="E148" s="82">
        <v>75</v>
      </c>
      <c r="F148" s="82">
        <v>65</v>
      </c>
      <c r="G148" s="82">
        <v>69</v>
      </c>
      <c r="H148" s="82">
        <v>19</v>
      </c>
      <c r="I148" s="14"/>
      <c r="J148" s="14"/>
      <c r="K148" s="14"/>
      <c r="L148" s="14"/>
      <c r="M148" s="14"/>
      <c r="N148" s="18"/>
    </row>
    <row r="149" spans="1:15" ht="15" customHeight="1" x14ac:dyDescent="0.25">
      <c r="A149" s="11" t="s">
        <v>25</v>
      </c>
      <c r="B149" s="80">
        <f t="shared" si="1"/>
        <v>227</v>
      </c>
      <c r="C149" s="82">
        <v>0</v>
      </c>
      <c r="D149" s="82">
        <v>25</v>
      </c>
      <c r="E149" s="82">
        <v>59</v>
      </c>
      <c r="F149" s="82">
        <v>81</v>
      </c>
      <c r="G149" s="82">
        <v>48</v>
      </c>
      <c r="H149" s="82">
        <v>14</v>
      </c>
      <c r="I149" s="14"/>
      <c r="J149" s="14"/>
      <c r="K149" s="14"/>
      <c r="L149" s="14"/>
      <c r="M149" s="14"/>
      <c r="N149" s="18"/>
    </row>
    <row r="150" spans="1:15" ht="15" customHeight="1" x14ac:dyDescent="0.25">
      <c r="A150" s="11" t="s">
        <v>26</v>
      </c>
      <c r="B150" s="80">
        <f t="shared" si="1"/>
        <v>237</v>
      </c>
      <c r="C150" s="82">
        <v>0</v>
      </c>
      <c r="D150" s="82">
        <v>25</v>
      </c>
      <c r="E150" s="82">
        <v>72</v>
      </c>
      <c r="F150" s="82">
        <v>78</v>
      </c>
      <c r="G150" s="82">
        <v>54</v>
      </c>
      <c r="H150" s="82">
        <v>8</v>
      </c>
      <c r="I150" s="14"/>
      <c r="J150" s="14"/>
      <c r="K150" s="14"/>
      <c r="L150" s="14"/>
      <c r="M150" s="14"/>
      <c r="N150" s="18"/>
    </row>
    <row r="151" spans="1:15" ht="15" customHeight="1" x14ac:dyDescent="0.25">
      <c r="A151" s="11" t="s">
        <v>27</v>
      </c>
      <c r="B151" s="80">
        <f t="shared" si="1"/>
        <v>215</v>
      </c>
      <c r="C151" s="82">
        <v>0</v>
      </c>
      <c r="D151" s="82">
        <v>16</v>
      </c>
      <c r="E151" s="82">
        <v>62</v>
      </c>
      <c r="F151" s="82">
        <v>82</v>
      </c>
      <c r="G151" s="82">
        <v>39</v>
      </c>
      <c r="H151" s="82">
        <v>16</v>
      </c>
      <c r="I151" s="14"/>
      <c r="J151" s="14"/>
      <c r="K151" s="14"/>
      <c r="L151" s="14"/>
      <c r="M151" s="14"/>
      <c r="N151" s="18"/>
    </row>
    <row r="152" spans="1:15" ht="15" customHeight="1" x14ac:dyDescent="0.25">
      <c r="A152" s="11" t="s">
        <v>28</v>
      </c>
      <c r="B152" s="80">
        <f t="shared" si="1"/>
        <v>245</v>
      </c>
      <c r="C152" s="82">
        <v>0</v>
      </c>
      <c r="D152" s="82">
        <v>22</v>
      </c>
      <c r="E152" s="82">
        <v>69</v>
      </c>
      <c r="F152" s="82">
        <v>68</v>
      </c>
      <c r="G152" s="82">
        <v>70</v>
      </c>
      <c r="H152" s="82">
        <v>16</v>
      </c>
      <c r="I152" s="14"/>
      <c r="J152" s="14"/>
      <c r="K152" s="14"/>
      <c r="L152" s="14"/>
      <c r="M152" s="14"/>
      <c r="N152" s="18"/>
    </row>
    <row r="153" spans="1:15" ht="15" customHeight="1" x14ac:dyDescent="0.25">
      <c r="A153" s="11" t="s">
        <v>29</v>
      </c>
      <c r="B153" s="80">
        <f t="shared" si="1"/>
        <v>217</v>
      </c>
      <c r="C153" s="82">
        <v>0</v>
      </c>
      <c r="D153" s="82">
        <v>23</v>
      </c>
      <c r="E153" s="82">
        <v>60</v>
      </c>
      <c r="F153" s="82">
        <v>69</v>
      </c>
      <c r="G153" s="82">
        <v>46</v>
      </c>
      <c r="H153" s="82">
        <v>19</v>
      </c>
      <c r="I153" s="14"/>
      <c r="J153" s="14"/>
      <c r="K153" s="14"/>
      <c r="L153" s="14"/>
      <c r="M153" s="14"/>
      <c r="N153" s="18"/>
    </row>
    <row r="154" spans="1:15" ht="15" customHeight="1" x14ac:dyDescent="0.25">
      <c r="A154" s="11" t="s">
        <v>30</v>
      </c>
      <c r="B154" s="80">
        <f t="shared" si="1"/>
        <v>230</v>
      </c>
      <c r="C154" s="82">
        <v>0</v>
      </c>
      <c r="D154" s="82">
        <v>31</v>
      </c>
      <c r="E154" s="82">
        <v>53</v>
      </c>
      <c r="F154" s="82">
        <v>73</v>
      </c>
      <c r="G154" s="82">
        <v>56</v>
      </c>
      <c r="H154" s="82">
        <v>17</v>
      </c>
      <c r="I154" s="14"/>
      <c r="J154" s="14"/>
      <c r="K154" s="14"/>
      <c r="L154" s="14"/>
      <c r="M154" s="14"/>
      <c r="N154" s="18"/>
    </row>
    <row r="155" spans="1:15" ht="15" customHeight="1" x14ac:dyDescent="0.25">
      <c r="A155" s="12" t="s">
        <v>31</v>
      </c>
      <c r="B155" s="83">
        <f t="shared" si="1"/>
        <v>254</v>
      </c>
      <c r="C155" s="84">
        <v>0</v>
      </c>
      <c r="D155" s="84">
        <v>30</v>
      </c>
      <c r="E155" s="84">
        <v>79</v>
      </c>
      <c r="F155" s="84">
        <v>81</v>
      </c>
      <c r="G155" s="84">
        <v>48</v>
      </c>
      <c r="H155" s="84">
        <v>16</v>
      </c>
      <c r="I155" s="14"/>
      <c r="J155" s="14"/>
      <c r="K155" s="14"/>
      <c r="L155" s="14"/>
      <c r="M155" s="14"/>
      <c r="N155" s="18"/>
    </row>
    <row r="156" spans="1:15" ht="15" customHeight="1" x14ac:dyDescent="0.2">
      <c r="A156" s="61" t="s">
        <v>13</v>
      </c>
      <c r="B156" s="85">
        <f>SUM(C156:H156)</f>
        <v>2698</v>
      </c>
      <c r="C156" s="85">
        <f t="shared" ref="C156:H156" si="2">SUM(C144:C155)</f>
        <v>0</v>
      </c>
      <c r="D156" s="85">
        <f t="shared" si="2"/>
        <v>256</v>
      </c>
      <c r="E156" s="85">
        <f t="shared" si="2"/>
        <v>763</v>
      </c>
      <c r="F156" s="85">
        <f t="shared" si="2"/>
        <v>859</v>
      </c>
      <c r="G156" s="85">
        <f t="shared" si="2"/>
        <v>634</v>
      </c>
      <c r="H156" s="85">
        <f t="shared" si="2"/>
        <v>186</v>
      </c>
      <c r="I156" s="14"/>
      <c r="J156" s="14"/>
      <c r="K156" s="14"/>
      <c r="L156" s="14"/>
      <c r="M156" s="14"/>
      <c r="N156" s="18"/>
    </row>
    <row r="157" spans="1:15" ht="15" customHeight="1" thickBot="1" x14ac:dyDescent="0.25">
      <c r="A157" s="62" t="s">
        <v>32</v>
      </c>
      <c r="B157" s="63">
        <f>SUM(C157:H157)</f>
        <v>1</v>
      </c>
      <c r="C157" s="63">
        <f t="shared" ref="C157:H157" si="3">IF($B$156=0,"",C156/$B$156)</f>
        <v>0</v>
      </c>
      <c r="D157" s="63">
        <f t="shared" si="3"/>
        <v>9.4885100074128981E-2</v>
      </c>
      <c r="E157" s="63">
        <f t="shared" si="3"/>
        <v>0.28280207561156412</v>
      </c>
      <c r="F157" s="63">
        <f t="shared" si="3"/>
        <v>0.31838398813936247</v>
      </c>
      <c r="G157" s="63">
        <f t="shared" si="3"/>
        <v>0.23498888065233506</v>
      </c>
      <c r="H157" s="63">
        <f t="shared" si="3"/>
        <v>6.8939955522609342E-2</v>
      </c>
      <c r="I157" s="14"/>
      <c r="J157" s="14"/>
    </row>
    <row r="158" spans="1:15" ht="15" customHeight="1" x14ac:dyDescent="0.2">
      <c r="A158" s="13"/>
      <c r="B158" s="13"/>
      <c r="C158" s="13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spans="1:15" ht="15.75" x14ac:dyDescent="0.2">
      <c r="A159" s="2" t="s">
        <v>80</v>
      </c>
      <c r="B159" s="13"/>
      <c r="C159" s="13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0" spans="1:15" ht="15.75" x14ac:dyDescent="0.2">
      <c r="A160" s="19" t="s">
        <v>54</v>
      </c>
      <c r="B160" s="13"/>
      <c r="C160" s="13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</row>
    <row r="161" spans="1:9" ht="33.75" customHeight="1" thickBot="1" x14ac:dyDescent="0.25">
      <c r="A161" s="146" t="s">
        <v>102</v>
      </c>
      <c r="B161" s="146"/>
      <c r="C161" s="146"/>
      <c r="D161" s="146"/>
      <c r="E161" s="73"/>
      <c r="F161" s="20"/>
    </row>
    <row r="162" spans="1:9" ht="15" customHeight="1" x14ac:dyDescent="0.2">
      <c r="A162" s="21"/>
      <c r="B162" s="13"/>
      <c r="C162" s="13"/>
      <c r="D162" s="14"/>
      <c r="E162" s="14"/>
      <c r="F162" s="14"/>
      <c r="G162" s="14"/>
      <c r="H162" s="14"/>
      <c r="I162" s="14"/>
    </row>
    <row r="163" spans="1:9" ht="15" customHeight="1" x14ac:dyDescent="0.2">
      <c r="A163" s="127" t="s">
        <v>10</v>
      </c>
      <c r="B163" s="142" t="s">
        <v>13</v>
      </c>
      <c r="C163" s="116" t="s">
        <v>33</v>
      </c>
      <c r="D163" s="116"/>
      <c r="E163" s="22"/>
      <c r="F163" s="22"/>
      <c r="G163" s="22"/>
      <c r="H163" s="22"/>
    </row>
    <row r="164" spans="1:9" ht="15" customHeight="1" x14ac:dyDescent="0.2">
      <c r="A164" s="127"/>
      <c r="B164" s="142"/>
      <c r="C164" s="52" t="s">
        <v>38</v>
      </c>
      <c r="D164" s="53" t="s">
        <v>39</v>
      </c>
      <c r="E164" s="23"/>
      <c r="F164" s="23"/>
      <c r="G164" s="23"/>
      <c r="H164" s="23"/>
    </row>
    <row r="165" spans="1:9" ht="15" customHeight="1" x14ac:dyDescent="0.25">
      <c r="A165" s="24" t="s">
        <v>20</v>
      </c>
      <c r="B165" s="86">
        <f t="shared" ref="B165:B175" si="4">SUM(C165:D165)</f>
        <v>207</v>
      </c>
      <c r="C165" s="81">
        <v>15</v>
      </c>
      <c r="D165" s="81">
        <v>192</v>
      </c>
      <c r="E165" s="23"/>
      <c r="F165" s="23"/>
      <c r="G165" s="23"/>
      <c r="H165" s="23"/>
    </row>
    <row r="166" spans="1:9" ht="15" customHeight="1" x14ac:dyDescent="0.25">
      <c r="A166" s="25" t="s">
        <v>21</v>
      </c>
      <c r="B166" s="86">
        <f t="shared" si="4"/>
        <v>207</v>
      </c>
      <c r="C166" s="82">
        <v>12</v>
      </c>
      <c r="D166" s="82">
        <v>195</v>
      </c>
      <c r="E166" s="23"/>
      <c r="F166" s="23"/>
      <c r="G166" s="23"/>
      <c r="H166" s="23"/>
    </row>
    <row r="167" spans="1:9" ht="15" customHeight="1" x14ac:dyDescent="0.25">
      <c r="A167" s="25" t="s">
        <v>22</v>
      </c>
      <c r="B167" s="86">
        <f t="shared" si="4"/>
        <v>221</v>
      </c>
      <c r="C167" s="82">
        <v>20</v>
      </c>
      <c r="D167" s="82">
        <v>201</v>
      </c>
      <c r="E167" s="23"/>
      <c r="F167" s="23"/>
      <c r="G167" s="23"/>
      <c r="H167" s="23"/>
    </row>
    <row r="168" spans="1:9" ht="15" customHeight="1" x14ac:dyDescent="0.25">
      <c r="A168" s="25" t="s">
        <v>23</v>
      </c>
      <c r="B168" s="86">
        <f t="shared" si="4"/>
        <v>192</v>
      </c>
      <c r="C168" s="82">
        <v>8</v>
      </c>
      <c r="D168" s="82">
        <v>184</v>
      </c>
      <c r="E168" s="23"/>
      <c r="F168" s="23"/>
      <c r="G168" s="23"/>
      <c r="H168" s="23"/>
    </row>
    <row r="169" spans="1:9" ht="15" customHeight="1" x14ac:dyDescent="0.25">
      <c r="A169" s="25" t="s">
        <v>24</v>
      </c>
      <c r="B169" s="86">
        <f t="shared" si="4"/>
        <v>246</v>
      </c>
      <c r="C169" s="82">
        <v>22</v>
      </c>
      <c r="D169" s="82">
        <v>224</v>
      </c>
      <c r="E169" s="23"/>
      <c r="F169" s="23"/>
      <c r="G169" s="23"/>
      <c r="H169" s="23"/>
    </row>
    <row r="170" spans="1:9" ht="15" customHeight="1" x14ac:dyDescent="0.25">
      <c r="A170" s="25" t="s">
        <v>25</v>
      </c>
      <c r="B170" s="86">
        <f t="shared" si="4"/>
        <v>227</v>
      </c>
      <c r="C170" s="82">
        <v>10</v>
      </c>
      <c r="D170" s="82">
        <v>217</v>
      </c>
      <c r="E170" s="23"/>
      <c r="F170" s="23"/>
      <c r="G170" s="23"/>
      <c r="H170" s="23"/>
    </row>
    <row r="171" spans="1:9" ht="15" customHeight="1" x14ac:dyDescent="0.25">
      <c r="A171" s="25" t="s">
        <v>26</v>
      </c>
      <c r="B171" s="86">
        <f t="shared" si="4"/>
        <v>237</v>
      </c>
      <c r="C171" s="82">
        <v>14</v>
      </c>
      <c r="D171" s="82">
        <v>223</v>
      </c>
      <c r="E171" s="23"/>
      <c r="F171" s="23"/>
    </row>
    <row r="172" spans="1:9" ht="15" customHeight="1" x14ac:dyDescent="0.25">
      <c r="A172" s="25" t="s">
        <v>27</v>
      </c>
      <c r="B172" s="86">
        <f t="shared" si="4"/>
        <v>215</v>
      </c>
      <c r="C172" s="82">
        <v>16</v>
      </c>
      <c r="D172" s="82">
        <v>199</v>
      </c>
      <c r="E172" s="23"/>
      <c r="F172" s="23"/>
    </row>
    <row r="173" spans="1:9" ht="15" customHeight="1" x14ac:dyDescent="0.25">
      <c r="A173" s="25" t="s">
        <v>28</v>
      </c>
      <c r="B173" s="86">
        <f t="shared" si="4"/>
        <v>245</v>
      </c>
      <c r="C173" s="82">
        <v>13</v>
      </c>
      <c r="D173" s="82">
        <v>232</v>
      </c>
      <c r="E173" s="23"/>
      <c r="F173" s="23"/>
    </row>
    <row r="174" spans="1:9" ht="15" customHeight="1" x14ac:dyDescent="0.25">
      <c r="A174" s="25" t="s">
        <v>29</v>
      </c>
      <c r="B174" s="86">
        <f t="shared" si="4"/>
        <v>217</v>
      </c>
      <c r="C174" s="82">
        <v>12</v>
      </c>
      <c r="D174" s="82">
        <v>205</v>
      </c>
      <c r="E174" s="23"/>
      <c r="F174" s="23"/>
    </row>
    <row r="175" spans="1:9" ht="15" customHeight="1" x14ac:dyDescent="0.25">
      <c r="A175" s="25" t="s">
        <v>30</v>
      </c>
      <c r="B175" s="86">
        <f t="shared" si="4"/>
        <v>230</v>
      </c>
      <c r="C175" s="82">
        <v>15</v>
      </c>
      <c r="D175" s="82">
        <v>215</v>
      </c>
      <c r="E175" s="23"/>
      <c r="F175" s="23"/>
    </row>
    <row r="176" spans="1:9" ht="15" customHeight="1" x14ac:dyDescent="0.25">
      <c r="A176" s="26" t="s">
        <v>31</v>
      </c>
      <c r="B176" s="88">
        <f>SUM(C176:D176)</f>
        <v>254</v>
      </c>
      <c r="C176" s="89">
        <v>22</v>
      </c>
      <c r="D176" s="89">
        <v>232</v>
      </c>
      <c r="E176" s="23"/>
      <c r="F176" s="23"/>
    </row>
    <row r="177" spans="1:15" ht="15" customHeight="1" x14ac:dyDescent="0.25">
      <c r="A177" s="64" t="s">
        <v>13</v>
      </c>
      <c r="B177" s="90">
        <f>SUM(B165:B176)</f>
        <v>2698</v>
      </c>
      <c r="C177" s="90">
        <f>SUM(C165:C176)</f>
        <v>179</v>
      </c>
      <c r="D177" s="90">
        <f>SUM(D165:D176)</f>
        <v>2519</v>
      </c>
    </row>
    <row r="178" spans="1:15" ht="15" customHeight="1" thickBot="1" x14ac:dyDescent="0.3">
      <c r="A178" s="66" t="s">
        <v>32</v>
      </c>
      <c r="B178" s="67">
        <f>SUM(C178:D178)</f>
        <v>1</v>
      </c>
      <c r="C178" s="67">
        <f>IF($B$177=0,"",C177/$B$177)</f>
        <v>6.6345441067457378E-2</v>
      </c>
      <c r="D178" s="67">
        <f>IF($B$177=0,"",D177/$B$177)</f>
        <v>0.93365455893254268</v>
      </c>
    </row>
    <row r="179" spans="1:15" ht="12.75" x14ac:dyDescent="0.2"/>
    <row r="180" spans="1:15" ht="21.75" customHeight="1" x14ac:dyDescent="0.2">
      <c r="A180" s="120" t="s">
        <v>103</v>
      </c>
      <c r="B180" s="120"/>
      <c r="C180" s="120"/>
      <c r="D180" s="120"/>
      <c r="E180" s="120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1:15" ht="21.75" customHeight="1" thickBot="1" x14ac:dyDescent="0.25">
      <c r="A181" s="121"/>
      <c r="B181" s="121"/>
      <c r="C181" s="121"/>
      <c r="D181" s="121"/>
      <c r="E181" s="121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15" customHeight="1" x14ac:dyDescent="0.2">
      <c r="A182" s="71"/>
      <c r="B182" s="71"/>
      <c r="C182" s="71"/>
      <c r="D182" s="71"/>
      <c r="E182" s="71"/>
      <c r="F182" s="23"/>
      <c r="G182" s="23"/>
      <c r="H182" s="23"/>
      <c r="I182" s="23"/>
    </row>
    <row r="183" spans="1:15" ht="15" customHeight="1" x14ac:dyDescent="0.2">
      <c r="A183" s="127" t="s">
        <v>10</v>
      </c>
      <c r="B183" s="142" t="s">
        <v>13</v>
      </c>
      <c r="C183" s="116" t="s">
        <v>97</v>
      </c>
      <c r="D183" s="116"/>
      <c r="E183" s="116"/>
      <c r="F183" s="23"/>
      <c r="G183" s="23"/>
      <c r="H183" s="23"/>
      <c r="I183" s="23"/>
    </row>
    <row r="184" spans="1:15" ht="15" customHeight="1" x14ac:dyDescent="0.2">
      <c r="A184" s="127"/>
      <c r="B184" s="142"/>
      <c r="C184" s="49" t="s">
        <v>58</v>
      </c>
      <c r="D184" s="50" t="s">
        <v>46</v>
      </c>
      <c r="E184" s="49" t="s">
        <v>59</v>
      </c>
    </row>
    <row r="185" spans="1:15" ht="15" customHeight="1" x14ac:dyDescent="0.25">
      <c r="A185" s="24" t="s">
        <v>20</v>
      </c>
      <c r="B185" s="86">
        <f t="shared" ref="B185:B195" si="5">SUM(C185:E185)</f>
        <v>207</v>
      </c>
      <c r="C185" s="81">
        <v>85</v>
      </c>
      <c r="D185" s="81">
        <v>122</v>
      </c>
      <c r="E185" s="81">
        <v>0</v>
      </c>
    </row>
    <row r="186" spans="1:15" ht="15" customHeight="1" x14ac:dyDescent="0.25">
      <c r="A186" s="25" t="s">
        <v>21</v>
      </c>
      <c r="B186" s="86">
        <f t="shared" si="5"/>
        <v>207</v>
      </c>
      <c r="C186" s="82">
        <v>92</v>
      </c>
      <c r="D186" s="82">
        <v>115</v>
      </c>
      <c r="E186" s="82">
        <v>0</v>
      </c>
    </row>
    <row r="187" spans="1:15" ht="15" customHeight="1" x14ac:dyDescent="0.25">
      <c r="A187" s="25" t="s">
        <v>22</v>
      </c>
      <c r="B187" s="86">
        <f t="shared" si="5"/>
        <v>221</v>
      </c>
      <c r="C187" s="82">
        <v>85</v>
      </c>
      <c r="D187" s="82">
        <v>136</v>
      </c>
      <c r="E187" s="82">
        <v>0</v>
      </c>
    </row>
    <row r="188" spans="1:15" ht="15" customHeight="1" x14ac:dyDescent="0.25">
      <c r="A188" s="25" t="s">
        <v>23</v>
      </c>
      <c r="B188" s="86">
        <f t="shared" si="5"/>
        <v>192</v>
      </c>
      <c r="C188" s="82">
        <v>98</v>
      </c>
      <c r="D188" s="82">
        <v>94</v>
      </c>
      <c r="E188" s="82">
        <v>0</v>
      </c>
    </row>
    <row r="189" spans="1:15" ht="15" customHeight="1" x14ac:dyDescent="0.25">
      <c r="A189" s="25" t="s">
        <v>24</v>
      </c>
      <c r="B189" s="86">
        <f t="shared" si="5"/>
        <v>246</v>
      </c>
      <c r="C189" s="82">
        <v>114</v>
      </c>
      <c r="D189" s="82">
        <v>132</v>
      </c>
      <c r="E189" s="82">
        <v>0</v>
      </c>
    </row>
    <row r="190" spans="1:15" ht="15" customHeight="1" x14ac:dyDescent="0.25">
      <c r="A190" s="25" t="s">
        <v>25</v>
      </c>
      <c r="B190" s="86">
        <f t="shared" si="5"/>
        <v>227</v>
      </c>
      <c r="C190" s="82">
        <v>100</v>
      </c>
      <c r="D190" s="82">
        <v>127</v>
      </c>
      <c r="E190" s="82">
        <v>0</v>
      </c>
    </row>
    <row r="191" spans="1:15" ht="15" customHeight="1" x14ac:dyDescent="0.25">
      <c r="A191" s="25" t="s">
        <v>26</v>
      </c>
      <c r="B191" s="86">
        <f t="shared" si="5"/>
        <v>237</v>
      </c>
      <c r="C191" s="82">
        <v>119</v>
      </c>
      <c r="D191" s="82">
        <v>117</v>
      </c>
      <c r="E191" s="82">
        <v>1</v>
      </c>
    </row>
    <row r="192" spans="1:15" ht="15" customHeight="1" x14ac:dyDescent="0.25">
      <c r="A192" s="25" t="s">
        <v>27</v>
      </c>
      <c r="B192" s="86">
        <f t="shared" si="5"/>
        <v>215</v>
      </c>
      <c r="C192" s="82">
        <v>104</v>
      </c>
      <c r="D192" s="82">
        <v>110</v>
      </c>
      <c r="E192" s="82">
        <v>1</v>
      </c>
    </row>
    <row r="193" spans="1:5" ht="15" customHeight="1" x14ac:dyDescent="0.25">
      <c r="A193" s="25" t="s">
        <v>28</v>
      </c>
      <c r="B193" s="86">
        <f t="shared" si="5"/>
        <v>245</v>
      </c>
      <c r="C193" s="82">
        <v>104</v>
      </c>
      <c r="D193" s="82">
        <v>137</v>
      </c>
      <c r="E193" s="82">
        <v>4</v>
      </c>
    </row>
    <row r="194" spans="1:5" ht="15" customHeight="1" x14ac:dyDescent="0.25">
      <c r="A194" s="25" t="s">
        <v>29</v>
      </c>
      <c r="B194" s="86">
        <f t="shared" si="5"/>
        <v>217</v>
      </c>
      <c r="C194" s="82">
        <v>74</v>
      </c>
      <c r="D194" s="82">
        <v>139</v>
      </c>
      <c r="E194" s="82">
        <v>4</v>
      </c>
    </row>
    <row r="195" spans="1:5" ht="15" customHeight="1" x14ac:dyDescent="0.25">
      <c r="A195" s="25" t="s">
        <v>30</v>
      </c>
      <c r="B195" s="86">
        <f t="shared" si="5"/>
        <v>230</v>
      </c>
      <c r="C195" s="82">
        <v>109</v>
      </c>
      <c r="D195" s="82">
        <v>117</v>
      </c>
      <c r="E195" s="82">
        <v>4</v>
      </c>
    </row>
    <row r="196" spans="1:5" ht="15" customHeight="1" x14ac:dyDescent="0.25">
      <c r="A196" s="28" t="s">
        <v>31</v>
      </c>
      <c r="B196" s="91">
        <f>SUM(C196:E196)</f>
        <v>254</v>
      </c>
      <c r="C196" s="84">
        <v>137</v>
      </c>
      <c r="D196" s="84">
        <v>115</v>
      </c>
      <c r="E196" s="84">
        <v>2</v>
      </c>
    </row>
    <row r="197" spans="1:5" ht="15" customHeight="1" x14ac:dyDescent="0.25">
      <c r="A197" s="61" t="s">
        <v>13</v>
      </c>
      <c r="B197" s="90">
        <f>SUM(B185:B196)</f>
        <v>2698</v>
      </c>
      <c r="C197" s="90">
        <f>SUM(C185:C196)</f>
        <v>1221</v>
      </c>
      <c r="D197" s="90">
        <f>SUM(D185:D196)</f>
        <v>1461</v>
      </c>
      <c r="E197" s="90">
        <f>SUM(E185:E196)</f>
        <v>16</v>
      </c>
    </row>
    <row r="198" spans="1:5" ht="15" customHeight="1" thickBot="1" x14ac:dyDescent="0.3">
      <c r="A198" s="62" t="s">
        <v>32</v>
      </c>
      <c r="B198" s="67">
        <f>SUM(C198:E198)</f>
        <v>0.99999999999999989</v>
      </c>
      <c r="C198" s="67">
        <f>IF($B$197=0,"",C197/$B$197)</f>
        <v>0.45255744996293551</v>
      </c>
      <c r="D198" s="67">
        <f>IF($B$197=0,"",D197/$B$197)</f>
        <v>0.54151223128243142</v>
      </c>
      <c r="E198" s="67">
        <f>IF($B$197=0,"",E197/$B$197)</f>
        <v>5.9303187546330613E-3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2" t="s">
        <v>80</v>
      </c>
    </row>
    <row r="218" spans="1:15" ht="12.75" x14ac:dyDescent="0.2">
      <c r="A218" s="19" t="s">
        <v>54</v>
      </c>
    </row>
    <row r="219" spans="1:15" ht="12.75" x14ac:dyDescent="0.2"/>
    <row r="220" spans="1:15" ht="12.75" x14ac:dyDescent="0.2"/>
    <row r="221" spans="1:15" ht="12.75" x14ac:dyDescent="0.2"/>
    <row r="222" spans="1:15" ht="12.75" x14ac:dyDescent="0.2"/>
    <row r="223" spans="1:15" ht="12.75" x14ac:dyDescent="0.2">
      <c r="A223" s="19"/>
    </row>
    <row r="224" spans="1:15" ht="21.75" customHeight="1" thickBot="1" x14ac:dyDescent="0.25">
      <c r="A224" s="121" t="s">
        <v>104</v>
      </c>
      <c r="B224" s="121"/>
      <c r="C224" s="121"/>
      <c r="D224" s="121"/>
      <c r="E224" s="121"/>
      <c r="F224" s="121"/>
      <c r="G224" s="121"/>
      <c r="H224" s="121"/>
      <c r="I224" s="121"/>
      <c r="J224" s="37"/>
      <c r="K224" s="37"/>
      <c r="L224" s="37"/>
      <c r="M224" s="37"/>
      <c r="N224" s="37"/>
      <c r="O224" s="37"/>
    </row>
    <row r="226" spans="1:9" ht="15" customHeight="1" x14ac:dyDescent="0.2">
      <c r="A226" s="116" t="s">
        <v>89</v>
      </c>
      <c r="B226" s="116"/>
      <c r="C226" s="116"/>
      <c r="D226" s="116"/>
      <c r="E226" s="117"/>
      <c r="F226" s="116" t="s">
        <v>13</v>
      </c>
      <c r="G226" s="116"/>
      <c r="H226" s="141" t="s">
        <v>81</v>
      </c>
      <c r="I226" s="143" t="s">
        <v>32</v>
      </c>
    </row>
    <row r="227" spans="1:9" ht="15" customHeight="1" x14ac:dyDescent="0.2">
      <c r="A227" s="116"/>
      <c r="B227" s="116"/>
      <c r="C227" s="116"/>
      <c r="D227" s="116"/>
      <c r="E227" s="117"/>
      <c r="F227" s="54" t="s">
        <v>90</v>
      </c>
      <c r="G227" s="55" t="s">
        <v>91</v>
      </c>
      <c r="H227" s="141"/>
      <c r="I227" s="143"/>
    </row>
    <row r="228" spans="1:9" ht="15" customHeight="1" x14ac:dyDescent="0.2">
      <c r="A228" s="144" t="s">
        <v>85</v>
      </c>
      <c r="B228" s="125" t="s">
        <v>42</v>
      </c>
      <c r="C228" s="125"/>
      <c r="D228" s="125"/>
      <c r="E228" s="125"/>
      <c r="F228" s="75">
        <v>666</v>
      </c>
      <c r="G228" s="75">
        <v>0</v>
      </c>
      <c r="H228" s="118">
        <f>SUM(F228:G232)</f>
        <v>2249</v>
      </c>
      <c r="I228" s="114">
        <f>IF($H$228+$H$233=0,"",H228/($H$228+$H$233))</f>
        <v>0.83358042994810966</v>
      </c>
    </row>
    <row r="229" spans="1:9" ht="15" customHeight="1" x14ac:dyDescent="0.2">
      <c r="A229" s="144"/>
      <c r="B229" s="123" t="s">
        <v>43</v>
      </c>
      <c r="C229" s="123"/>
      <c r="D229" s="123"/>
      <c r="E229" s="123"/>
      <c r="F229" s="76">
        <v>42</v>
      </c>
      <c r="G229" s="76">
        <v>0</v>
      </c>
      <c r="H229" s="118"/>
      <c r="I229" s="114"/>
    </row>
    <row r="230" spans="1:9" ht="15" customHeight="1" x14ac:dyDescent="0.2">
      <c r="A230" s="144"/>
      <c r="B230" s="123" t="s">
        <v>44</v>
      </c>
      <c r="C230" s="123"/>
      <c r="D230" s="123"/>
      <c r="E230" s="123"/>
      <c r="F230" s="76">
        <v>611</v>
      </c>
      <c r="G230" s="76">
        <v>0</v>
      </c>
      <c r="H230" s="118"/>
      <c r="I230" s="114"/>
    </row>
    <row r="231" spans="1:9" ht="15" customHeight="1" x14ac:dyDescent="0.2">
      <c r="A231" s="144"/>
      <c r="B231" s="123" t="s">
        <v>45</v>
      </c>
      <c r="C231" s="123"/>
      <c r="D231" s="123"/>
      <c r="E231" s="123"/>
      <c r="F231" s="76">
        <v>824</v>
      </c>
      <c r="G231" s="76">
        <v>0</v>
      </c>
      <c r="H231" s="118"/>
      <c r="I231" s="114"/>
    </row>
    <row r="232" spans="1:9" ht="15" customHeight="1" thickBot="1" x14ac:dyDescent="0.25">
      <c r="A232" s="145"/>
      <c r="B232" s="124" t="s">
        <v>82</v>
      </c>
      <c r="C232" s="124"/>
      <c r="D232" s="124"/>
      <c r="E232" s="124"/>
      <c r="F232" s="92">
        <v>106</v>
      </c>
      <c r="G232" s="92">
        <v>0</v>
      </c>
      <c r="H232" s="119"/>
      <c r="I232" s="115"/>
    </row>
    <row r="233" spans="1:9" ht="34.5" customHeight="1" thickBot="1" x14ac:dyDescent="0.25">
      <c r="A233" s="29" t="s">
        <v>87</v>
      </c>
      <c r="B233" s="124" t="s">
        <v>83</v>
      </c>
      <c r="C233" s="124"/>
      <c r="D233" s="124"/>
      <c r="E233" s="124"/>
      <c r="F233" s="93">
        <v>309</v>
      </c>
      <c r="G233" s="93">
        <v>140</v>
      </c>
      <c r="H233" s="95">
        <f>SUM(F233:G233)</f>
        <v>449</v>
      </c>
      <c r="I233" s="30">
        <f>IF(H228+H233=0,"",H233/(H228+H233))</f>
        <v>0.16641957005189029</v>
      </c>
    </row>
    <row r="234" spans="1:9" ht="15" customHeight="1" x14ac:dyDescent="0.2">
      <c r="A234" s="148" t="s">
        <v>81</v>
      </c>
      <c r="B234" s="148"/>
      <c r="C234" s="148"/>
      <c r="D234" s="148"/>
      <c r="E234" s="148"/>
      <c r="F234" s="94">
        <f>SUM(F228:F233)</f>
        <v>2558</v>
      </c>
      <c r="G234" s="94">
        <f>SUM(G228:G233)</f>
        <v>140</v>
      </c>
      <c r="H234" s="147">
        <f>F234+G234</f>
        <v>2698</v>
      </c>
      <c r="I234" s="147"/>
    </row>
    <row r="235" spans="1:9" ht="15" customHeight="1" thickBot="1" x14ac:dyDescent="0.25">
      <c r="A235" s="128" t="s">
        <v>32</v>
      </c>
      <c r="B235" s="128"/>
      <c r="C235" s="128"/>
      <c r="D235" s="128"/>
      <c r="E235" s="128"/>
      <c r="F235" s="68">
        <f>F234/(F234+G234)</f>
        <v>0.94810971089696072</v>
      </c>
      <c r="G235" s="68">
        <f>G234/(F234+G234)</f>
        <v>5.1890289103039292E-2</v>
      </c>
      <c r="H235" s="147"/>
      <c r="I235" s="147"/>
    </row>
    <row r="236" spans="1:9" ht="15" customHeight="1" x14ac:dyDescent="0.2">
      <c r="A236" s="31" t="s">
        <v>88</v>
      </c>
      <c r="B236" s="32"/>
      <c r="C236" s="32"/>
      <c r="D236" s="32"/>
      <c r="E236" s="32"/>
      <c r="F236" s="33"/>
      <c r="G236" s="33"/>
      <c r="H236" s="34"/>
      <c r="I236" s="35"/>
    </row>
    <row r="237" spans="1:9" ht="15" customHeight="1" x14ac:dyDescent="0.2">
      <c r="A237" s="36"/>
      <c r="B237" s="126"/>
      <c r="C237" s="126"/>
      <c r="D237" s="126"/>
      <c r="E237" s="126"/>
      <c r="F237" s="33"/>
      <c r="G237" s="33"/>
      <c r="H237" s="34"/>
      <c r="I237" s="35"/>
    </row>
    <row r="238" spans="1:9" ht="15" customHeight="1" x14ac:dyDescent="0.2">
      <c r="A238" s="120" t="s">
        <v>105</v>
      </c>
      <c r="B238" s="120"/>
      <c r="C238" s="120"/>
      <c r="D238" s="120"/>
      <c r="E238" s="120"/>
      <c r="F238" s="120"/>
      <c r="G238" s="33"/>
      <c r="H238" s="34"/>
      <c r="I238" s="35"/>
    </row>
    <row r="239" spans="1:9" ht="15" customHeight="1" thickBot="1" x14ac:dyDescent="0.25">
      <c r="A239" s="121"/>
      <c r="B239" s="121"/>
      <c r="C239" s="121"/>
      <c r="D239" s="121"/>
      <c r="E239" s="121"/>
      <c r="F239" s="121"/>
      <c r="G239" s="33"/>
      <c r="H239" s="34"/>
      <c r="I239" s="35"/>
    </row>
    <row r="240" spans="1:9" ht="15" customHeight="1" x14ac:dyDescent="0.2">
      <c r="G240" s="33"/>
      <c r="H240" s="34"/>
      <c r="I240" s="35"/>
    </row>
    <row r="241" spans="1:15" ht="15" customHeight="1" x14ac:dyDescent="0.2">
      <c r="A241" s="116" t="s">
        <v>34</v>
      </c>
      <c r="B241" s="142" t="s">
        <v>35</v>
      </c>
      <c r="C241" s="142" t="s">
        <v>55</v>
      </c>
      <c r="D241" s="116" t="s">
        <v>84</v>
      </c>
      <c r="E241" s="142" t="s">
        <v>37</v>
      </c>
      <c r="F241" s="116" t="s">
        <v>36</v>
      </c>
      <c r="G241" s="33"/>
      <c r="H241" s="34"/>
      <c r="I241" s="35"/>
    </row>
    <row r="242" spans="1:15" ht="15" customHeight="1" x14ac:dyDescent="0.2">
      <c r="A242" s="116"/>
      <c r="B242" s="142"/>
      <c r="C242" s="142"/>
      <c r="D242" s="116"/>
      <c r="E242" s="142"/>
      <c r="F242" s="116"/>
      <c r="G242" s="33"/>
      <c r="H242" s="34"/>
      <c r="I242" s="35"/>
    </row>
    <row r="243" spans="1:15" ht="15" customHeight="1" x14ac:dyDescent="0.2">
      <c r="A243" s="125" t="s">
        <v>40</v>
      </c>
      <c r="B243" s="110">
        <v>371</v>
      </c>
      <c r="C243" s="110">
        <v>1475</v>
      </c>
      <c r="D243" s="110">
        <v>18</v>
      </c>
      <c r="E243" s="110">
        <v>186</v>
      </c>
      <c r="F243" s="110">
        <v>648</v>
      </c>
      <c r="G243" s="33"/>
      <c r="H243" s="34"/>
      <c r="I243" s="35"/>
    </row>
    <row r="244" spans="1:15" ht="15" customHeight="1" x14ac:dyDescent="0.2">
      <c r="A244" s="123"/>
      <c r="B244" s="111"/>
      <c r="C244" s="111"/>
      <c r="D244" s="111"/>
      <c r="E244" s="111"/>
      <c r="F244" s="111"/>
      <c r="G244" s="33"/>
      <c r="H244" s="34"/>
      <c r="I244" s="35"/>
    </row>
    <row r="245" spans="1:15" ht="15" customHeight="1" x14ac:dyDescent="0.2">
      <c r="A245" s="123" t="s">
        <v>56</v>
      </c>
      <c r="B245" s="122">
        <v>1889</v>
      </c>
      <c r="C245" s="122">
        <v>497</v>
      </c>
      <c r="D245" s="122">
        <v>151</v>
      </c>
      <c r="E245" s="122">
        <v>82</v>
      </c>
      <c r="F245" s="122">
        <v>79</v>
      </c>
      <c r="G245" s="33"/>
      <c r="H245" s="34"/>
      <c r="I245" s="35"/>
    </row>
    <row r="246" spans="1:15" ht="15" customHeight="1" x14ac:dyDescent="0.2">
      <c r="A246" s="123"/>
      <c r="B246" s="111"/>
      <c r="C246" s="111"/>
      <c r="D246" s="111"/>
      <c r="E246" s="111"/>
      <c r="F246" s="111"/>
      <c r="G246" s="33"/>
      <c r="H246" s="34"/>
      <c r="I246" s="35"/>
    </row>
    <row r="247" spans="1:15" ht="15" customHeight="1" x14ac:dyDescent="0.2">
      <c r="A247" s="123" t="s">
        <v>41</v>
      </c>
      <c r="B247" s="122">
        <v>2593</v>
      </c>
      <c r="C247" s="122">
        <v>65</v>
      </c>
      <c r="D247" s="122">
        <v>8</v>
      </c>
      <c r="E247" s="122">
        <v>21</v>
      </c>
      <c r="F247" s="122">
        <v>11</v>
      </c>
      <c r="G247" s="33"/>
      <c r="H247" s="34"/>
      <c r="I247" s="35"/>
    </row>
    <row r="248" spans="1:15" ht="15" customHeight="1" x14ac:dyDescent="0.2">
      <c r="A248" s="123"/>
      <c r="B248" s="111"/>
      <c r="C248" s="111"/>
      <c r="D248" s="111"/>
      <c r="E248" s="111"/>
      <c r="F248" s="111"/>
      <c r="G248" s="33"/>
      <c r="H248" s="34"/>
      <c r="I248" s="35"/>
    </row>
    <row r="249" spans="1:15" ht="15" customHeight="1" x14ac:dyDescent="0.2">
      <c r="A249" s="129" t="s">
        <v>57</v>
      </c>
      <c r="B249" s="122">
        <v>2607</v>
      </c>
      <c r="C249" s="122">
        <v>56</v>
      </c>
      <c r="D249" s="122">
        <v>7</v>
      </c>
      <c r="E249" s="122">
        <v>14</v>
      </c>
      <c r="F249" s="122">
        <v>14</v>
      </c>
      <c r="G249" s="33"/>
      <c r="H249" s="34"/>
      <c r="I249" s="35"/>
    </row>
    <row r="250" spans="1:15" ht="15" customHeight="1" x14ac:dyDescent="0.2">
      <c r="A250" s="129"/>
      <c r="B250" s="111"/>
      <c r="C250" s="111"/>
      <c r="D250" s="111"/>
      <c r="E250" s="111"/>
      <c r="F250" s="111"/>
    </row>
    <row r="252" spans="1:15" ht="29.25" customHeight="1" thickBot="1" x14ac:dyDescent="0.25">
      <c r="A252" s="121" t="s">
        <v>108</v>
      </c>
      <c r="B252" s="121"/>
      <c r="C252" s="121"/>
      <c r="D252" s="121"/>
      <c r="E252" s="121"/>
      <c r="F252" s="37"/>
      <c r="G252" s="37"/>
      <c r="H252" s="37"/>
      <c r="I252" s="37"/>
      <c r="J252" s="37"/>
      <c r="K252" s="37"/>
      <c r="L252" s="37"/>
      <c r="M252" s="37"/>
      <c r="N252" s="37"/>
      <c r="O252" s="37"/>
    </row>
    <row r="254" spans="1:15" ht="15" customHeight="1" x14ac:dyDescent="0.2">
      <c r="A254" s="47" t="s">
        <v>3</v>
      </c>
      <c r="B254" s="56">
        <v>2018</v>
      </c>
      <c r="C254" s="56">
        <v>2019</v>
      </c>
      <c r="D254" s="116" t="s">
        <v>95</v>
      </c>
      <c r="E254" s="116"/>
    </row>
    <row r="255" spans="1:15" ht="15" customHeight="1" x14ac:dyDescent="0.25">
      <c r="A255" s="10" t="s">
        <v>20</v>
      </c>
      <c r="B255" s="96">
        <v>137</v>
      </c>
      <c r="C255" s="81">
        <v>207</v>
      </c>
      <c r="D255" s="112">
        <f t="shared" ref="D255:D260" si="6">C255/B255-1</f>
        <v>0.51094890510948909</v>
      </c>
      <c r="E255" s="112"/>
    </row>
    <row r="256" spans="1:15" ht="15" customHeight="1" x14ac:dyDescent="0.25">
      <c r="A256" s="11" t="s">
        <v>21</v>
      </c>
      <c r="B256" s="96">
        <v>132</v>
      </c>
      <c r="C256" s="82">
        <v>207</v>
      </c>
      <c r="D256" s="112">
        <f t="shared" si="6"/>
        <v>0.56818181818181812</v>
      </c>
      <c r="E256" s="112"/>
    </row>
    <row r="257" spans="1:15" ht="15" customHeight="1" x14ac:dyDescent="0.25">
      <c r="A257" s="10" t="s">
        <v>22</v>
      </c>
      <c r="B257" s="96">
        <v>146</v>
      </c>
      <c r="C257" s="81">
        <v>221</v>
      </c>
      <c r="D257" s="112">
        <f t="shared" si="6"/>
        <v>0.51369863013698636</v>
      </c>
      <c r="E257" s="112"/>
    </row>
    <row r="258" spans="1:15" ht="15" customHeight="1" x14ac:dyDescent="0.25">
      <c r="A258" s="11" t="s">
        <v>23</v>
      </c>
      <c r="B258" s="96">
        <v>154</v>
      </c>
      <c r="C258" s="81">
        <v>192</v>
      </c>
      <c r="D258" s="112">
        <f t="shared" si="6"/>
        <v>0.24675324675324672</v>
      </c>
      <c r="E258" s="112"/>
    </row>
    <row r="259" spans="1:15" ht="15" customHeight="1" x14ac:dyDescent="0.25">
      <c r="A259" s="10" t="s">
        <v>24</v>
      </c>
      <c r="B259" s="96">
        <v>167</v>
      </c>
      <c r="C259" s="81">
        <v>246</v>
      </c>
      <c r="D259" s="112">
        <f t="shared" si="6"/>
        <v>0.47305389221556893</v>
      </c>
      <c r="E259" s="112"/>
    </row>
    <row r="260" spans="1:15" ht="15" customHeight="1" x14ac:dyDescent="0.25">
      <c r="A260" s="11" t="s">
        <v>25</v>
      </c>
      <c r="B260" s="96">
        <v>177</v>
      </c>
      <c r="C260" s="81">
        <v>227</v>
      </c>
      <c r="D260" s="112">
        <f t="shared" si="6"/>
        <v>0.28248587570621475</v>
      </c>
      <c r="E260" s="112"/>
    </row>
    <row r="261" spans="1:15" ht="15" customHeight="1" x14ac:dyDescent="0.25">
      <c r="A261" s="10" t="s">
        <v>26</v>
      </c>
      <c r="B261" s="96">
        <v>217</v>
      </c>
      <c r="C261" s="81">
        <v>237</v>
      </c>
      <c r="D261" s="112">
        <f t="shared" ref="D261:D267" si="7">C261/B261-1</f>
        <v>9.2165898617511566E-2</v>
      </c>
      <c r="E261" s="112"/>
    </row>
    <row r="262" spans="1:15" ht="15" customHeight="1" x14ac:dyDescent="0.25">
      <c r="A262" s="11" t="s">
        <v>27</v>
      </c>
      <c r="B262" s="96">
        <v>174</v>
      </c>
      <c r="C262" s="81">
        <v>215</v>
      </c>
      <c r="D262" s="112">
        <f t="shared" si="7"/>
        <v>0.23563218390804597</v>
      </c>
      <c r="E262" s="112"/>
    </row>
    <row r="263" spans="1:15" ht="15" customHeight="1" x14ac:dyDescent="0.25">
      <c r="A263" s="11" t="s">
        <v>28</v>
      </c>
      <c r="B263" s="96">
        <v>171</v>
      </c>
      <c r="C263" s="81">
        <v>245</v>
      </c>
      <c r="D263" s="112">
        <f t="shared" si="7"/>
        <v>0.43274853801169599</v>
      </c>
      <c r="E263" s="112"/>
    </row>
    <row r="264" spans="1:15" ht="15" customHeight="1" x14ac:dyDescent="0.25">
      <c r="A264" s="11" t="s">
        <v>29</v>
      </c>
      <c r="B264" s="96">
        <v>197</v>
      </c>
      <c r="C264" s="81">
        <v>217</v>
      </c>
      <c r="D264" s="112">
        <f t="shared" si="7"/>
        <v>0.10152284263959399</v>
      </c>
      <c r="E264" s="112"/>
    </row>
    <row r="265" spans="1:15" ht="15" customHeight="1" x14ac:dyDescent="0.25">
      <c r="A265" s="11" t="s">
        <v>30</v>
      </c>
      <c r="B265" s="97">
        <v>133</v>
      </c>
      <c r="C265" s="82">
        <v>230</v>
      </c>
      <c r="D265" s="112">
        <f t="shared" si="7"/>
        <v>0.72932330827067671</v>
      </c>
      <c r="E265" s="112"/>
    </row>
    <row r="266" spans="1:15" ht="15" customHeight="1" x14ac:dyDescent="0.25">
      <c r="A266" s="12" t="s">
        <v>31</v>
      </c>
      <c r="B266" s="78">
        <v>130</v>
      </c>
      <c r="C266" s="78">
        <v>254</v>
      </c>
      <c r="D266" s="113">
        <f t="shared" si="7"/>
        <v>0.95384615384615379</v>
      </c>
      <c r="E266" s="113"/>
    </row>
    <row r="267" spans="1:15" ht="15" customHeight="1" x14ac:dyDescent="0.2">
      <c r="A267" s="60" t="s">
        <v>13</v>
      </c>
      <c r="B267" s="79">
        <f>SUM(B255:B266)</f>
        <v>1935</v>
      </c>
      <c r="C267" s="79">
        <f>SUM(C255:C266)</f>
        <v>2698</v>
      </c>
      <c r="D267" s="133">
        <f t="shared" si="7"/>
        <v>0.39431524547803609</v>
      </c>
      <c r="E267" s="133"/>
    </row>
    <row r="269" spans="1:15" ht="15" customHeight="1" x14ac:dyDescent="0.2">
      <c r="A269" s="2" t="s">
        <v>80</v>
      </c>
    </row>
    <row r="270" spans="1:15" ht="15" customHeight="1" x14ac:dyDescent="0.2">
      <c r="A270" s="19" t="s">
        <v>54</v>
      </c>
    </row>
    <row r="272" spans="1:15" ht="21.75" customHeight="1" x14ac:dyDescent="0.2">
      <c r="A272" s="104" t="s">
        <v>47</v>
      </c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6"/>
    </row>
    <row r="273" spans="1:15" ht="10.5" customHeight="1" x14ac:dyDescent="0.2">
      <c r="A273" s="13"/>
      <c r="B273" s="13"/>
      <c r="C273" s="13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5" ht="21.75" customHeight="1" thickBot="1" x14ac:dyDescent="0.25">
      <c r="A274" s="107" t="s">
        <v>98</v>
      </c>
      <c r="B274" s="108"/>
      <c r="C274" s="108"/>
      <c r="D274" s="108"/>
      <c r="E274" s="108"/>
      <c r="F274" s="109"/>
      <c r="G274" s="7"/>
      <c r="I274" s="107" t="s">
        <v>99</v>
      </c>
      <c r="J274" s="108"/>
      <c r="K274" s="108"/>
      <c r="L274" s="108"/>
      <c r="M274" s="109"/>
      <c r="N274" s="37"/>
    </row>
    <row r="275" spans="1:15" ht="10.5" customHeight="1" x14ac:dyDescent="0.2">
      <c r="A275" s="21"/>
      <c r="B275" s="13"/>
      <c r="C275" s="13"/>
      <c r="D275" s="14"/>
      <c r="E275" s="14"/>
      <c r="F275" s="14"/>
      <c r="G275" s="38"/>
      <c r="H275" s="14"/>
      <c r="I275" s="14"/>
      <c r="J275" s="14"/>
      <c r="K275" s="14"/>
      <c r="L275" s="14"/>
      <c r="M275" s="14"/>
      <c r="N275" s="14"/>
      <c r="O275" s="14"/>
    </row>
    <row r="276" spans="1:15" ht="45.75" customHeight="1" x14ac:dyDescent="0.2">
      <c r="A276" s="27" t="s">
        <v>10</v>
      </c>
      <c r="B276" s="56" t="s">
        <v>13</v>
      </c>
      <c r="C276" s="57" t="s">
        <v>48</v>
      </c>
      <c r="D276" s="57" t="s">
        <v>49</v>
      </c>
      <c r="E276" s="57" t="s">
        <v>50</v>
      </c>
      <c r="F276" s="39" t="s">
        <v>51</v>
      </c>
      <c r="G276" s="40"/>
      <c r="I276" s="27" t="s">
        <v>10</v>
      </c>
      <c r="J276" s="56" t="s">
        <v>13</v>
      </c>
      <c r="K276" s="57" t="s">
        <v>92</v>
      </c>
      <c r="L276" s="57" t="s">
        <v>94</v>
      </c>
      <c r="M276" s="57" t="s">
        <v>93</v>
      </c>
      <c r="N276" s="57" t="s">
        <v>109</v>
      </c>
    </row>
    <row r="277" spans="1:15" ht="14.25" customHeight="1" x14ac:dyDescent="0.25">
      <c r="A277" s="24" t="s">
        <v>20</v>
      </c>
      <c r="B277" s="86">
        <f t="shared" ref="B277:B287" si="8">SUM(C277:F277)</f>
        <v>3572</v>
      </c>
      <c r="C277" s="75">
        <v>207</v>
      </c>
      <c r="D277" s="75">
        <v>894</v>
      </c>
      <c r="E277" s="75">
        <v>667</v>
      </c>
      <c r="F277" s="75">
        <v>1804</v>
      </c>
      <c r="G277" s="41"/>
      <c r="I277" s="24" t="s">
        <v>20</v>
      </c>
      <c r="J277" s="98">
        <f>SUM(K277:N277)</f>
        <v>3572</v>
      </c>
      <c r="K277" s="75">
        <v>1473</v>
      </c>
      <c r="L277" s="75">
        <v>910</v>
      </c>
      <c r="M277" s="101">
        <v>1189</v>
      </c>
      <c r="N277" s="101" t="s">
        <v>110</v>
      </c>
    </row>
    <row r="278" spans="1:15" ht="14.25" customHeight="1" x14ac:dyDescent="0.25">
      <c r="A278" s="25" t="s">
        <v>21</v>
      </c>
      <c r="B278" s="86">
        <f t="shared" si="8"/>
        <v>3267</v>
      </c>
      <c r="C278" s="76">
        <v>207</v>
      </c>
      <c r="D278" s="76">
        <v>983</v>
      </c>
      <c r="E278" s="76">
        <v>465</v>
      </c>
      <c r="F278" s="76">
        <v>1612</v>
      </c>
      <c r="G278" s="41"/>
      <c r="I278" s="25" t="s">
        <v>21</v>
      </c>
      <c r="J278" s="98">
        <f t="shared" ref="J278:J287" si="9">SUM(K278:N278)</f>
        <v>3267</v>
      </c>
      <c r="K278" s="76">
        <v>1335</v>
      </c>
      <c r="L278" s="76">
        <v>885</v>
      </c>
      <c r="M278" s="76">
        <v>1047</v>
      </c>
      <c r="N278" s="76" t="s">
        <v>110</v>
      </c>
    </row>
    <row r="279" spans="1:15" ht="14.25" customHeight="1" x14ac:dyDescent="0.25">
      <c r="A279" s="25" t="s">
        <v>22</v>
      </c>
      <c r="B279" s="86">
        <f t="shared" si="8"/>
        <v>3685</v>
      </c>
      <c r="C279" s="76">
        <v>175</v>
      </c>
      <c r="D279" s="76">
        <v>956</v>
      </c>
      <c r="E279" s="76">
        <v>662</v>
      </c>
      <c r="F279" s="76">
        <v>1892</v>
      </c>
      <c r="G279" s="41"/>
      <c r="I279" s="25" t="s">
        <v>22</v>
      </c>
      <c r="J279" s="98">
        <f t="shared" si="9"/>
        <v>3685</v>
      </c>
      <c r="K279" s="76">
        <v>1452</v>
      </c>
      <c r="L279" s="76">
        <v>1100</v>
      </c>
      <c r="M279" s="76">
        <v>1133</v>
      </c>
      <c r="N279" s="76" t="s">
        <v>110</v>
      </c>
    </row>
    <row r="280" spans="1:15" ht="14.25" customHeight="1" x14ac:dyDescent="0.25">
      <c r="A280" s="25" t="s">
        <v>23</v>
      </c>
      <c r="B280" s="86">
        <f t="shared" si="8"/>
        <v>3482</v>
      </c>
      <c r="C280" s="76">
        <v>192</v>
      </c>
      <c r="D280" s="76">
        <v>895</v>
      </c>
      <c r="E280" s="76">
        <v>542</v>
      </c>
      <c r="F280" s="76">
        <v>1853</v>
      </c>
      <c r="G280" s="41"/>
      <c r="I280" s="25" t="s">
        <v>23</v>
      </c>
      <c r="J280" s="98">
        <f t="shared" si="9"/>
        <v>3482</v>
      </c>
      <c r="K280" s="76">
        <v>1284</v>
      </c>
      <c r="L280" s="76">
        <v>1177</v>
      </c>
      <c r="M280" s="76">
        <v>1021</v>
      </c>
      <c r="N280" s="76" t="s">
        <v>110</v>
      </c>
    </row>
    <row r="281" spans="1:15" ht="14.25" customHeight="1" x14ac:dyDescent="0.25">
      <c r="A281" s="25" t="s">
        <v>24</v>
      </c>
      <c r="B281" s="86">
        <f t="shared" si="8"/>
        <v>4154</v>
      </c>
      <c r="C281" s="76">
        <v>246</v>
      </c>
      <c r="D281" s="76">
        <v>1102</v>
      </c>
      <c r="E281" s="76">
        <v>616</v>
      </c>
      <c r="F281" s="76">
        <v>2190</v>
      </c>
      <c r="G281" s="41"/>
      <c r="I281" s="25" t="s">
        <v>24</v>
      </c>
      <c r="J281" s="98">
        <f t="shared" si="9"/>
        <v>4154</v>
      </c>
      <c r="K281" s="76">
        <v>1631</v>
      </c>
      <c r="L281" s="76">
        <v>1305</v>
      </c>
      <c r="M281" s="76">
        <v>1218</v>
      </c>
      <c r="N281" s="76" t="s">
        <v>110</v>
      </c>
    </row>
    <row r="282" spans="1:15" ht="14.25" customHeight="1" x14ac:dyDescent="0.25">
      <c r="A282" s="25" t="s">
        <v>25</v>
      </c>
      <c r="B282" s="86">
        <f t="shared" si="8"/>
        <v>3810</v>
      </c>
      <c r="C282" s="76">
        <v>227</v>
      </c>
      <c r="D282" s="76">
        <v>945</v>
      </c>
      <c r="E282" s="76">
        <v>673</v>
      </c>
      <c r="F282" s="76">
        <v>1965</v>
      </c>
      <c r="G282" s="41"/>
      <c r="I282" s="25" t="s">
        <v>25</v>
      </c>
      <c r="J282" s="98">
        <f t="shared" si="9"/>
        <v>3810</v>
      </c>
      <c r="K282" s="76">
        <v>1480</v>
      </c>
      <c r="L282" s="76">
        <v>1111</v>
      </c>
      <c r="M282" s="76">
        <v>1219</v>
      </c>
      <c r="N282" s="76" t="s">
        <v>110</v>
      </c>
    </row>
    <row r="283" spans="1:15" ht="14.25" customHeight="1" x14ac:dyDescent="0.25">
      <c r="A283" s="25" t="s">
        <v>26</v>
      </c>
      <c r="B283" s="86">
        <f t="shared" si="8"/>
        <v>4079</v>
      </c>
      <c r="C283" s="76">
        <v>237</v>
      </c>
      <c r="D283" s="76">
        <v>972</v>
      </c>
      <c r="E283" s="76">
        <v>644</v>
      </c>
      <c r="F283" s="76">
        <v>2226</v>
      </c>
      <c r="G283" s="41"/>
      <c r="I283" s="25" t="s">
        <v>26</v>
      </c>
      <c r="J283" s="98">
        <f t="shared" si="9"/>
        <v>4079</v>
      </c>
      <c r="K283" s="76">
        <v>1452</v>
      </c>
      <c r="L283" s="76">
        <v>1271</v>
      </c>
      <c r="M283" s="76">
        <v>1356</v>
      </c>
      <c r="N283" s="76" t="s">
        <v>110</v>
      </c>
    </row>
    <row r="284" spans="1:15" ht="14.25" customHeight="1" x14ac:dyDescent="0.25">
      <c r="A284" s="25" t="s">
        <v>27</v>
      </c>
      <c r="B284" s="86">
        <f t="shared" si="8"/>
        <v>4057</v>
      </c>
      <c r="C284" s="76">
        <v>156</v>
      </c>
      <c r="D284" s="76">
        <v>976</v>
      </c>
      <c r="E284" s="76">
        <v>639</v>
      </c>
      <c r="F284" s="76">
        <v>2286</v>
      </c>
      <c r="G284" s="41"/>
      <c r="I284" s="25" t="s">
        <v>27</v>
      </c>
      <c r="J284" s="98">
        <f t="shared" si="9"/>
        <v>4057</v>
      </c>
      <c r="K284" s="76">
        <v>1448</v>
      </c>
      <c r="L284" s="76">
        <v>1265</v>
      </c>
      <c r="M284" s="76">
        <v>1344</v>
      </c>
      <c r="N284" s="76" t="s">
        <v>110</v>
      </c>
    </row>
    <row r="285" spans="1:15" ht="14.25" customHeight="1" x14ac:dyDescent="0.25">
      <c r="A285" s="25" t="s">
        <v>28</v>
      </c>
      <c r="B285" s="86">
        <f t="shared" si="8"/>
        <v>4574</v>
      </c>
      <c r="C285" s="76">
        <v>165</v>
      </c>
      <c r="D285" s="76">
        <v>1086</v>
      </c>
      <c r="E285" s="76">
        <v>741</v>
      </c>
      <c r="F285" s="76">
        <v>2582</v>
      </c>
      <c r="G285" s="41"/>
      <c r="I285" s="25" t="s">
        <v>28</v>
      </c>
      <c r="J285" s="98">
        <f t="shared" si="9"/>
        <v>4574</v>
      </c>
      <c r="K285" s="76">
        <v>1758</v>
      </c>
      <c r="L285" s="76">
        <v>1335</v>
      </c>
      <c r="M285" s="76">
        <v>1481</v>
      </c>
      <c r="N285" s="76" t="s">
        <v>110</v>
      </c>
    </row>
    <row r="286" spans="1:15" ht="14.25" customHeight="1" x14ac:dyDescent="0.25">
      <c r="A286" s="25" t="s">
        <v>29</v>
      </c>
      <c r="B286" s="86">
        <f t="shared" si="8"/>
        <v>4368</v>
      </c>
      <c r="C286" s="76">
        <v>116</v>
      </c>
      <c r="D286" s="76">
        <v>1004</v>
      </c>
      <c r="E286" s="76">
        <v>678</v>
      </c>
      <c r="F286" s="76">
        <v>2570</v>
      </c>
      <c r="G286" s="41"/>
      <c r="I286" s="25" t="s">
        <v>29</v>
      </c>
      <c r="J286" s="98">
        <f t="shared" si="9"/>
        <v>4368</v>
      </c>
      <c r="K286" s="76">
        <v>1817</v>
      </c>
      <c r="L286" s="76">
        <v>1286</v>
      </c>
      <c r="M286" s="76">
        <v>1265</v>
      </c>
      <c r="N286" s="76" t="s">
        <v>110</v>
      </c>
    </row>
    <row r="287" spans="1:15" ht="14.25" customHeight="1" x14ac:dyDescent="0.25">
      <c r="A287" s="25" t="s">
        <v>30</v>
      </c>
      <c r="B287" s="86">
        <f t="shared" si="8"/>
        <v>4562</v>
      </c>
      <c r="C287" s="76">
        <v>99</v>
      </c>
      <c r="D287" s="76">
        <v>1102</v>
      </c>
      <c r="E287" s="76">
        <v>782</v>
      </c>
      <c r="F287" s="76">
        <v>2579</v>
      </c>
      <c r="G287" s="41"/>
      <c r="I287" s="25" t="s">
        <v>30</v>
      </c>
      <c r="J287" s="98">
        <f t="shared" si="9"/>
        <v>4562</v>
      </c>
      <c r="K287" s="76">
        <v>1823</v>
      </c>
      <c r="L287" s="76">
        <v>1366</v>
      </c>
      <c r="M287" s="76">
        <v>1337</v>
      </c>
      <c r="N287" s="76">
        <v>36</v>
      </c>
    </row>
    <row r="288" spans="1:15" ht="14.25" customHeight="1" x14ac:dyDescent="0.25">
      <c r="A288" s="28" t="s">
        <v>31</v>
      </c>
      <c r="B288" s="88">
        <f>SUM(C288:F288)</f>
        <v>5062</v>
      </c>
      <c r="C288" s="93">
        <v>121</v>
      </c>
      <c r="D288" s="93">
        <v>1460</v>
      </c>
      <c r="E288" s="93">
        <v>921</v>
      </c>
      <c r="F288" s="93">
        <v>2560</v>
      </c>
      <c r="G288" s="41"/>
      <c r="I288" s="28" t="s">
        <v>31</v>
      </c>
      <c r="J288" s="99">
        <f>SUM(K288:N288)</f>
        <v>5062</v>
      </c>
      <c r="K288" s="100">
        <v>1654</v>
      </c>
      <c r="L288" s="100">
        <v>1687</v>
      </c>
      <c r="M288" s="103">
        <v>1351</v>
      </c>
      <c r="N288" s="103">
        <v>370</v>
      </c>
    </row>
    <row r="289" spans="1:14" ht="15" customHeight="1" x14ac:dyDescent="0.25">
      <c r="A289" s="61" t="s">
        <v>13</v>
      </c>
      <c r="B289" s="90">
        <f>SUM(B277:B288)</f>
        <v>48672</v>
      </c>
      <c r="C289" s="90">
        <f>SUM(C277:C288)</f>
        <v>2148</v>
      </c>
      <c r="D289" s="90">
        <f>SUM(D277:D288)</f>
        <v>12375</v>
      </c>
      <c r="E289" s="90">
        <f>SUM(E277:E288)</f>
        <v>8030</v>
      </c>
      <c r="F289" s="90">
        <f>SUM(F277:F288)</f>
        <v>26119</v>
      </c>
      <c r="G289" s="42"/>
      <c r="I289" s="61" t="s">
        <v>13</v>
      </c>
      <c r="J289" s="90">
        <f>SUM(J277:J288)</f>
        <v>48672</v>
      </c>
      <c r="K289" s="90">
        <f>SUM(K277:K288)</f>
        <v>18607</v>
      </c>
      <c r="L289" s="90">
        <f t="shared" ref="L289:N289" si="10">SUM(L277:L288)</f>
        <v>14698</v>
      </c>
      <c r="M289" s="90">
        <f t="shared" si="10"/>
        <v>14961</v>
      </c>
      <c r="N289" s="90">
        <f t="shared" si="10"/>
        <v>406</v>
      </c>
    </row>
    <row r="290" spans="1:14" ht="15" customHeight="1" thickBot="1" x14ac:dyDescent="0.3">
      <c r="A290" s="63" t="s">
        <v>32</v>
      </c>
      <c r="B290" s="67">
        <f>SUM(C290:F290)</f>
        <v>1</v>
      </c>
      <c r="C290" s="67">
        <f>IF($B$289=0,"",C289/$B$289)</f>
        <v>4.4132149901380674E-2</v>
      </c>
      <c r="D290" s="67">
        <f>IF($B$289=0,"",D289/$B$289)</f>
        <v>0.25425295857988167</v>
      </c>
      <c r="E290" s="67">
        <f>IF($B$289=0,"",E289/$B$289)</f>
        <v>0.1649819197896121</v>
      </c>
      <c r="F290" s="67">
        <f>IF($B$289=0,"",F289/$B$289)</f>
        <v>0.53663297172912561</v>
      </c>
      <c r="G290" s="43"/>
      <c r="I290" s="63" t="s">
        <v>32</v>
      </c>
      <c r="J290" s="67">
        <f>SUM(K290:N290)</f>
        <v>1</v>
      </c>
      <c r="K290" s="67">
        <f>+K289/$J$289</f>
        <v>0.38229372123602895</v>
      </c>
      <c r="L290" s="67">
        <f>+L289/$J$289</f>
        <v>0.30198060486522027</v>
      </c>
      <c r="M290" s="67">
        <f>+M289/$J$289</f>
        <v>0.30738412228796846</v>
      </c>
      <c r="N290" s="67">
        <f>+N289/$J$289</f>
        <v>8.3415516107823804E-3</v>
      </c>
    </row>
    <row r="292" spans="1:14" ht="11.25" customHeight="1" x14ac:dyDescent="0.2"/>
    <row r="293" spans="1:14" ht="21.75" customHeight="1" thickBot="1" x14ac:dyDescent="0.25">
      <c r="A293" s="130" t="s">
        <v>106</v>
      </c>
      <c r="B293" s="131"/>
      <c r="C293" s="131"/>
      <c r="D293" s="131"/>
      <c r="E293" s="131"/>
      <c r="F293" s="132"/>
      <c r="G293" s="72"/>
      <c r="H293" s="72"/>
      <c r="I293" s="72"/>
    </row>
    <row r="295" spans="1:14" ht="15" customHeight="1" x14ac:dyDescent="0.2">
      <c r="A295" s="127" t="s">
        <v>79</v>
      </c>
      <c r="B295" s="127"/>
      <c r="C295" s="127"/>
      <c r="D295" s="127"/>
      <c r="E295" s="58" t="s">
        <v>13</v>
      </c>
      <c r="F295" s="39" t="s">
        <v>48</v>
      </c>
      <c r="G295" s="39" t="s">
        <v>49</v>
      </c>
      <c r="H295" s="59" t="s">
        <v>50</v>
      </c>
      <c r="I295" s="39" t="s">
        <v>86</v>
      </c>
    </row>
    <row r="296" spans="1:14" ht="13.5" customHeight="1" x14ac:dyDescent="0.25">
      <c r="A296" s="44" t="s">
        <v>60</v>
      </c>
      <c r="B296" s="44"/>
      <c r="C296" s="44"/>
      <c r="D296" s="44"/>
      <c r="E296" s="86">
        <f>SUM(F296:I296)</f>
        <v>2698</v>
      </c>
      <c r="F296" s="75">
        <v>2148</v>
      </c>
      <c r="G296" s="75">
        <v>530</v>
      </c>
      <c r="H296" s="75">
        <v>17</v>
      </c>
      <c r="I296" s="75">
        <v>3</v>
      </c>
    </row>
    <row r="297" spans="1:14" ht="13.5" customHeight="1" x14ac:dyDescent="0.25">
      <c r="A297" s="45" t="s">
        <v>61</v>
      </c>
      <c r="B297" s="45"/>
      <c r="C297" s="45"/>
      <c r="D297" s="45"/>
      <c r="E297" s="87">
        <f>SUM(F297:I297)</f>
        <v>2698</v>
      </c>
      <c r="F297" s="76">
        <v>0</v>
      </c>
      <c r="G297" s="76">
        <v>2682</v>
      </c>
      <c r="H297" s="76">
        <v>1</v>
      </c>
      <c r="I297" s="76">
        <v>15</v>
      </c>
    </row>
    <row r="298" spans="1:14" ht="13.5" customHeight="1" x14ac:dyDescent="0.25">
      <c r="A298" s="45" t="s">
        <v>62</v>
      </c>
      <c r="B298" s="45"/>
      <c r="C298" s="45"/>
      <c r="D298" s="45"/>
      <c r="E298" s="87">
        <f t="shared" ref="E298:E315" si="11">SUM(F298:I298)</f>
        <v>4338</v>
      </c>
      <c r="F298" s="76">
        <v>0</v>
      </c>
      <c r="G298" s="76">
        <v>4338</v>
      </c>
      <c r="H298" s="76">
        <v>0</v>
      </c>
      <c r="I298" s="76">
        <v>0</v>
      </c>
    </row>
    <row r="299" spans="1:14" ht="13.5" customHeight="1" x14ac:dyDescent="0.25">
      <c r="A299" s="45" t="s">
        <v>52</v>
      </c>
      <c r="B299" s="45"/>
      <c r="C299" s="45"/>
      <c r="D299" s="45"/>
      <c r="E299" s="87">
        <f t="shared" si="11"/>
        <v>3933</v>
      </c>
      <c r="F299" s="76">
        <v>0</v>
      </c>
      <c r="G299" s="76">
        <v>2566</v>
      </c>
      <c r="H299" s="76">
        <v>1132</v>
      </c>
      <c r="I299" s="76">
        <v>235</v>
      </c>
    </row>
    <row r="300" spans="1:14" ht="13.5" customHeight="1" x14ac:dyDescent="0.25">
      <c r="A300" s="45" t="s">
        <v>63</v>
      </c>
      <c r="B300" s="45"/>
      <c r="C300" s="45"/>
      <c r="D300" s="45"/>
      <c r="E300" s="87">
        <f t="shared" si="11"/>
        <v>2698</v>
      </c>
      <c r="F300" s="76">
        <v>0</v>
      </c>
      <c r="G300" s="76">
        <v>35</v>
      </c>
      <c r="H300" s="76">
        <v>2658</v>
      </c>
      <c r="I300" s="76">
        <v>5</v>
      </c>
    </row>
    <row r="301" spans="1:14" ht="13.5" customHeight="1" x14ac:dyDescent="0.25">
      <c r="A301" s="45" t="s">
        <v>64</v>
      </c>
      <c r="B301" s="45"/>
      <c r="C301" s="45"/>
      <c r="D301" s="45"/>
      <c r="E301" s="87">
        <f t="shared" si="11"/>
        <v>1168</v>
      </c>
      <c r="F301" s="76">
        <v>0</v>
      </c>
      <c r="G301" s="76">
        <v>0</v>
      </c>
      <c r="H301" s="76">
        <v>1168</v>
      </c>
      <c r="I301" s="76">
        <v>0</v>
      </c>
    </row>
    <row r="302" spans="1:14" ht="13.5" customHeight="1" x14ac:dyDescent="0.25">
      <c r="A302" s="45" t="s">
        <v>65</v>
      </c>
      <c r="B302" s="45"/>
      <c r="C302" s="45"/>
      <c r="D302" s="45"/>
      <c r="E302" s="87">
        <f t="shared" si="11"/>
        <v>663</v>
      </c>
      <c r="F302" s="76">
        <v>0</v>
      </c>
      <c r="G302" s="76">
        <v>1</v>
      </c>
      <c r="H302" s="76">
        <v>662</v>
      </c>
      <c r="I302" s="76">
        <v>0</v>
      </c>
    </row>
    <row r="303" spans="1:14" ht="13.5" customHeight="1" x14ac:dyDescent="0.25">
      <c r="A303" s="45" t="s">
        <v>66</v>
      </c>
      <c r="B303" s="45"/>
      <c r="C303" s="45"/>
      <c r="D303" s="45"/>
      <c r="E303" s="87">
        <f t="shared" si="11"/>
        <v>964</v>
      </c>
      <c r="F303" s="76">
        <v>0</v>
      </c>
      <c r="G303" s="76">
        <v>2</v>
      </c>
      <c r="H303" s="76">
        <v>962</v>
      </c>
      <c r="I303" s="76">
        <v>0</v>
      </c>
    </row>
    <row r="304" spans="1:14" ht="13.5" customHeight="1" x14ac:dyDescent="0.25">
      <c r="A304" s="45" t="s">
        <v>67</v>
      </c>
      <c r="B304" s="45"/>
      <c r="C304" s="45"/>
      <c r="D304" s="45"/>
      <c r="E304" s="87">
        <f t="shared" si="11"/>
        <v>1513</v>
      </c>
      <c r="F304" s="76">
        <v>0</v>
      </c>
      <c r="G304" s="76">
        <v>1513</v>
      </c>
      <c r="H304" s="76">
        <v>0</v>
      </c>
      <c r="I304" s="76">
        <v>0</v>
      </c>
    </row>
    <row r="305" spans="1:9" ht="13.5" customHeight="1" x14ac:dyDescent="0.25">
      <c r="A305" s="45" t="s">
        <v>68</v>
      </c>
      <c r="B305" s="45"/>
      <c r="C305" s="45"/>
      <c r="D305" s="45"/>
      <c r="E305" s="87">
        <f t="shared" si="11"/>
        <v>1084</v>
      </c>
      <c r="F305" s="76">
        <v>0</v>
      </c>
      <c r="G305" s="76">
        <v>0</v>
      </c>
      <c r="H305" s="76">
        <v>1084</v>
      </c>
      <c r="I305" s="76">
        <v>0</v>
      </c>
    </row>
    <row r="306" spans="1:9" ht="13.5" customHeight="1" x14ac:dyDescent="0.25">
      <c r="A306" s="45" t="s">
        <v>69</v>
      </c>
      <c r="B306" s="45"/>
      <c r="C306" s="45"/>
      <c r="D306" s="45"/>
      <c r="E306" s="87">
        <f t="shared" si="11"/>
        <v>2699</v>
      </c>
      <c r="F306" s="76">
        <v>0</v>
      </c>
      <c r="G306" s="76">
        <v>0</v>
      </c>
      <c r="H306" s="76">
        <v>0</v>
      </c>
      <c r="I306" s="76">
        <v>2699</v>
      </c>
    </row>
    <row r="307" spans="1:9" ht="13.5" customHeight="1" x14ac:dyDescent="0.25">
      <c r="A307" s="45" t="s">
        <v>70</v>
      </c>
      <c r="B307" s="45"/>
      <c r="C307" s="45"/>
      <c r="D307" s="45"/>
      <c r="E307" s="87">
        <f t="shared" si="11"/>
        <v>1284</v>
      </c>
      <c r="F307" s="76">
        <v>0</v>
      </c>
      <c r="G307" s="76">
        <v>2</v>
      </c>
      <c r="H307" s="76">
        <v>0</v>
      </c>
      <c r="I307" s="76">
        <v>1282</v>
      </c>
    </row>
    <row r="308" spans="1:9" ht="13.5" customHeight="1" x14ac:dyDescent="0.25">
      <c r="A308" s="45" t="s">
        <v>71</v>
      </c>
      <c r="B308" s="45"/>
      <c r="C308" s="45"/>
      <c r="D308" s="45"/>
      <c r="E308" s="87">
        <f t="shared" si="11"/>
        <v>1428</v>
      </c>
      <c r="F308" s="76">
        <v>0</v>
      </c>
      <c r="G308" s="76">
        <v>0</v>
      </c>
      <c r="H308" s="76">
        <v>0</v>
      </c>
      <c r="I308" s="76">
        <v>1428</v>
      </c>
    </row>
    <row r="309" spans="1:9" ht="13.5" customHeight="1" x14ac:dyDescent="0.25">
      <c r="A309" s="45" t="s">
        <v>72</v>
      </c>
      <c r="B309" s="45"/>
      <c r="C309" s="45"/>
      <c r="D309" s="45"/>
      <c r="E309" s="87">
        <f t="shared" si="11"/>
        <v>1042</v>
      </c>
      <c r="F309" s="76">
        <v>0</v>
      </c>
      <c r="G309" s="76">
        <v>0</v>
      </c>
      <c r="H309" s="76">
        <v>0</v>
      </c>
      <c r="I309" s="76">
        <v>1042</v>
      </c>
    </row>
    <row r="310" spans="1:9" ht="13.5" customHeight="1" x14ac:dyDescent="0.25">
      <c r="A310" s="45" t="s">
        <v>73</v>
      </c>
      <c r="B310" s="45"/>
      <c r="C310" s="45"/>
      <c r="D310" s="45"/>
      <c r="E310" s="87">
        <f t="shared" si="11"/>
        <v>207</v>
      </c>
      <c r="F310" s="76">
        <v>0</v>
      </c>
      <c r="G310" s="76">
        <v>116</v>
      </c>
      <c r="H310" s="76">
        <v>89</v>
      </c>
      <c r="I310" s="76">
        <v>2</v>
      </c>
    </row>
    <row r="311" spans="1:9" ht="13.5" customHeight="1" x14ac:dyDescent="0.25">
      <c r="A311" s="45" t="s">
        <v>74</v>
      </c>
      <c r="B311" s="45"/>
      <c r="C311" s="45"/>
      <c r="D311" s="45"/>
      <c r="E311" s="87">
        <f t="shared" si="11"/>
        <v>13817</v>
      </c>
      <c r="F311" s="76">
        <v>0</v>
      </c>
      <c r="G311" s="76">
        <v>0</v>
      </c>
      <c r="H311" s="76">
        <v>0</v>
      </c>
      <c r="I311" s="76">
        <v>13817</v>
      </c>
    </row>
    <row r="312" spans="1:9" ht="13.5" customHeight="1" x14ac:dyDescent="0.25">
      <c r="A312" s="45" t="s">
        <v>75</v>
      </c>
      <c r="B312" s="45"/>
      <c r="C312" s="45"/>
      <c r="D312" s="45"/>
      <c r="E312" s="87">
        <f t="shared" si="11"/>
        <v>2584</v>
      </c>
      <c r="F312" s="76">
        <v>0</v>
      </c>
      <c r="G312" s="76">
        <v>8</v>
      </c>
      <c r="H312" s="76">
        <v>3</v>
      </c>
      <c r="I312" s="76">
        <v>2573</v>
      </c>
    </row>
    <row r="313" spans="1:9" ht="13.5" customHeight="1" x14ac:dyDescent="0.25">
      <c r="A313" s="45" t="s">
        <v>76</v>
      </c>
      <c r="B313" s="45"/>
      <c r="C313" s="45"/>
      <c r="D313" s="45"/>
      <c r="E313" s="87">
        <f t="shared" si="11"/>
        <v>65</v>
      </c>
      <c r="F313" s="76">
        <v>0</v>
      </c>
      <c r="G313" s="76">
        <v>0</v>
      </c>
      <c r="H313" s="76">
        <v>64</v>
      </c>
      <c r="I313" s="76">
        <v>1</v>
      </c>
    </row>
    <row r="314" spans="1:9" ht="13.5" customHeight="1" x14ac:dyDescent="0.25">
      <c r="A314" s="45" t="s">
        <v>77</v>
      </c>
      <c r="B314" s="45"/>
      <c r="C314" s="45"/>
      <c r="D314" s="45"/>
      <c r="E314" s="87">
        <f t="shared" si="11"/>
        <v>332</v>
      </c>
      <c r="F314" s="76">
        <v>0</v>
      </c>
      <c r="G314" s="76">
        <v>0</v>
      </c>
      <c r="H314" s="76">
        <v>0</v>
      </c>
      <c r="I314" s="76">
        <v>332</v>
      </c>
    </row>
    <row r="315" spans="1:9" ht="13.5" customHeight="1" x14ac:dyDescent="0.25">
      <c r="A315" s="45" t="s">
        <v>78</v>
      </c>
      <c r="B315" s="45"/>
      <c r="C315" s="45"/>
      <c r="D315" s="45"/>
      <c r="E315" s="87">
        <f t="shared" si="11"/>
        <v>193</v>
      </c>
      <c r="F315" s="76">
        <v>0</v>
      </c>
      <c r="G315" s="76">
        <v>46</v>
      </c>
      <c r="H315" s="76">
        <v>0</v>
      </c>
      <c r="I315" s="76">
        <v>147</v>
      </c>
    </row>
    <row r="316" spans="1:9" ht="13.5" customHeight="1" x14ac:dyDescent="0.25">
      <c r="A316" s="46" t="s">
        <v>53</v>
      </c>
      <c r="B316" s="46"/>
      <c r="C316" s="46"/>
      <c r="D316" s="46"/>
      <c r="E316" s="88">
        <f>SUM(F316:I316)</f>
        <v>3264</v>
      </c>
      <c r="F316" s="93">
        <v>0</v>
      </c>
      <c r="G316" s="93">
        <v>536</v>
      </c>
      <c r="H316" s="93">
        <v>190</v>
      </c>
      <c r="I316" s="93">
        <v>2538</v>
      </c>
    </row>
    <row r="317" spans="1:9" ht="13.5" customHeight="1" x14ac:dyDescent="0.25">
      <c r="A317" s="61" t="s">
        <v>13</v>
      </c>
      <c r="B317" s="65"/>
      <c r="C317" s="65"/>
      <c r="D317" s="65"/>
      <c r="E317" s="90">
        <f>SUM(E296:E316)</f>
        <v>48672</v>
      </c>
      <c r="F317" s="90">
        <f>SUM(F296:F316)</f>
        <v>2148</v>
      </c>
      <c r="G317" s="90">
        <f>SUM(G296:G316)</f>
        <v>12375</v>
      </c>
      <c r="H317" s="90">
        <f>SUM(H296:H316)</f>
        <v>8030</v>
      </c>
      <c r="I317" s="90">
        <f>SUM(I296:I316)</f>
        <v>26119</v>
      </c>
    </row>
    <row r="318" spans="1:9" ht="15" customHeight="1" thickBot="1" x14ac:dyDescent="0.3">
      <c r="A318" s="63" t="s">
        <v>32</v>
      </c>
      <c r="B318" s="67"/>
      <c r="C318" s="67"/>
      <c r="D318" s="67"/>
      <c r="E318" s="67">
        <f>SUM(F318:I318)</f>
        <v>1</v>
      </c>
      <c r="F318" s="67">
        <f>IF($E$317=0,"",F317/$E$317)</f>
        <v>4.4132149901380674E-2</v>
      </c>
      <c r="G318" s="63">
        <f>IF($E$317=0,"",G317/$E$317)</f>
        <v>0.25425295857988167</v>
      </c>
      <c r="H318" s="67">
        <f>IF($E$317=0,"",H317/$E$317)</f>
        <v>0.1649819197896121</v>
      </c>
      <c r="I318" s="67">
        <f>IF($E$317=0,"",I317/$E$317)</f>
        <v>0.53663297172912561</v>
      </c>
    </row>
    <row r="320" spans="1:9" ht="9" customHeight="1" x14ac:dyDescent="0.2">
      <c r="A320" s="2" t="s">
        <v>80</v>
      </c>
    </row>
    <row r="321" spans="1:1" ht="12.75" x14ac:dyDescent="0.2">
      <c r="A321" s="19" t="s">
        <v>54</v>
      </c>
    </row>
    <row r="322" spans="1:1" ht="12.75" x14ac:dyDescent="0.2"/>
  </sheetData>
  <protectedRanges>
    <protectedRange sqref="A125:A128 A138:A139 B125:O139 A121:O124" name="Rango1"/>
    <protectedRange sqref="A254:A262 A267:D267 B254:D266" name="Rango1_1"/>
  </protectedRanges>
  <mergeCells count="87">
    <mergeCell ref="H234:I235"/>
    <mergeCell ref="A245:A246"/>
    <mergeCell ref="B245:B246"/>
    <mergeCell ref="C245:C246"/>
    <mergeCell ref="F245:F246"/>
    <mergeCell ref="F241:F242"/>
    <mergeCell ref="E241:E242"/>
    <mergeCell ref="D241:D242"/>
    <mergeCell ref="A243:A244"/>
    <mergeCell ref="B243:B244"/>
    <mergeCell ref="C243:C244"/>
    <mergeCell ref="C241:C242"/>
    <mergeCell ref="A241:A242"/>
    <mergeCell ref="B241:B242"/>
    <mergeCell ref="A234:E234"/>
    <mergeCell ref="C163:D163"/>
    <mergeCell ref="C142:H142"/>
    <mergeCell ref="A142:A143"/>
    <mergeCell ref="A224:I224"/>
    <mergeCell ref="A161:D161"/>
    <mergeCell ref="B229:E229"/>
    <mergeCell ref="A228:A232"/>
    <mergeCell ref="B230:E230"/>
    <mergeCell ref="E245:E246"/>
    <mergeCell ref="D245:D246"/>
    <mergeCell ref="N1:O1"/>
    <mergeCell ref="A120:O120"/>
    <mergeCell ref="A121:O121"/>
    <mergeCell ref="A1:L1"/>
    <mergeCell ref="H226:H227"/>
    <mergeCell ref="A123:E123"/>
    <mergeCell ref="A140:E140"/>
    <mergeCell ref="F140:H140"/>
    <mergeCell ref="B163:B164"/>
    <mergeCell ref="F226:G226"/>
    <mergeCell ref="A163:A164"/>
    <mergeCell ref="I226:I227"/>
    <mergeCell ref="B142:B143"/>
    <mergeCell ref="C183:E183"/>
    <mergeCell ref="B183:B184"/>
    <mergeCell ref="A183:A184"/>
    <mergeCell ref="A295:D295"/>
    <mergeCell ref="A235:E235"/>
    <mergeCell ref="I274:M274"/>
    <mergeCell ref="A249:A250"/>
    <mergeCell ref="A252:E252"/>
    <mergeCell ref="F249:F250"/>
    <mergeCell ref="C249:C250"/>
    <mergeCell ref="B249:B250"/>
    <mergeCell ref="F247:F248"/>
    <mergeCell ref="A293:F293"/>
    <mergeCell ref="D249:D250"/>
    <mergeCell ref="E249:E250"/>
    <mergeCell ref="D267:E267"/>
    <mergeCell ref="D254:E254"/>
    <mergeCell ref="D255:E255"/>
    <mergeCell ref="D256:E256"/>
    <mergeCell ref="I228:I232"/>
    <mergeCell ref="A226:E227"/>
    <mergeCell ref="H228:H232"/>
    <mergeCell ref="A180:E181"/>
    <mergeCell ref="B247:B248"/>
    <mergeCell ref="D247:D248"/>
    <mergeCell ref="C247:C248"/>
    <mergeCell ref="D243:D244"/>
    <mergeCell ref="A247:A248"/>
    <mergeCell ref="E247:E248"/>
    <mergeCell ref="B231:E231"/>
    <mergeCell ref="B232:E232"/>
    <mergeCell ref="A238:F239"/>
    <mergeCell ref="B233:E233"/>
    <mergeCell ref="B228:E228"/>
    <mergeCell ref="B237:E237"/>
    <mergeCell ref="A272:O272"/>
    <mergeCell ref="A274:F274"/>
    <mergeCell ref="F243:F244"/>
    <mergeCell ref="E243:E244"/>
    <mergeCell ref="D263:E263"/>
    <mergeCell ref="D261:E261"/>
    <mergeCell ref="D257:E257"/>
    <mergeCell ref="D266:E266"/>
    <mergeCell ref="D265:E265"/>
    <mergeCell ref="D264:E264"/>
    <mergeCell ref="D258:E258"/>
    <mergeCell ref="D259:E259"/>
    <mergeCell ref="D262:E262"/>
    <mergeCell ref="D260:E260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0" max="14" man="1"/>
    <brk id="222" max="14" man="1"/>
    <brk id="270" max="14" man="1"/>
  </rowBreaks>
  <ignoredErrors>
    <ignoredError sqref="B289 B197 E3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2018-03-02T20:04:07Z</cp:lastPrinted>
  <dcterms:created xsi:type="dcterms:W3CDTF">2014-04-07T17:49:13Z</dcterms:created>
  <dcterms:modified xsi:type="dcterms:W3CDTF">2020-02-10T19:12:38Z</dcterms:modified>
</cp:coreProperties>
</file>