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360" yWindow="315" windowWidth="15015" windowHeight="7395"/>
  </bookViews>
  <sheets>
    <sheet name="Estadística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'[1]Base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Estadísticas!$A$1:$AB$124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[2]Casos!#REF!</definedName>
    <definedName name="DIST">[2]Casos!#REF!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E" localSheetId="0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[4]Casos!#REF!</definedName>
    <definedName name="J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[5]Casos!#REF!</definedName>
    <definedName name="XX">[5]Casos!#REF!</definedName>
    <definedName name="ZONA" localSheetId="0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H118" i="1" l="1"/>
  <c r="F118" i="1"/>
  <c r="E118" i="1"/>
  <c r="C118" i="1"/>
  <c r="M105" i="1"/>
  <c r="K105" i="1"/>
  <c r="J105" i="1"/>
  <c r="I105" i="1"/>
  <c r="H105" i="1"/>
  <c r="F105" i="1"/>
  <c r="E105" i="1"/>
  <c r="C105" i="1"/>
  <c r="W104" i="1"/>
  <c r="V104" i="1"/>
  <c r="U104" i="1"/>
  <c r="T104" i="1"/>
  <c r="B104" i="1"/>
  <c r="I117" i="1" s="1"/>
  <c r="B117" i="1" s="1"/>
  <c r="W103" i="1"/>
  <c r="V103" i="1"/>
  <c r="U103" i="1"/>
  <c r="U105" i="1" s="1"/>
  <c r="T103" i="1"/>
  <c r="B103" i="1"/>
  <c r="I116" i="1" s="1"/>
  <c r="B116" i="1" s="1"/>
  <c r="W102" i="1"/>
  <c r="V102" i="1"/>
  <c r="V105" i="1" s="1"/>
  <c r="U102" i="1"/>
  <c r="T102" i="1"/>
  <c r="T105" i="1" s="1"/>
  <c r="B102" i="1"/>
  <c r="I115" i="1" s="1"/>
  <c r="AB92" i="1"/>
  <c r="AA92" i="1"/>
  <c r="Z92" i="1"/>
  <c r="W92" i="1"/>
  <c r="V92" i="1"/>
  <c r="U92" i="1"/>
  <c r="R92" i="1"/>
  <c r="Q92" i="1"/>
  <c r="P92" i="1"/>
  <c r="F92" i="1"/>
  <c r="E92" i="1"/>
  <c r="E93" i="1" s="1"/>
  <c r="C92" i="1"/>
  <c r="Y91" i="1"/>
  <c r="T91" i="1"/>
  <c r="O91" i="1"/>
  <c r="B91" i="1"/>
  <c r="Y90" i="1"/>
  <c r="T90" i="1"/>
  <c r="O90" i="1"/>
  <c r="B90" i="1"/>
  <c r="Y89" i="1"/>
  <c r="T89" i="1"/>
  <c r="O89" i="1"/>
  <c r="B89" i="1"/>
  <c r="Y88" i="1"/>
  <c r="T88" i="1"/>
  <c r="O88" i="1"/>
  <c r="B88" i="1"/>
  <c r="Y87" i="1"/>
  <c r="T87" i="1"/>
  <c r="O87" i="1"/>
  <c r="B87" i="1"/>
  <c r="Y86" i="1"/>
  <c r="T86" i="1"/>
  <c r="O86" i="1"/>
  <c r="B86" i="1"/>
  <c r="Y85" i="1"/>
  <c r="T85" i="1"/>
  <c r="O85" i="1"/>
  <c r="B85" i="1"/>
  <c r="Y84" i="1"/>
  <c r="T84" i="1"/>
  <c r="O84" i="1"/>
  <c r="B84" i="1"/>
  <c r="Y83" i="1"/>
  <c r="T83" i="1"/>
  <c r="O83" i="1"/>
  <c r="B83" i="1"/>
  <c r="Y82" i="1"/>
  <c r="T82" i="1"/>
  <c r="O82" i="1"/>
  <c r="B82" i="1"/>
  <c r="Y81" i="1"/>
  <c r="T81" i="1"/>
  <c r="O81" i="1"/>
  <c r="B81" i="1"/>
  <c r="Y80" i="1"/>
  <c r="Y92" i="1" s="1"/>
  <c r="Y93" i="1" s="1"/>
  <c r="T80" i="1"/>
  <c r="T92" i="1" s="1"/>
  <c r="T93" i="1" s="1"/>
  <c r="O80" i="1"/>
  <c r="O92" i="1" s="1"/>
  <c r="O93" i="1" s="1"/>
  <c r="B80" i="1"/>
  <c r="B92" i="1" s="1"/>
  <c r="B93" i="1" s="1"/>
  <c r="M69" i="1"/>
  <c r="W60" i="1" s="1"/>
  <c r="K69" i="1"/>
  <c r="J69" i="1"/>
  <c r="I69" i="1"/>
  <c r="H69" i="1"/>
  <c r="F69" i="1"/>
  <c r="E69" i="1"/>
  <c r="C69" i="1"/>
  <c r="B68" i="1"/>
  <c r="B67" i="1"/>
  <c r="B66" i="1"/>
  <c r="B65" i="1"/>
  <c r="B64" i="1"/>
  <c r="B63" i="1"/>
  <c r="B62" i="1"/>
  <c r="B61" i="1"/>
  <c r="B60" i="1"/>
  <c r="B59" i="1"/>
  <c r="W58" i="1"/>
  <c r="B58" i="1"/>
  <c r="W57" i="1"/>
  <c r="B57" i="1"/>
  <c r="F48" i="1"/>
  <c r="E48" i="1"/>
  <c r="C48" i="1"/>
  <c r="Q47" i="1"/>
  <c r="B47" i="1"/>
  <c r="Q46" i="1"/>
  <c r="B46" i="1"/>
  <c r="Q45" i="1"/>
  <c r="B45" i="1"/>
  <c r="Q44" i="1"/>
  <c r="B44" i="1"/>
  <c r="Q43" i="1"/>
  <c r="B43" i="1"/>
  <c r="Q42" i="1"/>
  <c r="B42" i="1"/>
  <c r="Q41" i="1"/>
  <c r="B41" i="1"/>
  <c r="Q40" i="1"/>
  <c r="B40" i="1"/>
  <c r="Q39" i="1"/>
  <c r="R39" i="1" s="1"/>
  <c r="B39" i="1"/>
  <c r="R38" i="1"/>
  <c r="B38" i="1"/>
  <c r="R37" i="1"/>
  <c r="B37" i="1"/>
  <c r="R36" i="1"/>
  <c r="B36" i="1"/>
  <c r="E29" i="1"/>
  <c r="C29" i="1"/>
  <c r="B28" i="1"/>
  <c r="B27" i="1"/>
  <c r="B26" i="1"/>
  <c r="B25" i="1"/>
  <c r="B24" i="1"/>
  <c r="B23" i="1"/>
  <c r="B22" i="1"/>
  <c r="B21" i="1"/>
  <c r="B20" i="1"/>
  <c r="B19" i="1"/>
  <c r="B18" i="1"/>
  <c r="B17" i="1"/>
  <c r="B29" i="1" s="1"/>
  <c r="B48" i="1" l="1"/>
  <c r="B50" i="1" s="1"/>
  <c r="U93" i="1"/>
  <c r="W93" i="1"/>
  <c r="Z93" i="1"/>
  <c r="AB93" i="1"/>
  <c r="B69" i="1"/>
  <c r="C70" i="1"/>
  <c r="I70" i="1"/>
  <c r="V93" i="1"/>
  <c r="AA93" i="1"/>
  <c r="W105" i="1"/>
  <c r="C31" i="1"/>
  <c r="B31" i="1"/>
  <c r="C93" i="1"/>
  <c r="Q93" i="1"/>
  <c r="F50" i="1"/>
  <c r="H70" i="1"/>
  <c r="P93" i="1"/>
  <c r="E70" i="1"/>
  <c r="B70" i="1"/>
  <c r="J70" i="1"/>
  <c r="I118" i="1"/>
  <c r="B115" i="1"/>
  <c r="B118" i="1" s="1"/>
  <c r="H119" i="1" s="1"/>
  <c r="R93" i="1"/>
  <c r="E31" i="1"/>
  <c r="F70" i="1"/>
  <c r="K70" i="1"/>
  <c r="F93" i="1"/>
  <c r="C119" i="1"/>
  <c r="W59" i="1"/>
  <c r="W69" i="1" s="1"/>
  <c r="Y57" i="1" s="1"/>
  <c r="M70" i="1"/>
  <c r="B105" i="1"/>
  <c r="J106" i="1" s="1"/>
  <c r="F106" i="1" l="1"/>
  <c r="E106" i="1"/>
  <c r="C50" i="1"/>
  <c r="E50" i="1"/>
  <c r="Y59" i="1"/>
  <c r="K106" i="1"/>
  <c r="Y69" i="1"/>
  <c r="Y67" i="1"/>
  <c r="Y63" i="1"/>
  <c r="Y68" i="1"/>
  <c r="Y66" i="1"/>
  <c r="Y64" i="1"/>
  <c r="Y62" i="1"/>
  <c r="Y65" i="1"/>
  <c r="Y61" i="1"/>
  <c r="Y58" i="1"/>
  <c r="I119" i="1"/>
  <c r="E119" i="1"/>
  <c r="Y60" i="1"/>
  <c r="H106" i="1"/>
  <c r="C106" i="1"/>
  <c r="M106" i="1"/>
  <c r="B106" i="1"/>
  <c r="I106" i="1"/>
  <c r="G119" i="1"/>
  <c r="B119" i="1"/>
  <c r="D119" i="1"/>
  <c r="F119" i="1"/>
</calcChain>
</file>

<file path=xl/sharedStrings.xml><?xml version="1.0" encoding="utf-8"?>
<sst xmlns="http://schemas.openxmlformats.org/spreadsheetml/2006/main" count="190" uniqueCount="68">
  <si>
    <t>PROGRAMA NACIONAL CONTRA LA VIOLENCIA FAMILIAR Y SEXUAL</t>
  </si>
  <si>
    <r>
      <t>CASOS ATENDIDOS</t>
    </r>
    <r>
      <rPr>
        <b/>
        <vertAlign val="superscript"/>
        <sz val="15"/>
        <color indexed="9"/>
        <rFont val="Arial"/>
        <family val="2"/>
      </rPr>
      <t>(1)</t>
    </r>
    <r>
      <rPr>
        <b/>
        <sz val="15"/>
        <color indexed="9"/>
        <rFont val="Arial"/>
        <family val="2"/>
      </rPr>
      <t xml:space="preserve"> POR VIOLENCIA FAMILIAR Y SEXUAL EN LOS CEMs A NIVEL NACIONAL</t>
    </r>
  </si>
  <si>
    <t>POBLACIÓN TOTAL</t>
  </si>
  <si>
    <t>Período : Enero - Abril 2015 (Preliminar)</t>
  </si>
  <si>
    <t>Casos atendidos según meses y sexo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</si>
  <si>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</si>
  <si>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</si>
  <si>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</si>
  <si>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</si>
  <si>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</si>
  <si>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</si>
  <si>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</si>
  <si>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</si>
  <si>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</si>
  <si>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</si>
  <si>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</si>
  <si>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</si>
  <si>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</si>
  <si>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</si>
  <si>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</si>
  <si>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</si>
  <si>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</si>
  <si>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Casos atendidos según meses y condición</t>
  </si>
  <si>
    <t>Casos atendidos si ha interpuesto denuncia por los últimos hechos</t>
  </si>
  <si>
    <t>Nuevo</t>
  </si>
  <si>
    <t>Reincidente</t>
  </si>
  <si>
    <t>Continuador</t>
  </si>
  <si>
    <t>Respuesta</t>
  </si>
  <si>
    <t>Cantidad</t>
  </si>
  <si>
    <t>No</t>
  </si>
  <si>
    <t>Sí</t>
  </si>
  <si>
    <t>Sin información</t>
  </si>
  <si>
    <t>Casos atendidos según meses y grupo de edad</t>
  </si>
  <si>
    <t>Tipo de Violencia</t>
  </si>
  <si>
    <t>niños y niñas</t>
  </si>
  <si>
    <t>Adolescentes</t>
  </si>
  <si>
    <t>Adultos</t>
  </si>
  <si>
    <t>Adultos mayores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</si>
  <si>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</si>
  <si>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</si>
  <si>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</si>
  <si>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</si>
  <si>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</si>
  <si>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</si>
  <si>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</si>
  <si>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</si>
  <si>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Niños y niñas</t>
  </si>
  <si>
    <t>(1) Todos los cuadros están referidos a casos nuevos, reincidentes y continuadores.</t>
  </si>
  <si>
    <t>Casos atendidos por meses y tipo de violencia</t>
  </si>
  <si>
    <t>Casos Especiales:</t>
  </si>
  <si>
    <t>Psicológica</t>
  </si>
  <si>
    <t>Física</t>
  </si>
  <si>
    <t>Sexual</t>
  </si>
  <si>
    <t>Abandono</t>
  </si>
  <si>
    <t>Violación Sexual por grupo de edad</t>
  </si>
  <si>
    <t>TRATA con fines de explotación sexual por grupo de edad</t>
  </si>
  <si>
    <t>0-17 años</t>
  </si>
  <si>
    <t xml:space="preserve">18-59 años </t>
  </si>
  <si>
    <t>60a + años</t>
  </si>
  <si>
    <t>Casos atendidos según grupo de edad y tipo de violencia</t>
  </si>
  <si>
    <t>Tipo de violencia</t>
  </si>
  <si>
    <t>Casos atendidos según tipo de violencia y estado de la presunta persona agresora en la última agresión</t>
  </si>
  <si>
    <t>Sobrio</t>
  </si>
  <si>
    <t xml:space="preserve"> Efectos de Alcohol</t>
  </si>
  <si>
    <t>Efectos de Drogas</t>
  </si>
  <si>
    <t>Ambos</t>
  </si>
  <si>
    <t>No especifica</t>
  </si>
  <si>
    <t>* Ambos: Incluye bajo los efectos de alcohol y drogas.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</si>
</sst>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FF808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indexed="9"/>
      <name val="Arial"/>
      <family val="2"/>
    </font>
    <font>
      <b/>
      <sz val="15"/>
      <color indexed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5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8080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u/>
      <sz val="9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/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rgb="FFFF8080"/>
      </left>
      <right style="thin">
        <color rgb="FFFF8080"/>
      </right>
      <top style="thin">
        <color rgb="FF969696"/>
      </top>
      <bottom style="thin">
        <color rgb="FFFF808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FF8080"/>
      </top>
      <bottom style="thin">
        <color theme="0"/>
      </bottom>
      <diagonal/>
    </border>
    <border>
      <left/>
      <right style="thin">
        <color rgb="FFFF8080"/>
      </right>
      <top style="thin">
        <color rgb="FFFF8080"/>
      </top>
      <bottom style="thin">
        <color theme="0"/>
      </bottom>
      <diagonal/>
    </border>
    <border>
      <left/>
      <right/>
      <top/>
      <bottom style="thin">
        <color rgb="FFFF8080"/>
      </bottom>
      <diagonal/>
    </border>
    <border>
      <left style="thin">
        <color rgb="FFFF8080"/>
      </left>
      <right style="thin">
        <color rgb="FFFF8080"/>
      </right>
      <top/>
      <bottom style="thin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theme="0"/>
      </top>
      <bottom style="thin">
        <color rgb="FFFF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rgb="FFFF8080"/>
      </right>
      <top style="thin">
        <color rgb="FFFF8080"/>
      </top>
      <bottom/>
      <diagonal/>
    </border>
    <border>
      <left style="thin">
        <color rgb="FFFF8080"/>
      </left>
      <right/>
      <top style="thin">
        <color rgb="FFFF8080"/>
      </top>
      <bottom style="thin">
        <color rgb="FFFF8080"/>
      </bottom>
      <diagonal/>
    </border>
    <border>
      <left style="thin">
        <color rgb="FFFF8080"/>
      </left>
      <right/>
      <top style="thin">
        <color rgb="FFFF8080"/>
      </top>
      <bottom style="thin">
        <color theme="0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theme="0"/>
      </bottom>
      <diagonal/>
    </border>
    <border>
      <left/>
      <right style="thin">
        <color rgb="FFFF8080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rgb="FF969696"/>
      </top>
      <bottom style="medium">
        <color rgb="FF969696"/>
      </bottom>
      <diagonal/>
    </border>
  </borders>
  <cellStyleXfs count="26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0" fillId="2" borderId="2" xfId="0" applyFill="1" applyBorder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5" fillId="3" borderId="3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Continuous" vertical="center"/>
    </xf>
    <xf numFmtId="0" fontId="6" fillId="3" borderId="6" xfId="0" applyFont="1" applyFill="1" applyBorder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10" fillId="3" borderId="0" xfId="0" applyFont="1" applyFill="1" applyBorder="1" applyAlignment="1">
      <alignment horizontal="centerContinuous" vertical="center"/>
    </xf>
    <xf numFmtId="0" fontId="10" fillId="3" borderId="7" xfId="0" applyFont="1" applyFill="1" applyBorder="1" applyAlignment="1">
      <alignment horizontal="centerContinuous" vertical="center"/>
    </xf>
    <xf numFmtId="0" fontId="11" fillId="3" borderId="6" xfId="0" applyFont="1" applyFill="1" applyBorder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2" fillId="3" borderId="0" xfId="0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12" fillId="3" borderId="7" xfId="0" applyFont="1" applyFill="1" applyBorder="1" applyAlignment="1">
      <alignment horizontal="centerContinuous" vertical="center"/>
    </xf>
    <xf numFmtId="0" fontId="10" fillId="3" borderId="8" xfId="0" applyFont="1" applyFill="1" applyBorder="1" applyAlignment="1">
      <alignment horizontal="centerContinuous" vertical="center"/>
    </xf>
    <xf numFmtId="0" fontId="12" fillId="3" borderId="9" xfId="0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Continuous" vertical="center"/>
    </xf>
    <xf numFmtId="0" fontId="12" fillId="3" borderId="10" xfId="0" applyFont="1" applyFill="1" applyBorder="1" applyAlignment="1">
      <alignment horizontal="centerContinuous" vertical="center"/>
    </xf>
    <xf numFmtId="0" fontId="4" fillId="2" borderId="0" xfId="0" applyFont="1" applyFill="1"/>
    <xf numFmtId="0" fontId="12" fillId="4" borderId="12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3" fontId="4" fillId="2" borderId="14" xfId="0" applyNumberFormat="1" applyFont="1" applyFill="1" applyBorder="1" applyAlignment="1">
      <alignment horizontal="center" vertical="center"/>
    </xf>
    <xf numFmtId="3" fontId="0" fillId="2" borderId="1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left" vertical="center"/>
    </xf>
    <xf numFmtId="3" fontId="12" fillId="3" borderId="15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9" fontId="3" fillId="2" borderId="16" xfId="1" applyFont="1" applyFill="1" applyBorder="1" applyAlignment="1">
      <alignment horizontal="center" vertical="center"/>
    </xf>
    <xf numFmtId="0" fontId="3" fillId="6" borderId="0" xfId="0" applyFont="1" applyFill="1"/>
    <xf numFmtId="0" fontId="0" fillId="6" borderId="0" xfId="0" applyFill="1"/>
    <xf numFmtId="0" fontId="0" fillId="6" borderId="2" xfId="0" applyFill="1" applyBorder="1"/>
    <xf numFmtId="0" fontId="13" fillId="2" borderId="11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center" vertical="center"/>
    </xf>
    <xf numFmtId="9" fontId="0" fillId="2" borderId="14" xfId="1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9" fontId="12" fillId="3" borderId="15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9" fontId="3" fillId="2" borderId="0" xfId="1" applyFont="1" applyFill="1" applyBorder="1" applyAlignment="1">
      <alignment horizontal="center" vertical="center"/>
    </xf>
    <xf numFmtId="0" fontId="0" fillId="2" borderId="18" xfId="0" applyFill="1" applyBorder="1"/>
    <xf numFmtId="0" fontId="12" fillId="4" borderId="19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3" fillId="2" borderId="0" xfId="0" applyFont="1" applyFill="1"/>
    <xf numFmtId="0" fontId="0" fillId="2" borderId="24" xfId="0" applyFill="1" applyBorder="1" applyAlignment="1">
      <alignment horizontal="left" vertical="center"/>
    </xf>
    <xf numFmtId="3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9" fontId="0" fillId="2" borderId="26" xfId="1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left" vertical="center"/>
    </xf>
    <xf numFmtId="3" fontId="4" fillId="5" borderId="27" xfId="0" applyNumberFormat="1" applyFont="1" applyFill="1" applyBorder="1" applyAlignment="1">
      <alignment horizontal="center" vertical="center"/>
    </xf>
    <xf numFmtId="3" fontId="0" fillId="5" borderId="27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3" fontId="0" fillId="2" borderId="0" xfId="0" applyNumberFormat="1" applyFill="1"/>
    <xf numFmtId="0" fontId="14" fillId="2" borderId="0" xfId="0" applyFont="1" applyFill="1" applyProtection="1"/>
    <xf numFmtId="0" fontId="15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6" fillId="2" borderId="0" xfId="0" applyFont="1" applyFill="1"/>
    <xf numFmtId="0" fontId="12" fillId="4" borderId="0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/>
    </xf>
    <xf numFmtId="3" fontId="0" fillId="2" borderId="0" xfId="0" applyNumberFormat="1" applyFill="1" applyAlignment="1">
      <alignment horizontal="left"/>
    </xf>
    <xf numFmtId="0" fontId="4" fillId="2" borderId="14" xfId="0" applyFont="1" applyFill="1" applyBorder="1" applyAlignment="1">
      <alignment horizontal="justify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justify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justify" vertical="center"/>
    </xf>
    <xf numFmtId="0" fontId="3" fillId="2" borderId="34" xfId="0" applyFont="1" applyFill="1" applyBorder="1" applyAlignment="1">
      <alignment horizontal="left" vertical="center"/>
    </xf>
    <xf numFmtId="9" fontId="3" fillId="2" borderId="34" xfId="1" applyFont="1" applyFill="1" applyBorder="1" applyAlignment="1">
      <alignment horizontal="center" vertical="center"/>
    </xf>
    <xf numFmtId="9" fontId="0" fillId="2" borderId="0" xfId="1" applyFont="1" applyFill="1" applyAlignment="1">
      <alignment horizontal="center" vertical="center"/>
    </xf>
    <xf numFmtId="3" fontId="0" fillId="2" borderId="2" xfId="0" applyNumberFormat="1" applyFill="1" applyBorder="1"/>
    <xf numFmtId="3" fontId="0" fillId="2" borderId="0" xfId="0" applyNumberFormat="1" applyFill="1" applyBorder="1"/>
    <xf numFmtId="0" fontId="12" fillId="4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3" fontId="0" fillId="2" borderId="1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4" fillId="5" borderId="0" xfId="0" applyFont="1" applyFill="1" applyBorder="1" applyAlignment="1">
      <alignment horizontal="justify" vertical="center"/>
    </xf>
    <xf numFmtId="0" fontId="0" fillId="6" borderId="0" xfId="0" applyFill="1" applyAlignment="1">
      <alignment horizontal="right"/>
    </xf>
    <xf numFmtId="0" fontId="0" fillId="6" borderId="2" xfId="0" applyFill="1" applyBorder="1" applyAlignment="1">
      <alignment horizontal="right"/>
    </xf>
    <xf numFmtId="0" fontId="12" fillId="4" borderId="1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/>
    </xf>
    <xf numFmtId="0" fontId="4" fillId="2" borderId="11" xfId="0" applyFont="1" applyFill="1" applyBorder="1" applyAlignment="1">
      <alignment horizontal="justify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0" fontId="20" fillId="2" borderId="0" xfId="0" applyFont="1" applyFill="1"/>
    <xf numFmtId="0" fontId="13" fillId="2" borderId="11" xfId="0" applyFont="1" applyFill="1" applyBorder="1" applyAlignment="1">
      <alignment horizontal="left"/>
    </xf>
    <xf numFmtId="0" fontId="12" fillId="4" borderId="14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/>
    </xf>
    <xf numFmtId="0" fontId="18" fillId="2" borderId="11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</cellXfs>
  <cellStyles count="26">
    <cellStyle name="Millares 2" xfId="3"/>
    <cellStyle name="Millares 3" xfId="4"/>
    <cellStyle name="Millares 4" xfId="5"/>
    <cellStyle name="Millares 5" xfId="6"/>
    <cellStyle name="Normal" xfId="0" builtinId="0"/>
    <cellStyle name="Normal 2" xfId="7"/>
    <cellStyle name="Normal 2 2" xfId="8"/>
    <cellStyle name="Normal 2 3" xfId="9"/>
    <cellStyle name="Normal 2 4" xfId="10"/>
    <cellStyle name="Normal 2 5" xfId="11"/>
    <cellStyle name="Normal 3" xfId="12"/>
    <cellStyle name="Normal 4" xfId="13"/>
    <cellStyle name="Normal 5" xfId="14"/>
    <cellStyle name="Normal 6" xfId="15"/>
    <cellStyle name="Normal_Directorio CEMs - agos - 2009 - UGTAI" xfId="2"/>
    <cellStyle name="Porcentaje" xfId="1" builtinId="5"/>
    <cellStyle name="Porcentaje 2" xfId="16"/>
    <cellStyle name="Porcentaje 3" xfId="17"/>
    <cellStyle name="Porcentaje 4" xfId="18"/>
    <cellStyle name="Porcentaje 5" xfId="19"/>
    <cellStyle name="Porcentaje 6" xfId="20"/>
    <cellStyle name="Porcentaje 7" xfId="21"/>
    <cellStyle name="Porcentaje 8" xfId="22"/>
    <cellStyle name="Porcentual 2" xfId="23"/>
    <cellStyle name="Porcentual 2 2" xfId="24"/>
    <cellStyle name="Porcentual 2 3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atendidos según meses</a:t>
            </a:r>
          </a:p>
        </c:rich>
      </c:tx>
      <c:layout>
        <c:manualLayout>
          <c:xMode val="edge"/>
          <c:yMode val="edge"/>
          <c:x val="0.31545806296201623"/>
          <c:y val="1.318590495337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6884088119174"/>
          <c:y val="0.13450723194206968"/>
          <c:w val="0.77556109725685785"/>
          <c:h val="0.65723270440251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Estadísticas!$C$16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FF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Estadísticas!$A$17:$A$28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Estadísticas!$C$17:$C$28</c:f>
              <c:numCache>
                <c:formatCode>#,##0</c:formatCode>
                <c:ptCount val="4"/>
                <c:pt idx="0">
                  <c:v>4085</c:v>
                </c:pt>
                <c:pt idx="1">
                  <c:v>4038</c:v>
                </c:pt>
                <c:pt idx="2">
                  <c:v>4555</c:v>
                </c:pt>
                <c:pt idx="3">
                  <c:v>4183</c:v>
                </c:pt>
              </c:numCache>
            </c:numRef>
          </c:val>
        </c:ser>
        <c:ser>
          <c:idx val="1"/>
          <c:order val="1"/>
          <c:tx>
            <c:strRef>
              <c:f>Estadísticas!$E$16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250207813798841E-3"/>
                  <c:y val="9.259252508564831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Estadísticas!$A$17:$A$28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Estadísticas!$E$17:$E$28</c:f>
              <c:numCache>
                <c:formatCode>#,##0</c:formatCode>
                <c:ptCount val="4"/>
                <c:pt idx="0">
                  <c:v>636</c:v>
                </c:pt>
                <c:pt idx="1">
                  <c:v>753</c:v>
                </c:pt>
                <c:pt idx="2">
                  <c:v>795</c:v>
                </c:pt>
                <c:pt idx="3">
                  <c:v>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72112"/>
        <c:axId val="5472672"/>
      </c:barChart>
      <c:catAx>
        <c:axId val="547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7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726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72112"/>
        <c:crosses val="autoZero"/>
        <c:crossBetween val="between"/>
        <c:majorUnit val="1000"/>
        <c:min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51488735992293"/>
          <c:y val="0.89894640829470784"/>
          <c:w val="0.42884670008983211"/>
          <c:h val="7.92356806463022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atendidos según sexo</a:t>
            </a:r>
          </a:p>
        </c:rich>
      </c:tx>
      <c:layout>
        <c:manualLayout>
          <c:xMode val="edge"/>
          <c:yMode val="edge"/>
          <c:x val="0.20539964730971128"/>
          <c:y val="3.695611219329290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72514804996121"/>
          <c:y val="0.28883334214095735"/>
          <c:w val="0.54859309671718171"/>
          <c:h val="0.573538374817239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969696"/>
                </a:solidFill>
              </a:ln>
            </c:spPr>
          </c:dPt>
          <c:dLbls>
            <c:dLbl>
              <c:idx val="0"/>
              <c:layout>
                <c:manualLayout>
                  <c:x val="4.6992442527598634E-2"/>
                  <c:y val="2.56625765010432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188712591830544E-2"/>
                  <c:y val="-2.64956991004189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(Estadísticas!$C$16,Estadísticas!$E$16)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(Estadísticas!$C$29,Estadísticas!$E$29)</c:f>
              <c:numCache>
                <c:formatCode>#,##0</c:formatCode>
                <c:ptCount val="2"/>
                <c:pt idx="0">
                  <c:v>16861</c:v>
                </c:pt>
                <c:pt idx="1">
                  <c:v>2898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atendidos según etapa de vida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93349324846949"/>
          <c:y val="0.12506969374992291"/>
          <c:w val="0.76415777081934932"/>
          <c:h val="0.8295928586867136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Estadísticas!$V$57:$V$60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</c:v>
                </c:pt>
                <c:pt idx="3">
                  <c:v>Adultos mayores</c:v>
                </c:pt>
              </c:strCache>
            </c:strRef>
          </c:cat>
          <c:val>
            <c:numRef>
              <c:f>Estadísticas!$W$57:$W$60</c:f>
              <c:numCache>
                <c:formatCode>#,##0</c:formatCode>
                <c:ptCount val="4"/>
                <c:pt idx="0">
                  <c:v>1185</c:v>
                </c:pt>
                <c:pt idx="1">
                  <c:v>5284</c:v>
                </c:pt>
                <c:pt idx="2">
                  <c:v>12389</c:v>
                </c:pt>
                <c:pt idx="3">
                  <c:v>901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683984"/>
        <c:axId val="129683424"/>
      </c:barChart>
      <c:valAx>
        <c:axId val="1296834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29683984"/>
        <c:crosses val="autoZero"/>
        <c:crossBetween val="between"/>
      </c:valAx>
      <c:catAx>
        <c:axId val="12968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9683424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atendidos por tipo de violencia</a:t>
            </a:r>
          </a:p>
        </c:rich>
      </c:tx>
      <c:layout>
        <c:manualLayout>
          <c:xMode val="edge"/>
          <c:yMode val="edge"/>
          <c:x val="0.26296035364000558"/>
          <c:y val="3.047059258437774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009942613105598"/>
          <c:y val="0.29646564940953296"/>
          <c:w val="0.64145704759878186"/>
          <c:h val="0.6537740474748373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2"/>
            <c:bubble3D val="0"/>
            <c:spPr>
              <a:pattFill prst="solidDmnd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FF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8824320309275634E-3"/>
                  <c:y val="-0.209131472995537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34792272587549E-2"/>
                  <c:y val="9.63833714334095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873400960015375E-3"/>
                  <c:y val="-7.904495808991633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(Estadísticas!$C$78,Estadísticas!$E$78:$F$78)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(Estadísticas!$C$92,Estadísticas!$E$92:$F$92)</c:f>
              <c:numCache>
                <c:formatCode>#,##0</c:formatCode>
                <c:ptCount val="3"/>
                <c:pt idx="0">
                  <c:v>10012</c:v>
                </c:pt>
                <c:pt idx="1">
                  <c:v>7749</c:v>
                </c:pt>
                <c:pt idx="2">
                  <c:v>1998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05120414499871"/>
          <c:y val="3.0980267330143401E-2"/>
          <c:w val="0.8379487958550017"/>
          <c:h val="0.914913436011544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Estadísticas!$S$102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2.1248338195912412E-3"/>
                  <c:y val="3.38121928796257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1248338195912608E-3"/>
                  <c:y val="-8.5866063817809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Estadísticas!$T$101:$W$101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</c:v>
                </c:pt>
                <c:pt idx="3">
                  <c:v>Adultos mayores</c:v>
                </c:pt>
              </c:strCache>
            </c:strRef>
          </c:cat>
          <c:val>
            <c:numRef>
              <c:f>Estadísticas!$T$102:$W$102</c:f>
              <c:numCache>
                <c:formatCode>#,##0</c:formatCode>
                <c:ptCount val="4"/>
                <c:pt idx="0">
                  <c:v>541</c:v>
                </c:pt>
                <c:pt idx="1">
                  <c:v>2229</c:v>
                </c:pt>
                <c:pt idx="2">
                  <c:v>6623</c:v>
                </c:pt>
                <c:pt idx="3">
                  <c:v>619</c:v>
                </c:pt>
              </c:numCache>
            </c:numRef>
          </c:val>
        </c:ser>
        <c:ser>
          <c:idx val="1"/>
          <c:order val="1"/>
          <c:tx>
            <c:strRef>
              <c:f>Estadísticas!$S$103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8080"/>
            </a:solidFill>
            <a:ln>
              <a:solidFill>
                <a:srgbClr val="FF8080"/>
              </a:solidFill>
            </a:ln>
          </c:spPr>
          <c:invertIfNegative val="0"/>
          <c:dLbls>
            <c:dLbl>
              <c:idx val="0"/>
              <c:layout>
                <c:manualLayout>
                  <c:x val="3.4587944529456474E-3"/>
                  <c:y val="0.1037282829254163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246665098416662E-3"/>
                  <c:y val="-0.11557019759449104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9.44709287837450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Estadísticas!$T$101:$W$101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</c:v>
                </c:pt>
                <c:pt idx="3">
                  <c:v>Adultos mayores</c:v>
                </c:pt>
              </c:strCache>
            </c:strRef>
          </c:cat>
          <c:val>
            <c:numRef>
              <c:f>Estadísticas!$T$103:$W$103</c:f>
              <c:numCache>
                <c:formatCode>#,##0</c:formatCode>
                <c:ptCount val="4"/>
                <c:pt idx="0">
                  <c:v>514</c:v>
                </c:pt>
                <c:pt idx="1">
                  <c:v>1635</c:v>
                </c:pt>
                <c:pt idx="2">
                  <c:v>5345</c:v>
                </c:pt>
                <c:pt idx="3">
                  <c:v>255</c:v>
                </c:pt>
              </c:numCache>
            </c:numRef>
          </c:val>
        </c:ser>
        <c:ser>
          <c:idx val="2"/>
          <c:order val="2"/>
          <c:tx>
            <c:strRef>
              <c:f>Estadísticas!$S$104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2.7918308672434014E-2"/>
                  <c:y val="3.381219287962571E-7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884902840060001E-2"/>
                  <c:y val="-4.854522955865088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408463999459255E-2"/>
                  <c:y val="9.9052865929588054E-4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249279815182992E-2"/>
                  <c:y val="3.381219287962571E-7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Estadísticas!$T$101:$W$101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</c:v>
                </c:pt>
                <c:pt idx="3">
                  <c:v>Adultos mayores</c:v>
                </c:pt>
              </c:strCache>
            </c:strRef>
          </c:cat>
          <c:val>
            <c:numRef>
              <c:f>Estadísticas!$T$104:$W$104</c:f>
              <c:numCache>
                <c:formatCode>#,##0</c:formatCode>
                <c:ptCount val="4"/>
                <c:pt idx="0">
                  <c:v>130</c:v>
                </c:pt>
                <c:pt idx="1">
                  <c:v>1420</c:v>
                </c:pt>
                <c:pt idx="2">
                  <c:v>421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30054448"/>
        <c:axId val="130055008"/>
      </c:barChart>
      <c:catAx>
        <c:axId val="130054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0055008"/>
        <c:crosses val="autoZero"/>
        <c:auto val="1"/>
        <c:lblAlgn val="ctr"/>
        <c:lblOffset val="100"/>
        <c:noMultiLvlLbl val="0"/>
      </c:catAx>
      <c:valAx>
        <c:axId val="13005500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30054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87752591711657"/>
          <c:y val="5.2267047743785704E-2"/>
          <c:w val="0.186635390382966"/>
          <c:h val="0.25170671408009476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mp.gob.pe/files/programas_nacionales/pncvfs/estadistica/boletin_abril_2015/BV-Abril-2015.pdf" TargetMode="External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15</xdr:row>
      <xdr:rowOff>95250</xdr:rowOff>
    </xdr:from>
    <xdr:to>
      <xdr:col>14</xdr:col>
      <xdr:colOff>381000</xdr:colOff>
      <xdr:row>31</xdr:row>
      <xdr:rowOff>466725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190500</xdr:colOff>
      <xdr:row>15</xdr:row>
      <xdr:rowOff>95250</xdr:rowOff>
    </xdr:from>
    <xdr:to>
      <xdr:col>26</xdr:col>
      <xdr:colOff>495300</xdr:colOff>
      <xdr:row>31</xdr:row>
      <xdr:rowOff>514350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321472</xdr:colOff>
      <xdr:row>52</xdr:row>
      <xdr:rowOff>83344</xdr:rowOff>
    </xdr:from>
    <xdr:to>
      <xdr:col>26</xdr:col>
      <xdr:colOff>369096</xdr:colOff>
      <xdr:row>71</xdr:row>
      <xdr:rowOff>104776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76200</xdr:colOff>
      <xdr:row>75</xdr:row>
      <xdr:rowOff>38100</xdr:rowOff>
    </xdr:from>
    <xdr:to>
      <xdr:col>12</xdr:col>
      <xdr:colOff>428625</xdr:colOff>
      <xdr:row>92</xdr:row>
      <xdr:rowOff>333375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447675</xdr:colOff>
      <xdr:row>98</xdr:row>
      <xdr:rowOff>23814</xdr:rowOff>
    </xdr:from>
    <xdr:to>
      <xdr:col>27</xdr:col>
      <xdr:colOff>304800</xdr:colOff>
      <xdr:row>110</xdr:row>
      <xdr:rowOff>119063</xdr:rowOff>
    </xdr:to>
    <xdr:graphicFrame macro="">
      <xdr:nvGraphicFramePr>
        <xdr:cNvPr id="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447675</xdr:colOff>
      <xdr:row>4</xdr:row>
      <xdr:rowOff>152400</xdr:rowOff>
    </xdr:to>
    <xdr:pic>
      <xdr:nvPicPr>
        <xdr:cNvPr id="7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9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447675</xdr:colOff>
      <xdr:row>111</xdr:row>
      <xdr:rowOff>9525</xdr:rowOff>
    </xdr:from>
    <xdr:to>
      <xdr:col>17</xdr:col>
      <xdr:colOff>273844</xdr:colOff>
      <xdr:row>123</xdr:row>
      <xdr:rowOff>142875</xdr:rowOff>
    </xdr:to>
    <xdr:pic>
      <xdr:nvPicPr>
        <xdr:cNvPr id="8" name="Picture 1024" descr="https://encrypted-tbn3.gstatic.com/images?q=tbn:ANd9GcTwxGpM8sT4D2FYv59me_tMsaC9Um4jKGHNF4Wr_OoMLT35pEVbq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1" r="3461" b="3613"/>
        <a:stretch>
          <a:fillRect/>
        </a:stretch>
      </xdr:blipFill>
      <xdr:spPr bwMode="auto">
        <a:xfrm>
          <a:off x="7962900" y="19669125"/>
          <a:ext cx="2778919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466323</xdr:colOff>
      <xdr:row>112</xdr:row>
      <xdr:rowOff>29766</xdr:rowOff>
    </xdr:from>
    <xdr:to>
      <xdr:col>26</xdr:col>
      <xdr:colOff>456401</xdr:colOff>
      <xdr:row>116</xdr:row>
      <xdr:rowOff>325618</xdr:rowOff>
    </xdr:to>
    <xdr:sp macro="" textlink="">
      <xdr:nvSpPr>
        <xdr:cNvPr id="9" name="8 Rectángulo redondeado"/>
        <xdr:cNvSpPr/>
      </xdr:nvSpPr>
      <xdr:spPr>
        <a:xfrm>
          <a:off x="11496273" y="19746516"/>
          <a:ext cx="3009503" cy="1496002"/>
        </a:xfrm>
        <a:prstGeom prst="roundRect">
          <a:avLst/>
        </a:prstGeom>
        <a:solidFill>
          <a:schemeClr val="bg1"/>
        </a:solidFill>
        <a:ln>
          <a:solidFill>
            <a:srgbClr val="FF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chemeClr val="tx1"/>
              </a:solidFill>
              <a:latin typeface="+mn-lt"/>
              <a:ea typeface="+mn-ea"/>
              <a:cs typeface="+mn-cs"/>
            </a:rPr>
            <a:t>Los casos atendidos por violación sexual son más frecuentes  en la región de Lima Metropolitana con 244 casos, seguido por la  región de La Libertad (73),  Junin (69), Arequipa (65) .</a:t>
          </a:r>
          <a:endParaRPr lang="es-PE" sz="1200" b="1">
            <a:solidFill>
              <a:schemeClr val="tx1"/>
            </a:solidFill>
          </a:endParaRPr>
        </a:p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272667</xdr:colOff>
      <xdr:row>115</xdr:row>
      <xdr:rowOff>284937</xdr:rowOff>
    </xdr:from>
    <xdr:to>
      <xdr:col>19</xdr:col>
      <xdr:colOff>344105</xdr:colOff>
      <xdr:row>117</xdr:row>
      <xdr:rowOff>111937</xdr:rowOff>
    </xdr:to>
    <xdr:sp macro="" textlink="">
      <xdr:nvSpPr>
        <xdr:cNvPr id="10" name="9 Flecha a la derecha con bandas"/>
        <xdr:cNvSpPr/>
      </xdr:nvSpPr>
      <xdr:spPr>
        <a:xfrm rot="20138738">
          <a:off x="10740642" y="20820837"/>
          <a:ext cx="633413" cy="589000"/>
        </a:xfrm>
        <a:prstGeom prst="stripedRightArrow">
          <a:avLst/>
        </a:prstGeom>
        <a:solidFill>
          <a:srgbClr val="FF8080"/>
        </a:solidFill>
        <a:ln>
          <a:solidFill>
            <a:srgbClr val="FF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29</xdr:col>
      <xdr:colOff>85725</xdr:colOff>
      <xdr:row>14</xdr:row>
      <xdr:rowOff>47625</xdr:rowOff>
    </xdr:to>
    <xdr:sp macro="" textlink="">
      <xdr:nvSpPr>
        <xdr:cNvPr id="11" name="10 Rectángulo redondeado">
          <a:hlinkClick xmlns:r="http://schemas.openxmlformats.org/officeDocument/2006/relationships" r:id="rId8"/>
        </xdr:cNvPr>
        <xdr:cNvSpPr/>
      </xdr:nvSpPr>
      <xdr:spPr>
        <a:xfrm>
          <a:off x="15120938" y="1797844"/>
          <a:ext cx="847725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0.10782</cdr:x>
      <cdr:y>0.28606</cdr:y>
    </cdr:from>
    <cdr:to>
      <cdr:x>0.10782</cdr:x>
      <cdr:y>0.28606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0.73521</cdr:x>
      <cdr:y>0.54527</cdr:y>
    </cdr:from>
    <cdr:to>
      <cdr:x>0.73521</cdr:x>
      <cdr:y>0.54527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0.0672</cdr:x>
      <cdr:y>0.29854</cdr:y>
    </cdr:from>
    <cdr:to>
      <cdr:x>0.21355</cdr:x>
      <cdr:y>0.53564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2881" y="718064"/>
          <a:ext cx="549271" cy="57965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0.80591</cdr:x>
      <cdr:y>0.66018</cdr:y>
    </cdr:from>
    <cdr:to>
      <cdr:x>0.94005</cdr:x>
      <cdr:y>0.91483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55163" y="1601978"/>
          <a:ext cx="508518" cy="62198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0.28803</cdr:x>
      <cdr:y>0.1932</cdr:y>
    </cdr:from>
    <cdr:to>
      <cdr:x>0.36308</cdr:x>
      <cdr:y>0.28207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90685" y="595312"/>
          <a:ext cx="440531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100"/>
            <a:t>5%</a:t>
          </a:r>
        </a:p>
      </cdr:txBody>
    </cdr:sp>
  </cdr:relSizeAnchor>
  <cdr:relSizeAnchor xmlns:cdr="http://schemas.openxmlformats.org/drawingml/2006/chartDrawing">
    <cdr:from>
      <cdr:x>0.92495</cdr:x>
      <cdr:y>0.40185</cdr:y>
    </cdr:from>
    <cdr:to>
      <cdr:x>1</cdr:x>
      <cdr:y>0.49073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441156" y="1238249"/>
          <a:ext cx="440531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100"/>
            <a:t>63%</a:t>
          </a:r>
        </a:p>
      </cdr:txBody>
    </cdr:sp>
  </cdr:relSizeAnchor>
  <cdr:relSizeAnchor xmlns:cdr="http://schemas.openxmlformats.org/drawingml/2006/chartDrawing">
    <cdr:from>
      <cdr:x>0.53144</cdr:x>
      <cdr:y>0.59505</cdr:y>
    </cdr:from>
    <cdr:to>
      <cdr:x>0.60649</cdr:x>
      <cdr:y>0.68393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3119438" y="1833562"/>
          <a:ext cx="440531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100"/>
            <a:t>27%</a:t>
          </a:r>
        </a:p>
      </cdr:txBody>
    </cdr:sp>
  </cdr:relSizeAnchor>
  <cdr:relSizeAnchor xmlns:cdr="http://schemas.openxmlformats.org/drawingml/2006/chartDrawing">
    <cdr:from>
      <cdr:x>0.34888</cdr:x>
      <cdr:y>0.82303</cdr:y>
    </cdr:from>
    <cdr:to>
      <cdr:x>0.42394</cdr:x>
      <cdr:y>0.9119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2047875" y="2536031"/>
          <a:ext cx="440531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100"/>
            <a:t>6%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0.09154</cdr:x>
      <cdr:y>0.25596</cdr:y>
    </cdr:from>
    <cdr:to>
      <cdr:x>0.09154</cdr:x>
      <cdr:y>0.25596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05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0.72043</cdr:x>
      <cdr:y>0.47641</cdr:y>
    </cdr:from>
    <cdr:to>
      <cdr:x>0.72043</cdr:x>
      <cdr:y>0.47641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0127" y="16182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7"/>
  <sheetViews>
    <sheetView tabSelected="1" view="pageBreakPreview" topLeftCell="AB1" zoomScale="80" zoomScaleNormal="95" zoomScaleSheetLayoutView="80" workbookViewId="0">
      <selection activeCell="AC16" sqref="AC16"/>
    </sheetView>
  </sheetViews>
  <sheetFormatPr baseColWidth="10" defaultRowHeight="12.75" x14ac:dyDescent="0.2"/>
  <cols>
    <col min="1" max="1" width="15.7109375" style="1" customWidth="1"/>
    <col min="2" max="2" width="12.7109375" style="1" customWidth="1"/>
    <col min="3" max="3" width="12.28515625" style="1" bestFit="1" customWidth="1"/>
    <col min="4" max="4" width="0.85546875" style="3" customWidth="1"/>
    <col min="5" max="5" width="11.42578125" style="1"/>
    <col min="6" max="6" width="12.28515625" style="1" customWidth="1"/>
    <col min="7" max="7" width="0.85546875" style="1" customWidth="1"/>
    <col min="8" max="11" width="11.42578125" style="1"/>
    <col min="12" max="12" width="0.85546875" style="1" customWidth="1"/>
    <col min="13" max="13" width="11.42578125" style="1"/>
    <col min="14" max="15" width="7.42578125" style="1" customWidth="1"/>
    <col min="16" max="16" width="8.5703125" style="1" customWidth="1"/>
    <col min="17" max="17" width="9.42578125" style="1" customWidth="1"/>
    <col min="18" max="18" width="7.42578125" style="1" customWidth="1"/>
    <col min="19" max="19" width="1" style="1" customWidth="1"/>
    <col min="20" max="23" width="7.42578125" style="1" customWidth="1"/>
    <col min="24" max="24" width="0.7109375" style="1" customWidth="1"/>
    <col min="25" max="27" width="7.42578125" style="1" customWidth="1"/>
    <col min="28" max="28" width="7.7109375" style="1" customWidth="1"/>
    <col min="29" max="16384" width="11.42578125" style="1"/>
  </cols>
  <sheetData>
    <row r="1" spans="1:28" ht="9" customHeight="1" x14ac:dyDescent="0.2">
      <c r="D1" s="2"/>
    </row>
    <row r="2" spans="1:28" ht="9" customHeight="1" x14ac:dyDescent="0.2"/>
    <row r="3" spans="1:28" ht="9.75" customHeight="1" x14ac:dyDescent="0.2"/>
    <row r="4" spans="1:28" ht="4.5" customHeight="1" x14ac:dyDescent="0.2"/>
    <row r="5" spans="1:28" ht="17.25" customHeight="1" x14ac:dyDescent="0.2">
      <c r="A5" s="4" t="s">
        <v>0</v>
      </c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3" customHeight="1" thickBot="1" x14ac:dyDescent="0.25">
      <c r="A6" s="7"/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5"/>
    </row>
    <row r="7" spans="1:28" ht="5.25" customHeight="1" thickBo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/>
    </row>
    <row r="8" spans="1:28" ht="24.95" customHeight="1" thickBot="1" x14ac:dyDescent="0.25">
      <c r="A8" s="13" t="s">
        <v>1</v>
      </c>
      <c r="B8" s="14"/>
      <c r="C8" s="11"/>
      <c r="D8" s="11"/>
      <c r="E8" s="1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1:28" ht="24.95" customHeight="1" thickBot="1" x14ac:dyDescent="0.25">
      <c r="A9" s="17" t="s">
        <v>2</v>
      </c>
      <c r="B9" s="14"/>
      <c r="C9" s="11"/>
      <c r="D9" s="11"/>
      <c r="E9" s="11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</row>
    <row r="10" spans="1:28" ht="24.95" customHeight="1" x14ac:dyDescent="0.2">
      <c r="A10" s="18" t="s">
        <v>3</v>
      </c>
      <c r="B10" s="19"/>
      <c r="C10" s="11"/>
      <c r="D10" s="11"/>
      <c r="E10" s="11"/>
      <c r="F10" s="19"/>
      <c r="G10" s="19"/>
      <c r="H10" s="19"/>
      <c r="I10" s="19"/>
      <c r="J10" s="19"/>
      <c r="K10" s="20"/>
      <c r="L10" s="20"/>
      <c r="M10" s="20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1"/>
    </row>
    <row r="11" spans="1:28" ht="5.25" customHeight="1" thickBot="1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5"/>
    </row>
    <row r="12" spans="1:28" ht="4.5" customHeight="1" x14ac:dyDescent="0.2"/>
    <row r="13" spans="1:28" ht="17.25" customHeight="1" x14ac:dyDescent="0.25">
      <c r="A13" s="125" t="s">
        <v>4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</row>
    <row r="14" spans="1:28" ht="2.25" customHeight="1" x14ac:dyDescent="0.2">
      <c r="A14" s="26"/>
    </row>
    <row r="15" spans="1:28" ht="5.25" customHeight="1" x14ac:dyDescent="0.2"/>
    <row r="16" spans="1:28" ht="35.1" customHeight="1" x14ac:dyDescent="0.2">
      <c r="A16" s="27" t="s">
        <v>5</v>
      </c>
      <c r="B16" s="28" t="s">
        <v>6</v>
      </c>
      <c r="C16" s="28" t="s">
        <v>7</v>
      </c>
      <c r="D16" s="29"/>
      <c r="E16" s="28" t="s">
        <v>8</v>
      </c>
    </row>
    <row r="17" spans="1:5" s="33" customFormat="1" ht="26.25" customHeight="1" x14ac:dyDescent="0.2">
      <c r="A17" s="30" t="s">
        <v>9</v>
      </c>
      <c r="B17" s="31">
        <f>C17+E17</f>
        <v>4721</v>
      </c>
      <c r="C17" s="32">
        <v>4085</v>
      </c>
      <c r="D17" s="32"/>
      <c r="E17" s="32">
        <v>636</v>
      </c>
    </row>
    <row r="18" spans="1:5" s="33" customFormat="1" ht="26.25" customHeight="1" x14ac:dyDescent="0.2">
      <c r="A18" s="34" t="s">
        <v>10</v>
      </c>
      <c r="B18" s="35">
        <f>+C18+E18</f>
        <v>4791</v>
      </c>
      <c r="C18" s="36">
        <v>4038</v>
      </c>
      <c r="D18" s="36"/>
      <c r="E18" s="36">
        <v>753</v>
      </c>
    </row>
    <row r="19" spans="1:5" s="33" customFormat="1" ht="26.25" customHeight="1" x14ac:dyDescent="0.2">
      <c r="A19" s="37" t="s">
        <v>11</v>
      </c>
      <c r="B19" s="38">
        <f>+C19+E19</f>
        <v>5350</v>
      </c>
      <c r="C19" s="39">
        <v>4555</v>
      </c>
      <c r="D19" s="39"/>
      <c r="E19" s="39">
        <v>795</v>
      </c>
    </row>
    <row r="20" spans="1:5" s="33" customFormat="1" ht="26.25" customHeight="1" x14ac:dyDescent="0.2">
      <c r="A20" s="34" t="s">
        <v>12</v>
      </c>
      <c r="B20" s="35">
        <f>+C20+E20</f>
        <v>4897</v>
      </c>
      <c r="C20" s="36">
        <v>4183</v>
      </c>
      <c r="D20" s="36"/>
      <c r="E20" s="36">
        <v>714</v>
      </c>
    </row>
    <row r="21" spans="1:5" s="33" customFormat="1" ht="17.25" hidden="1" customHeight="1" x14ac:dyDescent="0.2">
      <c r="A21" s="37" t="s">
        <v>13</v>
      </c>
      <c r="B21" s="38">
        <f t="shared" ref="B21:B28" si="0">+C21+E21</f>
        <v>0</v>
      </c>
      <c r="C21" s="39"/>
      <c r="D21" s="40"/>
      <c r="E21" s="39"/>
    </row>
    <row r="22" spans="1:5" s="33" customFormat="1" ht="17.25" hidden="1" customHeight="1" x14ac:dyDescent="0.2">
      <c r="A22" s="34" t="s">
        <v>14</v>
      </c>
      <c r="B22" s="35">
        <f t="shared" si="0"/>
        <v>0</v>
      </c>
      <c r="C22" s="36"/>
      <c r="D22" s="41"/>
      <c r="E22" s="36"/>
    </row>
    <row r="23" spans="1:5" s="33" customFormat="1" ht="17.25" hidden="1" customHeight="1" x14ac:dyDescent="0.2">
      <c r="A23" s="37" t="s">
        <v>15</v>
      </c>
      <c r="B23" s="38">
        <f t="shared" si="0"/>
        <v>0</v>
      </c>
      <c r="C23" s="39"/>
      <c r="D23" s="40"/>
      <c r="E23" s="39"/>
    </row>
    <row r="24" spans="1:5" s="33" customFormat="1" ht="17.25" hidden="1" customHeight="1" x14ac:dyDescent="0.2">
      <c r="A24" s="34" t="s">
        <v>16</v>
      </c>
      <c r="B24" s="35">
        <f t="shared" si="0"/>
        <v>0</v>
      </c>
      <c r="C24" s="36"/>
      <c r="D24" s="41"/>
      <c r="E24" s="36"/>
    </row>
    <row r="25" spans="1:5" s="33" customFormat="1" ht="17.25" hidden="1" customHeight="1" x14ac:dyDescent="0.2">
      <c r="A25" s="37" t="s">
        <v>17</v>
      </c>
      <c r="B25" s="38">
        <f t="shared" si="0"/>
        <v>0</v>
      </c>
      <c r="C25" s="39"/>
      <c r="D25" s="40"/>
      <c r="E25" s="39"/>
    </row>
    <row r="26" spans="1:5" s="33" customFormat="1" ht="17.25" hidden="1" customHeight="1" x14ac:dyDescent="0.2">
      <c r="A26" s="34" t="s">
        <v>18</v>
      </c>
      <c r="B26" s="35">
        <f t="shared" si="0"/>
        <v>0</v>
      </c>
      <c r="C26" s="36"/>
      <c r="D26" s="41"/>
      <c r="E26" s="36"/>
    </row>
    <row r="27" spans="1:5" s="33" customFormat="1" ht="17.25" hidden="1" customHeight="1" x14ac:dyDescent="0.2">
      <c r="A27" s="37" t="s">
        <v>19</v>
      </c>
      <c r="B27" s="38">
        <f t="shared" si="0"/>
        <v>0</v>
      </c>
      <c r="C27" s="39"/>
      <c r="D27" s="40"/>
      <c r="E27" s="39"/>
    </row>
    <row r="28" spans="1:5" s="33" customFormat="1" ht="17.25" hidden="1" customHeight="1" x14ac:dyDescent="0.2">
      <c r="A28" s="34" t="s">
        <v>20</v>
      </c>
      <c r="B28" s="35">
        <f t="shared" si="0"/>
        <v>0</v>
      </c>
      <c r="C28" s="36"/>
      <c r="D28" s="41"/>
      <c r="E28" s="36"/>
    </row>
    <row r="29" spans="1:5" s="33" customFormat="1" ht="30" customHeight="1" x14ac:dyDescent="0.2">
      <c r="A29" s="42" t="s">
        <v>6</v>
      </c>
      <c r="B29" s="43">
        <f>SUM(B17:B28)</f>
        <v>19759</v>
      </c>
      <c r="C29" s="43">
        <f>SUM(C17:C28)</f>
        <v>16861</v>
      </c>
      <c r="D29" s="43"/>
      <c r="E29" s="43">
        <f>SUM(E17:E28)</f>
        <v>2898</v>
      </c>
    </row>
    <row r="30" spans="1:5" ht="1.5" customHeight="1" x14ac:dyDescent="0.2"/>
    <row r="31" spans="1:5" ht="26.25" customHeight="1" thickBot="1" x14ac:dyDescent="0.25">
      <c r="A31" s="44" t="s">
        <v>21</v>
      </c>
      <c r="B31" s="45">
        <f>B29/$B29</f>
        <v>1</v>
      </c>
      <c r="C31" s="45">
        <f>C29/$B29</f>
        <v>0.85333265853535101</v>
      </c>
      <c r="D31" s="45"/>
      <c r="E31" s="45">
        <f>E29/$B29</f>
        <v>0.14666734146464902</v>
      </c>
    </row>
    <row r="32" spans="1:5" s="47" customFormat="1" ht="45.75" customHeight="1" x14ac:dyDescent="0.2">
      <c r="A32" s="46"/>
      <c r="D32" s="48"/>
    </row>
    <row r="33" spans="1:28" ht="15.75" x14ac:dyDescent="0.25">
      <c r="A33" s="49" t="s">
        <v>22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 t="s">
        <v>23</v>
      </c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</row>
    <row r="34" spans="1:28" ht="6.75" customHeight="1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</row>
    <row r="35" spans="1:28" ht="35.1" customHeight="1" x14ac:dyDescent="0.2">
      <c r="A35" s="27" t="s">
        <v>5</v>
      </c>
      <c r="B35" s="28" t="s">
        <v>6</v>
      </c>
      <c r="C35" s="28" t="s">
        <v>24</v>
      </c>
      <c r="D35" s="51"/>
      <c r="E35" s="28" t="s">
        <v>25</v>
      </c>
      <c r="F35" s="28" t="s">
        <v>26</v>
      </c>
      <c r="G35" s="51"/>
      <c r="O35" s="27" t="s">
        <v>27</v>
      </c>
      <c r="P35" s="27"/>
      <c r="Q35" s="28" t="s">
        <v>28</v>
      </c>
      <c r="R35" s="28" t="s">
        <v>21</v>
      </c>
      <c r="S35" s="51"/>
    </row>
    <row r="36" spans="1:28" s="33" customFormat="1" ht="26.25" customHeight="1" x14ac:dyDescent="0.2">
      <c r="A36" s="30" t="s">
        <v>9</v>
      </c>
      <c r="B36" s="31">
        <f>C36+E36+F36</f>
        <v>4721</v>
      </c>
      <c r="C36" s="32">
        <v>4242</v>
      </c>
      <c r="D36" s="32"/>
      <c r="E36" s="32">
        <v>363</v>
      </c>
      <c r="F36" s="32">
        <v>116</v>
      </c>
      <c r="G36" s="39"/>
      <c r="O36" s="30" t="s">
        <v>29</v>
      </c>
      <c r="P36" s="30"/>
      <c r="Q36" s="31">
        <v>10296</v>
      </c>
      <c r="R36" s="52">
        <f>Q36/Q$39</f>
        <v>0.5210790019737841</v>
      </c>
      <c r="S36" s="32"/>
    </row>
    <row r="37" spans="1:28" s="33" customFormat="1" ht="26.25" customHeight="1" x14ac:dyDescent="0.2">
      <c r="A37" s="34" t="s">
        <v>10</v>
      </c>
      <c r="B37" s="35">
        <f>+C37+E37+F37</f>
        <v>4791</v>
      </c>
      <c r="C37" s="36">
        <v>4318</v>
      </c>
      <c r="D37" s="36"/>
      <c r="E37" s="36">
        <v>379</v>
      </c>
      <c r="F37" s="36">
        <v>94</v>
      </c>
      <c r="G37" s="36"/>
      <c r="O37" s="34" t="s">
        <v>30</v>
      </c>
      <c r="P37" s="34"/>
      <c r="Q37" s="35">
        <v>9415</v>
      </c>
      <c r="R37" s="53">
        <f>Q37/Q$39</f>
        <v>0.47649172528974137</v>
      </c>
      <c r="S37" s="36"/>
    </row>
    <row r="38" spans="1:28" s="33" customFormat="1" ht="26.25" customHeight="1" x14ac:dyDescent="0.2">
      <c r="A38" s="37" t="s">
        <v>11</v>
      </c>
      <c r="B38" s="38">
        <f>+C38+E38+F38</f>
        <v>5350</v>
      </c>
      <c r="C38" s="39">
        <v>4760</v>
      </c>
      <c r="D38" s="39"/>
      <c r="E38" s="39">
        <v>443</v>
      </c>
      <c r="F38" s="39">
        <v>147</v>
      </c>
      <c r="G38" s="39"/>
      <c r="O38" s="37" t="s">
        <v>31</v>
      </c>
      <c r="P38" s="37"/>
      <c r="Q38" s="38">
        <v>48</v>
      </c>
      <c r="R38" s="54">
        <f>Q38/Q$39</f>
        <v>2.4292727364745178E-3</v>
      </c>
      <c r="S38" s="39"/>
    </row>
    <row r="39" spans="1:28" s="33" customFormat="1" ht="26.25" customHeight="1" x14ac:dyDescent="0.2">
      <c r="A39" s="34" t="s">
        <v>12</v>
      </c>
      <c r="B39" s="35">
        <f>+C39+E39+F39</f>
        <v>4897</v>
      </c>
      <c r="C39" s="36">
        <v>4363</v>
      </c>
      <c r="D39" s="36"/>
      <c r="E39" s="36">
        <v>406</v>
      </c>
      <c r="F39" s="36">
        <v>128</v>
      </c>
      <c r="G39" s="36"/>
      <c r="O39" s="42" t="s">
        <v>6</v>
      </c>
      <c r="P39" s="42"/>
      <c r="Q39" s="43">
        <f>SUM(Q36:Q38)</f>
        <v>19759</v>
      </c>
      <c r="R39" s="55">
        <f>Q39/Q$39</f>
        <v>1</v>
      </c>
      <c r="S39" s="43"/>
    </row>
    <row r="40" spans="1:28" s="33" customFormat="1" ht="17.25" hidden="1" customHeight="1" x14ac:dyDescent="0.2">
      <c r="A40" s="37" t="s">
        <v>13</v>
      </c>
      <c r="B40" s="38">
        <f t="shared" ref="B40:B47" si="1">+C40+E40</f>
        <v>0</v>
      </c>
      <c r="C40" s="39"/>
      <c r="D40" s="40"/>
      <c r="E40" s="39"/>
      <c r="F40" s="39"/>
      <c r="G40" s="39"/>
      <c r="O40" s="37" t="s">
        <v>13</v>
      </c>
      <c r="P40" s="37"/>
      <c r="Q40" s="38">
        <f t="shared" ref="Q40:Q47" si="2">+R40+T40</f>
        <v>0</v>
      </c>
      <c r="R40" s="39"/>
      <c r="S40" s="40"/>
    </row>
    <row r="41" spans="1:28" s="33" customFormat="1" ht="17.25" hidden="1" customHeight="1" x14ac:dyDescent="0.2">
      <c r="A41" s="34" t="s">
        <v>14</v>
      </c>
      <c r="B41" s="35">
        <f t="shared" si="1"/>
        <v>0</v>
      </c>
      <c r="C41" s="36"/>
      <c r="D41" s="41"/>
      <c r="E41" s="36"/>
      <c r="F41" s="36"/>
      <c r="G41" s="36"/>
      <c r="O41" s="34" t="s">
        <v>14</v>
      </c>
      <c r="P41" s="34"/>
      <c r="Q41" s="35">
        <f t="shared" si="2"/>
        <v>0</v>
      </c>
      <c r="R41" s="36"/>
      <c r="S41" s="41"/>
    </row>
    <row r="42" spans="1:28" s="33" customFormat="1" ht="17.25" hidden="1" customHeight="1" x14ac:dyDescent="0.2">
      <c r="A42" s="37" t="s">
        <v>15</v>
      </c>
      <c r="B42" s="38">
        <f t="shared" si="1"/>
        <v>0</v>
      </c>
      <c r="C42" s="39"/>
      <c r="D42" s="40"/>
      <c r="E42" s="39"/>
      <c r="F42" s="39"/>
      <c r="G42" s="39"/>
      <c r="O42" s="37" t="s">
        <v>15</v>
      </c>
      <c r="P42" s="37"/>
      <c r="Q42" s="38">
        <f t="shared" si="2"/>
        <v>0</v>
      </c>
      <c r="R42" s="39"/>
      <c r="S42" s="40"/>
    </row>
    <row r="43" spans="1:28" s="33" customFormat="1" ht="17.25" hidden="1" customHeight="1" x14ac:dyDescent="0.2">
      <c r="A43" s="34" t="s">
        <v>16</v>
      </c>
      <c r="B43" s="35">
        <f t="shared" si="1"/>
        <v>0</v>
      </c>
      <c r="C43" s="36"/>
      <c r="D43" s="41"/>
      <c r="E43" s="36"/>
      <c r="F43" s="36"/>
      <c r="G43" s="36"/>
      <c r="O43" s="34" t="s">
        <v>16</v>
      </c>
      <c r="P43" s="34"/>
      <c r="Q43" s="35">
        <f t="shared" si="2"/>
        <v>0</v>
      </c>
      <c r="R43" s="36"/>
      <c r="S43" s="41"/>
    </row>
    <row r="44" spans="1:28" s="33" customFormat="1" ht="17.25" hidden="1" customHeight="1" x14ac:dyDescent="0.2">
      <c r="A44" s="37" t="s">
        <v>17</v>
      </c>
      <c r="B44" s="38">
        <f t="shared" si="1"/>
        <v>0</v>
      </c>
      <c r="C44" s="39"/>
      <c r="D44" s="40"/>
      <c r="E44" s="39"/>
      <c r="F44" s="39"/>
      <c r="G44" s="39"/>
      <c r="O44" s="37" t="s">
        <v>17</v>
      </c>
      <c r="P44" s="37"/>
      <c r="Q44" s="38">
        <f t="shared" si="2"/>
        <v>0</v>
      </c>
      <c r="R44" s="39"/>
      <c r="S44" s="40"/>
    </row>
    <row r="45" spans="1:28" s="33" customFormat="1" ht="17.25" hidden="1" customHeight="1" x14ac:dyDescent="0.2">
      <c r="A45" s="34" t="s">
        <v>18</v>
      </c>
      <c r="B45" s="35">
        <f t="shared" si="1"/>
        <v>0</v>
      </c>
      <c r="C45" s="36"/>
      <c r="D45" s="41"/>
      <c r="E45" s="36"/>
      <c r="F45" s="36"/>
      <c r="G45" s="36"/>
      <c r="O45" s="34" t="s">
        <v>18</v>
      </c>
      <c r="P45" s="34"/>
      <c r="Q45" s="35">
        <f t="shared" si="2"/>
        <v>0</v>
      </c>
      <c r="R45" s="36"/>
      <c r="S45" s="41"/>
    </row>
    <row r="46" spans="1:28" s="33" customFormat="1" ht="17.25" hidden="1" customHeight="1" x14ac:dyDescent="0.2">
      <c r="A46" s="37" t="s">
        <v>19</v>
      </c>
      <c r="B46" s="38">
        <f t="shared" si="1"/>
        <v>0</v>
      </c>
      <c r="C46" s="39"/>
      <c r="D46" s="40"/>
      <c r="E46" s="39"/>
      <c r="F46" s="39"/>
      <c r="G46" s="39"/>
      <c r="O46" s="37" t="s">
        <v>19</v>
      </c>
      <c r="P46" s="37"/>
      <c r="Q46" s="38">
        <f t="shared" si="2"/>
        <v>0</v>
      </c>
      <c r="R46" s="39"/>
      <c r="S46" s="40"/>
    </row>
    <row r="47" spans="1:28" s="33" customFormat="1" ht="17.25" hidden="1" customHeight="1" x14ac:dyDescent="0.2">
      <c r="A47" s="34" t="s">
        <v>20</v>
      </c>
      <c r="B47" s="35">
        <f t="shared" si="1"/>
        <v>0</v>
      </c>
      <c r="C47" s="36"/>
      <c r="D47" s="41"/>
      <c r="E47" s="36"/>
      <c r="F47" s="36"/>
      <c r="G47" s="36"/>
      <c r="O47" s="34" t="s">
        <v>20</v>
      </c>
      <c r="P47" s="34"/>
      <c r="Q47" s="35">
        <f t="shared" si="2"/>
        <v>0</v>
      </c>
      <c r="R47" s="36"/>
      <c r="S47" s="41"/>
    </row>
    <row r="48" spans="1:28" s="33" customFormat="1" ht="30" customHeight="1" x14ac:dyDescent="0.2">
      <c r="A48" s="42" t="s">
        <v>6</v>
      </c>
      <c r="B48" s="43">
        <f>SUM(B36:B47)</f>
        <v>19759</v>
      </c>
      <c r="C48" s="43">
        <f>SUM(C36:C47)</f>
        <v>17683</v>
      </c>
      <c r="D48" s="43"/>
      <c r="E48" s="43">
        <f>SUM(E36:E47)</f>
        <v>1591</v>
      </c>
      <c r="F48" s="43">
        <f>SUM(F36:F47)</f>
        <v>485</v>
      </c>
      <c r="G48" s="43"/>
      <c r="O48" s="56"/>
      <c r="P48" s="56"/>
      <c r="Q48" s="57"/>
      <c r="R48" s="57"/>
      <c r="S48" s="57"/>
    </row>
    <row r="49" spans="1:28" ht="1.5" customHeight="1" x14ac:dyDescent="0.2">
      <c r="S49" s="2"/>
    </row>
    <row r="50" spans="1:28" ht="26.25" customHeight="1" thickBot="1" x14ac:dyDescent="0.25">
      <c r="A50" s="44" t="s">
        <v>21</v>
      </c>
      <c r="B50" s="45">
        <f>B48/$B48</f>
        <v>1</v>
      </c>
      <c r="C50" s="45">
        <f>C48/$B48</f>
        <v>0.89493395414747712</v>
      </c>
      <c r="D50" s="45"/>
      <c r="E50" s="45">
        <f>E48/$B48</f>
        <v>8.0520269244394954E-2</v>
      </c>
      <c r="F50" s="45">
        <f>F48/$B48</f>
        <v>2.4545776608127942E-2</v>
      </c>
      <c r="G50" s="57"/>
      <c r="T50" s="57"/>
      <c r="U50" s="57"/>
      <c r="V50" s="57"/>
    </row>
    <row r="51" spans="1:28" s="47" customFormat="1" ht="39" customHeight="1" x14ac:dyDescent="0.2">
      <c r="A51" s="46"/>
      <c r="D51" s="48"/>
    </row>
    <row r="52" spans="1:28" ht="16.5" customHeight="1" x14ac:dyDescent="0.25">
      <c r="A52" s="125" t="s">
        <v>32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</row>
    <row r="53" spans="1:28" ht="9.75" customHeight="1" x14ac:dyDescent="0.2"/>
    <row r="54" spans="1:28" ht="2.25" hidden="1" customHeight="1" x14ac:dyDescent="0.2">
      <c r="D54" s="58"/>
    </row>
    <row r="55" spans="1:28" ht="29.25" customHeight="1" x14ac:dyDescent="0.2">
      <c r="A55" s="126" t="s">
        <v>33</v>
      </c>
      <c r="B55" s="128" t="s">
        <v>6</v>
      </c>
      <c r="C55" s="59" t="s">
        <v>34</v>
      </c>
      <c r="D55" s="60"/>
      <c r="E55" s="128" t="s">
        <v>35</v>
      </c>
      <c r="F55" s="128"/>
      <c r="G55" s="61"/>
      <c r="H55" s="128" t="s">
        <v>36</v>
      </c>
      <c r="I55" s="128"/>
      <c r="J55" s="128"/>
      <c r="K55" s="128"/>
      <c r="L55" s="61"/>
      <c r="M55" s="62" t="s">
        <v>37</v>
      </c>
    </row>
    <row r="56" spans="1:28" ht="24" customHeight="1" x14ac:dyDescent="0.2">
      <c r="A56" s="127"/>
      <c r="B56" s="129"/>
      <c r="C56" s="63" t="s">
        <v>38</v>
      </c>
      <c r="D56" s="63"/>
      <c r="E56" s="64" t="s">
        <v>39</v>
      </c>
      <c r="F56" s="65" t="s">
        <v>40</v>
      </c>
      <c r="G56" s="66"/>
      <c r="H56" s="65" t="s">
        <v>41</v>
      </c>
      <c r="I56" s="64" t="s">
        <v>42</v>
      </c>
      <c r="J56" s="64" t="s">
        <v>43</v>
      </c>
      <c r="K56" s="64" t="s">
        <v>44</v>
      </c>
      <c r="L56" s="29"/>
      <c r="M56" s="65" t="s">
        <v>45</v>
      </c>
      <c r="W56" s="67" t="s">
        <v>28</v>
      </c>
      <c r="Y56" s="67" t="s">
        <v>21</v>
      </c>
    </row>
    <row r="57" spans="1:28" s="33" customFormat="1" ht="26.25" customHeight="1" x14ac:dyDescent="0.2">
      <c r="A57" s="30" t="s">
        <v>9</v>
      </c>
      <c r="B57" s="31">
        <f>SUM(C57:M57)</f>
        <v>4721</v>
      </c>
      <c r="C57" s="32">
        <v>266</v>
      </c>
      <c r="D57" s="32"/>
      <c r="E57" s="32">
        <v>548</v>
      </c>
      <c r="F57" s="32">
        <v>608</v>
      </c>
      <c r="G57" s="32"/>
      <c r="H57" s="32">
        <v>665</v>
      </c>
      <c r="I57" s="32">
        <v>1098</v>
      </c>
      <c r="J57" s="32">
        <v>869</v>
      </c>
      <c r="K57" s="32">
        <v>450</v>
      </c>
      <c r="L57" s="32"/>
      <c r="M57" s="32">
        <v>217</v>
      </c>
      <c r="V57" s="68" t="s">
        <v>46</v>
      </c>
      <c r="W57" s="69">
        <f>SUM(C69)</f>
        <v>1185</v>
      </c>
      <c r="X57" s="70"/>
      <c r="Y57" s="71">
        <f>W57/W$69</f>
        <v>5.9972670681714663E-2</v>
      </c>
    </row>
    <row r="58" spans="1:28" s="33" customFormat="1" ht="26.25" customHeight="1" x14ac:dyDescent="0.2">
      <c r="A58" s="72" t="s">
        <v>10</v>
      </c>
      <c r="B58" s="73">
        <f>SUM(C58:M58)</f>
        <v>4791</v>
      </c>
      <c r="C58" s="74">
        <v>298</v>
      </c>
      <c r="D58" s="74"/>
      <c r="E58" s="74">
        <v>699</v>
      </c>
      <c r="F58" s="74">
        <v>663</v>
      </c>
      <c r="G58" s="74"/>
      <c r="H58" s="74">
        <v>654</v>
      </c>
      <c r="I58" s="74">
        <v>1005</v>
      </c>
      <c r="J58" s="74">
        <v>803</v>
      </c>
      <c r="K58" s="74">
        <v>466</v>
      </c>
      <c r="L58" s="74"/>
      <c r="M58" s="74">
        <v>203</v>
      </c>
      <c r="V58" s="68" t="s">
        <v>35</v>
      </c>
      <c r="W58" s="69">
        <f>SUM(E69:F69)</f>
        <v>5284</v>
      </c>
      <c r="X58" s="70"/>
      <c r="Y58" s="71">
        <f t="shared" ref="Y58:Y69" si="3">W58/W$69</f>
        <v>0.26742244040690316</v>
      </c>
    </row>
    <row r="59" spans="1:28" s="33" customFormat="1" ht="26.25" customHeight="1" x14ac:dyDescent="0.2">
      <c r="A59" s="37" t="s">
        <v>11</v>
      </c>
      <c r="B59" s="38">
        <f>SUM(C59:M59)</f>
        <v>5350</v>
      </c>
      <c r="C59" s="39">
        <v>338</v>
      </c>
      <c r="D59" s="39"/>
      <c r="E59" s="39">
        <v>676</v>
      </c>
      <c r="F59" s="39">
        <v>709</v>
      </c>
      <c r="G59" s="39"/>
      <c r="H59" s="39">
        <v>740</v>
      </c>
      <c r="I59" s="39">
        <v>1179</v>
      </c>
      <c r="J59" s="39">
        <v>923</v>
      </c>
      <c r="K59" s="39">
        <v>522</v>
      </c>
      <c r="L59" s="39"/>
      <c r="M59" s="39">
        <v>263</v>
      </c>
      <c r="V59" s="68" t="s">
        <v>36</v>
      </c>
      <c r="W59" s="69">
        <f>SUM(H69:K69)</f>
        <v>12389</v>
      </c>
      <c r="X59" s="70"/>
      <c r="Y59" s="71">
        <f t="shared" si="3"/>
        <v>0.62700541525380837</v>
      </c>
    </row>
    <row r="60" spans="1:28" s="33" customFormat="1" ht="26.25" customHeight="1" x14ac:dyDescent="0.2">
      <c r="A60" s="72" t="s">
        <v>12</v>
      </c>
      <c r="B60" s="73">
        <f>SUM(C60:M60)</f>
        <v>4897</v>
      </c>
      <c r="C60" s="74">
        <v>283</v>
      </c>
      <c r="D60" s="74"/>
      <c r="E60" s="74">
        <v>716</v>
      </c>
      <c r="F60" s="74">
        <v>665</v>
      </c>
      <c r="G60" s="74"/>
      <c r="H60" s="74">
        <v>651</v>
      </c>
      <c r="I60" s="74">
        <v>1070</v>
      </c>
      <c r="J60" s="74">
        <v>802</v>
      </c>
      <c r="K60" s="74">
        <v>492</v>
      </c>
      <c r="L60" s="74"/>
      <c r="M60" s="74">
        <v>218</v>
      </c>
      <c r="V60" s="68" t="s">
        <v>37</v>
      </c>
      <c r="W60" s="69">
        <f>M69</f>
        <v>901</v>
      </c>
      <c r="X60" s="70"/>
      <c r="Y60" s="71">
        <f t="shared" si="3"/>
        <v>4.5599473657573761E-2</v>
      </c>
    </row>
    <row r="61" spans="1:28" s="33" customFormat="1" ht="17.25" hidden="1" customHeight="1" x14ac:dyDescent="0.2">
      <c r="A61" s="37" t="s">
        <v>13</v>
      </c>
      <c r="B61" s="38">
        <f t="shared" ref="B61:B68" si="4">SUM(C61:M61)</f>
        <v>0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75"/>
      <c r="O61" s="75"/>
      <c r="P61" s="75"/>
      <c r="Q61" s="75"/>
      <c r="R61" s="75"/>
      <c r="S61" s="75"/>
      <c r="V61" s="68"/>
      <c r="W61" s="76"/>
      <c r="X61" s="70"/>
      <c r="Y61" s="71">
        <f t="shared" si="3"/>
        <v>0</v>
      </c>
    </row>
    <row r="62" spans="1:28" s="33" customFormat="1" ht="17.25" hidden="1" customHeight="1" x14ac:dyDescent="0.2">
      <c r="A62" s="72" t="s">
        <v>14</v>
      </c>
      <c r="B62" s="73">
        <f t="shared" si="4"/>
        <v>0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5"/>
      <c r="O62" s="75"/>
      <c r="P62" s="75"/>
      <c r="Q62" s="75"/>
      <c r="R62" s="75"/>
      <c r="S62" s="75"/>
      <c r="V62" s="68"/>
      <c r="W62" s="76"/>
      <c r="X62" s="70"/>
      <c r="Y62" s="71">
        <f t="shared" si="3"/>
        <v>0</v>
      </c>
    </row>
    <row r="63" spans="1:28" s="33" customFormat="1" ht="17.25" hidden="1" customHeight="1" x14ac:dyDescent="0.2">
      <c r="A63" s="37" t="s">
        <v>15</v>
      </c>
      <c r="B63" s="38">
        <f t="shared" si="4"/>
        <v>0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75"/>
      <c r="O63" s="75"/>
      <c r="P63" s="75"/>
      <c r="Q63" s="75"/>
      <c r="R63" s="75"/>
      <c r="S63" s="75"/>
      <c r="V63" s="68"/>
      <c r="W63" s="76"/>
      <c r="X63" s="70"/>
      <c r="Y63" s="71">
        <f t="shared" si="3"/>
        <v>0</v>
      </c>
    </row>
    <row r="64" spans="1:28" s="33" customFormat="1" ht="17.25" hidden="1" customHeight="1" x14ac:dyDescent="0.2">
      <c r="A64" s="72" t="s">
        <v>16</v>
      </c>
      <c r="B64" s="73">
        <f t="shared" si="4"/>
        <v>0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5"/>
      <c r="O64" s="75"/>
      <c r="P64" s="75"/>
      <c r="Q64" s="75"/>
      <c r="R64" s="75"/>
      <c r="S64" s="75"/>
      <c r="V64" s="68"/>
      <c r="W64" s="76"/>
      <c r="X64" s="70"/>
      <c r="Y64" s="71">
        <f t="shared" si="3"/>
        <v>0</v>
      </c>
    </row>
    <row r="65" spans="1:28" s="33" customFormat="1" ht="17.25" hidden="1" customHeight="1" x14ac:dyDescent="0.2">
      <c r="A65" s="37" t="s">
        <v>17</v>
      </c>
      <c r="B65" s="38">
        <f t="shared" si="4"/>
        <v>0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V65" s="68"/>
      <c r="W65" s="76"/>
      <c r="X65" s="70"/>
      <c r="Y65" s="71">
        <f t="shared" si="3"/>
        <v>0</v>
      </c>
    </row>
    <row r="66" spans="1:28" s="33" customFormat="1" ht="17.25" hidden="1" customHeight="1" x14ac:dyDescent="0.2">
      <c r="A66" s="72" t="s">
        <v>18</v>
      </c>
      <c r="B66" s="73">
        <f t="shared" si="4"/>
        <v>0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V66" s="68"/>
      <c r="W66" s="76"/>
      <c r="X66" s="70"/>
      <c r="Y66" s="71">
        <f t="shared" si="3"/>
        <v>0</v>
      </c>
    </row>
    <row r="67" spans="1:28" s="33" customFormat="1" ht="17.25" hidden="1" customHeight="1" x14ac:dyDescent="0.2">
      <c r="A67" s="37" t="s">
        <v>19</v>
      </c>
      <c r="B67" s="38">
        <f t="shared" si="4"/>
        <v>0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V67" s="68"/>
      <c r="W67" s="76"/>
      <c r="X67" s="70"/>
      <c r="Y67" s="71">
        <f t="shared" si="3"/>
        <v>0</v>
      </c>
    </row>
    <row r="68" spans="1:28" s="33" customFormat="1" ht="17.25" hidden="1" customHeight="1" x14ac:dyDescent="0.2">
      <c r="A68" s="72" t="s">
        <v>20</v>
      </c>
      <c r="B68" s="73">
        <f t="shared" si="4"/>
        <v>0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V68" s="68"/>
      <c r="W68" s="76"/>
      <c r="X68" s="70"/>
      <c r="Y68" s="71">
        <f t="shared" si="3"/>
        <v>0</v>
      </c>
    </row>
    <row r="69" spans="1:28" s="33" customFormat="1" ht="30" customHeight="1" x14ac:dyDescent="0.2">
      <c r="A69" s="42" t="s">
        <v>6</v>
      </c>
      <c r="B69" s="43">
        <f>SUM(B57:B68)</f>
        <v>19759</v>
      </c>
      <c r="C69" s="43">
        <f>SUM(C57:C68)</f>
        <v>1185</v>
      </c>
      <c r="D69" s="43"/>
      <c r="E69" s="43">
        <f>SUM(E57:E68)</f>
        <v>2639</v>
      </c>
      <c r="F69" s="43">
        <f>SUM(F57:F68)</f>
        <v>2645</v>
      </c>
      <c r="G69" s="77"/>
      <c r="H69" s="43">
        <f>SUM(H57:H68)</f>
        <v>2710</v>
      </c>
      <c r="I69" s="43">
        <f>SUM(I57:I68)</f>
        <v>4352</v>
      </c>
      <c r="J69" s="43">
        <f>SUM(J57:J68)</f>
        <v>3397</v>
      </c>
      <c r="K69" s="43">
        <f>SUM(K57:K68)</f>
        <v>1930</v>
      </c>
      <c r="L69" s="43"/>
      <c r="M69" s="43">
        <f>SUM(M57:M68)</f>
        <v>901</v>
      </c>
      <c r="V69" s="78" t="s">
        <v>6</v>
      </c>
      <c r="W69" s="69">
        <f>SUM(W57:W68)</f>
        <v>19759</v>
      </c>
      <c r="X69" s="70"/>
      <c r="Y69" s="71">
        <f t="shared" si="3"/>
        <v>1</v>
      </c>
    </row>
    <row r="70" spans="1:28" s="33" customFormat="1" ht="30" customHeight="1" thickBot="1" x14ac:dyDescent="0.25">
      <c r="A70" s="44" t="s">
        <v>21</v>
      </c>
      <c r="B70" s="45">
        <f>B69/$B69</f>
        <v>1</v>
      </c>
      <c r="C70" s="45">
        <f>C69/$B69</f>
        <v>5.9972670681714663E-2</v>
      </c>
      <c r="D70" s="45"/>
      <c r="E70" s="45">
        <f>E69/$B69</f>
        <v>0.13355939065742192</v>
      </c>
      <c r="F70" s="45">
        <f>F69/$B69</f>
        <v>0.13386304974948124</v>
      </c>
      <c r="G70" s="45"/>
      <c r="H70" s="45">
        <f>H69/$B69</f>
        <v>0.13715268991345717</v>
      </c>
      <c r="I70" s="45">
        <f>I69/$B69</f>
        <v>0.22025406144035628</v>
      </c>
      <c r="J70" s="45">
        <f>J69/$B69</f>
        <v>0.17192165595424869</v>
      </c>
      <c r="K70" s="45">
        <f>K69/$B69</f>
        <v>9.7677007945746241E-2</v>
      </c>
      <c r="L70" s="45"/>
      <c r="M70" s="45">
        <f>M69/$B69</f>
        <v>4.5599473657573761E-2</v>
      </c>
    </row>
    <row r="71" spans="1:28" ht="13.5" customHeight="1" x14ac:dyDescent="0.2">
      <c r="A71" s="67"/>
      <c r="B71" s="79"/>
      <c r="H71" s="79"/>
      <c r="I71" s="79"/>
      <c r="J71" s="79"/>
      <c r="K71" s="79"/>
      <c r="L71" s="79"/>
    </row>
    <row r="72" spans="1:28" ht="18" customHeight="1" x14ac:dyDescent="0.2">
      <c r="A72" s="80" t="s">
        <v>47</v>
      </c>
    </row>
    <row r="73" spans="1:28" ht="27.75" customHeight="1" x14ac:dyDescent="0.2">
      <c r="A73" s="80"/>
    </row>
    <row r="74" spans="1:28" ht="15.75" x14ac:dyDescent="0.25">
      <c r="A74" s="125" t="s">
        <v>48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</row>
    <row r="75" spans="1:28" ht="3.75" customHeight="1" x14ac:dyDescent="0.25">
      <c r="A75" s="81"/>
      <c r="B75" s="81"/>
      <c r="C75" s="81"/>
      <c r="D75" s="82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</row>
    <row r="76" spans="1:28" x14ac:dyDescent="0.2">
      <c r="N76" s="83" t="s">
        <v>49</v>
      </c>
      <c r="Y76" s="83"/>
    </row>
    <row r="77" spans="1:28" ht="6" customHeight="1" x14ac:dyDescent="0.2">
      <c r="D77" s="58"/>
    </row>
    <row r="78" spans="1:28" ht="30" customHeight="1" x14ac:dyDescent="0.2">
      <c r="A78" s="128" t="s">
        <v>5</v>
      </c>
      <c r="B78" s="128" t="s">
        <v>6</v>
      </c>
      <c r="C78" s="128" t="s">
        <v>50</v>
      </c>
      <c r="D78" s="28"/>
      <c r="E78" s="128" t="s">
        <v>51</v>
      </c>
      <c r="F78" s="131" t="s">
        <v>52</v>
      </c>
      <c r="G78" s="84"/>
      <c r="N78" s="85" t="s">
        <v>5</v>
      </c>
      <c r="O78" s="133" t="s">
        <v>53</v>
      </c>
      <c r="P78" s="134"/>
      <c r="Q78" s="134"/>
      <c r="R78" s="134"/>
      <c r="S78" s="86"/>
      <c r="T78" s="135" t="s">
        <v>54</v>
      </c>
      <c r="U78" s="135"/>
      <c r="V78" s="135"/>
      <c r="W78" s="135"/>
      <c r="X78" s="87"/>
      <c r="Y78" s="135" t="s">
        <v>55</v>
      </c>
      <c r="Z78" s="135"/>
      <c r="AA78" s="135"/>
      <c r="AB78" s="135"/>
    </row>
    <row r="79" spans="1:28" ht="21" customHeight="1" x14ac:dyDescent="0.2">
      <c r="A79" s="130"/>
      <c r="B79" s="130"/>
      <c r="C79" s="130"/>
      <c r="D79" s="88"/>
      <c r="E79" s="130"/>
      <c r="F79" s="132"/>
      <c r="G79" s="84"/>
      <c r="N79" s="89"/>
      <c r="O79" s="90" t="s">
        <v>6</v>
      </c>
      <c r="P79" s="91" t="s">
        <v>56</v>
      </c>
      <c r="Q79" s="91" t="s">
        <v>57</v>
      </c>
      <c r="R79" s="91" t="s">
        <v>58</v>
      </c>
      <c r="S79" s="92"/>
      <c r="T79" s="90" t="s">
        <v>6</v>
      </c>
      <c r="U79" s="91" t="s">
        <v>56</v>
      </c>
      <c r="V79" s="91" t="s">
        <v>57</v>
      </c>
      <c r="W79" s="91" t="s">
        <v>58</v>
      </c>
      <c r="X79" s="92"/>
      <c r="Y79" s="90" t="s">
        <v>6</v>
      </c>
      <c r="Z79" s="91" t="s">
        <v>56</v>
      </c>
      <c r="AA79" s="91" t="s">
        <v>57</v>
      </c>
      <c r="AB79" s="91" t="s">
        <v>58</v>
      </c>
    </row>
    <row r="80" spans="1:28" ht="26.25" customHeight="1" x14ac:dyDescent="0.2">
      <c r="A80" s="93" t="s">
        <v>9</v>
      </c>
      <c r="B80" s="38">
        <f>SUM(C80:F80)</f>
        <v>4721</v>
      </c>
      <c r="C80" s="39">
        <v>2415</v>
      </c>
      <c r="D80" s="39"/>
      <c r="E80" s="39">
        <v>1848</v>
      </c>
      <c r="F80" s="39">
        <v>458</v>
      </c>
      <c r="G80" s="39"/>
      <c r="H80" s="94"/>
      <c r="N80" s="95" t="s">
        <v>9</v>
      </c>
      <c r="O80" s="31">
        <f>SUM(P80:R80)</f>
        <v>130</v>
      </c>
      <c r="P80" s="32">
        <v>91</v>
      </c>
      <c r="Q80" s="32">
        <v>16</v>
      </c>
      <c r="R80" s="32">
        <v>23</v>
      </c>
      <c r="S80" s="32"/>
      <c r="T80" s="31">
        <f>SUM(U80:W80)</f>
        <v>265</v>
      </c>
      <c r="U80" s="32">
        <v>178</v>
      </c>
      <c r="V80" s="32">
        <v>83</v>
      </c>
      <c r="W80" s="32">
        <v>4</v>
      </c>
      <c r="X80" s="32"/>
      <c r="Y80" s="31">
        <f>SUM(Z80:AB80)</f>
        <v>8</v>
      </c>
      <c r="Z80" s="32">
        <v>7</v>
      </c>
      <c r="AA80" s="32">
        <v>1</v>
      </c>
      <c r="AB80" s="32">
        <v>0</v>
      </c>
    </row>
    <row r="81" spans="1:29" ht="26.25" customHeight="1" x14ac:dyDescent="0.2">
      <c r="A81" s="72" t="s">
        <v>10</v>
      </c>
      <c r="B81" s="73">
        <f>SUM(C81:F81)</f>
        <v>4791</v>
      </c>
      <c r="C81" s="74">
        <v>2405</v>
      </c>
      <c r="D81" s="74"/>
      <c r="E81" s="74">
        <v>1888</v>
      </c>
      <c r="F81" s="96">
        <v>498</v>
      </c>
      <c r="G81" s="97"/>
      <c r="H81" s="94"/>
      <c r="N81" s="72" t="s">
        <v>10</v>
      </c>
      <c r="O81" s="73">
        <f>SUM(P81:R81)</f>
        <v>131</v>
      </c>
      <c r="P81" s="74">
        <v>116</v>
      </c>
      <c r="Q81" s="74">
        <v>7</v>
      </c>
      <c r="R81" s="74">
        <v>8</v>
      </c>
      <c r="S81" s="74"/>
      <c r="T81" s="73">
        <f>SUM(U81:W81)</f>
        <v>263</v>
      </c>
      <c r="U81" s="74">
        <v>192</v>
      </c>
      <c r="V81" s="74">
        <v>69</v>
      </c>
      <c r="W81" s="74">
        <v>2</v>
      </c>
      <c r="X81" s="74"/>
      <c r="Y81" s="73">
        <f>SUM(Z81:AB81)</f>
        <v>3</v>
      </c>
      <c r="Z81" s="74">
        <v>2</v>
      </c>
      <c r="AA81" s="74">
        <v>1</v>
      </c>
      <c r="AB81" s="74">
        <v>0</v>
      </c>
    </row>
    <row r="82" spans="1:29" ht="26.25" customHeight="1" x14ac:dyDescent="0.2">
      <c r="A82" s="98" t="s">
        <v>11</v>
      </c>
      <c r="B82" s="99">
        <f>SUM(C82:F82)</f>
        <v>5350</v>
      </c>
      <c r="C82" s="100">
        <v>2657</v>
      </c>
      <c r="D82" s="100"/>
      <c r="E82" s="100">
        <v>2152</v>
      </c>
      <c r="F82" s="100">
        <v>541</v>
      </c>
      <c r="G82" s="39"/>
      <c r="H82" s="94"/>
      <c r="N82" s="98" t="s">
        <v>11</v>
      </c>
      <c r="O82" s="99">
        <f>SUM(P82:R82)</f>
        <v>188</v>
      </c>
      <c r="P82" s="100">
        <v>154</v>
      </c>
      <c r="Q82" s="100">
        <v>11</v>
      </c>
      <c r="R82" s="100">
        <v>23</v>
      </c>
      <c r="S82" s="100"/>
      <c r="T82" s="99">
        <f>SUM(U82:W82)</f>
        <v>300</v>
      </c>
      <c r="U82" s="100">
        <v>226</v>
      </c>
      <c r="V82" s="100">
        <v>70</v>
      </c>
      <c r="W82" s="100">
        <v>4</v>
      </c>
      <c r="X82" s="100"/>
      <c r="Y82" s="99">
        <f>SUM(Z82:AB82)</f>
        <v>3</v>
      </c>
      <c r="Z82" s="100">
        <v>3</v>
      </c>
      <c r="AA82" s="100">
        <v>0</v>
      </c>
      <c r="AB82" s="100">
        <v>0</v>
      </c>
    </row>
    <row r="83" spans="1:29" ht="26.25" customHeight="1" x14ac:dyDescent="0.2">
      <c r="A83" s="72" t="s">
        <v>12</v>
      </c>
      <c r="B83" s="73">
        <f>SUM(C83:F83)</f>
        <v>4897</v>
      </c>
      <c r="C83" s="74">
        <v>2535</v>
      </c>
      <c r="D83" s="74"/>
      <c r="E83" s="74">
        <v>1861</v>
      </c>
      <c r="F83" s="96">
        <v>501</v>
      </c>
      <c r="G83" s="97"/>
      <c r="H83" s="94"/>
      <c r="N83" s="72" t="s">
        <v>12</v>
      </c>
      <c r="O83" s="73">
        <f>SUM(P83:R83)</f>
        <v>183</v>
      </c>
      <c r="P83" s="74">
        <v>171</v>
      </c>
      <c r="Q83" s="74">
        <v>9</v>
      </c>
      <c r="R83" s="74">
        <v>3</v>
      </c>
      <c r="S83" s="74"/>
      <c r="T83" s="73">
        <f>SUM(U83:W83)</f>
        <v>248</v>
      </c>
      <c r="U83" s="74">
        <v>182</v>
      </c>
      <c r="V83" s="74">
        <v>62</v>
      </c>
      <c r="W83" s="74">
        <v>4</v>
      </c>
      <c r="X83" s="74"/>
      <c r="Y83" s="73">
        <f>SUM(Z83:AB83)</f>
        <v>1</v>
      </c>
      <c r="Z83" s="74">
        <v>1</v>
      </c>
      <c r="AA83" s="74">
        <v>0</v>
      </c>
      <c r="AB83" s="74">
        <v>0</v>
      </c>
    </row>
    <row r="84" spans="1:29" ht="17.25" hidden="1" customHeight="1" x14ac:dyDescent="0.2">
      <c r="A84" s="98" t="s">
        <v>13</v>
      </c>
      <c r="B84" s="99">
        <f t="shared" ref="B84:B91" si="5">SUM(C84:F84)</f>
        <v>0</v>
      </c>
      <c r="C84" s="100"/>
      <c r="D84" s="40"/>
      <c r="E84" s="100"/>
      <c r="F84" s="100"/>
      <c r="G84" s="39"/>
      <c r="H84" s="94"/>
      <c r="N84" s="98" t="s">
        <v>13</v>
      </c>
      <c r="O84" s="101">
        <f t="shared" ref="O84:O91" si="6">SUM(P84:R84)</f>
        <v>0</v>
      </c>
      <c r="R84" s="100"/>
      <c r="S84" s="39"/>
      <c r="T84" s="101">
        <f t="shared" ref="T84:T91" si="7">SUM(U84:W84)</f>
        <v>0</v>
      </c>
      <c r="W84" s="101"/>
      <c r="Y84" s="101">
        <f t="shared" ref="Y84:Y91" si="8">SUM(Z84:AB84)</f>
        <v>0</v>
      </c>
      <c r="AB84" s="100"/>
    </row>
    <row r="85" spans="1:29" ht="17.25" hidden="1" customHeight="1" x14ac:dyDescent="0.2">
      <c r="A85" s="72" t="s">
        <v>14</v>
      </c>
      <c r="B85" s="73">
        <f t="shared" si="5"/>
        <v>0</v>
      </c>
      <c r="C85" s="74"/>
      <c r="D85" s="41"/>
      <c r="E85" s="74"/>
      <c r="F85" s="96"/>
      <c r="G85" s="97"/>
      <c r="H85" s="94"/>
      <c r="N85" s="72" t="s">
        <v>14</v>
      </c>
      <c r="O85" s="73">
        <f t="shared" si="6"/>
        <v>0</v>
      </c>
      <c r="P85" s="74"/>
      <c r="Q85" s="74"/>
      <c r="R85" s="74"/>
      <c r="S85" s="74"/>
      <c r="T85" s="73">
        <f t="shared" si="7"/>
        <v>0</v>
      </c>
      <c r="U85" s="74"/>
      <c r="V85" s="74"/>
      <c r="W85" s="74"/>
      <c r="X85" s="74"/>
      <c r="Y85" s="73">
        <f t="shared" si="8"/>
        <v>0</v>
      </c>
      <c r="Z85" s="74"/>
      <c r="AA85" s="74"/>
      <c r="AB85" s="74"/>
    </row>
    <row r="86" spans="1:29" ht="17.25" hidden="1" customHeight="1" x14ac:dyDescent="0.2">
      <c r="A86" s="98" t="s">
        <v>15</v>
      </c>
      <c r="B86" s="99">
        <f t="shared" si="5"/>
        <v>0</v>
      </c>
      <c r="C86" s="100"/>
      <c r="D86" s="40"/>
      <c r="E86" s="100"/>
      <c r="F86" s="100"/>
      <c r="G86" s="39"/>
      <c r="H86" s="94"/>
      <c r="N86" s="98" t="s">
        <v>15</v>
      </c>
      <c r="O86" s="101">
        <f t="shared" si="6"/>
        <v>0</v>
      </c>
      <c r="R86" s="100"/>
      <c r="S86" s="39"/>
      <c r="T86" s="101">
        <f t="shared" si="7"/>
        <v>0</v>
      </c>
      <c r="W86" s="100"/>
      <c r="X86" s="39"/>
      <c r="Y86" s="101">
        <f t="shared" si="8"/>
        <v>0</v>
      </c>
      <c r="AB86" s="100"/>
    </row>
    <row r="87" spans="1:29" ht="17.25" hidden="1" customHeight="1" x14ac:dyDescent="0.2">
      <c r="A87" s="72" t="s">
        <v>16</v>
      </c>
      <c r="B87" s="73">
        <f t="shared" si="5"/>
        <v>0</v>
      </c>
      <c r="C87" s="74"/>
      <c r="D87" s="41"/>
      <c r="E87" s="74"/>
      <c r="F87" s="96"/>
      <c r="G87" s="97"/>
      <c r="H87" s="94"/>
      <c r="N87" s="72" t="s">
        <v>16</v>
      </c>
      <c r="O87" s="73">
        <f t="shared" si="6"/>
        <v>0</v>
      </c>
      <c r="P87" s="74"/>
      <c r="Q87" s="74"/>
      <c r="R87" s="74"/>
      <c r="S87" s="74"/>
      <c r="T87" s="73">
        <f t="shared" si="7"/>
        <v>0</v>
      </c>
      <c r="U87" s="74"/>
      <c r="V87" s="74"/>
      <c r="W87" s="74"/>
      <c r="X87" s="74"/>
      <c r="Y87" s="73">
        <f t="shared" si="8"/>
        <v>0</v>
      </c>
      <c r="Z87" s="74"/>
      <c r="AA87" s="74"/>
      <c r="AB87" s="74"/>
    </row>
    <row r="88" spans="1:29" ht="17.25" hidden="1" customHeight="1" x14ac:dyDescent="0.2">
      <c r="A88" s="98" t="s">
        <v>17</v>
      </c>
      <c r="B88" s="99">
        <f t="shared" si="5"/>
        <v>0</v>
      </c>
      <c r="C88" s="100"/>
      <c r="D88" s="40"/>
      <c r="E88" s="100"/>
      <c r="F88" s="100"/>
      <c r="G88" s="39"/>
      <c r="H88" s="94"/>
      <c r="N88" s="98" t="s">
        <v>17</v>
      </c>
      <c r="O88" s="101">
        <f t="shared" si="6"/>
        <v>0</v>
      </c>
      <c r="R88" s="100"/>
      <c r="S88" s="39"/>
      <c r="T88" s="101">
        <f t="shared" si="7"/>
        <v>0</v>
      </c>
      <c r="W88" s="100"/>
      <c r="X88" s="39"/>
      <c r="Y88" s="101">
        <f t="shared" si="8"/>
        <v>0</v>
      </c>
      <c r="AB88" s="100"/>
    </row>
    <row r="89" spans="1:29" ht="17.25" hidden="1" customHeight="1" x14ac:dyDescent="0.2">
      <c r="A89" s="72" t="s">
        <v>18</v>
      </c>
      <c r="B89" s="73">
        <f t="shared" si="5"/>
        <v>0</v>
      </c>
      <c r="C89" s="74"/>
      <c r="D89" s="41"/>
      <c r="E89" s="74"/>
      <c r="F89" s="96"/>
      <c r="G89" s="97"/>
      <c r="N89" s="72" t="s">
        <v>18</v>
      </c>
      <c r="O89" s="73">
        <f t="shared" si="6"/>
        <v>0</v>
      </c>
      <c r="P89" s="74"/>
      <c r="Q89" s="74"/>
      <c r="R89" s="74"/>
      <c r="S89" s="74"/>
      <c r="T89" s="73">
        <f t="shared" si="7"/>
        <v>0</v>
      </c>
      <c r="U89" s="74"/>
      <c r="V89" s="74"/>
      <c r="W89" s="74"/>
      <c r="X89" s="74"/>
      <c r="Y89" s="73">
        <f t="shared" si="8"/>
        <v>0</v>
      </c>
      <c r="Z89" s="74"/>
      <c r="AA89" s="74"/>
      <c r="AB89" s="74"/>
    </row>
    <row r="90" spans="1:29" ht="17.25" hidden="1" customHeight="1" x14ac:dyDescent="0.2">
      <c r="A90" s="98" t="s">
        <v>19</v>
      </c>
      <c r="B90" s="99">
        <f t="shared" si="5"/>
        <v>0</v>
      </c>
      <c r="C90" s="100"/>
      <c r="D90" s="40"/>
      <c r="E90" s="100"/>
      <c r="F90" s="100"/>
      <c r="G90" s="39"/>
      <c r="N90" s="98" t="s">
        <v>19</v>
      </c>
      <c r="O90" s="101">
        <f t="shared" si="6"/>
        <v>0</v>
      </c>
      <c r="R90" s="100"/>
      <c r="S90" s="39"/>
      <c r="T90" s="101">
        <f t="shared" si="7"/>
        <v>0</v>
      </c>
      <c r="W90" s="100"/>
      <c r="X90" s="39"/>
      <c r="Y90" s="101">
        <f t="shared" si="8"/>
        <v>0</v>
      </c>
      <c r="AB90" s="100"/>
    </row>
    <row r="91" spans="1:29" ht="17.25" hidden="1" customHeight="1" x14ac:dyDescent="0.2">
      <c r="A91" s="72" t="s">
        <v>20</v>
      </c>
      <c r="B91" s="73">
        <f t="shared" si="5"/>
        <v>0</v>
      </c>
      <c r="C91" s="74"/>
      <c r="D91" s="41"/>
      <c r="E91" s="74"/>
      <c r="F91" s="96"/>
      <c r="G91" s="97"/>
      <c r="N91" s="72" t="s">
        <v>20</v>
      </c>
      <c r="O91" s="73">
        <f t="shared" si="6"/>
        <v>0</v>
      </c>
      <c r="P91" s="74"/>
      <c r="Q91" s="74"/>
      <c r="R91" s="74"/>
      <c r="S91" s="74"/>
      <c r="T91" s="73">
        <f t="shared" si="7"/>
        <v>0</v>
      </c>
      <c r="U91" s="74"/>
      <c r="V91" s="74"/>
      <c r="W91" s="74"/>
      <c r="X91" s="74"/>
      <c r="Y91" s="73">
        <f t="shared" si="8"/>
        <v>0</v>
      </c>
      <c r="Z91" s="74"/>
      <c r="AA91" s="74"/>
      <c r="AB91" s="74"/>
    </row>
    <row r="92" spans="1:29" ht="30" customHeight="1" x14ac:dyDescent="0.2">
      <c r="A92" s="42" t="s">
        <v>6</v>
      </c>
      <c r="B92" s="43">
        <f>SUM(B80:B91)</f>
        <v>19759</v>
      </c>
      <c r="C92" s="43">
        <f>SUM(C80:C91)</f>
        <v>10012</v>
      </c>
      <c r="D92" s="43"/>
      <c r="E92" s="43">
        <f>SUM(E80:E91)</f>
        <v>7749</v>
      </c>
      <c r="F92" s="43">
        <f>SUM(F80:F91)</f>
        <v>1998</v>
      </c>
      <c r="G92" s="43"/>
      <c r="N92" s="102" t="s">
        <v>6</v>
      </c>
      <c r="O92" s="43">
        <f>SUM(O80:O91)</f>
        <v>632</v>
      </c>
      <c r="P92" s="43">
        <f>SUM(P80:P91)</f>
        <v>532</v>
      </c>
      <c r="Q92" s="43">
        <f>SUM(Q80:Q91)</f>
        <v>43</v>
      </c>
      <c r="R92" s="43">
        <f>SUM(R80:R91)</f>
        <v>57</v>
      </c>
      <c r="S92" s="43"/>
      <c r="T92" s="43">
        <f>SUM(T80:T91)</f>
        <v>1076</v>
      </c>
      <c r="U92" s="43">
        <f>SUM(U80:U91)</f>
        <v>778</v>
      </c>
      <c r="V92" s="43">
        <f>SUM(V80:V91)</f>
        <v>284</v>
      </c>
      <c r="W92" s="43">
        <f>SUM(W80:W91)</f>
        <v>14</v>
      </c>
      <c r="X92" s="43"/>
      <c r="Y92" s="43">
        <f>SUM(Y80:Y91)</f>
        <v>15</v>
      </c>
      <c r="Z92" s="43">
        <f>SUM(Z80:Z91)</f>
        <v>13</v>
      </c>
      <c r="AA92" s="43">
        <f>SUM(AA80:AA91)</f>
        <v>2</v>
      </c>
      <c r="AB92" s="43">
        <f>SUM(AB80:AB91)</f>
        <v>0</v>
      </c>
    </row>
    <row r="93" spans="1:29" ht="30" customHeight="1" thickBot="1" x14ac:dyDescent="0.25">
      <c r="A93" s="103" t="s">
        <v>21</v>
      </c>
      <c r="B93" s="104">
        <f>B92/$B92</f>
        <v>1</v>
      </c>
      <c r="C93" s="104">
        <f>C92/$B92</f>
        <v>0.50670580494964323</v>
      </c>
      <c r="D93" s="104"/>
      <c r="E93" s="104">
        <f>E92/$B92</f>
        <v>0.39217571739460499</v>
      </c>
      <c r="F93" s="104">
        <f>F92/$B92</f>
        <v>0.10111847765575181</v>
      </c>
      <c r="G93" s="57"/>
      <c r="N93" s="103" t="s">
        <v>21</v>
      </c>
      <c r="O93" s="104">
        <f>O92/$O92</f>
        <v>1</v>
      </c>
      <c r="P93" s="104">
        <f>P92/$O92</f>
        <v>0.84177215189873422</v>
      </c>
      <c r="Q93" s="104">
        <f>Q92/$O92</f>
        <v>6.8037974683544306E-2</v>
      </c>
      <c r="R93" s="104">
        <f>R92/$O92</f>
        <v>9.0189873417721514E-2</v>
      </c>
      <c r="S93" s="104"/>
      <c r="T93" s="104">
        <f>T92/$T92</f>
        <v>1</v>
      </c>
      <c r="U93" s="104">
        <f>U92/$T92</f>
        <v>0.72304832713754652</v>
      </c>
      <c r="V93" s="104">
        <f>V92/$T92</f>
        <v>0.26394052044609667</v>
      </c>
      <c r="W93" s="104">
        <f>W92/$T92</f>
        <v>1.3011152416356878E-2</v>
      </c>
      <c r="X93" s="104"/>
      <c r="Y93" s="104">
        <f>Y92/$Y92</f>
        <v>1</v>
      </c>
      <c r="Z93" s="104">
        <f>Z92/$Y92</f>
        <v>0.8666666666666667</v>
      </c>
      <c r="AA93" s="104">
        <f>AA92/$Y92</f>
        <v>0.13333333333333333</v>
      </c>
      <c r="AB93" s="104">
        <f>AB92/$Y92</f>
        <v>0</v>
      </c>
      <c r="AC93" s="105"/>
    </row>
    <row r="94" spans="1:29" ht="5.25" customHeight="1" x14ac:dyDescent="0.2">
      <c r="C94" s="79"/>
      <c r="D94" s="106"/>
      <c r="E94" s="79"/>
      <c r="F94" s="79"/>
      <c r="G94" s="79"/>
    </row>
    <row r="95" spans="1:29" ht="27.75" customHeight="1" x14ac:dyDescent="0.2">
      <c r="C95" s="79"/>
      <c r="D95" s="107"/>
      <c r="E95" s="79"/>
      <c r="F95" s="79"/>
      <c r="G95" s="79"/>
    </row>
    <row r="96" spans="1:29" ht="15.75" x14ac:dyDescent="0.25">
      <c r="A96" s="136" t="s">
        <v>59</v>
      </c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</row>
    <row r="97" spans="1:28" ht="3" customHeight="1" x14ac:dyDescent="0.25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</row>
    <row r="98" spans="1:28" ht="3.75" customHeight="1" x14ac:dyDescent="0.2"/>
    <row r="99" spans="1:28" ht="3.75" customHeight="1" x14ac:dyDescent="0.2">
      <c r="D99" s="58"/>
    </row>
    <row r="100" spans="1:28" ht="24.75" customHeight="1" x14ac:dyDescent="0.2">
      <c r="A100" s="138" t="s">
        <v>33</v>
      </c>
      <c r="B100" s="140" t="s">
        <v>6</v>
      </c>
      <c r="C100" s="87" t="s">
        <v>34</v>
      </c>
      <c r="D100" s="87"/>
      <c r="E100" s="140" t="s">
        <v>35</v>
      </c>
      <c r="F100" s="140"/>
      <c r="G100" s="28"/>
      <c r="H100" s="140" t="s">
        <v>36</v>
      </c>
      <c r="I100" s="140"/>
      <c r="J100" s="140"/>
      <c r="K100" s="140"/>
      <c r="L100" s="28"/>
      <c r="M100" s="108" t="s">
        <v>37</v>
      </c>
    </row>
    <row r="101" spans="1:28" ht="27.75" customHeight="1" x14ac:dyDescent="0.2">
      <c r="A101" s="139"/>
      <c r="B101" s="141"/>
      <c r="C101" s="64" t="s">
        <v>38</v>
      </c>
      <c r="D101" s="63"/>
      <c r="E101" s="64" t="s">
        <v>39</v>
      </c>
      <c r="F101" s="65" t="s">
        <v>40</v>
      </c>
      <c r="G101" s="66"/>
      <c r="H101" s="65" t="s">
        <v>41</v>
      </c>
      <c r="I101" s="64" t="s">
        <v>42</v>
      </c>
      <c r="J101" s="64" t="s">
        <v>43</v>
      </c>
      <c r="K101" s="64" t="s">
        <v>44</v>
      </c>
      <c r="L101" s="29"/>
      <c r="M101" s="65" t="s">
        <v>45</v>
      </c>
      <c r="S101" s="109" t="s">
        <v>60</v>
      </c>
      <c r="T101" s="109" t="s">
        <v>34</v>
      </c>
      <c r="U101" s="67" t="s">
        <v>35</v>
      </c>
      <c r="V101" s="110" t="s">
        <v>36</v>
      </c>
      <c r="W101" s="111" t="s">
        <v>37</v>
      </c>
    </row>
    <row r="102" spans="1:28" ht="30" customHeight="1" x14ac:dyDescent="0.2">
      <c r="A102" s="95" t="s">
        <v>50</v>
      </c>
      <c r="B102" s="31">
        <f>SUM(C102:M102)</f>
        <v>10012</v>
      </c>
      <c r="C102" s="32">
        <v>541</v>
      </c>
      <c r="D102" s="112"/>
      <c r="E102" s="32">
        <v>1215</v>
      </c>
      <c r="F102" s="32">
        <v>1014</v>
      </c>
      <c r="G102" s="32"/>
      <c r="H102" s="32">
        <v>1175</v>
      </c>
      <c r="I102" s="32">
        <v>2265</v>
      </c>
      <c r="J102" s="32">
        <v>1999</v>
      </c>
      <c r="K102" s="32">
        <v>1184</v>
      </c>
      <c r="L102" s="32"/>
      <c r="M102" s="32">
        <v>619</v>
      </c>
      <c r="S102" s="95" t="s">
        <v>50</v>
      </c>
      <c r="T102" s="113">
        <f>SUM(C102)</f>
        <v>541</v>
      </c>
      <c r="U102" s="113">
        <f>SUM(E102:F102)</f>
        <v>2229</v>
      </c>
      <c r="V102" s="113">
        <f>SUM(H102:K102)</f>
        <v>6623</v>
      </c>
      <c r="W102" s="113">
        <f>SUM(M102)</f>
        <v>619</v>
      </c>
    </row>
    <row r="103" spans="1:28" ht="30" customHeight="1" x14ac:dyDescent="0.2">
      <c r="A103" s="114" t="s">
        <v>51</v>
      </c>
      <c r="B103" s="35">
        <f>SUM(C103:M103)</f>
        <v>7749</v>
      </c>
      <c r="C103" s="36">
        <v>514</v>
      </c>
      <c r="D103" s="41"/>
      <c r="E103" s="36">
        <v>910</v>
      </c>
      <c r="F103" s="36">
        <v>725</v>
      </c>
      <c r="G103" s="36"/>
      <c r="H103" s="36">
        <v>1333</v>
      </c>
      <c r="I103" s="36">
        <v>1959</v>
      </c>
      <c r="J103" s="36">
        <v>1338</v>
      </c>
      <c r="K103" s="36">
        <v>715</v>
      </c>
      <c r="L103" s="36"/>
      <c r="M103" s="36">
        <v>255</v>
      </c>
      <c r="S103" s="114" t="s">
        <v>51</v>
      </c>
      <c r="T103" s="36">
        <f>SUM(C103)</f>
        <v>514</v>
      </c>
      <c r="U103" s="36">
        <f>SUM(E103:F103)</f>
        <v>1635</v>
      </c>
      <c r="V103" s="36">
        <f>SUM(H103:K103)</f>
        <v>5345</v>
      </c>
      <c r="W103" s="36">
        <f>SUM(M103)</f>
        <v>255</v>
      </c>
    </row>
    <row r="104" spans="1:28" ht="30" customHeight="1" x14ac:dyDescent="0.2">
      <c r="A104" s="93" t="s">
        <v>52</v>
      </c>
      <c r="B104" s="38">
        <f>SUM(C104:M104)</f>
        <v>1998</v>
      </c>
      <c r="C104" s="39">
        <v>130</v>
      </c>
      <c r="D104" s="40"/>
      <c r="E104" s="39">
        <v>514</v>
      </c>
      <c r="F104" s="39">
        <v>906</v>
      </c>
      <c r="G104" s="39"/>
      <c r="H104" s="39">
        <v>202</v>
      </c>
      <c r="I104" s="39">
        <v>128</v>
      </c>
      <c r="J104" s="39">
        <v>60</v>
      </c>
      <c r="K104" s="39">
        <v>31</v>
      </c>
      <c r="L104" s="39"/>
      <c r="M104" s="39">
        <v>27</v>
      </c>
      <c r="S104" s="93" t="s">
        <v>52</v>
      </c>
      <c r="T104" s="113">
        <f>SUM(C104)</f>
        <v>130</v>
      </c>
      <c r="U104" s="113">
        <f>SUM(E104:F104)</f>
        <v>1420</v>
      </c>
      <c r="V104" s="113">
        <f>SUM(H104:K104)</f>
        <v>421</v>
      </c>
      <c r="W104" s="113">
        <f>SUM(M104)</f>
        <v>27</v>
      </c>
    </row>
    <row r="105" spans="1:28" ht="30" customHeight="1" x14ac:dyDescent="0.2">
      <c r="A105" s="42" t="s">
        <v>6</v>
      </c>
      <c r="B105" s="43">
        <f>SUM(B102:B104)</f>
        <v>19759</v>
      </c>
      <c r="C105" s="43">
        <f t="shared" ref="C105:M105" si="9">SUM(C102:C104)</f>
        <v>1185</v>
      </c>
      <c r="D105" s="43"/>
      <c r="E105" s="43">
        <f t="shared" si="9"/>
        <v>2639</v>
      </c>
      <c r="F105" s="43">
        <f t="shared" si="9"/>
        <v>2645</v>
      </c>
      <c r="G105" s="43"/>
      <c r="H105" s="43">
        <f t="shared" si="9"/>
        <v>2710</v>
      </c>
      <c r="I105" s="43">
        <f t="shared" si="9"/>
        <v>4352</v>
      </c>
      <c r="J105" s="43">
        <f t="shared" si="9"/>
        <v>3397</v>
      </c>
      <c r="K105" s="43">
        <f t="shared" si="9"/>
        <v>1930</v>
      </c>
      <c r="L105" s="43"/>
      <c r="M105" s="43">
        <f t="shared" si="9"/>
        <v>901</v>
      </c>
      <c r="S105" s="42" t="s">
        <v>6</v>
      </c>
      <c r="T105" s="43">
        <f>SUM(T102:T104)</f>
        <v>1185</v>
      </c>
      <c r="U105" s="43">
        <f>SUM(U102:U104)</f>
        <v>5284</v>
      </c>
      <c r="V105" s="43">
        <f>SUM(V102:V104)</f>
        <v>12389</v>
      </c>
      <c r="W105" s="43">
        <f>SUM(W102:W104)</f>
        <v>901</v>
      </c>
    </row>
    <row r="106" spans="1:28" s="47" customFormat="1" ht="30" customHeight="1" thickBot="1" x14ac:dyDescent="0.25">
      <c r="A106" s="44" t="s">
        <v>21</v>
      </c>
      <c r="B106" s="45">
        <f t="shared" ref="B106:M106" si="10">B105/$B105</f>
        <v>1</v>
      </c>
      <c r="C106" s="45">
        <f t="shared" si="10"/>
        <v>5.9972670681714663E-2</v>
      </c>
      <c r="D106" s="45"/>
      <c r="E106" s="45">
        <f t="shared" si="10"/>
        <v>0.13355939065742192</v>
      </c>
      <c r="F106" s="45">
        <f t="shared" si="10"/>
        <v>0.13386304974948124</v>
      </c>
      <c r="G106" s="45"/>
      <c r="H106" s="45">
        <f t="shared" si="10"/>
        <v>0.13715268991345717</v>
      </c>
      <c r="I106" s="45">
        <f t="shared" si="10"/>
        <v>0.22025406144035628</v>
      </c>
      <c r="J106" s="45">
        <f t="shared" si="10"/>
        <v>0.17192165595424869</v>
      </c>
      <c r="K106" s="45">
        <f t="shared" si="10"/>
        <v>9.7677007945746241E-2</v>
      </c>
      <c r="L106" s="45"/>
      <c r="M106" s="45">
        <f t="shared" si="10"/>
        <v>4.5599473657573761E-2</v>
      </c>
    </row>
    <row r="107" spans="1:28" ht="30.75" customHeight="1" x14ac:dyDescent="0.2"/>
    <row r="108" spans="1:28" ht="4.5" customHeight="1" x14ac:dyDescent="0.2">
      <c r="C108" s="115"/>
      <c r="D108" s="116"/>
      <c r="E108" s="115"/>
      <c r="F108" s="115"/>
      <c r="G108" s="115"/>
      <c r="H108" s="115"/>
      <c r="I108" s="115"/>
      <c r="J108" s="115"/>
      <c r="K108" s="115"/>
      <c r="L108" s="115"/>
      <c r="M108" s="115"/>
    </row>
    <row r="109" spans="1:28" ht="4.5" customHeight="1" x14ac:dyDescent="0.2"/>
    <row r="110" spans="1:28" ht="4.5" customHeight="1" x14ac:dyDescent="0.2"/>
    <row r="111" spans="1:28" ht="15.75" x14ac:dyDescent="0.25">
      <c r="A111" s="125" t="s">
        <v>61</v>
      </c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</row>
    <row r="112" spans="1:28" ht="4.5" customHeight="1" x14ac:dyDescent="0.2"/>
    <row r="113" spans="1:12" ht="4.5" customHeight="1" x14ac:dyDescent="0.2"/>
    <row r="114" spans="1:12" ht="30" customHeight="1" x14ac:dyDescent="0.2">
      <c r="A114" s="117" t="s">
        <v>33</v>
      </c>
      <c r="B114" s="29" t="s">
        <v>6</v>
      </c>
      <c r="C114" s="117" t="s">
        <v>62</v>
      </c>
      <c r="D114" s="117"/>
      <c r="E114" s="117" t="s">
        <v>63</v>
      </c>
      <c r="F114" s="117" t="s">
        <v>64</v>
      </c>
      <c r="G114" s="117"/>
      <c r="H114" s="117" t="s">
        <v>65</v>
      </c>
      <c r="I114" s="117" t="s">
        <v>66</v>
      </c>
      <c r="J114" s="118"/>
      <c r="K114" s="118"/>
      <c r="L114" s="118"/>
    </row>
    <row r="115" spans="1:12" ht="30" customHeight="1" x14ac:dyDescent="0.2">
      <c r="A115" s="95" t="s">
        <v>50</v>
      </c>
      <c r="B115" s="31">
        <f>SUM(C115:I115)</f>
        <v>10012</v>
      </c>
      <c r="C115" s="32">
        <v>7419</v>
      </c>
      <c r="D115" s="32"/>
      <c r="E115" s="32">
        <v>2460</v>
      </c>
      <c r="F115" s="32">
        <v>47</v>
      </c>
      <c r="G115" s="32"/>
      <c r="H115" s="32">
        <v>67</v>
      </c>
      <c r="I115" s="32">
        <f>B102-(C115+E115+F115+H115)</f>
        <v>19</v>
      </c>
      <c r="J115" s="119"/>
      <c r="K115" s="119"/>
      <c r="L115" s="119"/>
    </row>
    <row r="116" spans="1:12" ht="30" customHeight="1" x14ac:dyDescent="0.2">
      <c r="A116" s="114" t="s">
        <v>51</v>
      </c>
      <c r="B116" s="35">
        <f>SUM(C116:I116)</f>
        <v>7749</v>
      </c>
      <c r="C116" s="36">
        <v>5447</v>
      </c>
      <c r="D116" s="36"/>
      <c r="E116" s="36">
        <v>2193</v>
      </c>
      <c r="F116" s="36">
        <v>45</v>
      </c>
      <c r="G116" s="36"/>
      <c r="H116" s="36">
        <v>47</v>
      </c>
      <c r="I116" s="36">
        <f>B103-(C116+E116+F116+H116)</f>
        <v>17</v>
      </c>
      <c r="J116" s="119"/>
      <c r="K116" s="119"/>
      <c r="L116" s="119"/>
    </row>
    <row r="117" spans="1:12" ht="30" customHeight="1" x14ac:dyDescent="0.2">
      <c r="A117" s="120" t="s">
        <v>52</v>
      </c>
      <c r="B117" s="121">
        <f>SUM(C117:I117)</f>
        <v>1998</v>
      </c>
      <c r="C117" s="122">
        <v>1697</v>
      </c>
      <c r="D117" s="122"/>
      <c r="E117" s="122">
        <v>276</v>
      </c>
      <c r="F117" s="122">
        <v>9</v>
      </c>
      <c r="G117" s="122"/>
      <c r="H117" s="122">
        <v>8</v>
      </c>
      <c r="I117" s="122">
        <f>B104-(C117+E117+F117+H117)</f>
        <v>8</v>
      </c>
      <c r="J117" s="119"/>
      <c r="K117" s="119"/>
      <c r="L117" s="119"/>
    </row>
    <row r="118" spans="1:12" ht="30" customHeight="1" x14ac:dyDescent="0.2">
      <c r="A118" s="102" t="s">
        <v>6</v>
      </c>
      <c r="B118" s="43">
        <f t="shared" ref="B118" si="11">SUM(B115:B117)</f>
        <v>19759</v>
      </c>
      <c r="C118" s="43">
        <f>SUM(C115:C117)</f>
        <v>14563</v>
      </c>
      <c r="D118" s="43"/>
      <c r="E118" s="43">
        <f>SUM(E115:E117)</f>
        <v>4929</v>
      </c>
      <c r="F118" s="43">
        <f>SUM(F115:F117)</f>
        <v>101</v>
      </c>
      <c r="G118" s="43"/>
      <c r="H118" s="43">
        <f>SUM(H115:H117)</f>
        <v>122</v>
      </c>
      <c r="I118" s="43">
        <f>SUM(I115:I117)</f>
        <v>44</v>
      </c>
      <c r="J118" s="123"/>
      <c r="K118" s="123"/>
      <c r="L118" s="123"/>
    </row>
    <row r="119" spans="1:12" ht="30" customHeight="1" thickBot="1" x14ac:dyDescent="0.25">
      <c r="A119" s="44" t="s">
        <v>21</v>
      </c>
      <c r="B119" s="45">
        <f>B118/$B118</f>
        <v>1</v>
      </c>
      <c r="C119" s="45">
        <f>C118/$B118</f>
        <v>0.73703122627663342</v>
      </c>
      <c r="D119" s="45">
        <f t="shared" ref="D119:G119" si="12">D118/$B118</f>
        <v>0</v>
      </c>
      <c r="E119" s="45">
        <f>E118/$B118</f>
        <v>0.24945594412672706</v>
      </c>
      <c r="F119" s="45">
        <f>F118/$B118</f>
        <v>5.1115947163317983E-3</v>
      </c>
      <c r="G119" s="45">
        <f t="shared" si="12"/>
        <v>0</v>
      </c>
      <c r="H119" s="45">
        <f>H118/$B118</f>
        <v>6.1744015385394001E-3</v>
      </c>
      <c r="I119" s="45">
        <f>I118/$B118</f>
        <v>2.2268333417683082E-3</v>
      </c>
      <c r="J119" s="123"/>
      <c r="K119" s="123"/>
      <c r="L119" s="123"/>
    </row>
    <row r="120" spans="1:12" ht="15" customHeight="1" x14ac:dyDescent="0.2">
      <c r="A120" s="124" t="s">
        <v>67</v>
      </c>
    </row>
    <row r="121" spans="1:12" ht="15" customHeight="1" x14ac:dyDescent="0.2">
      <c r="A121" s="124"/>
    </row>
    <row r="122" spans="1:12" ht="15" customHeight="1" x14ac:dyDescent="0.2">
      <c r="A122" s="124"/>
    </row>
    <row r="123" spans="1:12" x14ac:dyDescent="0.2">
      <c r="A123" s="124"/>
    </row>
    <row r="124" spans="1:12" x14ac:dyDescent="0.2">
      <c r="A124" s="124"/>
    </row>
    <row r="126" spans="1:12" ht="3" customHeight="1" x14ac:dyDescent="0.2"/>
    <row r="127" spans="1:12" hidden="1" x14ac:dyDescent="0.2"/>
  </sheetData>
  <mergeCells count="22">
    <mergeCell ref="A111:AB111"/>
    <mergeCell ref="A96:AB96"/>
    <mergeCell ref="A97:AB97"/>
    <mergeCell ref="A100:A101"/>
    <mergeCell ref="B100:B101"/>
    <mergeCell ref="E100:F100"/>
    <mergeCell ref="H100:K100"/>
    <mergeCell ref="A74:AB74"/>
    <mergeCell ref="A78:A79"/>
    <mergeCell ref="B78:B79"/>
    <mergeCell ref="C78:C79"/>
    <mergeCell ref="E78:E79"/>
    <mergeCell ref="F78:F79"/>
    <mergeCell ref="O78:R78"/>
    <mergeCell ref="T78:W78"/>
    <mergeCell ref="Y78:AB78"/>
    <mergeCell ref="A13:AB13"/>
    <mergeCell ref="A52:AB52"/>
    <mergeCell ref="A55:A56"/>
    <mergeCell ref="B55:B56"/>
    <mergeCell ref="E55:F55"/>
    <mergeCell ref="H55:K55"/>
  </mergeCells>
  <printOptions horizontalCentered="1"/>
  <pageMargins left="0" right="0" top="0.62992125984251968" bottom="0.43307086614173229" header="0" footer="0"/>
  <pageSetup paperSize="9" scale="55" orientation="landscape" r:id="rId1"/>
  <headerFooter alignWithMargins="0">
    <oddFooter>&amp;L&amp;8Fuente: Sistema de registro de casos atendidos  en los CEMElaboración: Unidad de Generación de Información y Gestión del Conocimiento  - Programa Nacional contra la Violencia Familiar y Sexual&amp;RPág. &amp;P</oddFooter>
  </headerFooter>
  <rowBreaks count="2" manualBreakCount="2">
    <brk id="72" max="19" man="1"/>
    <brk id="12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2015-05-14T17:32:12Z</dcterms:created>
  <dcterms:modified xsi:type="dcterms:W3CDTF">2015-05-30T23:12:41Z</dcterms:modified>
</cp:coreProperties>
</file>