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630" activeTab="2"/>
  </bookViews>
  <sheets>
    <sheet name="4.1.1" sheetId="1" r:id="rId1"/>
    <sheet name="4.1.2 - 4.1.3 - 4.1.4" sheetId="2" r:id="rId2"/>
    <sheet name="4.1.5" sheetId="5" r:id="rId3"/>
  </sheets>
  <definedNames>
    <definedName name="_xlnm.Print_Area" localSheetId="0">'4.1.1'!$A$1:$P$66</definedName>
    <definedName name="_xlnm.Print_Area" localSheetId="1">'4.1.2 - 4.1.3 - 4.1.4'!$A$1:$L$95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O26" i="5" s="1"/>
  <c r="N25" i="5"/>
  <c r="P25" i="5" s="1"/>
  <c r="N24" i="5"/>
  <c r="O24" i="5" s="1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P13" i="5"/>
  <c r="N13" i="5"/>
  <c r="O13" i="5" s="1"/>
  <c r="N12" i="5"/>
  <c r="N11" i="5"/>
  <c r="N10" i="5"/>
  <c r="P10" i="5" s="1"/>
  <c r="N9" i="5"/>
  <c r="G57" i="2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O10" i="1" s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4" i="5" l="1"/>
  <c r="O15" i="1"/>
  <c r="F87" i="2"/>
  <c r="H87" i="2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/>
  <c r="B26" i="2" l="1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<sst xmlns="http://schemas.openxmlformats.org/spreadsheetml/2006/main" count="143" uniqueCount="72">
  <si>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</si>
  <si>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</si>
  <si>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</si>
  <si>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</si>
  <si>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</si>
  <si>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</si>
  <si>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</si>
  <si>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</si>
  <si>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</si>
  <si>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</si>
  <si>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</si>
  <si>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</si>
  <si>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</si>
  <si>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</si>
  <si>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</si>
  <si>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</si>
  <si>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</si>
  <si>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</si>
  <si>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</si>
  <si>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</si>
  <si>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</si>
  <si>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</si>
  <si>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</si>
  <si>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</si>
  <si>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</si>
  <si>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</si>
  <si>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</si>
  <si>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</si>
  <si>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</si>
  <si>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</si>
  <si>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</si>
  <si>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</si>
  <si>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Elaboración : UGIGC - AURORA - MIMP</t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</si>
  <si>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</si>
  <si>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</si>
  <si>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</si>
  <si>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</si>
  <si>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</si>
  <si>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</si>
  <si>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</si>
  <si>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</si>
  <si>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</si>
  <si>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</si>
  <si>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</si>
  <si>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</si>
  <si>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</si>
  <si>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</si>
  <si>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</si>
  <si>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</si>
  <si>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</si>
  <si>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</si>
  <si>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</si>
  <si>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</si>
  <si>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</si>
  <si>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</si>
  <si>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</si>
  <si>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</si>
  <si>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</si>
  <si>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</si>
  <si>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</si>
  <si>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</si>
  <si>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</si>
  <si>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</si>
  <si>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</si>
  <si>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</si>
  <si>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</si>
  <si>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</si>
  <si>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</si>
  <si>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</si>
  <si>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</si>
  <si>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</si>
  <si>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/a Actualizado al 31 de marzo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</si>
</sst>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4D-4FD2-AB9E-1A48FF9E05E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41802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7824"/>
        <c:axId val="365908368"/>
      </c:lineChart>
      <c:catAx>
        <c:axId val="36590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590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0836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6590782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CEA-4863-88CD-FCFA1C8BBC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950647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9456"/>
        <c:axId val="365911088"/>
      </c:lineChart>
      <c:catAx>
        <c:axId val="36590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591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1108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65909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47</v>
      </c>
      <c r="P9" s="8">
        <f>N9/12</f>
        <v>2479.9166666666665</v>
      </c>
      <c r="Q9" s="61"/>
    </row>
    <row r="10" spans="1:17" ht="20.100000000000001" customHeight="1" x14ac:dyDescent="0.2">
      <c r="A10" s="64" t="s">
        <v>49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50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51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52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53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54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55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56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57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58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59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60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61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62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63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64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65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66</v>
      </c>
      <c r="B27" s="9">
        <v>18466</v>
      </c>
      <c r="C27" s="9">
        <v>17181</v>
      </c>
      <c r="D27" s="9">
        <v>6155</v>
      </c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41802</v>
      </c>
      <c r="O27" s="66">
        <f t="shared" si="2"/>
        <v>-0.77017346125298958</v>
      </c>
      <c r="P27" s="8">
        <f t="shared" si="1"/>
        <v>3483.5</v>
      </c>
    </row>
    <row r="28" spans="1:17" ht="20.100000000000001" customHeight="1" thickBot="1" x14ac:dyDescent="0.25">
      <c r="A28" s="73" t="s">
        <v>68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1073888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view="pageBreakPreview" topLeftCell="A61" zoomScale="90" zoomScaleNormal="100" zoomScaleSheetLayoutView="90" workbookViewId="0">
      <selection activeCell="K37" sqref="K37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6" t="s">
        <v>23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9"/>
    </row>
    <row r="3" spans="1:13" ht="18.75" customHeight="1" x14ac:dyDescent="0.2">
      <c r="A3" s="77" t="s">
        <v>33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0" t="s">
        <v>13</v>
      </c>
      <c r="B5" s="80" t="s">
        <v>0</v>
      </c>
      <c r="C5" s="84" t="s">
        <v>12</v>
      </c>
      <c r="D5" s="84"/>
      <c r="E5" s="84"/>
      <c r="F5" s="84"/>
      <c r="G5" s="84"/>
      <c r="H5" s="84"/>
      <c r="I5" s="84"/>
      <c r="J5" s="84"/>
      <c r="K5" s="84"/>
      <c r="L5" s="84"/>
    </row>
    <row r="6" spans="1:13" ht="18" customHeight="1" x14ac:dyDescent="0.2">
      <c r="A6" s="80"/>
      <c r="B6" s="80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1">
        <v>27902</v>
      </c>
      <c r="F9" s="81"/>
      <c r="G9" s="81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1">
        <v>26011</v>
      </c>
      <c r="F10" s="81"/>
      <c r="G10" s="81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46</v>
      </c>
      <c r="B25" s="21">
        <f>C25+E25+G25+I25+K25</f>
        <v>41802</v>
      </c>
      <c r="C25" s="62">
        <v>220</v>
      </c>
      <c r="D25" s="23">
        <f>C25/B25</f>
        <v>5.262906081048754E-3</v>
      </c>
      <c r="E25" s="62">
        <v>20986</v>
      </c>
      <c r="F25" s="27">
        <f t="shared" si="9"/>
        <v>0.50203339553131432</v>
      </c>
      <c r="G25" s="62">
        <v>16494</v>
      </c>
      <c r="H25" s="27">
        <f t="shared" si="10"/>
        <v>0.39457442227644612</v>
      </c>
      <c r="I25" s="62">
        <v>4102</v>
      </c>
      <c r="J25" s="27">
        <f t="shared" si="11"/>
        <v>9.812927611119085E-2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1073888</v>
      </c>
      <c r="C26" s="82">
        <f>SUM(C7:C25)</f>
        <v>2300</v>
      </c>
      <c r="D26" s="82"/>
      <c r="E26" s="82">
        <f>SUM(E7:E8)+SUM(G7:G8)+SUM(E9:G10)+SUM(E11:E25,G11:G25)</f>
        <v>958575</v>
      </c>
      <c r="F26" s="82"/>
      <c r="G26" s="82"/>
      <c r="H26" s="82"/>
      <c r="I26" s="82">
        <f>SUM(I7:I25)</f>
        <v>110192</v>
      </c>
      <c r="J26" s="82"/>
      <c r="K26" s="82">
        <f>SUM(K7:K25)</f>
        <v>2821</v>
      </c>
      <c r="L26" s="82"/>
    </row>
    <row r="27" spans="1:12" s="38" customFormat="1" ht="16.5" thickBot="1" x14ac:dyDescent="0.25">
      <c r="A27" s="36" t="s">
        <v>2</v>
      </c>
      <c r="B27" s="37">
        <f>B26/B26</f>
        <v>1</v>
      </c>
      <c r="C27" s="89">
        <f>C26/B26</f>
        <v>2.1417503501296223E-3</v>
      </c>
      <c r="D27" s="89"/>
      <c r="E27" s="79">
        <f>E26/B26</f>
        <v>0.89262101820674034</v>
      </c>
      <c r="F27" s="79"/>
      <c r="G27" s="79"/>
      <c r="H27" s="79"/>
      <c r="I27" s="79">
        <f>I26/B26</f>
        <v>0.10261032807890581</v>
      </c>
      <c r="J27" s="79"/>
      <c r="K27" s="79">
        <f>K26/B26</f>
        <v>2.6269033642242023E-3</v>
      </c>
      <c r="L27" s="79"/>
    </row>
    <row r="28" spans="1:12" ht="37.5" customHeight="1" x14ac:dyDescent="0.2">
      <c r="A28" s="88" t="s">
        <v>71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6" t="s">
        <v>24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2" ht="17.25" customHeight="1" x14ac:dyDescent="0.2">
      <c r="A34" s="77" t="s">
        <v>33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0" t="s">
        <v>7</v>
      </c>
      <c r="B36" s="80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0"/>
      <c r="B37" s="80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46</v>
      </c>
      <c r="B56" s="48">
        <f t="shared" ref="B56" si="17">C56+E56+G56+I56</f>
        <v>41802</v>
      </c>
      <c r="C56" s="62">
        <v>12014</v>
      </c>
      <c r="D56" s="27">
        <f t="shared" ref="D56" si="18">C56/B56</f>
        <v>0.28740251662599875</v>
      </c>
      <c r="E56" s="62">
        <v>27094</v>
      </c>
      <c r="F56" s="27">
        <f t="shared" ref="F56" si="19">E56/B56</f>
        <v>0.64815080618152243</v>
      </c>
      <c r="G56" s="62">
        <v>2694</v>
      </c>
      <c r="H56" s="27">
        <f t="shared" ref="H56" si="20">G56/B56</f>
        <v>6.4446677192478832E-2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2">
        <f>SUM(C38:C56)</f>
        <v>307740</v>
      </c>
      <c r="D57" s="82"/>
      <c r="E57" s="82">
        <f>SUM(E38:E56)</f>
        <v>709526</v>
      </c>
      <c r="F57" s="82"/>
      <c r="G57" s="82">
        <f>SUM(G38:G56)</f>
        <v>53679</v>
      </c>
      <c r="H57" s="82"/>
      <c r="I57" s="82">
        <f>SUM(I38:I56)</f>
        <v>2943</v>
      </c>
      <c r="J57" s="82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0.29817282668304773</v>
      </c>
      <c r="D58" s="83"/>
      <c r="E58" s="83">
        <f>E57/$B$57</f>
        <v>0.68746790480638242</v>
      </c>
      <c r="F58" s="83"/>
      <c r="G58" s="83">
        <f>G57/$B$57</f>
        <v>5.2010200700329239E-2</v>
      </c>
      <c r="H58" s="83"/>
      <c r="I58" s="83">
        <f>I57/$B$57</f>
        <v>2.8515065604998034E-3</v>
      </c>
      <c r="J58" s="83"/>
    </row>
    <row r="59" spans="1:12" ht="33.75" customHeight="1" x14ac:dyDescent="0.2">
      <c r="A59" s="88" t="s">
        <v>71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7" t="s">
        <v>25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4" ht="17.25" customHeight="1" x14ac:dyDescent="0.2">
      <c r="A65" s="77" t="s">
        <v>33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0" t="s">
        <v>7</v>
      </c>
      <c r="B67" s="80" t="s">
        <v>0</v>
      </c>
      <c r="C67" s="80" t="s">
        <v>6</v>
      </c>
      <c r="D67" s="80"/>
      <c r="E67" s="80"/>
      <c r="F67" s="80"/>
      <c r="G67" s="80"/>
      <c r="H67" s="80"/>
      <c r="I67" s="52"/>
      <c r="J67" s="53"/>
    </row>
    <row r="68" spans="1:14" ht="18" customHeight="1" x14ac:dyDescent="0.2">
      <c r="A68" s="80"/>
      <c r="B68" s="80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46</v>
      </c>
      <c r="B87" s="48">
        <f t="shared" si="26"/>
        <v>41802</v>
      </c>
      <c r="C87" s="62">
        <v>35903</v>
      </c>
      <c r="D87" s="27">
        <f>C87/B87</f>
        <v>0.85888235012678815</v>
      </c>
      <c r="E87" s="62">
        <v>5899</v>
      </c>
      <c r="F87" s="27">
        <f t="shared" si="24"/>
        <v>0.14111764987321182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2">
        <f>SUM(C69:C87)</f>
        <v>927879</v>
      </c>
      <c r="D88" s="82"/>
      <c r="E88" s="82">
        <f>SUM(E69:E87)</f>
        <v>143211</v>
      </c>
      <c r="F88" s="82"/>
      <c r="G88" s="82">
        <f>SUM(G69:G87)</f>
        <v>2798</v>
      </c>
      <c r="H88" s="82"/>
      <c r="I88" s="55"/>
    </row>
    <row r="89" spans="1:14" ht="16.5" thickBot="1" x14ac:dyDescent="0.25">
      <c r="A89" s="36" t="s">
        <v>2</v>
      </c>
      <c r="B89" s="50">
        <f>B88/$B$88</f>
        <v>1</v>
      </c>
      <c r="C89" s="90">
        <f>C88/$B$88</f>
        <v>0.89903263875297212</v>
      </c>
      <c r="D89" s="90"/>
      <c r="E89" s="90">
        <f>E88/$B$88</f>
        <v>0.13875878560507554</v>
      </c>
      <c r="F89" s="90"/>
      <c r="G89" s="90">
        <f>G88/$B$88</f>
        <v>2.7110143922115019E-3</v>
      </c>
      <c r="H89" s="90"/>
      <c r="I89" s="56"/>
    </row>
    <row r="90" spans="1:14" ht="39" customHeight="1" x14ac:dyDescent="0.2">
      <c r="A90" s="88" t="s">
        <v>71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32</v>
      </c>
      <c r="B95" s="58"/>
      <c r="C95" s="58"/>
      <c r="D95" s="58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69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47</v>
      </c>
      <c r="P9" s="8">
        <f>N9/12</f>
        <v>17731.25</v>
      </c>
      <c r="Q9" s="61"/>
    </row>
    <row r="10" spans="1:17" ht="20.100000000000001" customHeight="1" x14ac:dyDescent="0.2">
      <c r="A10" s="64" t="s">
        <v>49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  <c r="Q10" s="61"/>
    </row>
    <row r="11" spans="1:17" ht="20.100000000000001" customHeight="1" x14ac:dyDescent="0.2">
      <c r="A11" s="64" t="s">
        <v>50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  <c r="Q11" s="61"/>
    </row>
    <row r="12" spans="1:17" ht="20.100000000000001" customHeight="1" x14ac:dyDescent="0.2">
      <c r="A12" s="64" t="s">
        <v>51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  <c r="Q12" s="61"/>
    </row>
    <row r="13" spans="1:17" ht="20.100000000000001" customHeight="1" x14ac:dyDescent="0.2">
      <c r="A13" s="64" t="s">
        <v>52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  <c r="Q13" s="61"/>
    </row>
    <row r="14" spans="1:17" ht="20.100000000000001" customHeight="1" x14ac:dyDescent="0.2">
      <c r="A14" s="64" t="s">
        <v>53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  <c r="Q14" s="61"/>
    </row>
    <row r="15" spans="1:17" ht="20.100000000000001" customHeight="1" x14ac:dyDescent="0.2">
      <c r="A15" s="64" t="s">
        <v>54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  <c r="Q15" s="61"/>
    </row>
    <row r="16" spans="1:17" ht="20.100000000000001" customHeight="1" x14ac:dyDescent="0.2">
      <c r="A16" s="64" t="s">
        <v>55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  <c r="Q16" s="61"/>
    </row>
    <row r="17" spans="1:17" ht="20.100000000000001" customHeight="1" x14ac:dyDescent="0.2">
      <c r="A17" s="64" t="s">
        <v>56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  <c r="Q17" s="61"/>
    </row>
    <row r="18" spans="1:17" ht="20.100000000000001" customHeight="1" x14ac:dyDescent="0.2">
      <c r="A18" s="64" t="s">
        <v>57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  <c r="Q18" s="61"/>
    </row>
    <row r="19" spans="1:17" ht="20.100000000000001" customHeight="1" x14ac:dyDescent="0.2">
      <c r="A19" s="64" t="s">
        <v>58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59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60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61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62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63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64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65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66</v>
      </c>
      <c r="B27" s="9">
        <v>430649</v>
      </c>
      <c r="C27" s="9">
        <v>387672</v>
      </c>
      <c r="D27" s="9">
        <v>132326</v>
      </c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950647</v>
      </c>
      <c r="O27" s="66">
        <f t="shared" si="2"/>
        <v>-0.78531181769976577</v>
      </c>
      <c r="P27" s="8">
        <f t="shared" si="1"/>
        <v>79220.583333333328</v>
      </c>
    </row>
    <row r="28" spans="1:17" ht="20.100000000000001" customHeight="1" thickBot="1" x14ac:dyDescent="0.25">
      <c r="A28" s="73" t="s">
        <v>70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21477577</v>
      </c>
    </row>
    <row r="29" spans="1:17" ht="42.75" customHeight="1" x14ac:dyDescent="0.2">
      <c r="A29" s="88" t="s">
        <v>71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2020-02-14T21:54:03Z</cp:lastPrinted>
  <dcterms:created xsi:type="dcterms:W3CDTF">2011-12-21T14:02:55Z</dcterms:created>
  <dcterms:modified xsi:type="dcterms:W3CDTF">2020-05-08T22:14:32Z</dcterms:modified>
</cp:coreProperties>
</file>