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. Carpeta Mágica 2020\4. Abril\BV Abril\páginas\"/>
    </mc:Choice>
  </mc:AlternateContent>
  <bookViews>
    <workbookView xWindow="0" yWindow="0" windowWidth="18210" windowHeight="8115" tabRatio="690"/>
  </bookViews>
  <sheets>
    <sheet name="Tentativa" sheetId="38" r:id="rId1"/>
  </sheets>
  <calcPr calcId="152511"/>
</workbook>
</file>

<file path=xl/calcChain.xml><?xml version="1.0" encoding="utf-8"?>
<calcChain xmlns="http://schemas.openxmlformats.org/spreadsheetml/2006/main">
  <c r="M18" i="38" l="1"/>
  <c r="M19" i="38"/>
  <c r="M20" i="38"/>
  <c r="K30" i="38"/>
  <c r="M30" i="38" s="1"/>
  <c r="L30" i="38"/>
  <c r="K46" i="38"/>
  <c r="H50" i="38"/>
  <c r="H51" i="38"/>
  <c r="H52" i="38"/>
  <c r="H53" i="38"/>
  <c r="H54" i="38"/>
  <c r="H55" i="38"/>
  <c r="H56" i="38"/>
  <c r="H57" i="38"/>
  <c r="H58" i="38"/>
  <c r="H59" i="38"/>
  <c r="H60" i="38"/>
  <c r="M60" i="38"/>
  <c r="M62" i="38" s="1"/>
  <c r="H61" i="38"/>
  <c r="M61" i="38"/>
  <c r="H62" i="38"/>
  <c r="L62" i="38"/>
  <c r="O62" i="38"/>
  <c r="Q61" i="38" s="1"/>
  <c r="H63" i="38"/>
  <c r="H64" i="38"/>
  <c r="H65" i="38"/>
  <c r="H66" i="38"/>
  <c r="H67" i="38"/>
  <c r="H68" i="38"/>
  <c r="H69" i="38"/>
  <c r="H70" i="38"/>
  <c r="H71" i="38"/>
  <c r="H72" i="38"/>
  <c r="H73" i="38"/>
  <c r="H74" i="38"/>
  <c r="H75" i="38"/>
  <c r="O75" i="38"/>
  <c r="D76" i="38"/>
  <c r="E76" i="38"/>
  <c r="F76" i="38"/>
  <c r="H76" i="38"/>
  <c r="M78" i="38"/>
  <c r="O76" i="38" s="1"/>
  <c r="O87" i="38"/>
  <c r="Q86" i="38" s="1"/>
  <c r="C92" i="38"/>
  <c r="D91" i="38" s="1"/>
  <c r="H92" i="38" s="1"/>
  <c r="O94" i="38"/>
  <c r="Q91" i="38" s="1"/>
  <c r="L115" i="38"/>
  <c r="L116" i="38"/>
  <c r="L117" i="38"/>
  <c r="L118" i="38"/>
  <c r="L119" i="38"/>
  <c r="F134" i="38"/>
  <c r="H103" i="38" s="1"/>
  <c r="D141" i="38"/>
  <c r="D144" i="38"/>
  <c r="D145" i="38"/>
  <c r="L145" i="38"/>
  <c r="M142" i="38" s="1"/>
  <c r="C146" i="38"/>
  <c r="D143" i="38" s="1"/>
  <c r="C152" i="38"/>
  <c r="D150" i="38" s="1"/>
  <c r="H128" i="38" l="1"/>
  <c r="H110" i="38"/>
  <c r="H102" i="38"/>
  <c r="D88" i="38"/>
  <c r="D85" i="38"/>
  <c r="O69" i="38"/>
  <c r="O67" i="38"/>
  <c r="O73" i="38"/>
  <c r="O71" i="38"/>
  <c r="L120" i="38"/>
  <c r="H108" i="38"/>
  <c r="H100" i="38"/>
  <c r="D90" i="38"/>
  <c r="D86" i="38"/>
  <c r="O68" i="38"/>
  <c r="H127" i="38"/>
  <c r="H116" i="38"/>
  <c r="H109" i="38"/>
  <c r="H101" i="38"/>
  <c r="H130" i="38"/>
  <c r="H122" i="38"/>
  <c r="H118" i="38"/>
  <c r="D142" i="38"/>
  <c r="D146" i="38" s="1"/>
  <c r="H129" i="38"/>
  <c r="H121" i="38"/>
  <c r="H115" i="38"/>
  <c r="H107" i="38"/>
  <c r="H99" i="38"/>
  <c r="D89" i="38"/>
  <c r="H88" i="38" s="1"/>
  <c r="Q85" i="38"/>
  <c r="Q87" i="38" s="1"/>
  <c r="O72" i="38"/>
  <c r="Q60" i="38"/>
  <c r="Q62" i="38" s="1"/>
  <c r="M116" i="38"/>
  <c r="M119" i="38"/>
  <c r="M117" i="38"/>
  <c r="M115" i="38"/>
  <c r="M118" i="38"/>
  <c r="H85" i="38"/>
  <c r="H144" i="38"/>
  <c r="M141" i="38"/>
  <c r="Q93" i="38"/>
  <c r="M144" i="38"/>
  <c r="Q92" i="38"/>
  <c r="D151" i="38"/>
  <c r="D152" i="38" s="1"/>
  <c r="H126" i="38"/>
  <c r="H114" i="38"/>
  <c r="H106" i="38"/>
  <c r="M143" i="38"/>
  <c r="H113" i="38"/>
  <c r="H97" i="38"/>
  <c r="H132" i="38"/>
  <c r="H124" i="38"/>
  <c r="H112" i="38"/>
  <c r="H104" i="38"/>
  <c r="H96" i="38"/>
  <c r="D87" i="38"/>
  <c r="D92" i="38" s="1"/>
  <c r="O77" i="38"/>
  <c r="O74" i="38"/>
  <c r="O70" i="38"/>
  <c r="H120" i="38"/>
  <c r="H98" i="38"/>
  <c r="H133" i="38"/>
  <c r="H125" i="38"/>
  <c r="H117" i="38"/>
  <c r="H105" i="38"/>
  <c r="H131" i="38"/>
  <c r="H123" i="38"/>
  <c r="H119" i="38"/>
  <c r="H111" i="38"/>
  <c r="O78" i="38" l="1"/>
  <c r="Q94" i="38"/>
  <c r="M120" i="38"/>
  <c r="M145" i="38"/>
  <c r="H134" i="38"/>
</calcChain>
</file>

<file path=xl/sharedStrings.xml><?xml version="1.0" encoding="utf-8"?>
<sst xmlns="http://schemas.openxmlformats.org/spreadsheetml/2006/main" count="202" uniqueCount="164">
  <si>
    <t>Total</t>
  </si>
  <si>
    <t>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</si>
  <si>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</si>
  <si>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</si>
  <si>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</si>
  <si>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</si>
  <si>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</si>
  <si>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</si>
  <si>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</si>
  <si>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</si>
  <si>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</si>
  <si>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</si>
  <si>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</si>
  <si>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</si>
  <si>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N°</t>
  </si>
  <si>
    <t>60 años a más</t>
  </si>
  <si>
    <t>Adulto</t>
  </si>
  <si>
    <t>30 - 59 años</t>
  </si>
  <si>
    <t>No</t>
  </si>
  <si>
    <t>18 - 29 años</t>
  </si>
  <si>
    <t>Si</t>
  </si>
  <si>
    <t>15 - 17 años</t>
  </si>
  <si>
    <t>Grupo de edad</t>
  </si>
  <si>
    <t>Familiar</t>
  </si>
  <si>
    <t>Ninguno</t>
  </si>
  <si>
    <t>Desconocido</t>
  </si>
  <si>
    <t>Conocido</t>
  </si>
  <si>
    <t>Vecino</t>
  </si>
  <si>
    <t>Ex pareja</t>
  </si>
  <si>
    <t>Compañero de trabajo</t>
  </si>
  <si>
    <t>Pareja</t>
  </si>
  <si>
    <t>Vinculo</t>
  </si>
  <si>
    <t>Yerno</t>
  </si>
  <si>
    <t>Suegro</t>
  </si>
  <si>
    <t>Cuñado</t>
  </si>
  <si>
    <t>Abuelo</t>
  </si>
  <si>
    <t>Hijo</t>
  </si>
  <si>
    <t>Hijastro</t>
  </si>
  <si>
    <t>Hermano</t>
  </si>
  <si>
    <t>Padrastro</t>
  </si>
  <si>
    <t>Padre</t>
  </si>
  <si>
    <t>Ex enamorado</t>
  </si>
  <si>
    <t>Ex conviviente</t>
  </si>
  <si>
    <t>Conviviente</t>
  </si>
  <si>
    <t>Vinculo relacional</t>
  </si>
  <si>
    <t>De 4 hijos/as a más</t>
  </si>
  <si>
    <t>1 a 3 hijos/as</t>
  </si>
  <si>
    <t>Número de hijos/as</t>
  </si>
  <si>
    <t>Adultas mayores</t>
  </si>
  <si>
    <t>Adultas</t>
  </si>
  <si>
    <t>Estaba gestando</t>
  </si>
  <si>
    <t>Niñas y adolescentes</t>
  </si>
  <si>
    <t>Tumbes</t>
  </si>
  <si>
    <t>Centro Poblado</t>
  </si>
  <si>
    <t>Moquegua</t>
  </si>
  <si>
    <t>Ucayali</t>
  </si>
  <si>
    <t>Amazonas</t>
  </si>
  <si>
    <t>Madre de Dios</t>
  </si>
  <si>
    <t>Pasco</t>
  </si>
  <si>
    <t>Casa de familiar</t>
  </si>
  <si>
    <t>Apurimac</t>
  </si>
  <si>
    <t>Casa de ambos</t>
  </si>
  <si>
    <t>Huancavelica</t>
  </si>
  <si>
    <t>Loreto</t>
  </si>
  <si>
    <t>San Martin</t>
  </si>
  <si>
    <t>Ica</t>
  </si>
  <si>
    <t>Lugar del hecho</t>
  </si>
  <si>
    <t>Cajamarca</t>
  </si>
  <si>
    <t>Tacna</t>
  </si>
  <si>
    <t>Lambayeque</t>
  </si>
  <si>
    <t>Callao</t>
  </si>
  <si>
    <t>Piura</t>
  </si>
  <si>
    <t>Otro</t>
  </si>
  <si>
    <t>Ancash</t>
  </si>
  <si>
    <t>Lima Provincia</t>
  </si>
  <si>
    <t>La Libertad</t>
  </si>
  <si>
    <t>Cusco</t>
  </si>
  <si>
    <t>Puno</t>
  </si>
  <si>
    <t>Lima Metropolitana</t>
  </si>
  <si>
    <t>Acumulado
2009 - 2019</t>
  </si>
  <si>
    <t>Región</t>
  </si>
  <si>
    <t>Rural</t>
  </si>
  <si>
    <t>Área</t>
  </si>
  <si>
    <t>Años</t>
  </si>
  <si>
    <t>Mes / año</t>
  </si>
  <si>
    <t>Periodo: Enero - Marzo, 2020</t>
  </si>
  <si>
    <t>Junin</t>
  </si>
  <si>
    <t>Huanuco</t>
  </si>
  <si>
    <t>Ayacucho</t>
  </si>
  <si>
    <t>Arequipa</t>
  </si>
  <si>
    <t>Sin datos</t>
  </si>
  <si>
    <t>Otro familiar</t>
  </si>
  <si>
    <t>Situación Laboral</t>
  </si>
  <si>
    <r>
      <t xml:space="preserve">Elaboración: </t>
    </r>
    <r>
      <rPr>
        <i/>
        <sz val="10"/>
        <color theme="1"/>
        <rFont val="Arial"/>
        <family val="2"/>
      </rPr>
      <t xml:space="preserve">Unidad de Generación de Información y Gestión del Conocimiento - UGIGC /AURORA/MIMP </t>
    </r>
  </si>
  <si>
    <t>6 - 11 años</t>
  </si>
  <si>
    <t>0 - 5 años</t>
  </si>
  <si>
    <r>
      <t xml:space="preserve">Fuente: </t>
    </r>
    <r>
      <rPr>
        <i/>
        <sz val="10"/>
        <color theme="1"/>
        <rFont val="Arial"/>
        <family val="2"/>
      </rPr>
      <t>Registro de casos de tentativa de feminicidio atendidos en los CEM</t>
    </r>
  </si>
  <si>
    <r>
      <t xml:space="preserve">1/ </t>
    </r>
    <r>
      <rPr>
        <i/>
        <sz val="8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</si>
  <si>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</si>
  <si>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t>Con ocupación</t>
  </si>
  <si>
    <t>Sin ocupación</t>
  </si>
  <si>
    <r>
      <rPr>
        <b/>
        <sz val="9"/>
        <color theme="1"/>
        <rFont val="Arial"/>
        <family val="2"/>
      </rPr>
      <t>Cuadro N° 13</t>
    </r>
    <r>
      <rPr>
        <sz val="9"/>
        <color theme="1"/>
        <rFont val="Arial"/>
        <family val="2"/>
      </rPr>
      <t>: Ocupación del presunto agresor</t>
    </r>
  </si>
  <si>
    <t>Ambos</t>
  </si>
  <si>
    <t>Efectos de droga</t>
  </si>
  <si>
    <t>Efectos de alcohol</t>
  </si>
  <si>
    <t>Sobrio</t>
  </si>
  <si>
    <t>14 - 17 años</t>
  </si>
  <si>
    <t>Estado</t>
  </si>
  <si>
    <t>Grupos de edad</t>
  </si>
  <si>
    <r>
      <rPr>
        <b/>
        <sz val="9"/>
        <color theme="1"/>
        <rFont val="Arial"/>
        <family val="2"/>
      </rPr>
      <t>Cuadro N° 12</t>
    </r>
    <r>
      <rPr>
        <sz val="9"/>
        <color theme="1"/>
        <rFont val="Arial"/>
        <family val="2"/>
      </rPr>
      <t>: Estado del presunto agresor en la última agresión</t>
    </r>
  </si>
  <si>
    <r>
      <rPr>
        <b/>
        <sz val="9"/>
        <color theme="1"/>
        <rFont val="Arial"/>
        <family val="2"/>
      </rPr>
      <t>Cuadro N° 11</t>
    </r>
    <r>
      <rPr>
        <sz val="9"/>
        <color theme="1"/>
        <rFont val="Arial"/>
        <family val="2"/>
      </rPr>
      <t>: Casos de tentativa de feminicidio según grupos de edad del presunto agresor</t>
    </r>
  </si>
  <si>
    <t>SECCIÓN II: PERFIL DE LOS PRESUNTOS AGRESORES DE LOS CASOS DE TENTATIVAS DE FEMINICIDIO ATENDIDOS EN LOS CENTROS EMERGENCIA MUJER</t>
  </si>
  <si>
    <r>
      <rPr>
        <b/>
        <sz val="7.5"/>
        <color theme="1"/>
        <rFont val="Calibri"/>
        <family val="2"/>
        <scheme val="minor"/>
      </rPr>
      <t xml:space="preserve">1/ </t>
    </r>
    <r>
      <rPr>
        <sz val="7.5"/>
        <color theme="1"/>
        <rFont val="Calibri"/>
        <family val="2"/>
        <scheme val="minor"/>
      </rPr>
      <t>Sin mediar relaciones contractuales o laborales</t>
    </r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</si>
  <si>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1/</t>
    </r>
  </si>
  <si>
    <t>Empleado de trabajo</t>
  </si>
  <si>
    <t>Empleador de trabajo</t>
  </si>
  <si>
    <t>Compañero de estudio</t>
  </si>
  <si>
    <t>Docente</t>
  </si>
  <si>
    <t>Concuñado</t>
  </si>
  <si>
    <t>Sobrino-nieto</t>
  </si>
  <si>
    <t>Primo</t>
  </si>
  <si>
    <t>Tío-abuelo</t>
  </si>
  <si>
    <t>Bisnieto</t>
  </si>
  <si>
    <t>Sobrino</t>
  </si>
  <si>
    <t>Tío</t>
  </si>
  <si>
    <t>Bisabuelo</t>
  </si>
  <si>
    <r>
      <rPr>
        <b/>
        <sz val="9"/>
        <color theme="1"/>
        <rFont val="Arial"/>
        <family val="2"/>
      </rPr>
      <t>Cuadro N° 10</t>
    </r>
    <r>
      <rPr>
        <sz val="9"/>
        <color theme="1"/>
        <rFont val="Arial"/>
        <family val="2"/>
      </rPr>
      <t>: Casos de tentativa de feminicidio según vinculo relacional</t>
    </r>
  </si>
  <si>
    <t>Nieto</t>
  </si>
  <si>
    <t>Hermanastro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</si>
  <si>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</si>
  <si>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Ex novio</t>
  </si>
  <si>
    <t>Ex cónyuge</t>
  </si>
  <si>
    <t>Novio</t>
  </si>
  <si>
    <t>Enamorado</t>
  </si>
  <si>
    <t>Cónyuge</t>
  </si>
  <si>
    <r>
      <rPr>
        <b/>
        <sz val="9"/>
        <color theme="1"/>
        <rFont val="Arial"/>
        <family val="2"/>
      </rPr>
      <t>Cuadro N° 9</t>
    </r>
    <r>
      <rPr>
        <sz val="9"/>
        <color theme="1"/>
        <rFont val="Arial"/>
        <family val="2"/>
      </rPr>
      <t>: Casos de tentativa de feminicidio según vinculo relacional</t>
    </r>
  </si>
  <si>
    <r>
      <rPr>
        <b/>
        <sz val="9"/>
        <color theme="1"/>
        <rFont val="Arial"/>
        <family val="2"/>
      </rPr>
      <t>Cuadro N° 8</t>
    </r>
    <r>
      <rPr>
        <sz val="9"/>
        <color theme="1"/>
        <rFont val="Arial"/>
        <family val="2"/>
      </rPr>
      <t>: Número de hijos/as vivos/as</t>
    </r>
  </si>
  <si>
    <t>12 - 14 años</t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</si>
  <si>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>: Número de víctimas que estuvieron gestando al momento de acudir al CEM</t>
    </r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</si>
  <si>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Casos de tentativa de feminicidio según grupo de edad de la victima</t>
    </r>
  </si>
  <si>
    <t>SECCIÓN II: PERFIL DE LAS VÍCTIMAS DE LOS CASOS DE TENTATIVAS DE FEMINICIDIO ATENDIDOS EN LOS CENTROS EMERGENCIA MUJER</t>
  </si>
  <si>
    <t>Otro lugar</t>
  </si>
  <si>
    <t>Lugar desolado</t>
  </si>
  <si>
    <t>Hotel / Hostal</t>
  </si>
  <si>
    <t>Calle via publica</t>
  </si>
  <si>
    <t>Centro de labores de la usuaria</t>
  </si>
  <si>
    <t>Casa de la persona agresora</t>
  </si>
  <si>
    <t>Casa de la persona usuaria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</si>
  <si>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</si>
  <si>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t>Urbano</t>
  </si>
  <si>
    <t>Año 2019</t>
  </si>
  <si>
    <t>Año 2020</t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</si>
  <si>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</si>
  <si>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Ranking de las regiones con mayor casos de tentativa de feminicidio atendidos por los Centros Emergencia Mujer.
Periodo: Enero - Marzo, 2020</t>
    </r>
  </si>
  <si>
    <t>Tentativa de feminicidio</t>
  </si>
  <si>
    <r>
      <rPr>
        <b/>
        <sz val="9"/>
        <color theme="1"/>
        <rFont val="Arial"/>
        <family val="2"/>
      </rPr>
      <t>Cuadro N° 2</t>
    </r>
    <r>
      <rPr>
        <sz val="9"/>
        <color theme="1"/>
        <rFont val="Arial"/>
        <family val="2"/>
      </rPr>
      <t>: Casos de tentativa de feminicidio según año</t>
    </r>
  </si>
  <si>
    <r>
      <t xml:space="preserve">Var. % </t>
    </r>
    <r>
      <rPr>
        <b/>
        <sz val="8"/>
        <color theme="0"/>
        <rFont val="Arial"/>
        <family val="2"/>
      </rPr>
      <t>(2019-2020)</t>
    </r>
  </si>
  <si>
    <r>
      <rPr>
        <b/>
        <sz val="9"/>
        <color theme="1"/>
        <rFont val="Arial"/>
        <family val="2"/>
      </rPr>
      <t>Cuadro N° 1</t>
    </r>
    <r>
      <rPr>
        <sz val="9"/>
        <color theme="1"/>
        <rFont val="Arial"/>
        <family val="2"/>
      </rPr>
      <t>: Comparativo de los casos de tentativa de feminicidio atendidos en los CEM por mes de ocurrencia</t>
    </r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</si>
  <si>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</si>
  <si>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t>SECCIÓN I: MAGNITUD DE LOS CASOS DE TENTATIVA DE FEMINICIDIO ATENDIDOS EN LOS CENTROS EMERGENCIA MUJER</t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</si>
  <si>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de violencia donde las mujeres salvaron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</si>
  <si>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 DE FEMINICIDIO ATENDIDOS EN LOS CENTROS EMERGENCIA MUJER</t>
    </r>
  </si>
  <si>
    <r>
      <t>Periodo: Enero - Marzo</t>
    </r>
    <r>
      <rPr>
        <b/>
        <vertAlign val="superscript"/>
        <sz val="16"/>
        <color theme="1"/>
        <rFont val="Arial"/>
        <family val="2"/>
      </rPr>
      <t>/2</t>
    </r>
    <r>
      <rPr>
        <b/>
        <sz val="16"/>
        <color theme="1"/>
        <rFont val="Arial"/>
        <family val="2"/>
      </rPr>
      <t>, 2020 (Preliminar)</t>
    </r>
  </si>
  <si>
    <r>
      <t xml:space="preserve">/2 </t>
    </r>
    <r>
      <rPr>
        <sz val="7.5"/>
        <color theme="1"/>
        <rFont val="Arial"/>
        <family val="2"/>
      </rPr>
      <t>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</si>
</sst>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%"/>
    <numFmt numFmtId="166" formatCode="_(* #,##0.00_);_(* \(#,##0.00\);_(* &quot;-&quot;??_);_(@_)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b/>
      <sz val="16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C00000"/>
      <name val="Arial"/>
      <family val="2"/>
    </font>
    <font>
      <b/>
      <sz val="11"/>
      <color theme="0"/>
      <name val="Arial"/>
      <family val="2"/>
    </font>
    <font>
      <b/>
      <i/>
      <sz val="9"/>
      <color theme="1"/>
      <name val="Arial"/>
      <family val="2"/>
    </font>
    <font>
      <b/>
      <sz val="7"/>
      <color theme="1"/>
      <name val="Arial"/>
      <family val="2"/>
    </font>
    <font>
      <sz val="9"/>
      <color theme="0"/>
      <name val="Arial"/>
      <family val="2"/>
    </font>
    <font>
      <b/>
      <vertAlign val="superscript"/>
      <sz val="9"/>
      <color theme="1"/>
      <name val="Arial"/>
      <family val="2"/>
    </font>
    <font>
      <sz val="11"/>
      <color theme="1"/>
      <name val="Arial"/>
      <family val="2"/>
    </font>
    <font>
      <b/>
      <sz val="16"/>
      <color theme="0"/>
      <name val="Arial"/>
      <family val="2"/>
    </font>
    <font>
      <b/>
      <vertAlign val="superscript"/>
      <sz val="16"/>
      <color theme="0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7.5"/>
      <color theme="0"/>
      <name val="Arial"/>
      <family val="2"/>
    </font>
    <font>
      <b/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9"/>
      <color rgb="FFC00000"/>
      <name val="Arial"/>
      <family val="2"/>
    </font>
    <font>
      <b/>
      <sz val="7.5"/>
      <color theme="1"/>
      <name val="Arial"/>
      <family val="2"/>
    </font>
    <font>
      <i/>
      <sz val="7.5"/>
      <color theme="1"/>
      <name val="Arial"/>
      <family val="2"/>
    </font>
    <font>
      <b/>
      <vertAlign val="superscript"/>
      <sz val="16"/>
      <color theme="1"/>
      <name val="Arial"/>
      <family val="2"/>
    </font>
    <font>
      <sz val="7.5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DEC8EE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</borders>
  <cellStyleXfs count="17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166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127">
    <xf numFmtId="0" fontId="0" fillId="0" borderId="0" xfId="0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9" fontId="10" fillId="0" borderId="0" xfId="7" applyNumberFormat="1" applyFont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7" applyFont="1" applyFill="1" applyAlignment="1">
      <alignment horizontal="center" vertical="center"/>
    </xf>
    <xf numFmtId="0" fontId="10" fillId="5" borderId="0" xfId="7" applyFont="1" applyFill="1" applyAlignment="1">
      <alignment vertical="center"/>
    </xf>
    <xf numFmtId="0" fontId="11" fillId="5" borderId="0" xfId="7" applyFont="1" applyFill="1" applyAlignment="1">
      <alignment vertical="center"/>
    </xf>
    <xf numFmtId="0" fontId="10" fillId="7" borderId="0" xfId="7" applyFont="1" applyFill="1" applyAlignment="1">
      <alignment horizontal="center" vertical="center"/>
    </xf>
    <xf numFmtId="0" fontId="11" fillId="7" borderId="0" xfId="7" applyFont="1" applyFill="1" applyAlignment="1">
      <alignment vertical="center"/>
    </xf>
    <xf numFmtId="0" fontId="10" fillId="8" borderId="0" xfId="7" applyFont="1" applyFill="1" applyAlignment="1">
      <alignment horizontal="center" vertical="center"/>
    </xf>
    <xf numFmtId="0" fontId="11" fillId="8" borderId="0" xfId="7" applyFont="1" applyFill="1" applyAlignment="1">
      <alignment vertical="center"/>
    </xf>
    <xf numFmtId="0" fontId="10" fillId="7" borderId="0" xfId="0" applyFont="1" applyFill="1" applyAlignment="1">
      <alignment horizontal="center" vertical="center"/>
    </xf>
    <xf numFmtId="0" fontId="10" fillId="7" borderId="0" xfId="7" applyFont="1" applyFill="1" applyAlignment="1">
      <alignment vertical="center"/>
    </xf>
    <xf numFmtId="0" fontId="10" fillId="8" borderId="0" xfId="0" applyFont="1" applyFill="1" applyAlignment="1">
      <alignment horizontal="center" vertical="center"/>
    </xf>
    <xf numFmtId="0" fontId="10" fillId="8" borderId="0" xfId="7" applyFont="1" applyFill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3" fontId="10" fillId="0" borderId="0" xfId="3" applyNumberFormat="1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1" fillId="9" borderId="0" xfId="0" applyFont="1" applyFill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9" fillId="3" borderId="0" xfId="0" applyFont="1" applyFill="1" applyAlignment="1">
      <alignment horizontal="right" vertical="center" wrapText="1"/>
    </xf>
    <xf numFmtId="9" fontId="10" fillId="0" borderId="0" xfId="3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9" fontId="9" fillId="3" borderId="1" xfId="3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9" fontId="11" fillId="0" borderId="0" xfId="3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9" fillId="3" borderId="0" xfId="0" applyFont="1" applyFill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/>
    </xf>
    <xf numFmtId="1" fontId="10" fillId="0" borderId="0" xfId="3" applyNumberFormat="1" applyFont="1" applyAlignment="1">
      <alignment horizontal="center" vertical="center"/>
    </xf>
    <xf numFmtId="1" fontId="9" fillId="3" borderId="1" xfId="3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" fillId="0" borderId="0" xfId="16"/>
    <xf numFmtId="165" fontId="10" fillId="0" borderId="0" xfId="3" applyNumberFormat="1" applyFont="1" applyAlignment="1">
      <alignment horizontal="center" vertical="center"/>
    </xf>
    <xf numFmtId="9" fontId="1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27" fillId="0" borderId="0" xfId="0" applyFont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9" fontId="10" fillId="11" borderId="0" xfId="3" applyFont="1" applyFill="1" applyAlignment="1">
      <alignment horizontal="center" vertical="center"/>
    </xf>
    <xf numFmtId="0" fontId="10" fillId="11" borderId="0" xfId="0" applyFont="1" applyFill="1" applyAlignment="1">
      <alignment horizontal="center" vertical="center"/>
    </xf>
    <xf numFmtId="0" fontId="10" fillId="11" borderId="0" xfId="7" applyFont="1" applyFill="1" applyAlignment="1">
      <alignment horizontal="center" vertical="center"/>
    </xf>
    <xf numFmtId="0" fontId="10" fillId="11" borderId="0" xfId="7" applyFont="1" applyFill="1" applyAlignment="1">
      <alignment vertical="center"/>
    </xf>
    <xf numFmtId="0" fontId="11" fillId="11" borderId="0" xfId="7" applyFont="1" applyFill="1" applyAlignment="1">
      <alignment vertical="center"/>
    </xf>
    <xf numFmtId="9" fontId="9" fillId="0" borderId="0" xfId="0" applyNumberFormat="1" applyFont="1" applyAlignment="1">
      <alignment vertical="center"/>
    </xf>
    <xf numFmtId="9" fontId="10" fillId="5" borderId="0" xfId="3" applyFont="1" applyFill="1" applyAlignment="1">
      <alignment horizontal="center" vertical="center"/>
    </xf>
    <xf numFmtId="9" fontId="10" fillId="0" borderId="0" xfId="0" applyNumberFormat="1" applyFont="1" applyAlignment="1">
      <alignment vertical="center"/>
    </xf>
    <xf numFmtId="9" fontId="10" fillId="12" borderId="0" xfId="3" applyFont="1" applyFill="1" applyAlignment="1">
      <alignment horizontal="center" vertical="center"/>
    </xf>
    <xf numFmtId="0" fontId="10" fillId="12" borderId="0" xfId="0" applyFont="1" applyFill="1" applyAlignment="1">
      <alignment horizontal="center" vertical="center"/>
    </xf>
    <xf numFmtId="0" fontId="10" fillId="12" borderId="0" xfId="7" applyFont="1" applyFill="1" applyAlignment="1">
      <alignment horizontal="center" vertical="center"/>
    </xf>
    <xf numFmtId="0" fontId="10" fillId="12" borderId="0" xfId="7" applyFont="1" applyFill="1" applyAlignment="1">
      <alignment vertical="center"/>
    </xf>
    <xf numFmtId="0" fontId="11" fillId="12" borderId="0" xfId="7" applyFont="1" applyFill="1" applyAlignment="1">
      <alignment vertical="center"/>
    </xf>
    <xf numFmtId="9" fontId="9" fillId="3" borderId="1" xfId="0" applyNumberFormat="1" applyFont="1" applyFill="1" applyBorder="1" applyAlignment="1">
      <alignment horizontal="center" vertical="center"/>
    </xf>
    <xf numFmtId="9" fontId="10" fillId="11" borderId="0" xfId="0" applyNumberFormat="1" applyFont="1" applyFill="1" applyAlignment="1">
      <alignment horizontal="center" vertical="center"/>
    </xf>
    <xf numFmtId="9" fontId="10" fillId="5" borderId="0" xfId="7" applyNumberFormat="1" applyFont="1" applyFill="1" applyAlignment="1">
      <alignment horizontal="center" vertical="center"/>
    </xf>
    <xf numFmtId="9" fontId="10" fillId="12" borderId="0" xfId="7" applyNumberFormat="1" applyFont="1" applyFill="1" applyAlignment="1">
      <alignment horizontal="center" vertical="center"/>
    </xf>
    <xf numFmtId="9" fontId="10" fillId="8" borderId="0" xfId="7" applyNumberFormat="1" applyFont="1" applyFill="1" applyAlignment="1">
      <alignment horizontal="center" vertical="center"/>
    </xf>
    <xf numFmtId="9" fontId="10" fillId="7" borderId="0" xfId="7" applyNumberFormat="1" applyFont="1" applyFill="1" applyAlignment="1">
      <alignment horizontal="center" vertical="center"/>
    </xf>
    <xf numFmtId="9" fontId="10" fillId="2" borderId="0" xfId="3" applyFont="1" applyFill="1" applyAlignment="1">
      <alignment vertical="center"/>
    </xf>
    <xf numFmtId="0" fontId="10" fillId="2" borderId="0" xfId="7" applyFont="1" applyFill="1" applyAlignment="1">
      <alignment horizontal="center" vertical="center"/>
    </xf>
    <xf numFmtId="9" fontId="10" fillId="8" borderId="0" xfId="3" applyFont="1" applyFill="1" applyAlignment="1">
      <alignment horizontal="center" vertical="center"/>
    </xf>
    <xf numFmtId="9" fontId="10" fillId="0" borderId="0" xfId="3" applyFont="1" applyAlignment="1">
      <alignment vertical="center"/>
    </xf>
    <xf numFmtId="0" fontId="10" fillId="8" borderId="0" xfId="7" applyFont="1" applyFill="1" applyAlignment="1">
      <alignment horizontal="left" vertical="center"/>
    </xf>
    <xf numFmtId="0" fontId="11" fillId="8" borderId="0" xfId="7" applyFont="1" applyFill="1" applyAlignment="1">
      <alignment horizontal="left" vertical="center"/>
    </xf>
    <xf numFmtId="2" fontId="10" fillId="0" borderId="0" xfId="0" applyNumberFormat="1" applyFont="1" applyAlignment="1">
      <alignment vertical="center"/>
    </xf>
    <xf numFmtId="9" fontId="10" fillId="7" borderId="0" xfId="3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3" borderId="1" xfId="0" applyFont="1" applyFill="1" applyBorder="1" applyAlignment="1">
      <alignment vertical="center"/>
    </xf>
    <xf numFmtId="165" fontId="29" fillId="0" borderId="0" xfId="0" applyNumberFormat="1" applyFont="1" applyAlignment="1">
      <alignment horizontal="left" vertical="center"/>
    </xf>
    <xf numFmtId="9" fontId="9" fillId="0" borderId="0" xfId="3" applyFont="1" applyAlignment="1">
      <alignment horizontal="center" vertical="center"/>
    </xf>
    <xf numFmtId="165" fontId="9" fillId="3" borderId="1" xfId="3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 wrapText="1"/>
    </xf>
    <xf numFmtId="3" fontId="9" fillId="3" borderId="1" xfId="3" applyNumberFormat="1" applyFont="1" applyFill="1" applyBorder="1" applyAlignment="1">
      <alignment horizontal="center" vertical="center"/>
    </xf>
    <xf numFmtId="3" fontId="3" fillId="0" borderId="0" xfId="3" applyNumberFormat="1" applyFont="1" applyAlignment="1">
      <alignment horizontal="center" vertical="center"/>
    </xf>
    <xf numFmtId="9" fontId="9" fillId="0" borderId="0" xfId="3" applyFont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" fillId="9" borderId="0" xfId="0" applyFont="1" applyFill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3" fontId="9" fillId="3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18" fillId="0" borderId="0" xfId="0" applyFont="1" applyAlignment="1">
      <alignment vertical="center"/>
    </xf>
    <xf numFmtId="9" fontId="11" fillId="0" borderId="0" xfId="3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9" fillId="3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9" fontId="9" fillId="3" borderId="1" xfId="3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9" fillId="1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6" borderId="0" xfId="0" applyFont="1" applyFill="1" applyAlignment="1">
      <alignment horizontal="justify" vertical="center" wrapText="1"/>
    </xf>
    <xf numFmtId="0" fontId="13" fillId="4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 wrapText="1" shrinkToFit="1"/>
    </xf>
    <xf numFmtId="0" fontId="23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9" fontId="10" fillId="0" borderId="0" xfId="3" applyFont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9" fontId="10" fillId="0" borderId="3" xfId="3" applyFont="1" applyBorder="1" applyAlignment="1">
      <alignment horizontal="center" vertical="center" wrapText="1"/>
    </xf>
    <xf numFmtId="0" fontId="25" fillId="0" borderId="0" xfId="0" applyFont="1" applyAlignment="1">
      <alignment horizontal="left" vertical="top" wrapText="1"/>
    </xf>
    <xf numFmtId="9" fontId="10" fillId="0" borderId="0" xfId="3" applyFont="1" applyAlignment="1">
      <alignment horizontal="center" vertical="center"/>
    </xf>
    <xf numFmtId="9" fontId="9" fillId="3" borderId="1" xfId="3" applyFont="1" applyFill="1" applyBorder="1" applyAlignment="1">
      <alignment horizontal="center" vertical="center"/>
    </xf>
  </cellXfs>
  <cellStyles count="17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Normal_Tentativa" xfId="16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en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60114219390918"/>
          <c:y val="2.96957846712114E-3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2459541803505721E-2"/>
          <c:y val="0.15537643408057891"/>
          <c:w val="0.93754045819649423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585-4556-9198-4B89741ACCD6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585-4556-9198-4B89741ACCD6}"/>
              </c:ext>
            </c:extLst>
          </c:dPt>
          <c:dPt>
            <c:idx val="11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585-4556-9198-4B89741ACCD6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Tentativa!$I$34:$I$45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Tentativa!$K$34:$K$45</c:f>
              <c:numCache>
                <c:formatCode>#,##0</c:formatCode>
                <c:ptCount val="12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404</c:v>
                </c:pt>
                <c:pt idx="11">
                  <c:v>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585-4556-9198-4B89741ACC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28713440"/>
        <c:axId val="28701472"/>
        <c:axId val="0"/>
      </c:bar3DChart>
      <c:catAx>
        <c:axId val="287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8701472"/>
        <c:crosses val="autoZero"/>
        <c:auto val="1"/>
        <c:lblAlgn val="ctr"/>
        <c:lblOffset val="100"/>
        <c:noMultiLvlLbl val="0"/>
      </c:catAx>
      <c:valAx>
        <c:axId val="2870147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871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129770702403135"/>
          <c:w val="1"/>
          <c:h val="0.86870229297596868"/>
        </c:manualLayout>
      </c:layout>
      <c:pie3DChart>
        <c:varyColors val="1"/>
        <c:ser>
          <c:idx val="0"/>
          <c:order val="0"/>
          <c:spPr>
            <a:solidFill>
              <a:srgbClr val="FFFF00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DEA-44D0-AA2F-82E6A9B6A3DC}"/>
              </c:ext>
            </c:extLst>
          </c:dPt>
          <c:dPt>
            <c:idx val="1"/>
            <c:bubble3D val="0"/>
            <c:explosion val="5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DEA-44D0-AA2F-82E6A9B6A3DC}"/>
              </c:ext>
            </c:extLst>
          </c:dPt>
          <c:dPt>
            <c:idx val="2"/>
            <c:bubble3D val="0"/>
            <c:explosion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DEA-44D0-AA2F-82E6A9B6A3DC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DEA-44D0-AA2F-82E6A9B6A3DC}"/>
              </c:ext>
            </c:extLst>
          </c:dPt>
          <c:dLbls>
            <c:dLbl>
              <c:idx val="0"/>
              <c:layout>
                <c:manualLayout>
                  <c:x val="-0.14607427818971455"/>
                  <c:y val="0.22444527643468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DEA-44D0-AA2F-82E6A9B6A3DC}"/>
                </c:ext>
                <c:ext xmlns:c15="http://schemas.microsoft.com/office/drawing/2012/chart" uri="{CE6537A1-D6FC-4f65-9D91-7224C49458BB}">
                  <c15:layout>
                    <c:manualLayout>
                      <c:w val="0.20655274727159428"/>
                      <c:h val="0.1659897605913494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4449507105193452"/>
                  <c:y val="-0.172250437758286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DEA-44D0-AA2F-82E6A9B6A3DC}"/>
                </c:ext>
                <c:ext xmlns:c15="http://schemas.microsoft.com/office/drawing/2012/chart" uri="{CE6537A1-D6FC-4f65-9D91-7224C49458BB}">
                  <c15:layout>
                    <c:manualLayout>
                      <c:w val="0.26159981350097922"/>
                      <c:h val="0.20877179564936296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7073156400645123"/>
                  <c:y val="1.0416379496637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DEA-44D0-AA2F-82E6A9B6A3DC}"/>
                </c:ext>
                <c:ext xmlns:c15="http://schemas.microsoft.com/office/drawing/2012/chart" uri="{CE6537A1-D6FC-4f65-9D91-7224C49458BB}">
                  <c15:layout>
                    <c:manualLayout>
                      <c:w val="0.34284694312478592"/>
                      <c:h val="9.9498078665764322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2645360932139382"/>
                  <c:y val="-3.53359200127347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DEA-44D0-AA2F-82E6A9B6A3DC}"/>
                </c:ext>
                <c:ext xmlns:c15="http://schemas.microsoft.com/office/drawing/2012/chart" uri="{CE6537A1-D6FC-4f65-9D91-7224C49458BB}">
                  <c15:layout>
                    <c:manualLayout>
                      <c:w val="0.21883176403554402"/>
                      <c:h val="6.9706059428410835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Tentativa!$B$96:$B$99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Tentativa!$F$96:$F$99</c:f>
              <c:numCache>
                <c:formatCode>General</c:formatCode>
                <c:ptCount val="4"/>
                <c:pt idx="0">
                  <c:v>14</c:v>
                </c:pt>
                <c:pt idx="1">
                  <c:v>56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DEA-44D0-AA2F-82E6A9B6A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606125833823856E-2"/>
          <c:w val="1"/>
          <c:h val="0.93393874166176138"/>
        </c:manualLayout>
      </c:layout>
      <c:pie3D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4"/>
            <c:spPr>
              <a:solidFill>
                <a:srgbClr val="2D508F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BAE-454F-A41D-69000F82D78C}"/>
              </c:ext>
            </c:extLst>
          </c:dPt>
          <c:dPt>
            <c:idx val="1"/>
            <c:bubble3D val="0"/>
            <c:explosion val="3"/>
            <c:spPr>
              <a:solidFill>
                <a:srgbClr val="DB641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BAE-454F-A41D-69000F82D78C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BAE-454F-A41D-69000F82D78C}"/>
              </c:ext>
            </c:extLst>
          </c:dPt>
          <c:dPt>
            <c:idx val="3"/>
            <c:bubble3D val="0"/>
            <c:explosion val="7"/>
            <c:spPr>
              <a:solidFill>
                <a:schemeClr val="accent4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BAE-454F-A41D-69000F82D78C}"/>
              </c:ext>
            </c:extLst>
          </c:dPt>
          <c:dPt>
            <c:idx val="4"/>
            <c:bubble3D val="0"/>
            <c:explosion val="8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BAE-454F-A41D-69000F82D78C}"/>
              </c:ext>
            </c:extLst>
          </c:dPt>
          <c:dLbls>
            <c:dLbl>
              <c:idx val="0"/>
              <c:layout>
                <c:manualLayout>
                  <c:x val="-0.25040105592519479"/>
                  <c:y val="-8.91187466169673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BAE-454F-A41D-69000F82D78C}"/>
                </c:ext>
                <c:ext xmlns:c15="http://schemas.microsoft.com/office/drawing/2012/chart" uri="{CE6537A1-D6FC-4f65-9D91-7224C49458BB}">
                  <c15:layout>
                    <c:manualLayout>
                      <c:w val="0.19870869334865712"/>
                      <c:h val="0.199420209349558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3812963611734494"/>
                  <c:y val="-0.113038858913926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BAE-454F-A41D-69000F82D78C}"/>
                </c:ext>
                <c:ext xmlns:c15="http://schemas.microsoft.com/office/drawing/2012/chart" uri="{CE6537A1-D6FC-4f65-9D91-7224C49458BB}">
                  <c15:layout>
                    <c:manualLayout>
                      <c:w val="0.24338184852673123"/>
                      <c:h val="0.2023842588574305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9.2798142824705582E-2"/>
                  <c:y val="0.106073362296564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BAE-454F-A41D-69000F82D78C}"/>
                </c:ext>
                <c:ext xmlns:c15="http://schemas.microsoft.com/office/drawing/2012/chart" uri="{CE6537A1-D6FC-4f65-9D91-7224C49458BB}">
                  <c15:layout>
                    <c:manualLayout>
                      <c:w val="0.24718523978551174"/>
                      <c:h val="9.4857080184384157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8.7766886994518234E-2"/>
                  <c:y val="2.004175628908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BAE-454F-A41D-69000F82D78C}"/>
                </c:ext>
                <c:ext xmlns:c15="http://schemas.microsoft.com/office/drawing/2012/chart" uri="{CE6537A1-D6FC-4f65-9D91-7224C49458BB}">
                  <c15:layout>
                    <c:manualLayout>
                      <c:w val="0.2607659908028267"/>
                      <c:h val="9.6676619160865868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2250471597376120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BAE-454F-A41D-69000F82D78C}"/>
                </c:ext>
                <c:ext xmlns:c15="http://schemas.microsoft.com/office/drawing/2012/chart" uri="{CE6537A1-D6FC-4f65-9D91-7224C49458BB}">
                  <c15:layout>
                    <c:manualLayout>
                      <c:w val="0.27869392233551693"/>
                      <c:h val="8.6170872542320462E-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CBAE-454F-A41D-69000F82D78C}"/>
                </c:ex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Tentativa!$K$115:$K$119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Tentativa!$L$115:$L$119</c:f>
              <c:numCache>
                <c:formatCode>General</c:formatCode>
                <c:ptCount val="5"/>
                <c:pt idx="0">
                  <c:v>75</c:v>
                </c:pt>
                <c:pt idx="1">
                  <c:v>44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CBAE-454F-A41D-69000F82D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46679100130621E-2"/>
          <c:y val="0.16092309775512376"/>
          <c:w val="0.96864293745590346"/>
          <c:h val="0.8390769022448763"/>
        </c:manualLayout>
      </c:layout>
      <c:pie3DChart>
        <c:varyColors val="1"/>
        <c:ser>
          <c:idx val="0"/>
          <c:order val="0"/>
          <c:tx>
            <c:strRef>
              <c:f>Tentativa!$L$140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rgbClr val="3054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F4B-4C13-B81A-7490A892A19F}"/>
              </c:ext>
            </c:extLst>
          </c:dPt>
          <c:dPt>
            <c:idx val="1"/>
            <c:bubble3D val="0"/>
            <c:explosion val="5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F4B-4C13-B81A-7490A892A19F}"/>
              </c:ext>
            </c:extLst>
          </c:dPt>
          <c:dPt>
            <c:idx val="2"/>
            <c:bubble3D val="0"/>
            <c:explosion val="3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F4B-4C13-B81A-7490A892A19F}"/>
              </c:ext>
            </c:extLst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F4B-4C13-B81A-7490A892A19F}"/>
              </c:ext>
            </c:extLst>
          </c:dPt>
          <c:dLbls>
            <c:dLbl>
              <c:idx val="0"/>
              <c:layout>
                <c:manualLayout>
                  <c:x val="-0.22258924374118566"/>
                  <c:y val="-5.02545450583117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F4B-4C13-B81A-7490A892A19F}"/>
                </c:ext>
                <c:ext xmlns:c15="http://schemas.microsoft.com/office/drawing/2012/chart" uri="{CE6537A1-D6FC-4f65-9D91-7224C49458BB}">
                  <c15:layout>
                    <c:manualLayout>
                      <c:w val="0.15752778671756359"/>
                      <c:h val="0.27351982264250135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2230138917407949"/>
                  <c:y val="-1.733349012080056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F4B-4C13-B81A-7490A892A19F}"/>
                </c:ext>
                <c:ext xmlns:c15="http://schemas.microsoft.com/office/drawing/2012/chart" uri="{CE6537A1-D6FC-4f65-9D91-7224C49458BB}">
                  <c15:layout>
                    <c:manualLayout>
                      <c:w val="0.18073913168824277"/>
                      <c:h val="0.271992960908616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9.404519066651057E-2"/>
                  <c:y val="2.896996536298493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F4B-4C13-B81A-7490A892A19F}"/>
                </c:ext>
                <c:ext xmlns:c15="http://schemas.microsoft.com/office/drawing/2012/chart" uri="{CE6537A1-D6FC-4f65-9D91-7224C49458BB}">
                  <c15:layout>
                    <c:manualLayout>
                      <c:w val="0.27498568817098645"/>
                      <c:h val="0.15970165584818008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21849706085336737"/>
                  <c:y val="3.799651949983586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F4B-4C13-B81A-7490A892A19F}"/>
                </c:ext>
                <c:ext xmlns:c15="http://schemas.microsoft.com/office/drawing/2012/chart" uri="{CE6537A1-D6FC-4f65-9D91-7224C49458BB}">
                  <c15:layout>
                    <c:manualLayout>
                      <c:w val="0.16505466147891057"/>
                      <c:h val="0.1907414881885009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Tentativa!$K$141:$K$144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Tentativa!$L$141:$L$144</c:f>
              <c:numCache>
                <c:formatCode>General</c:formatCode>
                <c:ptCount val="4"/>
                <c:pt idx="0">
                  <c:v>63</c:v>
                </c:pt>
                <c:pt idx="1">
                  <c:v>57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F4B-4C13-B81A-7490A892A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microsoft.com/office/2007/relationships/hdphoto" Target="../media/hdphoto4.wdp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microsoft.com/office/2007/relationships/hdphoto" Target="../media/hdphoto2.wdp"/><Relationship Id="rId11" Type="http://schemas.openxmlformats.org/officeDocument/2006/relationships/image" Target="../media/image5.png"/><Relationship Id="rId5" Type="http://schemas.openxmlformats.org/officeDocument/2006/relationships/image" Target="../media/image3.png"/><Relationship Id="rId10" Type="http://schemas.openxmlformats.org/officeDocument/2006/relationships/chart" Target="../charts/chart3.xml"/><Relationship Id="rId4" Type="http://schemas.microsoft.com/office/2007/relationships/hdphoto" Target="../media/hdphoto1.wdp"/><Relationship Id="rId9" Type="http://schemas.openxmlformats.org/officeDocument/2006/relationships/chart" Target="../charts/chart2.xml"/><Relationship Id="rId1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149225</xdr:colOff>
      <xdr:row>31</xdr:row>
      <xdr:rowOff>152400</xdr:rowOff>
    </xdr:from>
    <xdr:to>
      <xdr:col>18</xdr:col>
      <xdr:colOff>104775</xdr:colOff>
      <xdr:row>45</xdr:row>
      <xdr:rowOff>165100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2DF5DE6-4299-4206-9A9A-AAD479A334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425451</xdr:colOff>
      <xdr:row>110</xdr:row>
      <xdr:rowOff>58208</xdr:rowOff>
    </xdr:from>
    <xdr:to>
      <xdr:col>17</xdr:col>
      <xdr:colOff>365126</xdr:colOff>
      <xdr:row>134</xdr:row>
      <xdr:rowOff>10583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xmlns="" id="{E4BF1EEE-D5B5-4A24-8F42-05A26176CE82}"/>
            </a:ext>
          </a:extLst>
        </xdr:cNvPr>
        <xdr:cNvSpPr/>
      </xdr:nvSpPr>
      <xdr:spPr>
        <a:xfrm>
          <a:off x="6704331" y="20175008"/>
          <a:ext cx="7003415" cy="434149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17994</xdr:colOff>
      <xdr:row>0</xdr:row>
      <xdr:rowOff>53976</xdr:rowOff>
    </xdr:from>
    <xdr:ext cx="2352674" cy="48128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xmlns="" id="{B0F8A578-5542-46B8-BC2E-270CE069F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854" y="539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194734</xdr:colOff>
      <xdr:row>81</xdr:row>
      <xdr:rowOff>249780</xdr:rowOff>
    </xdr:from>
    <xdr:to>
      <xdr:col>10</xdr:col>
      <xdr:colOff>80434</xdr:colOff>
      <xdr:row>93</xdr:row>
      <xdr:rowOff>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xmlns="" id="{52A27FD8-9BE4-40D4-9A5C-D37E28314633}"/>
            </a:ext>
          </a:extLst>
        </xdr:cNvPr>
        <xdr:cNvGrpSpPr/>
      </xdr:nvGrpSpPr>
      <xdr:grpSpPr>
        <a:xfrm>
          <a:off x="2792461" y="14545939"/>
          <a:ext cx="1937905" cy="2105493"/>
          <a:chOff x="2762250" y="15849600"/>
          <a:chExt cx="1952625" cy="2099918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xmlns="" id="{11D1BCEE-5BD8-4526-985F-9B62261377A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7" name="Rectángulo redondeado 7">
            <a:extLst>
              <a:ext uri="{FF2B5EF4-FFF2-40B4-BE49-F238E27FC236}">
                <a16:creationId xmlns:a16="http://schemas.microsoft.com/office/drawing/2014/main" xmlns="" id="{D7617552-D1F4-4478-BBBE-81FB3678FBC8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81</xdr:row>
      <xdr:rowOff>157692</xdr:rowOff>
    </xdr:from>
    <xdr:ext cx="683682" cy="944034"/>
    <xdr:pic>
      <xdr:nvPicPr>
        <xdr:cNvPr id="8" name="Imagen 7" descr="Resultado de imagen para silueta de una gestante">
          <a:extLst>
            <a:ext uri="{FF2B5EF4-FFF2-40B4-BE49-F238E27FC236}">
              <a16:creationId xmlns:a16="http://schemas.microsoft.com/office/drawing/2014/main" xmlns="" id="{BBCA30BD-D44E-4677-8EBD-B41723551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7058" y="14970972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541868</xdr:colOff>
      <xdr:row>95</xdr:row>
      <xdr:rowOff>89960</xdr:rowOff>
    </xdr:from>
    <xdr:to>
      <xdr:col>11</xdr:col>
      <xdr:colOff>222250</xdr:colOff>
      <xdr:row>98</xdr:row>
      <xdr:rowOff>74083</xdr:rowOff>
    </xdr:to>
    <xdr:sp macro="" textlink="">
      <xdr:nvSpPr>
        <xdr:cNvPr id="9" name="Flecha a la derecha con bandas 9">
          <a:extLst>
            <a:ext uri="{FF2B5EF4-FFF2-40B4-BE49-F238E27FC236}">
              <a16:creationId xmlns:a16="http://schemas.microsoft.com/office/drawing/2014/main" xmlns="" id="{161DC55F-9315-4372-BE33-A95CDFA2F3BE}"/>
            </a:ext>
          </a:extLst>
        </xdr:cNvPr>
        <xdr:cNvSpPr/>
      </xdr:nvSpPr>
      <xdr:spPr bwMode="auto">
        <a:xfrm>
          <a:off x="6820748" y="17463560"/>
          <a:ext cx="2034962" cy="53276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75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(59%)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13432</xdr:colOff>
      <xdr:row>94</xdr:row>
      <xdr:rowOff>132290</xdr:rowOff>
    </xdr:from>
    <xdr:to>
      <xdr:col>8</xdr:col>
      <xdr:colOff>533643</xdr:colOff>
      <xdr:row>99</xdr:row>
      <xdr:rowOff>26051</xdr:rowOff>
    </xdr:to>
    <xdr:pic>
      <xdr:nvPicPr>
        <xdr:cNvPr id="10" name="58 Imagen" descr="siluetas-de-parejas.jpg">
          <a:extLst>
            <a:ext uri="{FF2B5EF4-FFF2-40B4-BE49-F238E27FC236}">
              <a16:creationId xmlns:a16="http://schemas.microsoft.com/office/drawing/2014/main" xmlns="" id="{EBC744E4-AF13-4E40-AA98-210C1A002F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6292312" y="17323010"/>
          <a:ext cx="520211" cy="808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289982</xdr:colOff>
      <xdr:row>95</xdr:row>
      <xdr:rowOff>138317</xdr:rowOff>
    </xdr:from>
    <xdr:to>
      <xdr:col>18</xdr:col>
      <xdr:colOff>185208</xdr:colOff>
      <xdr:row>98</xdr:row>
      <xdr:rowOff>10584</xdr:rowOff>
    </xdr:to>
    <xdr:sp macro="" textlink="">
      <xdr:nvSpPr>
        <xdr:cNvPr id="11" name="29 CuadroTexto">
          <a:extLst>
            <a:ext uri="{FF2B5EF4-FFF2-40B4-BE49-F238E27FC236}">
              <a16:creationId xmlns:a16="http://schemas.microsoft.com/office/drawing/2014/main" xmlns="" id="{73C8F256-E42C-4577-8734-513D0422E911}"/>
            </a:ext>
          </a:extLst>
        </xdr:cNvPr>
        <xdr:cNvSpPr txBox="1"/>
      </xdr:nvSpPr>
      <xdr:spPr>
        <a:xfrm>
          <a:off x="8923442" y="17511917"/>
          <a:ext cx="5389246" cy="42090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304800</xdr:colOff>
      <xdr:row>98</xdr:row>
      <xdr:rowOff>42333</xdr:rowOff>
    </xdr:from>
    <xdr:to>
      <xdr:col>17</xdr:col>
      <xdr:colOff>423335</xdr:colOff>
      <xdr:row>110</xdr:row>
      <xdr:rowOff>5291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xmlns="" id="{ED8EAC70-B1D1-44C0-BA59-B45C2198F1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42335</xdr:colOff>
      <xdr:row>120</xdr:row>
      <xdr:rowOff>63499</xdr:rowOff>
    </xdr:from>
    <xdr:to>
      <xdr:col>16</xdr:col>
      <xdr:colOff>433917</xdr:colOff>
      <xdr:row>133</xdr:row>
      <xdr:rowOff>121707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xmlns="" id="{730F1584-D050-4624-AA44-137AE64F5A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139</xdr:row>
      <xdr:rowOff>104775</xdr:rowOff>
    </xdr:from>
    <xdr:ext cx="640927" cy="1070822"/>
    <xdr:pic>
      <xdr:nvPicPr>
        <xdr:cNvPr id="14" name="Imagen 13">
          <a:extLst>
            <a:ext uri="{FF2B5EF4-FFF2-40B4-BE49-F238E27FC236}">
              <a16:creationId xmlns:a16="http://schemas.microsoft.com/office/drawing/2014/main" xmlns="" id="{E8275F08-4335-4A47-89F1-600687BC45C1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25525095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9</xdr:col>
      <xdr:colOff>95656</xdr:colOff>
      <xdr:row>145</xdr:row>
      <xdr:rowOff>98097</xdr:rowOff>
    </xdr:from>
    <xdr:to>
      <xdr:col>14</xdr:col>
      <xdr:colOff>351692</xdr:colOff>
      <xdr:row>156</xdr:row>
      <xdr:rowOff>87924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xmlns="" id="{2A3E5C0A-D813-4AE9-8239-E86F9D874E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125186</xdr:colOff>
      <xdr:row>46</xdr:row>
      <xdr:rowOff>136071</xdr:rowOff>
    </xdr:from>
    <xdr:to>
      <xdr:col>18</xdr:col>
      <xdr:colOff>178218</xdr:colOff>
      <xdr:row>53</xdr:row>
      <xdr:rowOff>95250</xdr:rowOff>
    </xdr:to>
    <xdr:sp macro="" textlink="">
      <xdr:nvSpPr>
        <xdr:cNvPr id="16" name="27 Rectángulo">
          <a:extLst>
            <a:ext uri="{FF2B5EF4-FFF2-40B4-BE49-F238E27FC236}">
              <a16:creationId xmlns:a16="http://schemas.microsoft.com/office/drawing/2014/main" xmlns="" id="{0BF8CACF-EE2F-41A7-8BCF-40ABCB92A7BA}"/>
            </a:ext>
          </a:extLst>
        </xdr:cNvPr>
        <xdr:cNvSpPr/>
      </xdr:nvSpPr>
      <xdr:spPr bwMode="auto">
        <a:xfrm>
          <a:off x="6404066" y="8548551"/>
          <a:ext cx="7901632" cy="1239339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u="sng" baseline="0">
              <a:latin typeface="+mn-lt"/>
            </a:rPr>
            <a:t>(Igual o mayores a 4 casos en el presente año) - CEM/AURORA/MIMP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- Marzo, 2020</a:t>
          </a:r>
          <a:r>
            <a:rPr lang="es-PE" sz="1050" b="0" baseline="0">
              <a:latin typeface="+mn-lt"/>
            </a:rPr>
            <a:t>: Lima Metropolitana (49), La Libertad (10)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Lima Provincias (8), Ica (7), Junín (5), Huánuco (4), Piura (4), Calao (4), Madre de Dios (4), Lambayeque (4)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 sz="1050" b="1" baseline="0">
            <a:latin typeface="+mn-lt"/>
          </a:endParaRPr>
        </a:p>
        <a:p>
          <a:r>
            <a:rPr lang="es-PE" sz="105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95 casos desde el año 2009 a marzo 2020) - CEM/AURORA/MIMP</a:t>
          </a:r>
          <a:endParaRPr lang="es-PE" sz="105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Marzo 2020): </a:t>
          </a:r>
          <a:r>
            <a:rPr lang="es-PE" sz="1050" b="0" baseline="0">
              <a:latin typeface="+mn-lt"/>
            </a:rPr>
            <a:t>Lima Metropolitana (654), Arequipa (142),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Junín (102), </a:t>
          </a:r>
          <a:r>
            <a:rPr lang="es-PE" sz="1050" b="0" baseline="0">
              <a:latin typeface="+mn-lt"/>
            </a:rPr>
            <a:t>Cusco (100),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libertad (96)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Huánuco (95)</a:t>
          </a:r>
          <a:r>
            <a:rPr lang="es-PE" sz="1050" b="0" baseline="0">
              <a:latin typeface="+mn-lt"/>
            </a:rPr>
            <a:t>.</a:t>
          </a:r>
        </a:p>
      </xdr:txBody>
    </xdr:sp>
    <xdr:clientData/>
  </xdr:twoCellAnchor>
  <xdr:twoCellAnchor>
    <xdr:from>
      <xdr:col>3</xdr:col>
      <xdr:colOff>619125</xdr:colOff>
      <xdr:row>0</xdr:row>
      <xdr:rowOff>57150</xdr:rowOff>
    </xdr:from>
    <xdr:to>
      <xdr:col>16</xdr:col>
      <xdr:colOff>333375</xdr:colOff>
      <xdr:row>3</xdr:row>
      <xdr:rowOff>38100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xmlns="" id="{28AA35A5-029E-41A3-9721-617F6AA029A6}"/>
            </a:ext>
          </a:extLst>
        </xdr:cNvPr>
        <xdr:cNvSpPr/>
      </xdr:nvSpPr>
      <xdr:spPr>
        <a:xfrm>
          <a:off x="2973705" y="57150"/>
          <a:ext cx="9917430" cy="5295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</xdr:col>
      <xdr:colOff>1</xdr:colOff>
      <xdr:row>16</xdr:row>
      <xdr:rowOff>1</xdr:rowOff>
    </xdr:from>
    <xdr:ext cx="3737186" cy="4309627"/>
    <xdr:pic>
      <xdr:nvPicPr>
        <xdr:cNvPr id="18" name="Imagen 17">
          <a:extLst>
            <a:ext uri="{FF2B5EF4-FFF2-40B4-BE49-F238E27FC236}">
              <a16:creationId xmlns:a16="http://schemas.microsoft.com/office/drawing/2014/main" xmlns="" id="{2074A7D4-44BD-4586-A684-17C234795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1" y="2926081"/>
          <a:ext cx="3737186" cy="4309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U159"/>
  <sheetViews>
    <sheetView showGridLines="0" tabSelected="1" view="pageBreakPreview" topLeftCell="A3" zoomScale="110" zoomScaleNormal="100" zoomScaleSheetLayoutView="110" workbookViewId="0">
      <selection activeCell="B80" sqref="B80"/>
    </sheetView>
  </sheetViews>
  <sheetFormatPr baseColWidth="10" defaultColWidth="11.42578125" defaultRowHeight="15" x14ac:dyDescent="0.25"/>
  <cols>
    <col min="1" max="1" width="0.5703125" style="21" customWidth="1"/>
    <col min="2" max="2" width="14.140625" style="21" customWidth="1"/>
    <col min="3" max="3" width="11.7109375" style="21" customWidth="1"/>
    <col min="4" max="4" width="11.42578125" style="21"/>
    <col min="5" max="5" width="1.140625" style="21" customWidth="1"/>
    <col min="6" max="6" width="9.5703125" style="45" customWidth="1"/>
    <col min="7" max="7" width="1.7109375" style="45" customWidth="1"/>
    <col min="8" max="8" width="7.140625" style="45" customWidth="1"/>
    <col min="9" max="9" width="9.5703125" style="21" customWidth="1"/>
    <col min="10" max="10" width="2.7109375" style="21" customWidth="1"/>
    <col min="11" max="11" width="16.140625" style="21" customWidth="1"/>
    <col min="12" max="12" width="11.7109375" style="21" customWidth="1"/>
    <col min="13" max="13" width="15.42578125" style="21" customWidth="1"/>
    <col min="14" max="14" width="1.140625" style="21" customWidth="1"/>
    <col min="15" max="15" width="10.42578125" style="21" customWidth="1"/>
    <col min="16" max="16" width="1.5703125" style="21" customWidth="1"/>
    <col min="17" max="17" width="7.7109375" style="21" customWidth="1"/>
    <col min="18" max="18" width="7" style="21" customWidth="1"/>
    <col min="19" max="19" width="2.85546875" style="21" customWidth="1"/>
    <col min="20" max="20" width="0.5703125" style="21" customWidth="1"/>
    <col min="21" max="16384" width="11.42578125" style="21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113" t="s">
        <v>161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</row>
    <row r="6" spans="2:19" ht="21" customHeight="1" x14ac:dyDescent="0.25"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</row>
    <row r="7" spans="2:19" ht="6" customHeight="1" x14ac:dyDescent="0.25"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</row>
    <row r="8" spans="2:19" ht="23.25" x14ac:dyDescent="0.25">
      <c r="B8" s="114" t="s">
        <v>162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</row>
    <row r="9" spans="2:19" ht="6.75" customHeight="1" x14ac:dyDescent="0.25"/>
    <row r="10" spans="2:19" x14ac:dyDescent="0.25">
      <c r="B10" s="115" t="s">
        <v>160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</row>
    <row r="11" spans="2:19" ht="30.75" customHeight="1" x14ac:dyDescent="0.25"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</row>
    <row r="12" spans="2:19" ht="8.25" customHeight="1" x14ac:dyDescent="0.25"/>
    <row r="13" spans="2:19" s="103" customFormat="1" ht="17.25" customHeight="1" x14ac:dyDescent="0.25">
      <c r="B13" s="116" t="s">
        <v>159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</row>
    <row r="14" spans="2:19" ht="3" customHeight="1" x14ac:dyDescent="0.25"/>
    <row r="15" spans="2:19" ht="15" customHeight="1" x14ac:dyDescent="0.2">
      <c r="B15" s="18" t="s">
        <v>158</v>
      </c>
      <c r="C15" s="16"/>
      <c r="D15" s="16"/>
      <c r="E15" s="16"/>
      <c r="F15" s="1"/>
      <c r="G15" s="1"/>
      <c r="H15" s="1"/>
      <c r="I15" s="106" t="s">
        <v>157</v>
      </c>
      <c r="J15" s="106"/>
      <c r="K15" s="106"/>
      <c r="L15" s="106"/>
      <c r="M15" s="106"/>
      <c r="N15" s="37"/>
      <c r="O15" s="16"/>
      <c r="P15" s="109"/>
      <c r="Q15" s="109"/>
      <c r="R15" s="109"/>
      <c r="S15" s="109"/>
    </row>
    <row r="16" spans="2:19" x14ac:dyDescent="0.25">
      <c r="B16" s="102" t="s">
        <v>85</v>
      </c>
      <c r="C16" s="16"/>
      <c r="D16" s="16"/>
      <c r="E16" s="16"/>
      <c r="F16" s="1"/>
      <c r="G16" s="1"/>
      <c r="H16" s="1"/>
      <c r="I16" s="106"/>
      <c r="J16" s="106"/>
      <c r="K16" s="106"/>
      <c r="L16" s="106"/>
      <c r="M16" s="106"/>
      <c r="N16" s="37"/>
      <c r="O16" s="16"/>
      <c r="P16" s="109"/>
      <c r="Q16" s="109"/>
      <c r="R16" s="109"/>
      <c r="S16" s="109"/>
    </row>
    <row r="17" spans="2:19" x14ac:dyDescent="0.25">
      <c r="C17" s="16"/>
      <c r="D17" s="16"/>
      <c r="E17" s="16"/>
      <c r="F17" s="1"/>
      <c r="G17" s="1"/>
      <c r="H17" s="1"/>
      <c r="I17" s="35" t="s">
        <v>84</v>
      </c>
      <c r="J17" s="35"/>
      <c r="K17" s="35">
        <v>2020</v>
      </c>
      <c r="L17" s="35">
        <v>2019</v>
      </c>
      <c r="M17" s="35" t="s">
        <v>156</v>
      </c>
      <c r="N17" s="37"/>
      <c r="O17" s="28"/>
      <c r="P17" s="28"/>
      <c r="Q17" s="28"/>
      <c r="R17" s="28"/>
      <c r="S17" s="16"/>
    </row>
    <row r="18" spans="2:19" ht="18" customHeight="1" x14ac:dyDescent="0.25">
      <c r="C18" s="16"/>
      <c r="D18" s="16"/>
      <c r="E18" s="16"/>
      <c r="F18" s="1"/>
      <c r="G18" s="1"/>
      <c r="H18" s="1"/>
      <c r="I18" s="42" t="s">
        <v>2</v>
      </c>
      <c r="J18" s="1"/>
      <c r="K18" s="1">
        <v>69</v>
      </c>
      <c r="L18" s="1">
        <v>41</v>
      </c>
      <c r="M18" s="40">
        <f>K18/L18-1</f>
        <v>0.68292682926829262</v>
      </c>
      <c r="N18" s="28"/>
      <c r="O18" s="40"/>
      <c r="P18" s="40"/>
      <c r="Q18" s="1"/>
      <c r="R18" s="1"/>
      <c r="S18" s="28"/>
    </row>
    <row r="19" spans="2:19" ht="18" customHeight="1" x14ac:dyDescent="0.25">
      <c r="B19" s="16"/>
      <c r="C19" s="16"/>
      <c r="D19" s="16"/>
      <c r="E19" s="16"/>
      <c r="F19" s="1"/>
      <c r="G19" s="1"/>
      <c r="H19" s="1"/>
      <c r="I19" s="42" t="s">
        <v>3</v>
      </c>
      <c r="J19" s="1"/>
      <c r="K19" s="1">
        <v>51</v>
      </c>
      <c r="L19" s="1">
        <v>27</v>
      </c>
      <c r="M19" s="40">
        <f>K19/L19-1</f>
        <v>0.88888888888888884</v>
      </c>
      <c r="N19" s="28"/>
      <c r="O19" s="40"/>
      <c r="P19" s="40"/>
      <c r="Q19" s="1"/>
      <c r="R19" s="1"/>
      <c r="S19" s="28"/>
    </row>
    <row r="20" spans="2:19" ht="18" customHeight="1" thickBot="1" x14ac:dyDescent="0.3">
      <c r="B20" s="16"/>
      <c r="C20" s="16"/>
      <c r="D20" s="16"/>
      <c r="E20" s="16"/>
      <c r="F20" s="1"/>
      <c r="G20" s="1"/>
      <c r="H20" s="1"/>
      <c r="I20" s="42" t="s">
        <v>4</v>
      </c>
      <c r="J20" s="1"/>
      <c r="K20" s="1">
        <v>8</v>
      </c>
      <c r="L20" s="1">
        <v>37</v>
      </c>
      <c r="M20" s="40">
        <f>K20/L20-1</f>
        <v>-0.78378378378378377</v>
      </c>
      <c r="N20" s="28"/>
      <c r="O20" s="40"/>
      <c r="P20" s="40"/>
      <c r="Q20" s="1"/>
      <c r="R20" s="1"/>
      <c r="S20" s="28"/>
    </row>
    <row r="21" spans="2:19" ht="15" hidden="1" customHeight="1" x14ac:dyDescent="0.25">
      <c r="B21" s="16"/>
      <c r="C21" s="16"/>
      <c r="D21" s="16"/>
      <c r="E21" s="16"/>
      <c r="F21" s="1"/>
      <c r="G21" s="1"/>
      <c r="H21" s="1"/>
      <c r="I21" s="42" t="s">
        <v>5</v>
      </c>
      <c r="J21" s="1"/>
      <c r="K21" s="1"/>
      <c r="L21" s="1"/>
      <c r="M21" s="40"/>
      <c r="N21" s="28"/>
      <c r="O21" s="40"/>
      <c r="P21" s="40"/>
      <c r="Q21" s="1"/>
      <c r="R21" s="1"/>
      <c r="S21" s="28"/>
    </row>
    <row r="22" spans="2:19" ht="15" hidden="1" customHeight="1" x14ac:dyDescent="0.25">
      <c r="B22" s="16"/>
      <c r="C22" s="16"/>
      <c r="D22" s="16"/>
      <c r="E22" s="16"/>
      <c r="F22" s="1"/>
      <c r="G22" s="1"/>
      <c r="H22" s="1"/>
      <c r="I22" s="42" t="s">
        <v>6</v>
      </c>
      <c r="J22" s="1"/>
      <c r="K22" s="1"/>
      <c r="L22" s="1"/>
      <c r="M22" s="40"/>
      <c r="N22" s="28"/>
      <c r="O22" s="40"/>
      <c r="P22" s="40"/>
      <c r="Q22" s="1"/>
      <c r="R22" s="1"/>
      <c r="S22" s="28"/>
    </row>
    <row r="23" spans="2:19" ht="15" hidden="1" customHeight="1" x14ac:dyDescent="0.25">
      <c r="B23" s="16"/>
      <c r="C23" s="16"/>
      <c r="D23" s="16"/>
      <c r="E23" s="16"/>
      <c r="F23" s="1"/>
      <c r="G23" s="1"/>
      <c r="H23" s="1"/>
      <c r="I23" s="42" t="s">
        <v>7</v>
      </c>
      <c r="J23" s="1"/>
      <c r="K23" s="1"/>
      <c r="L23" s="1"/>
      <c r="M23" s="40"/>
      <c r="N23" s="28"/>
      <c r="O23" s="40"/>
      <c r="P23" s="40"/>
      <c r="Q23" s="1"/>
      <c r="R23" s="1"/>
      <c r="S23" s="28"/>
    </row>
    <row r="24" spans="2:19" ht="15" hidden="1" customHeight="1" x14ac:dyDescent="0.25">
      <c r="B24" s="16"/>
      <c r="C24" s="16"/>
      <c r="D24" s="16"/>
      <c r="E24" s="16"/>
      <c r="F24" s="1"/>
      <c r="G24" s="1"/>
      <c r="H24" s="1"/>
      <c r="I24" s="42" t="s">
        <v>8</v>
      </c>
      <c r="J24" s="1"/>
      <c r="K24" s="1"/>
      <c r="L24" s="1"/>
      <c r="M24" s="40"/>
      <c r="N24" s="28"/>
      <c r="O24" s="40"/>
      <c r="P24" s="40"/>
      <c r="Q24" s="1"/>
      <c r="R24" s="1"/>
      <c r="S24" s="28"/>
    </row>
    <row r="25" spans="2:19" ht="15" hidden="1" customHeight="1" x14ac:dyDescent="0.25">
      <c r="B25" s="16"/>
      <c r="C25" s="16"/>
      <c r="D25" s="16"/>
      <c r="E25" s="16"/>
      <c r="F25" s="1"/>
      <c r="G25" s="1"/>
      <c r="H25" s="1"/>
      <c r="I25" s="42" t="s">
        <v>9</v>
      </c>
      <c r="J25" s="1"/>
      <c r="K25" s="1"/>
      <c r="L25" s="1"/>
      <c r="M25" s="40"/>
      <c r="N25" s="28"/>
      <c r="O25" s="40"/>
      <c r="P25" s="40"/>
      <c r="Q25" s="1"/>
      <c r="R25" s="1"/>
      <c r="S25" s="28"/>
    </row>
    <row r="26" spans="2:19" ht="15" hidden="1" customHeight="1" x14ac:dyDescent="0.25">
      <c r="B26" s="16"/>
      <c r="C26" s="16"/>
      <c r="D26" s="16"/>
      <c r="E26" s="16"/>
      <c r="F26" s="1"/>
      <c r="G26" s="1"/>
      <c r="H26" s="1"/>
      <c r="I26" s="42" t="s">
        <v>10</v>
      </c>
      <c r="J26" s="1"/>
      <c r="K26" s="1"/>
      <c r="L26" s="1"/>
      <c r="M26" s="40"/>
      <c r="N26" s="28"/>
      <c r="O26" s="40"/>
      <c r="P26" s="40"/>
      <c r="Q26" s="1"/>
      <c r="R26" s="1"/>
      <c r="S26" s="28"/>
    </row>
    <row r="27" spans="2:19" ht="15" hidden="1" customHeight="1" x14ac:dyDescent="0.25">
      <c r="B27" s="16"/>
      <c r="C27" s="16"/>
      <c r="D27" s="16"/>
      <c r="E27" s="16"/>
      <c r="F27" s="1"/>
      <c r="G27" s="1"/>
      <c r="H27" s="1"/>
      <c r="I27" s="42" t="s">
        <v>11</v>
      </c>
      <c r="J27" s="1"/>
      <c r="K27" s="1"/>
      <c r="L27" s="1"/>
      <c r="M27" s="40"/>
      <c r="N27" s="28"/>
      <c r="O27" s="40"/>
      <c r="P27" s="40"/>
      <c r="Q27" s="1"/>
      <c r="R27" s="1"/>
      <c r="S27" s="28"/>
    </row>
    <row r="28" spans="2:19" ht="15" hidden="1" customHeight="1" x14ac:dyDescent="0.25">
      <c r="B28" s="16"/>
      <c r="C28" s="16"/>
      <c r="D28" s="16"/>
      <c r="E28" s="16"/>
      <c r="F28" s="1"/>
      <c r="G28" s="1"/>
      <c r="H28" s="1"/>
      <c r="I28" s="42" t="s">
        <v>12</v>
      </c>
      <c r="J28" s="1"/>
      <c r="K28" s="1"/>
      <c r="L28" s="1"/>
      <c r="M28" s="40"/>
      <c r="N28" s="28"/>
      <c r="O28" s="40"/>
      <c r="P28" s="40"/>
      <c r="Q28" s="1"/>
      <c r="R28" s="1"/>
      <c r="S28" s="28"/>
    </row>
    <row r="29" spans="2:19" ht="15" hidden="1" customHeight="1" thickBot="1" x14ac:dyDescent="0.3">
      <c r="B29" s="16"/>
      <c r="C29" s="16"/>
      <c r="D29" s="16"/>
      <c r="E29" s="16"/>
      <c r="F29" s="1"/>
      <c r="G29" s="1"/>
      <c r="H29" s="1"/>
      <c r="I29" s="42" t="s">
        <v>13</v>
      </c>
      <c r="J29" s="1"/>
      <c r="K29" s="1"/>
      <c r="L29" s="1"/>
      <c r="M29" s="40"/>
      <c r="N29" s="28"/>
      <c r="O29" s="40"/>
      <c r="P29" s="40"/>
      <c r="Q29" s="1"/>
      <c r="R29" s="1"/>
      <c r="S29" s="28"/>
    </row>
    <row r="30" spans="2:19" x14ac:dyDescent="0.25">
      <c r="B30" s="16"/>
      <c r="C30" s="16"/>
      <c r="D30" s="16"/>
      <c r="E30" s="16"/>
      <c r="F30" s="1"/>
      <c r="G30" s="1"/>
      <c r="H30" s="1"/>
      <c r="I30" s="41" t="s">
        <v>0</v>
      </c>
      <c r="J30" s="41"/>
      <c r="K30" s="41">
        <f>SUM(K18:K29)</f>
        <v>128</v>
      </c>
      <c r="L30" s="41">
        <f>SUM(L18:L29)</f>
        <v>105</v>
      </c>
      <c r="M30" s="29">
        <f>K30/L30-1</f>
        <v>0.21904761904761916</v>
      </c>
      <c r="N30" s="28"/>
      <c r="O30" s="40"/>
      <c r="P30" s="40"/>
      <c r="Q30" s="1"/>
      <c r="R30" s="1"/>
      <c r="S30" s="28"/>
    </row>
    <row r="31" spans="2:19" x14ac:dyDescent="0.25">
      <c r="B31" s="16"/>
      <c r="C31" s="16"/>
      <c r="D31" s="16"/>
      <c r="E31" s="16"/>
      <c r="F31" s="1"/>
      <c r="G31" s="1"/>
      <c r="H31" s="1"/>
      <c r="N31" s="16"/>
      <c r="O31" s="16"/>
      <c r="P31" s="16"/>
      <c r="Q31" s="16"/>
      <c r="R31" s="16"/>
      <c r="S31" s="16"/>
    </row>
    <row r="32" spans="2:19" ht="26.25" customHeight="1" x14ac:dyDescent="0.25">
      <c r="B32" s="16"/>
      <c r="C32" s="16"/>
      <c r="D32" s="16"/>
      <c r="E32" s="16"/>
      <c r="F32" s="1"/>
      <c r="G32" s="1"/>
      <c r="H32" s="1"/>
      <c r="I32" s="117" t="s">
        <v>155</v>
      </c>
      <c r="J32" s="117"/>
      <c r="K32" s="117"/>
      <c r="L32" s="16"/>
      <c r="M32" s="16"/>
      <c r="N32" s="16"/>
      <c r="O32" s="16"/>
      <c r="P32" s="16"/>
      <c r="Q32" s="16"/>
      <c r="R32" s="16"/>
      <c r="S32" s="16"/>
    </row>
    <row r="33" spans="2:19" x14ac:dyDescent="0.25">
      <c r="B33" s="16"/>
      <c r="C33" s="16"/>
      <c r="D33" s="16"/>
      <c r="E33" s="16"/>
      <c r="F33" s="1"/>
      <c r="G33" s="1"/>
      <c r="H33" s="1"/>
      <c r="I33" s="35" t="s">
        <v>83</v>
      </c>
      <c r="J33" s="118" t="s">
        <v>154</v>
      </c>
      <c r="K33" s="118"/>
      <c r="L33" s="1"/>
      <c r="M33" s="1"/>
      <c r="N33" s="1"/>
      <c r="O33" s="1"/>
      <c r="P33" s="1"/>
      <c r="Q33" s="1"/>
      <c r="R33" s="1"/>
      <c r="S33" s="1"/>
    </row>
    <row r="34" spans="2:19" x14ac:dyDescent="0.25">
      <c r="B34" s="16"/>
      <c r="C34" s="16"/>
      <c r="D34" s="16"/>
      <c r="E34" s="16"/>
      <c r="F34" s="1"/>
      <c r="G34" s="1"/>
      <c r="H34" s="1"/>
      <c r="I34" s="25">
        <v>2009</v>
      </c>
      <c r="J34" s="1"/>
      <c r="K34" s="44">
        <v>64</v>
      </c>
      <c r="L34" s="1"/>
      <c r="M34" s="1"/>
      <c r="N34" s="1"/>
      <c r="O34" s="1"/>
      <c r="P34" s="1"/>
      <c r="Q34" s="1"/>
      <c r="R34" s="1"/>
      <c r="S34" s="1"/>
    </row>
    <row r="35" spans="2:19" x14ac:dyDescent="0.25">
      <c r="B35" s="16"/>
      <c r="C35" s="16"/>
      <c r="D35" s="16"/>
      <c r="E35" s="16"/>
      <c r="F35" s="1"/>
      <c r="G35" s="1"/>
      <c r="H35" s="1"/>
      <c r="I35" s="25">
        <v>2010</v>
      </c>
      <c r="J35" s="1"/>
      <c r="K35" s="44">
        <v>47</v>
      </c>
      <c r="L35" s="1"/>
      <c r="M35" s="1"/>
      <c r="N35" s="1"/>
      <c r="O35" s="1"/>
      <c r="P35" s="1"/>
      <c r="Q35" s="1"/>
      <c r="R35" s="1"/>
      <c r="S35" s="1"/>
    </row>
    <row r="36" spans="2:19" x14ac:dyDescent="0.25">
      <c r="B36" s="16"/>
      <c r="C36" s="16"/>
      <c r="D36" s="16"/>
      <c r="E36" s="16"/>
      <c r="F36" s="1"/>
      <c r="G36" s="1"/>
      <c r="H36" s="1"/>
      <c r="I36" s="25">
        <v>2011</v>
      </c>
      <c r="J36" s="1"/>
      <c r="K36" s="44">
        <v>66</v>
      </c>
      <c r="L36" s="1"/>
      <c r="M36" s="1"/>
      <c r="N36" s="1"/>
      <c r="O36" s="1"/>
      <c r="P36" s="1"/>
      <c r="Q36" s="1"/>
      <c r="R36" s="1"/>
      <c r="S36" s="1"/>
    </row>
    <row r="37" spans="2:19" x14ac:dyDescent="0.25">
      <c r="B37" s="16"/>
      <c r="C37" s="16"/>
      <c r="D37" s="16"/>
      <c r="E37" s="16"/>
      <c r="F37" s="1"/>
      <c r="G37" s="1"/>
      <c r="H37" s="1"/>
      <c r="I37" s="25">
        <v>2012</v>
      </c>
      <c r="J37" s="1"/>
      <c r="K37" s="44">
        <v>91</v>
      </c>
      <c r="L37" s="1"/>
      <c r="M37" s="1"/>
      <c r="N37" s="1"/>
      <c r="O37" s="1"/>
      <c r="P37" s="1"/>
      <c r="Q37" s="1"/>
      <c r="R37" s="1"/>
      <c r="S37" s="1"/>
    </row>
    <row r="38" spans="2:19" x14ac:dyDescent="0.25">
      <c r="B38" s="16"/>
      <c r="C38" s="16"/>
      <c r="D38" s="16"/>
      <c r="E38" s="16"/>
      <c r="F38" s="1"/>
      <c r="G38" s="1"/>
      <c r="H38" s="1"/>
      <c r="I38" s="25">
        <v>2013</v>
      </c>
      <c r="J38" s="1"/>
      <c r="K38" s="44">
        <v>151</v>
      </c>
      <c r="L38" s="16"/>
      <c r="M38" s="16"/>
      <c r="N38" s="16"/>
      <c r="O38" s="16"/>
      <c r="P38" s="16"/>
      <c r="Q38" s="16"/>
      <c r="R38" s="16"/>
      <c r="S38" s="16"/>
    </row>
    <row r="39" spans="2:19" x14ac:dyDescent="0.25">
      <c r="B39" s="16"/>
      <c r="C39" s="16"/>
      <c r="D39" s="16"/>
      <c r="E39" s="16"/>
      <c r="F39" s="1"/>
      <c r="G39" s="1"/>
      <c r="H39" s="1"/>
      <c r="I39" s="25">
        <v>2014</v>
      </c>
      <c r="J39" s="1"/>
      <c r="K39" s="44">
        <v>186</v>
      </c>
      <c r="L39" s="16"/>
      <c r="M39" s="16"/>
      <c r="N39" s="16"/>
      <c r="O39" s="16"/>
      <c r="P39" s="16"/>
      <c r="Q39" s="16"/>
      <c r="R39" s="16"/>
      <c r="S39" s="16"/>
    </row>
    <row r="40" spans="2:19" x14ac:dyDescent="0.25">
      <c r="B40" s="16"/>
      <c r="C40" s="16"/>
      <c r="D40" s="16"/>
      <c r="E40" s="16"/>
      <c r="F40" s="1"/>
      <c r="G40" s="1"/>
      <c r="H40" s="1"/>
      <c r="I40" s="25">
        <v>2015</v>
      </c>
      <c r="J40" s="1"/>
      <c r="K40" s="44">
        <v>198</v>
      </c>
      <c r="L40" s="16"/>
      <c r="M40" s="16"/>
      <c r="N40" s="16"/>
      <c r="O40" s="16"/>
      <c r="P40" s="16"/>
      <c r="Q40" s="16"/>
      <c r="R40" s="16"/>
      <c r="S40" s="16"/>
    </row>
    <row r="41" spans="2:19" x14ac:dyDescent="0.25">
      <c r="B41" s="16"/>
      <c r="C41" s="16"/>
      <c r="D41" s="16"/>
      <c r="E41" s="16"/>
      <c r="F41" s="1"/>
      <c r="G41" s="1"/>
      <c r="H41" s="1"/>
      <c r="I41" s="25">
        <v>2016</v>
      </c>
      <c r="J41" s="1"/>
      <c r="K41" s="44">
        <v>258</v>
      </c>
      <c r="L41" s="16"/>
      <c r="M41" s="16"/>
      <c r="N41" s="16"/>
      <c r="O41" s="16"/>
      <c r="P41" s="16"/>
      <c r="Q41" s="16"/>
      <c r="R41" s="16"/>
      <c r="S41" s="16"/>
    </row>
    <row r="42" spans="2:19" x14ac:dyDescent="0.25">
      <c r="B42" s="16"/>
      <c r="C42" s="16"/>
      <c r="D42" s="16"/>
      <c r="E42" s="16"/>
      <c r="F42" s="1"/>
      <c r="G42" s="1"/>
      <c r="H42" s="1"/>
      <c r="I42" s="25">
        <v>2017</v>
      </c>
      <c r="J42" s="1"/>
      <c r="K42" s="44">
        <v>247</v>
      </c>
      <c r="L42" s="16"/>
      <c r="M42" s="16"/>
      <c r="N42" s="16"/>
      <c r="O42" s="16"/>
      <c r="P42" s="16"/>
      <c r="Q42" s="16"/>
      <c r="R42" s="16"/>
      <c r="S42" s="16"/>
    </row>
    <row r="43" spans="2:19" x14ac:dyDescent="0.25">
      <c r="B43" s="16"/>
      <c r="C43" s="16"/>
      <c r="D43" s="16"/>
      <c r="E43" s="16"/>
      <c r="F43" s="1"/>
      <c r="G43" s="1"/>
      <c r="H43" s="1"/>
      <c r="I43" s="25">
        <v>2018</v>
      </c>
      <c r="J43" s="1"/>
      <c r="K43" s="44">
        <v>304</v>
      </c>
      <c r="L43" s="16"/>
      <c r="M43" s="16"/>
      <c r="N43" s="16"/>
      <c r="O43" s="16"/>
      <c r="P43" s="16"/>
      <c r="Q43" s="16"/>
      <c r="R43" s="16"/>
      <c r="S43" s="16"/>
    </row>
    <row r="44" spans="2:19" x14ac:dyDescent="0.25">
      <c r="B44" s="16"/>
      <c r="C44" s="16"/>
      <c r="D44" s="16"/>
      <c r="E44" s="16"/>
      <c r="F44" s="1"/>
      <c r="G44" s="1"/>
      <c r="H44" s="1"/>
      <c r="I44" s="25">
        <v>2019</v>
      </c>
      <c r="J44" s="1"/>
      <c r="K44" s="44">
        <v>404</v>
      </c>
      <c r="L44" s="16"/>
      <c r="M44" s="16"/>
      <c r="N44" s="16"/>
      <c r="O44" s="16"/>
      <c r="P44" s="16"/>
      <c r="Q44" s="16"/>
      <c r="R44" s="16"/>
      <c r="S44" s="16"/>
    </row>
    <row r="45" spans="2:19" ht="15.75" thickBot="1" x14ac:dyDescent="0.3">
      <c r="B45" s="16"/>
      <c r="C45" s="16"/>
      <c r="D45" s="16"/>
      <c r="E45" s="16"/>
      <c r="F45" s="1"/>
      <c r="G45" s="1"/>
      <c r="H45" s="1"/>
      <c r="I45" s="25">
        <v>2020</v>
      </c>
      <c r="K45" s="44">
        <v>128</v>
      </c>
      <c r="L45" s="16"/>
      <c r="M45" s="16"/>
      <c r="N45" s="16"/>
      <c r="O45" s="16"/>
      <c r="P45" s="16"/>
      <c r="Q45" s="16"/>
      <c r="R45" s="16"/>
      <c r="S45" s="16"/>
    </row>
    <row r="46" spans="2:19" x14ac:dyDescent="0.25">
      <c r="B46" s="16"/>
      <c r="C46" s="16"/>
      <c r="D46" s="16"/>
      <c r="E46" s="16"/>
      <c r="F46" s="1"/>
      <c r="G46" s="1"/>
      <c r="H46" s="1"/>
      <c r="I46" s="41" t="s">
        <v>0</v>
      </c>
      <c r="J46" s="41"/>
      <c r="K46" s="101">
        <f>SUM(K34:K45)</f>
        <v>2144</v>
      </c>
      <c r="L46" s="16"/>
      <c r="M46" s="97"/>
      <c r="N46" s="16"/>
      <c r="O46" s="16"/>
      <c r="P46" s="16"/>
      <c r="Q46" s="16"/>
      <c r="R46" s="16"/>
      <c r="S46" s="16"/>
    </row>
    <row r="47" spans="2:19" ht="22.5" customHeight="1" x14ac:dyDescent="0.25">
      <c r="B47" s="16"/>
      <c r="C47" s="16"/>
      <c r="D47" s="16"/>
      <c r="E47" s="16"/>
      <c r="F47" s="1"/>
      <c r="G47" s="1"/>
      <c r="H47" s="1"/>
      <c r="I47" s="97"/>
      <c r="J47" s="100"/>
      <c r="K47" s="16"/>
      <c r="L47" s="16"/>
      <c r="M47" s="97"/>
      <c r="N47" s="16"/>
      <c r="O47" s="16"/>
      <c r="P47" s="16"/>
      <c r="Q47" s="16"/>
      <c r="R47" s="16"/>
      <c r="S47" s="16"/>
    </row>
    <row r="48" spans="2:19" ht="41.25" customHeight="1" x14ac:dyDescent="0.25">
      <c r="B48" s="106" t="s">
        <v>153</v>
      </c>
      <c r="C48" s="106"/>
      <c r="D48" s="106"/>
      <c r="E48" s="106"/>
      <c r="F48" s="106"/>
      <c r="G48" s="106"/>
      <c r="H48" s="10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</row>
    <row r="49" spans="2:19" ht="24.75" customHeight="1" x14ac:dyDescent="0.25">
      <c r="B49" s="107" t="s">
        <v>80</v>
      </c>
      <c r="C49" s="107"/>
      <c r="D49" s="26" t="s">
        <v>79</v>
      </c>
      <c r="E49" s="26"/>
      <c r="F49" s="35">
        <v>2020</v>
      </c>
      <c r="G49" s="35"/>
      <c r="H49" s="35" t="s">
        <v>0</v>
      </c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</row>
    <row r="50" spans="2:19" x14ac:dyDescent="0.25">
      <c r="B50" s="24" t="s">
        <v>78</v>
      </c>
      <c r="C50" s="99"/>
      <c r="D50" s="23">
        <v>605</v>
      </c>
      <c r="E50" s="99"/>
      <c r="F50" s="98">
        <v>49</v>
      </c>
      <c r="G50" s="23"/>
      <c r="H50" s="22">
        <f t="shared" ref="H50:H75" si="0">D50+F50</f>
        <v>654</v>
      </c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</row>
    <row r="51" spans="2:19" x14ac:dyDescent="0.25">
      <c r="B51" s="24" t="s">
        <v>89</v>
      </c>
      <c r="C51" s="99"/>
      <c r="D51" s="23">
        <v>139</v>
      </c>
      <c r="E51" s="99"/>
      <c r="F51" s="98">
        <v>3</v>
      </c>
      <c r="G51" s="23"/>
      <c r="H51" s="22">
        <f t="shared" si="0"/>
        <v>142</v>
      </c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</row>
    <row r="52" spans="2:19" x14ac:dyDescent="0.25">
      <c r="B52" s="24" t="s">
        <v>86</v>
      </c>
      <c r="C52" s="99"/>
      <c r="D52" s="23">
        <v>97</v>
      </c>
      <c r="E52" s="99"/>
      <c r="F52" s="98">
        <v>5</v>
      </c>
      <c r="G52" s="23"/>
      <c r="H52" s="22">
        <f t="shared" si="0"/>
        <v>102</v>
      </c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</row>
    <row r="53" spans="2:19" x14ac:dyDescent="0.25">
      <c r="B53" s="24" t="s">
        <v>76</v>
      </c>
      <c r="C53" s="99"/>
      <c r="D53" s="23">
        <v>98</v>
      </c>
      <c r="E53" s="99"/>
      <c r="F53" s="98">
        <v>2</v>
      </c>
      <c r="G53" s="23"/>
      <c r="H53" s="22">
        <f t="shared" si="0"/>
        <v>100</v>
      </c>
      <c r="I53" s="16"/>
      <c r="J53" s="16"/>
      <c r="L53" s="2"/>
      <c r="M53" s="2"/>
      <c r="N53" s="2"/>
      <c r="O53" s="2"/>
      <c r="P53" s="2"/>
      <c r="Q53" s="2"/>
      <c r="R53" s="16"/>
      <c r="S53" s="16"/>
    </row>
    <row r="54" spans="2:19" x14ac:dyDescent="0.25">
      <c r="B54" s="24" t="s">
        <v>75</v>
      </c>
      <c r="C54" s="99"/>
      <c r="D54" s="23">
        <v>86</v>
      </c>
      <c r="E54" s="99"/>
      <c r="F54" s="98">
        <v>10</v>
      </c>
      <c r="G54" s="23"/>
      <c r="H54" s="22">
        <f t="shared" si="0"/>
        <v>96</v>
      </c>
      <c r="I54" s="16"/>
      <c r="J54" s="16"/>
      <c r="R54" s="16"/>
      <c r="S54" s="16"/>
    </row>
    <row r="55" spans="2:19" x14ac:dyDescent="0.25">
      <c r="B55" s="24" t="s">
        <v>87</v>
      </c>
      <c r="C55" s="99"/>
      <c r="D55" s="23">
        <v>91</v>
      </c>
      <c r="E55" s="99"/>
      <c r="F55" s="98">
        <v>4</v>
      </c>
      <c r="G55" s="23"/>
      <c r="H55" s="22">
        <f t="shared" si="0"/>
        <v>95</v>
      </c>
      <c r="I55" s="16"/>
      <c r="J55" s="16"/>
      <c r="K55" s="106" t="s">
        <v>152</v>
      </c>
      <c r="L55" s="106"/>
      <c r="M55" s="106"/>
      <c r="N55" s="106"/>
      <c r="O55" s="106"/>
      <c r="P55" s="106"/>
      <c r="Q55" s="106"/>
      <c r="R55" s="16"/>
      <c r="S55" s="16"/>
    </row>
    <row r="56" spans="2:19" x14ac:dyDescent="0.25">
      <c r="B56" s="34" t="s">
        <v>73</v>
      </c>
      <c r="C56" s="32"/>
      <c r="D56" s="30">
        <v>80</v>
      </c>
      <c r="E56" s="32"/>
      <c r="F56" s="96">
        <v>3</v>
      </c>
      <c r="G56" s="30"/>
      <c r="H56" s="20">
        <f t="shared" si="0"/>
        <v>83</v>
      </c>
      <c r="I56" s="16"/>
      <c r="J56" s="16"/>
      <c r="K56" s="106"/>
      <c r="L56" s="106"/>
      <c r="M56" s="106"/>
      <c r="N56" s="106"/>
      <c r="O56" s="106"/>
      <c r="P56" s="106"/>
      <c r="Q56" s="106"/>
      <c r="R56" s="16"/>
      <c r="S56" s="16"/>
    </row>
    <row r="57" spans="2:19" ht="15.75" thickBot="1" x14ac:dyDescent="0.3">
      <c r="B57" s="34" t="s">
        <v>65</v>
      </c>
      <c r="C57" s="32"/>
      <c r="D57" s="30">
        <v>71</v>
      </c>
      <c r="E57" s="32"/>
      <c r="F57" s="96">
        <v>7</v>
      </c>
      <c r="G57" s="30"/>
      <c r="H57" s="20">
        <f t="shared" si="0"/>
        <v>78</v>
      </c>
      <c r="I57" s="16"/>
      <c r="J57" s="16"/>
      <c r="K57" s="112" t="s">
        <v>82</v>
      </c>
      <c r="L57" s="108" t="s">
        <v>151</v>
      </c>
      <c r="M57" s="108"/>
      <c r="N57" s="35"/>
      <c r="O57" s="108" t="s">
        <v>150</v>
      </c>
      <c r="P57" s="108"/>
      <c r="Q57" s="108"/>
      <c r="R57" s="16"/>
      <c r="S57" s="16"/>
    </row>
    <row r="58" spans="2:19" x14ac:dyDescent="0.25">
      <c r="B58" s="34" t="s">
        <v>77</v>
      </c>
      <c r="C58" s="32"/>
      <c r="D58" s="30">
        <v>75</v>
      </c>
      <c r="E58" s="32"/>
      <c r="F58" s="96">
        <v>2</v>
      </c>
      <c r="G58" s="30"/>
      <c r="H58" s="20">
        <f t="shared" si="0"/>
        <v>77</v>
      </c>
      <c r="I58" s="16"/>
      <c r="J58" s="16"/>
      <c r="K58" s="112"/>
      <c r="L58" s="35" t="s">
        <v>14</v>
      </c>
      <c r="M58" s="35" t="s">
        <v>1</v>
      </c>
      <c r="N58" s="35"/>
      <c r="O58" s="35" t="s">
        <v>14</v>
      </c>
      <c r="P58" s="35"/>
      <c r="Q58" s="35" t="s">
        <v>1</v>
      </c>
      <c r="R58" s="16"/>
      <c r="S58" s="16"/>
    </row>
    <row r="59" spans="2:19" x14ac:dyDescent="0.25">
      <c r="B59" s="34" t="s">
        <v>88</v>
      </c>
      <c r="C59" s="32"/>
      <c r="D59" s="30">
        <v>65</v>
      </c>
      <c r="E59" s="30"/>
      <c r="F59" s="96">
        <v>2</v>
      </c>
      <c r="G59" s="30"/>
      <c r="H59" s="20">
        <f t="shared" si="0"/>
        <v>67</v>
      </c>
      <c r="I59" s="16"/>
      <c r="J59" s="16"/>
      <c r="K59" s="36"/>
      <c r="L59" s="35"/>
      <c r="M59" s="35"/>
      <c r="N59" s="35"/>
      <c r="O59" s="35"/>
      <c r="P59" s="35"/>
      <c r="Q59" s="35"/>
      <c r="R59" s="16"/>
      <c r="S59" s="16"/>
    </row>
    <row r="60" spans="2:19" x14ac:dyDescent="0.25">
      <c r="B60" s="34" t="s">
        <v>71</v>
      </c>
      <c r="C60" s="32"/>
      <c r="D60" s="30">
        <v>60</v>
      </c>
      <c r="E60" s="30"/>
      <c r="F60" s="96">
        <v>4</v>
      </c>
      <c r="G60" s="30"/>
      <c r="H60" s="20">
        <f t="shared" si="0"/>
        <v>64</v>
      </c>
      <c r="I60" s="16"/>
      <c r="J60" s="16"/>
      <c r="K60" s="17" t="s">
        <v>81</v>
      </c>
      <c r="L60" s="1">
        <v>13</v>
      </c>
      <c r="M60" s="27">
        <f>L60/$L$62</f>
        <v>0.1015625</v>
      </c>
      <c r="N60" s="27"/>
      <c r="O60" s="1">
        <v>64</v>
      </c>
      <c r="P60" s="1"/>
      <c r="Q60" s="27">
        <f>O60/$O$62</f>
        <v>0.15841584158415842</v>
      </c>
      <c r="R60" s="16"/>
      <c r="S60" s="16"/>
    </row>
    <row r="61" spans="2:19" ht="15.75" thickBot="1" x14ac:dyDescent="0.3">
      <c r="B61" s="17" t="s">
        <v>74</v>
      </c>
      <c r="C61" s="16"/>
      <c r="D61" s="1">
        <v>55</v>
      </c>
      <c r="E61" s="16"/>
      <c r="F61" s="96">
        <v>8</v>
      </c>
      <c r="G61" s="1"/>
      <c r="H61" s="20">
        <f t="shared" si="0"/>
        <v>63</v>
      </c>
      <c r="I61" s="16"/>
      <c r="J61" s="16"/>
      <c r="K61" s="17" t="s">
        <v>149</v>
      </c>
      <c r="L61" s="1">
        <v>115</v>
      </c>
      <c r="M61" s="27">
        <f>L61/$L$62</f>
        <v>0.8984375</v>
      </c>
      <c r="N61" s="27"/>
      <c r="O61" s="1">
        <v>340</v>
      </c>
      <c r="P61" s="1"/>
      <c r="Q61" s="27">
        <f>O61/O62</f>
        <v>0.84158415841584155</v>
      </c>
      <c r="R61" s="16"/>
      <c r="S61" s="16"/>
    </row>
    <row r="62" spans="2:19" x14ac:dyDescent="0.25">
      <c r="B62" s="17" t="s">
        <v>70</v>
      </c>
      <c r="C62" s="16"/>
      <c r="D62" s="1">
        <v>56</v>
      </c>
      <c r="E62" s="16"/>
      <c r="F62" s="96">
        <v>4</v>
      </c>
      <c r="G62" s="1"/>
      <c r="H62" s="20">
        <f t="shared" si="0"/>
        <v>60</v>
      </c>
      <c r="I62" s="16"/>
      <c r="J62" s="16"/>
      <c r="K62" s="41" t="s">
        <v>0</v>
      </c>
      <c r="L62" s="41">
        <f>SUM(L60:L61)</f>
        <v>128</v>
      </c>
      <c r="M62" s="29">
        <f>SUM(M60:M61)</f>
        <v>1</v>
      </c>
      <c r="N62" s="29"/>
      <c r="O62" s="41">
        <f>SUM(O60:O61)</f>
        <v>404</v>
      </c>
      <c r="P62" s="41"/>
      <c r="Q62" s="29">
        <f>SUM(Q60:Q61)</f>
        <v>1</v>
      </c>
      <c r="R62" s="16"/>
      <c r="S62" s="16"/>
    </row>
    <row r="63" spans="2:19" x14ac:dyDescent="0.25">
      <c r="B63" s="17" t="s">
        <v>64</v>
      </c>
      <c r="C63" s="16"/>
      <c r="D63" s="1">
        <v>54</v>
      </c>
      <c r="E63" s="16"/>
      <c r="F63" s="96">
        <v>3</v>
      </c>
      <c r="G63" s="1"/>
      <c r="H63" s="20">
        <f t="shared" si="0"/>
        <v>57</v>
      </c>
      <c r="I63" s="16"/>
      <c r="J63" s="16"/>
      <c r="K63" s="97"/>
      <c r="L63" s="1"/>
      <c r="M63" s="27"/>
      <c r="N63" s="27"/>
      <c r="O63" s="1"/>
      <c r="P63" s="1"/>
      <c r="Q63" s="27"/>
      <c r="R63" s="16"/>
      <c r="S63" s="16"/>
    </row>
    <row r="64" spans="2:19" x14ac:dyDescent="0.25">
      <c r="B64" s="17" t="s">
        <v>67</v>
      </c>
      <c r="C64" s="16"/>
      <c r="D64" s="1">
        <v>52</v>
      </c>
      <c r="E64" s="16"/>
      <c r="F64" s="96">
        <v>1</v>
      </c>
      <c r="G64" s="1"/>
      <c r="H64" s="20">
        <f t="shared" si="0"/>
        <v>53</v>
      </c>
      <c r="I64" s="16"/>
      <c r="J64" s="16"/>
      <c r="P64" s="16"/>
      <c r="Q64" s="16"/>
      <c r="R64" s="16"/>
      <c r="S64" s="16"/>
    </row>
    <row r="65" spans="2:19" x14ac:dyDescent="0.25">
      <c r="B65" s="17" t="s">
        <v>63</v>
      </c>
      <c r="C65" s="16"/>
      <c r="D65" s="1">
        <v>51</v>
      </c>
      <c r="E65" s="16"/>
      <c r="F65" s="96">
        <v>1</v>
      </c>
      <c r="G65" s="1"/>
      <c r="H65" s="20">
        <f t="shared" si="0"/>
        <v>52</v>
      </c>
      <c r="I65" s="16"/>
      <c r="J65" s="16"/>
      <c r="K65" s="16" t="s">
        <v>148</v>
      </c>
      <c r="L65" s="16"/>
      <c r="M65" s="16"/>
      <c r="N65" s="16"/>
      <c r="O65" s="16"/>
      <c r="P65" s="16"/>
      <c r="Q65" s="16"/>
      <c r="R65" s="16"/>
      <c r="S65" s="16"/>
    </row>
    <row r="66" spans="2:19" x14ac:dyDescent="0.25">
      <c r="B66" s="17" t="s">
        <v>56</v>
      </c>
      <c r="C66" s="16"/>
      <c r="D66" s="1">
        <v>39</v>
      </c>
      <c r="E66" s="16"/>
      <c r="F66" s="96">
        <v>0</v>
      </c>
      <c r="G66" s="1"/>
      <c r="H66" s="20">
        <f t="shared" si="0"/>
        <v>39</v>
      </c>
      <c r="I66" s="16"/>
      <c r="J66" s="16"/>
      <c r="K66" s="112" t="s">
        <v>66</v>
      </c>
      <c r="L66" s="112"/>
      <c r="M66" s="107" t="s">
        <v>14</v>
      </c>
      <c r="N66" s="107"/>
      <c r="O66" s="35" t="s">
        <v>1</v>
      </c>
      <c r="P66" s="2"/>
      <c r="Q66" s="2"/>
      <c r="R66" s="2"/>
      <c r="S66" s="16"/>
    </row>
    <row r="67" spans="2:19" x14ac:dyDescent="0.25">
      <c r="B67" s="17" t="s">
        <v>58</v>
      </c>
      <c r="C67" s="16"/>
      <c r="D67" s="1">
        <v>39</v>
      </c>
      <c r="E67" s="16"/>
      <c r="F67" s="96">
        <v>0</v>
      </c>
      <c r="G67" s="1"/>
      <c r="H67" s="20">
        <f t="shared" si="0"/>
        <v>39</v>
      </c>
      <c r="I67" s="16"/>
      <c r="J67" s="16"/>
      <c r="K67" s="17" t="s">
        <v>147</v>
      </c>
      <c r="L67" s="1"/>
      <c r="M67" s="94">
        <v>64</v>
      </c>
      <c r="N67" s="19"/>
      <c r="O67" s="27">
        <f t="shared" ref="O67:O77" si="1">M67/$M$78</f>
        <v>0.5</v>
      </c>
      <c r="P67" s="2"/>
      <c r="Q67" s="2"/>
      <c r="R67" s="2"/>
      <c r="S67" s="16"/>
    </row>
    <row r="68" spans="2:19" x14ac:dyDescent="0.25">
      <c r="B68" s="17" t="s">
        <v>62</v>
      </c>
      <c r="C68" s="16"/>
      <c r="D68" s="1">
        <v>37</v>
      </c>
      <c r="E68" s="16"/>
      <c r="F68" s="96">
        <v>2</v>
      </c>
      <c r="G68" s="1"/>
      <c r="H68" s="20">
        <f t="shared" si="0"/>
        <v>39</v>
      </c>
      <c r="I68" s="16"/>
      <c r="J68" s="16"/>
      <c r="K68" s="17" t="s">
        <v>146</v>
      </c>
      <c r="L68" s="1"/>
      <c r="M68" s="94">
        <v>13</v>
      </c>
      <c r="N68" s="19"/>
      <c r="O68" s="27">
        <f t="shared" si="1"/>
        <v>0.1015625</v>
      </c>
      <c r="P68" s="28"/>
      <c r="Q68" s="119"/>
      <c r="R68" s="119"/>
      <c r="S68" s="16"/>
    </row>
    <row r="69" spans="2:19" x14ac:dyDescent="0.25">
      <c r="B69" s="17" t="s">
        <v>60</v>
      </c>
      <c r="C69" s="16"/>
      <c r="D69" s="1">
        <v>30</v>
      </c>
      <c r="E69" s="16"/>
      <c r="F69" s="96">
        <v>3</v>
      </c>
      <c r="G69" s="1"/>
      <c r="H69" s="20">
        <f t="shared" si="0"/>
        <v>33</v>
      </c>
      <c r="I69" s="16"/>
      <c r="J69" s="16"/>
      <c r="K69" s="17" t="s">
        <v>61</v>
      </c>
      <c r="L69" s="1"/>
      <c r="M69" s="94">
        <v>14</v>
      </c>
      <c r="N69" s="19"/>
      <c r="O69" s="27">
        <f t="shared" si="1"/>
        <v>0.109375</v>
      </c>
      <c r="P69" s="28"/>
      <c r="Q69" s="28"/>
      <c r="R69" s="28"/>
      <c r="S69" s="16"/>
    </row>
    <row r="70" spans="2:19" x14ac:dyDescent="0.25">
      <c r="B70" s="17" t="s">
        <v>52</v>
      </c>
      <c r="C70" s="16"/>
      <c r="D70" s="1">
        <v>28</v>
      </c>
      <c r="E70" s="16"/>
      <c r="F70" s="96">
        <v>3</v>
      </c>
      <c r="G70" s="1"/>
      <c r="H70" s="20">
        <f t="shared" si="0"/>
        <v>31</v>
      </c>
      <c r="I70" s="16"/>
      <c r="J70" s="16"/>
      <c r="K70" s="17" t="s">
        <v>59</v>
      </c>
      <c r="L70" s="1"/>
      <c r="M70" s="94">
        <v>6</v>
      </c>
      <c r="N70" s="19"/>
      <c r="O70" s="27">
        <f t="shared" si="1"/>
        <v>4.6875E-2</v>
      </c>
      <c r="P70" s="27"/>
      <c r="Q70" s="19"/>
      <c r="R70" s="27"/>
      <c r="S70" s="16"/>
    </row>
    <row r="71" spans="2:19" x14ac:dyDescent="0.25">
      <c r="B71" s="17" t="s">
        <v>68</v>
      </c>
      <c r="C71" s="16"/>
      <c r="D71" s="1">
        <v>29</v>
      </c>
      <c r="E71" s="16"/>
      <c r="F71" s="96">
        <v>1</v>
      </c>
      <c r="G71" s="1"/>
      <c r="H71" s="20">
        <f t="shared" si="0"/>
        <v>30</v>
      </c>
      <c r="I71" s="16"/>
      <c r="J71" s="16"/>
      <c r="K71" s="17" t="s">
        <v>145</v>
      </c>
      <c r="L71" s="1"/>
      <c r="M71" s="94">
        <v>3</v>
      </c>
      <c r="N71" s="19"/>
      <c r="O71" s="27">
        <f t="shared" si="1"/>
        <v>2.34375E-2</v>
      </c>
      <c r="P71" s="27"/>
      <c r="Q71" s="19"/>
      <c r="R71" s="27"/>
      <c r="S71" s="16"/>
    </row>
    <row r="72" spans="2:19" x14ac:dyDescent="0.25">
      <c r="B72" s="17" t="s">
        <v>55</v>
      </c>
      <c r="C72" s="16"/>
      <c r="D72" s="1">
        <v>29</v>
      </c>
      <c r="E72" s="16"/>
      <c r="F72" s="96">
        <v>1</v>
      </c>
      <c r="G72" s="1"/>
      <c r="H72" s="20">
        <f t="shared" si="0"/>
        <v>30</v>
      </c>
      <c r="I72" s="16"/>
      <c r="J72" s="16"/>
      <c r="K72" s="17" t="s">
        <v>144</v>
      </c>
      <c r="L72" s="1"/>
      <c r="M72" s="94">
        <v>17</v>
      </c>
      <c r="N72" s="19"/>
      <c r="O72" s="27">
        <f t="shared" si="1"/>
        <v>0.1328125</v>
      </c>
      <c r="P72" s="27"/>
      <c r="Q72" s="19"/>
      <c r="R72" s="27"/>
      <c r="S72" s="16"/>
    </row>
    <row r="73" spans="2:19" x14ac:dyDescent="0.25">
      <c r="B73" s="17" t="s">
        <v>57</v>
      </c>
      <c r="C73" s="16"/>
      <c r="D73" s="1">
        <v>22</v>
      </c>
      <c r="E73" s="16"/>
      <c r="F73" s="96">
        <v>4</v>
      </c>
      <c r="G73" s="1"/>
      <c r="H73" s="20">
        <f t="shared" si="0"/>
        <v>26</v>
      </c>
      <c r="I73" s="16"/>
      <c r="J73" s="16"/>
      <c r="K73" s="17" t="s">
        <v>143</v>
      </c>
      <c r="L73" s="1"/>
      <c r="M73" s="94">
        <v>1</v>
      </c>
      <c r="N73" s="19"/>
      <c r="O73" s="27">
        <f t="shared" si="1"/>
        <v>7.8125E-3</v>
      </c>
      <c r="P73" s="27"/>
      <c r="Q73" s="19"/>
      <c r="R73" s="27"/>
      <c r="S73" s="16"/>
    </row>
    <row r="74" spans="2:19" x14ac:dyDescent="0.25">
      <c r="B74" s="17" t="s">
        <v>69</v>
      </c>
      <c r="C74" s="16"/>
      <c r="D74" s="1">
        <v>17</v>
      </c>
      <c r="E74" s="16"/>
      <c r="F74" s="96">
        <v>4</v>
      </c>
      <c r="G74" s="1"/>
      <c r="H74" s="20">
        <f t="shared" si="0"/>
        <v>21</v>
      </c>
      <c r="I74" s="16"/>
      <c r="J74" s="16"/>
      <c r="K74" s="17" t="s">
        <v>53</v>
      </c>
      <c r="L74" s="1"/>
      <c r="M74" s="94">
        <v>0</v>
      </c>
      <c r="N74" s="19"/>
      <c r="O74" s="27">
        <f t="shared" si="1"/>
        <v>0</v>
      </c>
      <c r="P74" s="27"/>
      <c r="Q74" s="19"/>
      <c r="R74" s="27"/>
      <c r="S74" s="16"/>
    </row>
    <row r="75" spans="2:19" ht="15.75" thickBot="1" x14ac:dyDescent="0.3">
      <c r="B75" s="17" t="s">
        <v>54</v>
      </c>
      <c r="C75" s="16"/>
      <c r="D75" s="1">
        <v>11</v>
      </c>
      <c r="E75" s="16"/>
      <c r="F75" s="96">
        <v>2</v>
      </c>
      <c r="G75" s="1"/>
      <c r="H75" s="20">
        <f t="shared" si="0"/>
        <v>13</v>
      </c>
      <c r="I75" s="16"/>
      <c r="J75" s="16"/>
      <c r="K75" s="17" t="s">
        <v>142</v>
      </c>
      <c r="L75" s="1"/>
      <c r="M75" s="94">
        <v>2</v>
      </c>
      <c r="N75" s="19"/>
      <c r="O75" s="27">
        <f t="shared" si="1"/>
        <v>1.5625E-2</v>
      </c>
      <c r="P75" s="27"/>
      <c r="Q75" s="19"/>
      <c r="R75" s="27"/>
      <c r="S75" s="16"/>
    </row>
    <row r="76" spans="2:19" x14ac:dyDescent="0.25">
      <c r="B76" s="41" t="s">
        <v>0</v>
      </c>
      <c r="C76" s="41"/>
      <c r="D76" s="93">
        <f>SUM(D50:D75)</f>
        <v>2016</v>
      </c>
      <c r="E76" s="93">
        <f>SUM(E50:E75)</f>
        <v>0</v>
      </c>
      <c r="F76" s="93">
        <f>SUM(F50:F75)</f>
        <v>128</v>
      </c>
      <c r="G76" s="93"/>
      <c r="H76" s="93">
        <f>SUM(H50:H75)</f>
        <v>2144</v>
      </c>
      <c r="I76" s="95"/>
      <c r="J76" s="16"/>
      <c r="K76" s="17" t="s">
        <v>141</v>
      </c>
      <c r="L76" s="1"/>
      <c r="M76" s="94">
        <v>5</v>
      </c>
      <c r="N76" s="19"/>
      <c r="O76" s="27">
        <f t="shared" si="1"/>
        <v>3.90625E-2</v>
      </c>
      <c r="S76" s="16"/>
    </row>
    <row r="77" spans="2:19" ht="15.75" thickBot="1" x14ac:dyDescent="0.3">
      <c r="B77" s="121" t="s">
        <v>163</v>
      </c>
      <c r="C77" s="121"/>
      <c r="D77" s="121"/>
      <c r="E77" s="121"/>
      <c r="F77" s="121"/>
      <c r="G77" s="121"/>
      <c r="H77" s="121"/>
      <c r="I77" s="121"/>
      <c r="J77" s="16"/>
      <c r="K77" s="17" t="s">
        <v>90</v>
      </c>
      <c r="M77" s="94">
        <v>3</v>
      </c>
      <c r="N77" s="19"/>
      <c r="O77" s="27">
        <f t="shared" si="1"/>
        <v>2.34375E-2</v>
      </c>
      <c r="S77" s="16"/>
    </row>
    <row r="78" spans="2:19" ht="15" customHeight="1" x14ac:dyDescent="0.25">
      <c r="B78" s="121"/>
      <c r="C78" s="121"/>
      <c r="D78" s="121"/>
      <c r="E78" s="121"/>
      <c r="F78" s="121"/>
      <c r="G78" s="121"/>
      <c r="H78" s="121"/>
      <c r="I78" s="121"/>
      <c r="J78" s="37"/>
      <c r="K78" s="41" t="s">
        <v>0</v>
      </c>
      <c r="L78" s="41"/>
      <c r="M78" s="93">
        <f>SUM(M67:M77)</f>
        <v>128</v>
      </c>
      <c r="N78" s="93"/>
      <c r="O78" s="29">
        <f>SUM(O67:O77)</f>
        <v>1</v>
      </c>
      <c r="S78" s="16"/>
    </row>
    <row r="79" spans="2:19" ht="13.5" customHeight="1" x14ac:dyDescent="0.25">
      <c r="B79" s="121"/>
      <c r="C79" s="121"/>
      <c r="D79" s="121"/>
      <c r="E79" s="121"/>
      <c r="F79" s="121"/>
      <c r="G79" s="121"/>
      <c r="H79" s="121"/>
      <c r="I79" s="121"/>
      <c r="J79" s="27"/>
      <c r="S79" s="16"/>
    </row>
    <row r="80" spans="2:19" ht="6" customHeight="1" x14ac:dyDescent="0.25">
      <c r="B80" s="16"/>
      <c r="C80" s="16"/>
      <c r="D80" s="16"/>
      <c r="E80" s="16"/>
      <c r="F80" s="1"/>
      <c r="G80" s="1"/>
      <c r="H80" s="1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</row>
    <row r="81" spans="2:19" x14ac:dyDescent="0.25">
      <c r="B81" s="56" t="s">
        <v>140</v>
      </c>
      <c r="C81" s="56"/>
      <c r="D81" s="56"/>
      <c r="E81" s="56"/>
      <c r="F81" s="57"/>
      <c r="G81" s="57"/>
      <c r="H81" s="57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</row>
    <row r="82" spans="2:19" ht="21" customHeight="1" x14ac:dyDescent="0.25">
      <c r="B82" s="106" t="s">
        <v>139</v>
      </c>
      <c r="C82" s="106"/>
      <c r="D82" s="106"/>
      <c r="E82" s="37"/>
      <c r="F82" s="38"/>
      <c r="G82" s="38"/>
      <c r="H82" s="38"/>
      <c r="I82" s="2"/>
      <c r="J82" s="2"/>
      <c r="K82" s="16"/>
      <c r="L82" s="16"/>
      <c r="M82" s="106" t="s">
        <v>138</v>
      </c>
      <c r="N82" s="106"/>
      <c r="O82" s="106"/>
      <c r="P82" s="106"/>
      <c r="Q82" s="106"/>
      <c r="R82" s="106"/>
      <c r="S82" s="16"/>
    </row>
    <row r="83" spans="2:19" ht="15" customHeight="1" x14ac:dyDescent="0.25">
      <c r="B83" s="106"/>
      <c r="C83" s="106"/>
      <c r="D83" s="106"/>
      <c r="E83" s="37"/>
      <c r="F83" s="38"/>
      <c r="G83" s="38"/>
      <c r="H83" s="38"/>
      <c r="I83" s="2"/>
      <c r="J83" s="2"/>
      <c r="K83" s="16"/>
      <c r="L83" s="16"/>
      <c r="M83" s="106"/>
      <c r="N83" s="106"/>
      <c r="O83" s="106"/>
      <c r="P83" s="106"/>
      <c r="Q83" s="106"/>
      <c r="R83" s="106"/>
      <c r="S83" s="16"/>
    </row>
    <row r="84" spans="2:19" ht="15" customHeight="1" x14ac:dyDescent="0.25">
      <c r="B84" s="43" t="s">
        <v>22</v>
      </c>
      <c r="C84" s="35" t="s">
        <v>14</v>
      </c>
      <c r="D84" s="35" t="s">
        <v>1</v>
      </c>
      <c r="E84" s="28"/>
      <c r="F84" s="1"/>
      <c r="G84" s="1"/>
      <c r="H84" s="42" t="s">
        <v>51</v>
      </c>
      <c r="I84" s="16"/>
      <c r="J84" s="16"/>
      <c r="K84" s="16"/>
      <c r="L84" s="16"/>
      <c r="M84" s="43" t="s">
        <v>50</v>
      </c>
      <c r="N84" s="92"/>
      <c r="O84" s="36" t="s">
        <v>14</v>
      </c>
      <c r="P84" s="36"/>
      <c r="Q84" s="112" t="s">
        <v>1</v>
      </c>
      <c r="R84" s="112"/>
      <c r="S84" s="16"/>
    </row>
    <row r="85" spans="2:19" x14ac:dyDescent="0.25">
      <c r="B85" s="42" t="s">
        <v>95</v>
      </c>
      <c r="C85" s="1">
        <v>0</v>
      </c>
      <c r="D85" s="53">
        <f t="shared" ref="D85:D91" si="2">C85/$C$92</f>
        <v>0</v>
      </c>
      <c r="E85" s="27"/>
      <c r="F85" s="1"/>
      <c r="G85" s="1"/>
      <c r="H85" s="89">
        <f>SUM(D85:D88)</f>
        <v>3.125E-2</v>
      </c>
      <c r="I85" s="16"/>
      <c r="J85" s="16"/>
      <c r="K85" s="16"/>
      <c r="L85" s="16"/>
      <c r="M85" s="17" t="s">
        <v>18</v>
      </c>
      <c r="N85" s="16"/>
      <c r="O85" s="38">
        <v>127</v>
      </c>
      <c r="P85" s="38"/>
      <c r="Q85" s="120">
        <f>O85/$O$87</f>
        <v>0.9921875</v>
      </c>
      <c r="R85" s="120"/>
      <c r="S85" s="16"/>
    </row>
    <row r="86" spans="2:19" ht="15.75" thickBot="1" x14ac:dyDescent="0.3">
      <c r="B86" s="42" t="s">
        <v>94</v>
      </c>
      <c r="C86" s="1">
        <v>0</v>
      </c>
      <c r="D86" s="53">
        <f t="shared" si="2"/>
        <v>0</v>
      </c>
      <c r="E86" s="27"/>
      <c r="F86" s="1"/>
      <c r="G86" s="1"/>
      <c r="H86" s="42"/>
      <c r="I86" s="16"/>
      <c r="J86" s="16"/>
      <c r="K86" s="16"/>
      <c r="L86" s="16"/>
      <c r="M86" s="17" t="s">
        <v>20</v>
      </c>
      <c r="N86" s="16"/>
      <c r="O86" s="38">
        <v>1</v>
      </c>
      <c r="P86" s="38"/>
      <c r="Q86" s="120">
        <f>O86/$O$87</f>
        <v>7.8125E-3</v>
      </c>
      <c r="R86" s="120"/>
      <c r="S86" s="16"/>
    </row>
    <row r="87" spans="2:19" x14ac:dyDescent="0.25">
      <c r="B87" s="42" t="s">
        <v>137</v>
      </c>
      <c r="C87" s="1">
        <v>1</v>
      </c>
      <c r="D87" s="53">
        <f t="shared" si="2"/>
        <v>7.8125E-3</v>
      </c>
      <c r="E87" s="27"/>
      <c r="F87" s="1"/>
      <c r="G87" s="1"/>
      <c r="H87" s="42" t="s">
        <v>49</v>
      </c>
      <c r="I87" s="16"/>
      <c r="J87" s="16"/>
      <c r="K87" s="16"/>
      <c r="L87" s="16"/>
      <c r="M87" s="41" t="s">
        <v>0</v>
      </c>
      <c r="N87" s="88"/>
      <c r="O87" s="39">
        <f>SUM(O85:P86)</f>
        <v>128</v>
      </c>
      <c r="P87" s="39"/>
      <c r="Q87" s="111">
        <f>SUM(Q85:R86)</f>
        <v>1</v>
      </c>
      <c r="R87" s="111"/>
      <c r="S87" s="16"/>
    </row>
    <row r="88" spans="2:19" x14ac:dyDescent="0.25">
      <c r="B88" s="42" t="s">
        <v>21</v>
      </c>
      <c r="C88" s="1">
        <v>3</v>
      </c>
      <c r="D88" s="53">
        <f t="shared" si="2"/>
        <v>2.34375E-2</v>
      </c>
      <c r="E88" s="27"/>
      <c r="F88" s="1"/>
      <c r="G88" s="1"/>
      <c r="H88" s="89">
        <f>SUM(D89:D90)</f>
        <v>0.9609375</v>
      </c>
      <c r="I88" s="16"/>
      <c r="J88" s="16"/>
      <c r="K88" s="16"/>
      <c r="L88" s="16"/>
      <c r="S88" s="16"/>
    </row>
    <row r="89" spans="2:19" x14ac:dyDescent="0.25">
      <c r="B89" s="42" t="s">
        <v>19</v>
      </c>
      <c r="C89" s="1">
        <v>66</v>
      </c>
      <c r="D89" s="53">
        <f t="shared" si="2"/>
        <v>0.515625</v>
      </c>
      <c r="E89" s="27"/>
      <c r="F89" s="1"/>
      <c r="G89" s="1"/>
      <c r="H89" s="42"/>
      <c r="I89" s="16"/>
      <c r="J89" s="16"/>
      <c r="K89" s="16"/>
      <c r="L89" s="16"/>
      <c r="M89" s="16" t="s">
        <v>136</v>
      </c>
      <c r="N89" s="2"/>
      <c r="O89" s="2"/>
      <c r="P89" s="16"/>
      <c r="Q89" s="16"/>
      <c r="R89" s="16"/>
      <c r="S89" s="16"/>
    </row>
    <row r="90" spans="2:19" x14ac:dyDescent="0.25">
      <c r="B90" s="42" t="s">
        <v>17</v>
      </c>
      <c r="C90" s="1">
        <v>57</v>
      </c>
      <c r="D90" s="53">
        <f t="shared" si="2"/>
        <v>0.4453125</v>
      </c>
      <c r="E90" s="27"/>
      <c r="F90" s="1"/>
      <c r="G90" s="1"/>
      <c r="H90" s="42"/>
      <c r="I90" s="16"/>
      <c r="J90" s="16"/>
      <c r="K90" s="16"/>
      <c r="L90" s="16"/>
      <c r="M90" s="43" t="s">
        <v>47</v>
      </c>
      <c r="N90" s="92"/>
      <c r="O90" s="112" t="s">
        <v>14</v>
      </c>
      <c r="P90" s="112"/>
      <c r="Q90" s="112" t="s">
        <v>1</v>
      </c>
      <c r="R90" s="112"/>
      <c r="S90" s="16"/>
    </row>
    <row r="91" spans="2:19" ht="15.75" thickBot="1" x14ac:dyDescent="0.3">
      <c r="B91" s="42" t="s">
        <v>15</v>
      </c>
      <c r="C91" s="1">
        <v>1</v>
      </c>
      <c r="D91" s="53">
        <f t="shared" si="2"/>
        <v>7.8125E-3</v>
      </c>
      <c r="E91" s="27"/>
      <c r="F91" s="1"/>
      <c r="G91" s="1"/>
      <c r="H91" s="42" t="s">
        <v>48</v>
      </c>
      <c r="I91" s="16"/>
      <c r="J91" s="16"/>
      <c r="K91" s="16"/>
      <c r="L91" s="16"/>
      <c r="M91" s="17" t="s">
        <v>24</v>
      </c>
      <c r="N91" s="16"/>
      <c r="O91" s="109">
        <v>21</v>
      </c>
      <c r="P91" s="109"/>
      <c r="Q91" s="120">
        <f>O91/$O$94</f>
        <v>0.1640625</v>
      </c>
      <c r="R91" s="120"/>
      <c r="S91" s="16"/>
    </row>
    <row r="92" spans="2:19" x14ac:dyDescent="0.25">
      <c r="B92" s="41" t="s">
        <v>0</v>
      </c>
      <c r="C92" s="41">
        <f>SUM(C85:C91)</f>
        <v>128</v>
      </c>
      <c r="D92" s="91">
        <f>SUM(D85:D91)</f>
        <v>1</v>
      </c>
      <c r="E92" s="90"/>
      <c r="F92" s="1"/>
      <c r="G92" s="1"/>
      <c r="H92" s="89">
        <f>SUM(D91)</f>
        <v>7.8125E-3</v>
      </c>
      <c r="I92" s="16"/>
      <c r="J92" s="16"/>
      <c r="K92" s="16"/>
      <c r="L92" s="16"/>
      <c r="M92" s="17" t="s">
        <v>46</v>
      </c>
      <c r="N92" s="16"/>
      <c r="O92" s="109">
        <v>92</v>
      </c>
      <c r="P92" s="109"/>
      <c r="Q92" s="120">
        <f>O92/$O$94</f>
        <v>0.71875</v>
      </c>
      <c r="R92" s="120"/>
      <c r="S92" s="16"/>
    </row>
    <row r="93" spans="2:19" ht="12.75" customHeight="1" thickBot="1" x14ac:dyDescent="0.3">
      <c r="B93" s="16"/>
      <c r="C93" s="16"/>
      <c r="D93" s="16"/>
      <c r="E93" s="16"/>
      <c r="F93" s="1"/>
      <c r="G93" s="1"/>
      <c r="H93" s="1"/>
      <c r="I93" s="16"/>
      <c r="J93" s="16"/>
      <c r="K93" s="16"/>
      <c r="L93" s="16"/>
      <c r="M93" s="17" t="s">
        <v>45</v>
      </c>
      <c r="N93" s="16"/>
      <c r="O93" s="122">
        <v>15</v>
      </c>
      <c r="P93" s="122"/>
      <c r="Q93" s="123">
        <f>O93/$O$94</f>
        <v>0.1171875</v>
      </c>
      <c r="R93" s="123"/>
      <c r="S93" s="16"/>
    </row>
    <row r="94" spans="2:19" ht="21" customHeight="1" x14ac:dyDescent="0.25">
      <c r="B94" s="106" t="s">
        <v>135</v>
      </c>
      <c r="C94" s="106"/>
      <c r="D94" s="106"/>
      <c r="E94" s="106"/>
      <c r="F94" s="106"/>
      <c r="G94" s="106"/>
      <c r="H94" s="106"/>
      <c r="I94" s="16"/>
      <c r="J94" s="16"/>
      <c r="K94" s="16"/>
      <c r="L94" s="16"/>
      <c r="M94" s="41" t="s">
        <v>0</v>
      </c>
      <c r="N94" s="88"/>
      <c r="O94" s="110">
        <f>SUM(O91:P93)</f>
        <v>128</v>
      </c>
      <c r="P94" s="110"/>
      <c r="Q94" s="111">
        <f>SUM(Q91:R93)</f>
        <v>1</v>
      </c>
      <c r="R94" s="111"/>
      <c r="S94" s="16"/>
    </row>
    <row r="95" spans="2:19" x14ac:dyDescent="0.25">
      <c r="B95" s="107" t="s">
        <v>44</v>
      </c>
      <c r="C95" s="107"/>
      <c r="D95" s="107"/>
      <c r="E95" s="35"/>
      <c r="F95" s="35" t="s">
        <v>14</v>
      </c>
      <c r="G95" s="107" t="s">
        <v>1</v>
      </c>
      <c r="H95" s="107"/>
      <c r="I95" s="119"/>
      <c r="J95" s="119"/>
      <c r="K95" s="119"/>
      <c r="L95" s="16"/>
      <c r="M95" s="87"/>
      <c r="N95" s="16"/>
      <c r="O95" s="16"/>
      <c r="P95" s="16"/>
      <c r="Q95" s="16"/>
      <c r="R95" s="16"/>
      <c r="S95" s="16"/>
    </row>
    <row r="96" spans="2:19" ht="15" customHeight="1" x14ac:dyDescent="0.25">
      <c r="B96" s="9" t="s">
        <v>134</v>
      </c>
      <c r="C96" s="13"/>
      <c r="D96" s="13"/>
      <c r="E96" s="13"/>
      <c r="F96" s="8">
        <v>14</v>
      </c>
      <c r="G96" s="12"/>
      <c r="H96" s="86">
        <f t="shared" ref="H96:H133" si="3">F96/$F$134</f>
        <v>0.109375</v>
      </c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</row>
    <row r="97" spans="2:19" ht="15" customHeight="1" x14ac:dyDescent="0.25">
      <c r="B97" s="9" t="s">
        <v>43</v>
      </c>
      <c r="C97" s="13"/>
      <c r="D97" s="13"/>
      <c r="E97" s="13"/>
      <c r="F97" s="8">
        <v>56</v>
      </c>
      <c r="G97" s="12"/>
      <c r="H97" s="86">
        <f t="shared" si="3"/>
        <v>0.4375</v>
      </c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</row>
    <row r="98" spans="2:19" ht="15" customHeight="1" x14ac:dyDescent="0.25">
      <c r="B98" s="9" t="s">
        <v>133</v>
      </c>
      <c r="C98" s="13"/>
      <c r="D98" s="13"/>
      <c r="E98" s="13"/>
      <c r="F98" s="8">
        <v>5</v>
      </c>
      <c r="G98" s="12"/>
      <c r="H98" s="86">
        <f t="shared" si="3"/>
        <v>3.90625E-2</v>
      </c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</row>
    <row r="99" spans="2:19" ht="15" customHeight="1" x14ac:dyDescent="0.25">
      <c r="B99" s="9" t="s">
        <v>132</v>
      </c>
      <c r="C99" s="13"/>
      <c r="D99" s="13"/>
      <c r="E99" s="13"/>
      <c r="F99" s="8">
        <v>0</v>
      </c>
      <c r="G99" s="12"/>
      <c r="H99" s="86">
        <f t="shared" si="3"/>
        <v>0</v>
      </c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</row>
    <row r="100" spans="2:19" ht="15" customHeight="1" x14ac:dyDescent="0.25">
      <c r="B100" s="11" t="s">
        <v>131</v>
      </c>
      <c r="C100" s="15"/>
      <c r="D100" s="15"/>
      <c r="E100" s="15"/>
      <c r="F100" s="10">
        <v>2</v>
      </c>
      <c r="G100" s="14"/>
      <c r="H100" s="81">
        <f t="shared" si="3"/>
        <v>1.5625E-2</v>
      </c>
      <c r="I100" s="16"/>
      <c r="J100" s="82"/>
      <c r="K100" s="16"/>
      <c r="L100" s="16"/>
      <c r="M100" s="16"/>
      <c r="N100" s="16"/>
      <c r="O100" s="16"/>
      <c r="P100" s="16"/>
      <c r="Q100" s="16"/>
      <c r="R100" s="16"/>
      <c r="S100" s="16"/>
    </row>
    <row r="101" spans="2:19" ht="15" customHeight="1" x14ac:dyDescent="0.25">
      <c r="B101" s="11" t="s">
        <v>42</v>
      </c>
      <c r="C101" s="15"/>
      <c r="D101" s="15"/>
      <c r="E101" s="15"/>
      <c r="F101" s="10">
        <v>32</v>
      </c>
      <c r="G101" s="14"/>
      <c r="H101" s="81">
        <f t="shared" si="3"/>
        <v>0.25</v>
      </c>
      <c r="I101" s="16"/>
      <c r="J101" s="82"/>
      <c r="K101" s="85"/>
      <c r="L101" s="16"/>
      <c r="M101" s="16"/>
      <c r="N101" s="16"/>
      <c r="O101" s="16"/>
      <c r="P101" s="16"/>
      <c r="Q101" s="16"/>
      <c r="R101" s="16"/>
      <c r="S101" s="16"/>
    </row>
    <row r="102" spans="2:19" ht="15" customHeight="1" x14ac:dyDescent="0.25">
      <c r="B102" s="11" t="s">
        <v>41</v>
      </c>
      <c r="C102" s="15"/>
      <c r="D102" s="15"/>
      <c r="E102" s="15"/>
      <c r="F102" s="10">
        <v>6</v>
      </c>
      <c r="G102" s="14"/>
      <c r="H102" s="81">
        <f t="shared" si="3"/>
        <v>4.6875E-2</v>
      </c>
      <c r="I102" s="16"/>
      <c r="J102" s="82"/>
      <c r="K102" s="80"/>
      <c r="L102" s="79"/>
      <c r="M102" s="16"/>
      <c r="N102" s="16"/>
      <c r="O102" s="16"/>
      <c r="P102" s="16"/>
      <c r="Q102" s="16"/>
      <c r="R102" s="16"/>
      <c r="S102" s="16"/>
    </row>
    <row r="103" spans="2:19" ht="15" customHeight="1" x14ac:dyDescent="0.25">
      <c r="B103" s="84" t="s">
        <v>130</v>
      </c>
      <c r="C103" s="83"/>
      <c r="D103" s="83"/>
      <c r="E103" s="83"/>
      <c r="F103" s="10">
        <v>0</v>
      </c>
      <c r="G103" s="14"/>
      <c r="H103" s="81">
        <f t="shared" si="3"/>
        <v>0</v>
      </c>
      <c r="I103" s="16"/>
      <c r="J103" s="82"/>
      <c r="K103" s="80"/>
      <c r="L103" s="79"/>
      <c r="M103" s="16"/>
      <c r="N103" s="16"/>
      <c r="O103" s="16"/>
      <c r="P103" s="16"/>
      <c r="Q103" s="16"/>
      <c r="R103" s="16"/>
      <c r="S103" s="16"/>
    </row>
    <row r="104" spans="2:19" ht="15" customHeight="1" x14ac:dyDescent="0.25">
      <c r="B104" s="11" t="s">
        <v>129</v>
      </c>
      <c r="C104" s="15"/>
      <c r="D104" s="15"/>
      <c r="E104" s="15"/>
      <c r="F104" s="10">
        <v>4</v>
      </c>
      <c r="G104" s="14"/>
      <c r="H104" s="81">
        <f t="shared" si="3"/>
        <v>3.125E-2</v>
      </c>
      <c r="I104" s="16"/>
      <c r="J104" s="16"/>
      <c r="K104" s="80"/>
      <c r="L104" s="79"/>
      <c r="M104" s="16"/>
      <c r="N104" s="16"/>
      <c r="O104" s="16"/>
      <c r="P104" s="16"/>
      <c r="Q104" s="16"/>
      <c r="R104" s="16"/>
      <c r="S104" s="16"/>
    </row>
    <row r="105" spans="2:19" ht="15" customHeight="1" x14ac:dyDescent="0.25">
      <c r="B105" s="72" t="s">
        <v>40</v>
      </c>
      <c r="C105" s="71"/>
      <c r="D105" s="71"/>
      <c r="E105" s="71"/>
      <c r="F105" s="70">
        <v>1</v>
      </c>
      <c r="G105" s="69"/>
      <c r="H105" s="68">
        <f t="shared" si="3"/>
        <v>7.8125E-3</v>
      </c>
      <c r="I105" s="16"/>
      <c r="J105" s="16"/>
      <c r="K105" s="80"/>
      <c r="L105" s="79"/>
      <c r="M105" s="16"/>
      <c r="N105" s="16"/>
      <c r="O105" s="16"/>
      <c r="P105" s="16"/>
      <c r="Q105" s="16"/>
      <c r="R105" s="16"/>
      <c r="S105" s="16"/>
    </row>
    <row r="106" spans="2:19" ht="15" customHeight="1" x14ac:dyDescent="0.25">
      <c r="B106" s="72" t="s">
        <v>39</v>
      </c>
      <c r="C106" s="71"/>
      <c r="D106" s="71"/>
      <c r="E106" s="71"/>
      <c r="F106" s="70">
        <v>0</v>
      </c>
      <c r="G106" s="69"/>
      <c r="H106" s="68">
        <f t="shared" si="3"/>
        <v>0</v>
      </c>
      <c r="I106" s="16"/>
      <c r="J106" s="16"/>
      <c r="K106" s="32"/>
      <c r="L106" s="32"/>
      <c r="M106" s="16"/>
      <c r="N106" s="16"/>
      <c r="O106" s="16"/>
      <c r="P106" s="16"/>
      <c r="Q106" s="16"/>
      <c r="R106" s="16"/>
      <c r="S106" s="16"/>
    </row>
    <row r="107" spans="2:19" ht="15" customHeight="1" x14ac:dyDescent="0.25">
      <c r="B107" s="72" t="s">
        <v>36</v>
      </c>
      <c r="C107" s="71"/>
      <c r="D107" s="71"/>
      <c r="E107" s="71"/>
      <c r="F107" s="70">
        <v>0</v>
      </c>
      <c r="G107" s="69"/>
      <c r="H107" s="68">
        <f t="shared" si="3"/>
        <v>0</v>
      </c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</row>
    <row r="108" spans="2:19" ht="15" customHeight="1" x14ac:dyDescent="0.25">
      <c r="B108" s="72" t="s">
        <v>37</v>
      </c>
      <c r="C108" s="71"/>
      <c r="D108" s="71"/>
      <c r="E108" s="71"/>
      <c r="F108" s="70">
        <v>0</v>
      </c>
      <c r="G108" s="69"/>
      <c r="H108" s="68">
        <f t="shared" si="3"/>
        <v>0</v>
      </c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</row>
    <row r="109" spans="2:19" ht="15" customHeight="1" x14ac:dyDescent="0.25">
      <c r="B109" s="72" t="s">
        <v>35</v>
      </c>
      <c r="C109" s="71"/>
      <c r="D109" s="71"/>
      <c r="E109" s="71"/>
      <c r="F109" s="70">
        <v>0</v>
      </c>
      <c r="G109" s="69"/>
      <c r="H109" s="68">
        <f t="shared" si="3"/>
        <v>0</v>
      </c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</row>
    <row r="110" spans="2:19" ht="15" customHeight="1" x14ac:dyDescent="0.25">
      <c r="B110" s="72" t="s">
        <v>38</v>
      </c>
      <c r="C110" s="71"/>
      <c r="D110" s="71"/>
      <c r="E110" s="71"/>
      <c r="F110" s="70">
        <v>2</v>
      </c>
      <c r="G110" s="69"/>
      <c r="H110" s="68">
        <f t="shared" si="3"/>
        <v>1.5625E-2</v>
      </c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</row>
    <row r="111" spans="2:19" ht="15" customHeight="1" x14ac:dyDescent="0.25">
      <c r="B111" s="72" t="s">
        <v>128</v>
      </c>
      <c r="C111" s="71"/>
      <c r="D111" s="71"/>
      <c r="E111" s="71"/>
      <c r="F111" s="70">
        <v>0</v>
      </c>
      <c r="G111" s="69"/>
      <c r="H111" s="68">
        <f t="shared" si="3"/>
        <v>0</v>
      </c>
      <c r="I111" s="16"/>
      <c r="J111" s="16"/>
      <c r="O111" s="16"/>
      <c r="P111" s="16"/>
      <c r="Q111" s="16"/>
      <c r="R111" s="16"/>
      <c r="S111" s="16"/>
    </row>
    <row r="112" spans="2:19" ht="15" customHeight="1" x14ac:dyDescent="0.25">
      <c r="B112" s="72" t="s">
        <v>127</v>
      </c>
      <c r="C112" s="71"/>
      <c r="D112" s="71"/>
      <c r="E112" s="71"/>
      <c r="F112" s="70">
        <v>0</v>
      </c>
      <c r="G112" s="69"/>
      <c r="H112" s="68">
        <f t="shared" si="3"/>
        <v>0</v>
      </c>
      <c r="I112" s="16"/>
      <c r="J112" s="16"/>
      <c r="K112" s="106" t="s">
        <v>126</v>
      </c>
      <c r="L112" s="106"/>
      <c r="M112" s="106"/>
      <c r="N112" s="106"/>
      <c r="O112" s="16"/>
      <c r="P112" s="16"/>
      <c r="Q112" s="16"/>
      <c r="R112" s="16"/>
      <c r="S112" s="16"/>
    </row>
    <row r="113" spans="2:19" ht="15" customHeight="1" x14ac:dyDescent="0.25">
      <c r="B113" s="72" t="s">
        <v>125</v>
      </c>
      <c r="C113" s="71"/>
      <c r="D113" s="71"/>
      <c r="E113" s="71"/>
      <c r="F113" s="70">
        <v>0</v>
      </c>
      <c r="G113" s="69"/>
      <c r="H113" s="68">
        <f t="shared" si="3"/>
        <v>0</v>
      </c>
      <c r="I113" s="16"/>
      <c r="J113" s="16"/>
      <c r="K113" s="106"/>
      <c r="L113" s="106"/>
      <c r="M113" s="106"/>
      <c r="N113" s="106"/>
      <c r="O113" s="16"/>
      <c r="P113" s="16"/>
      <c r="Q113" s="16"/>
      <c r="R113" s="16"/>
      <c r="S113" s="16"/>
    </row>
    <row r="114" spans="2:19" ht="15" customHeight="1" x14ac:dyDescent="0.25">
      <c r="B114" s="72" t="s">
        <v>124</v>
      </c>
      <c r="C114" s="71"/>
      <c r="D114" s="71"/>
      <c r="E114" s="71"/>
      <c r="F114" s="70">
        <v>0</v>
      </c>
      <c r="G114" s="69"/>
      <c r="H114" s="68">
        <f t="shared" si="3"/>
        <v>0</v>
      </c>
      <c r="I114" s="16"/>
      <c r="J114" s="16"/>
      <c r="K114" s="35" t="s">
        <v>31</v>
      </c>
      <c r="L114" s="35" t="s">
        <v>14</v>
      </c>
      <c r="M114" s="35" t="s">
        <v>1</v>
      </c>
      <c r="N114" s="16"/>
      <c r="O114" s="16"/>
      <c r="P114" s="16"/>
      <c r="Q114" s="16"/>
      <c r="R114" s="16"/>
      <c r="S114" s="16"/>
    </row>
    <row r="115" spans="2:19" ht="15" customHeight="1" x14ac:dyDescent="0.25">
      <c r="B115" s="72" t="s">
        <v>123</v>
      </c>
      <c r="C115" s="71"/>
      <c r="D115" s="71"/>
      <c r="E115" s="71"/>
      <c r="F115" s="70">
        <v>1</v>
      </c>
      <c r="G115" s="69"/>
      <c r="H115" s="68">
        <f t="shared" si="3"/>
        <v>7.8125E-3</v>
      </c>
      <c r="I115" s="16"/>
      <c r="J115" s="16"/>
      <c r="K115" s="9" t="s">
        <v>30</v>
      </c>
      <c r="L115" s="8">
        <f>SUM(F96:F99)</f>
        <v>75</v>
      </c>
      <c r="M115" s="78">
        <f>L115/$L$120</f>
        <v>0.5859375</v>
      </c>
      <c r="N115" s="16"/>
      <c r="O115" s="16"/>
      <c r="P115" s="16"/>
      <c r="Q115" s="16"/>
      <c r="R115" s="16"/>
      <c r="S115" s="16"/>
    </row>
    <row r="116" spans="2:19" ht="15" customHeight="1" x14ac:dyDescent="0.25">
      <c r="B116" s="72" t="s">
        <v>122</v>
      </c>
      <c r="C116" s="71"/>
      <c r="D116" s="71"/>
      <c r="E116" s="71"/>
      <c r="F116" s="70">
        <v>0</v>
      </c>
      <c r="G116" s="69"/>
      <c r="H116" s="68">
        <f t="shared" si="3"/>
        <v>0</v>
      </c>
      <c r="I116" s="16"/>
      <c r="J116" s="16"/>
      <c r="K116" s="11" t="s">
        <v>28</v>
      </c>
      <c r="L116" s="10">
        <f>SUM(F100:F104)</f>
        <v>44</v>
      </c>
      <c r="M116" s="77">
        <f>L116/$L$120</f>
        <v>0.34375</v>
      </c>
      <c r="N116" s="16"/>
      <c r="O116" s="16"/>
      <c r="P116" s="16"/>
      <c r="Q116" s="16"/>
      <c r="R116" s="16"/>
      <c r="S116" s="16"/>
    </row>
    <row r="117" spans="2:19" ht="15" customHeight="1" x14ac:dyDescent="0.25">
      <c r="B117" s="72" t="s">
        <v>121</v>
      </c>
      <c r="C117" s="71"/>
      <c r="D117" s="71"/>
      <c r="E117" s="71"/>
      <c r="F117" s="70">
        <v>0</v>
      </c>
      <c r="G117" s="69"/>
      <c r="H117" s="68">
        <f t="shared" si="3"/>
        <v>0</v>
      </c>
      <c r="I117" s="16"/>
      <c r="J117" s="16"/>
      <c r="K117" s="72" t="s">
        <v>23</v>
      </c>
      <c r="L117" s="70">
        <f>SUM(F105:F123)</f>
        <v>5</v>
      </c>
      <c r="M117" s="76">
        <f>L117/$L$120</f>
        <v>3.90625E-2</v>
      </c>
      <c r="N117" s="16"/>
      <c r="O117" s="16"/>
      <c r="P117" s="16"/>
      <c r="Q117" s="16"/>
      <c r="R117" s="16"/>
      <c r="S117" s="16"/>
    </row>
    <row r="118" spans="2:19" ht="15" customHeight="1" x14ac:dyDescent="0.25">
      <c r="B118" s="72" t="s">
        <v>120</v>
      </c>
      <c r="C118" s="71"/>
      <c r="D118" s="71"/>
      <c r="E118" s="71"/>
      <c r="F118" s="70">
        <v>0</v>
      </c>
      <c r="G118" s="69"/>
      <c r="H118" s="68">
        <f t="shared" si="3"/>
        <v>0</v>
      </c>
      <c r="I118" s="16"/>
      <c r="J118" s="16"/>
      <c r="K118" s="7" t="s">
        <v>26</v>
      </c>
      <c r="L118" s="5">
        <f>SUM(F124:F132)</f>
        <v>3</v>
      </c>
      <c r="M118" s="75">
        <f>L118/$L$120</f>
        <v>2.34375E-2</v>
      </c>
      <c r="N118" s="16"/>
      <c r="O118" s="16"/>
      <c r="P118" s="16"/>
      <c r="Q118" s="16"/>
      <c r="R118" s="16"/>
      <c r="S118" s="16"/>
    </row>
    <row r="119" spans="2:19" ht="15" customHeight="1" thickBot="1" x14ac:dyDescent="0.3">
      <c r="B119" s="72" t="s">
        <v>119</v>
      </c>
      <c r="C119" s="71"/>
      <c r="D119" s="71"/>
      <c r="E119" s="71"/>
      <c r="F119" s="70">
        <v>0</v>
      </c>
      <c r="G119" s="69"/>
      <c r="H119" s="68">
        <f t="shared" si="3"/>
        <v>0</v>
      </c>
      <c r="I119" s="16"/>
      <c r="J119" s="16"/>
      <c r="K119" s="64" t="s">
        <v>25</v>
      </c>
      <c r="L119" s="61">
        <f>F133</f>
        <v>1</v>
      </c>
      <c r="M119" s="74">
        <f>L119/$L$120</f>
        <v>7.8125E-3</v>
      </c>
      <c r="N119" s="16"/>
      <c r="O119" s="16"/>
      <c r="P119" s="16"/>
      <c r="Q119" s="16"/>
      <c r="R119" s="16"/>
      <c r="S119" s="16"/>
    </row>
    <row r="120" spans="2:19" ht="15" customHeight="1" x14ac:dyDescent="0.25">
      <c r="B120" s="72" t="s">
        <v>91</v>
      </c>
      <c r="C120" s="71"/>
      <c r="D120" s="71"/>
      <c r="E120" s="71"/>
      <c r="F120" s="70">
        <v>1</v>
      </c>
      <c r="G120" s="69"/>
      <c r="H120" s="68">
        <f t="shared" si="3"/>
        <v>7.8125E-3</v>
      </c>
      <c r="I120" s="16"/>
      <c r="J120" s="16"/>
      <c r="K120" s="41" t="s">
        <v>0</v>
      </c>
      <c r="L120" s="41">
        <f>SUM(L115:L119)</f>
        <v>128</v>
      </c>
      <c r="M120" s="73">
        <f>SUM(M115:M119)</f>
        <v>1</v>
      </c>
      <c r="N120" s="16"/>
      <c r="O120" s="2"/>
      <c r="P120" s="2"/>
      <c r="Q120" s="16"/>
      <c r="R120" s="16"/>
      <c r="S120" s="16"/>
    </row>
    <row r="121" spans="2:19" ht="15" customHeight="1" x14ac:dyDescent="0.25">
      <c r="B121" s="72" t="s">
        <v>33</v>
      </c>
      <c r="C121" s="71"/>
      <c r="D121" s="71"/>
      <c r="E121" s="71"/>
      <c r="F121" s="70">
        <v>0</v>
      </c>
      <c r="G121" s="69"/>
      <c r="H121" s="68">
        <f t="shared" si="3"/>
        <v>0</v>
      </c>
      <c r="I121" s="16"/>
      <c r="J121" s="16"/>
      <c r="O121" s="2"/>
      <c r="P121" s="2"/>
      <c r="Q121" s="16"/>
      <c r="R121" s="16"/>
      <c r="S121" s="16"/>
    </row>
    <row r="122" spans="2:19" ht="15" customHeight="1" x14ac:dyDescent="0.25">
      <c r="B122" s="72" t="s">
        <v>32</v>
      </c>
      <c r="C122" s="71"/>
      <c r="D122" s="71"/>
      <c r="E122" s="71"/>
      <c r="F122" s="70">
        <v>0</v>
      </c>
      <c r="G122" s="69"/>
      <c r="H122" s="68">
        <f t="shared" si="3"/>
        <v>0</v>
      </c>
      <c r="I122" s="16"/>
      <c r="J122" s="16"/>
      <c r="N122" s="3"/>
      <c r="O122" s="1"/>
      <c r="P122" s="27"/>
      <c r="Q122" s="16"/>
      <c r="R122" s="16"/>
      <c r="S122" s="16"/>
    </row>
    <row r="123" spans="2:19" ht="15" customHeight="1" x14ac:dyDescent="0.25">
      <c r="B123" s="72" t="s">
        <v>34</v>
      </c>
      <c r="C123" s="71"/>
      <c r="D123" s="71"/>
      <c r="E123" s="71"/>
      <c r="F123" s="70">
        <v>0</v>
      </c>
      <c r="G123" s="69"/>
      <c r="H123" s="68">
        <f t="shared" si="3"/>
        <v>0</v>
      </c>
      <c r="I123" s="16"/>
      <c r="J123" s="16"/>
      <c r="N123" s="3"/>
      <c r="O123" s="1"/>
      <c r="P123" s="27"/>
      <c r="Q123" s="16"/>
      <c r="R123" s="16"/>
      <c r="S123" s="16"/>
    </row>
    <row r="124" spans="2:19" ht="15" customHeight="1" x14ac:dyDescent="0.25">
      <c r="B124" s="7" t="s">
        <v>27</v>
      </c>
      <c r="C124" s="6"/>
      <c r="D124" s="6"/>
      <c r="E124" s="6"/>
      <c r="F124" s="5">
        <v>0</v>
      </c>
      <c r="G124" s="4"/>
      <c r="H124" s="66">
        <f t="shared" si="3"/>
        <v>0</v>
      </c>
      <c r="I124" s="16"/>
      <c r="J124" s="16"/>
      <c r="N124" s="3"/>
      <c r="O124" s="1"/>
      <c r="P124" s="27"/>
      <c r="Q124" s="16"/>
      <c r="R124" s="16"/>
      <c r="S124" s="16"/>
    </row>
    <row r="125" spans="2:19" ht="15" customHeight="1" x14ac:dyDescent="0.25">
      <c r="B125" s="7" t="s">
        <v>118</v>
      </c>
      <c r="C125" s="6"/>
      <c r="D125" s="6"/>
      <c r="E125" s="6"/>
      <c r="F125" s="5">
        <v>0</v>
      </c>
      <c r="G125" s="4"/>
      <c r="H125" s="66">
        <f t="shared" si="3"/>
        <v>0</v>
      </c>
      <c r="I125" s="16"/>
      <c r="J125" s="16"/>
      <c r="N125" s="3"/>
      <c r="O125" s="1"/>
      <c r="P125" s="27"/>
      <c r="Q125" s="16"/>
      <c r="R125" s="16"/>
      <c r="S125" s="16"/>
    </row>
    <row r="126" spans="2:19" ht="15" customHeight="1" x14ac:dyDescent="0.25">
      <c r="B126" s="7" t="s">
        <v>117</v>
      </c>
      <c r="C126" s="6"/>
      <c r="D126" s="6"/>
      <c r="E126" s="6"/>
      <c r="F126" s="5">
        <v>0</v>
      </c>
      <c r="G126" s="4"/>
      <c r="H126" s="66">
        <f t="shared" si="3"/>
        <v>0</v>
      </c>
      <c r="I126" s="16"/>
      <c r="J126" s="16"/>
      <c r="N126" s="3"/>
      <c r="O126" s="1"/>
      <c r="P126" s="27"/>
      <c r="Q126" s="16"/>
      <c r="R126" s="16"/>
      <c r="S126" s="16"/>
    </row>
    <row r="127" spans="2:19" ht="15" customHeight="1" x14ac:dyDescent="0.25">
      <c r="B127" s="7" t="s">
        <v>116</v>
      </c>
      <c r="C127" s="6"/>
      <c r="D127" s="6"/>
      <c r="E127" s="6"/>
      <c r="F127" s="5">
        <v>0</v>
      </c>
      <c r="G127" s="4"/>
      <c r="H127" s="66">
        <f t="shared" si="3"/>
        <v>0</v>
      </c>
      <c r="I127" s="16"/>
      <c r="J127" s="16"/>
      <c r="N127" s="3"/>
      <c r="O127" s="1"/>
      <c r="P127" s="27"/>
      <c r="Q127" s="16"/>
      <c r="R127" s="16"/>
      <c r="S127" s="16"/>
    </row>
    <row r="128" spans="2:19" ht="15" customHeight="1" x14ac:dyDescent="0.25">
      <c r="B128" s="7" t="s">
        <v>115</v>
      </c>
      <c r="C128" s="6"/>
      <c r="D128" s="6"/>
      <c r="E128" s="6"/>
      <c r="F128" s="5">
        <v>0</v>
      </c>
      <c r="G128" s="4"/>
      <c r="H128" s="66">
        <f t="shared" si="3"/>
        <v>0</v>
      </c>
      <c r="I128" s="16"/>
      <c r="J128" s="16"/>
      <c r="N128" s="3"/>
      <c r="O128" s="1"/>
      <c r="P128" s="27"/>
      <c r="Q128" s="16"/>
      <c r="R128" s="16"/>
      <c r="S128" s="16"/>
    </row>
    <row r="129" spans="2:21" ht="15" customHeight="1" x14ac:dyDescent="0.25">
      <c r="B129" s="7" t="s">
        <v>29</v>
      </c>
      <c r="C129" s="6"/>
      <c r="D129" s="6"/>
      <c r="E129" s="6"/>
      <c r="F129" s="5">
        <v>0</v>
      </c>
      <c r="G129" s="4"/>
      <c r="H129" s="66">
        <f t="shared" si="3"/>
        <v>0</v>
      </c>
      <c r="I129" s="16"/>
      <c r="J129" s="16"/>
      <c r="N129" s="3"/>
      <c r="O129" s="1"/>
      <c r="P129" s="27"/>
      <c r="Q129" s="16"/>
      <c r="R129" s="16"/>
      <c r="S129" s="16"/>
    </row>
    <row r="130" spans="2:21" ht="15" customHeight="1" x14ac:dyDescent="0.25">
      <c r="B130" s="7" t="s">
        <v>114</v>
      </c>
      <c r="C130" s="6"/>
      <c r="D130" s="6"/>
      <c r="E130" s="6"/>
      <c r="F130" s="5">
        <v>0</v>
      </c>
      <c r="G130" s="4"/>
      <c r="H130" s="66">
        <f t="shared" si="3"/>
        <v>0</v>
      </c>
      <c r="I130" s="16"/>
      <c r="J130" s="16"/>
      <c r="N130" s="67"/>
      <c r="O130" s="16"/>
      <c r="P130" s="16"/>
      <c r="Q130" s="16"/>
      <c r="R130" s="16"/>
      <c r="S130" s="16"/>
    </row>
    <row r="131" spans="2:21" ht="15" customHeight="1" x14ac:dyDescent="0.25">
      <c r="B131" s="7" t="s">
        <v>72</v>
      </c>
      <c r="C131" s="6"/>
      <c r="D131" s="6"/>
      <c r="E131" s="6"/>
      <c r="F131" s="5">
        <v>2</v>
      </c>
      <c r="G131" s="4"/>
      <c r="H131" s="66">
        <f t="shared" si="3"/>
        <v>1.5625E-2</v>
      </c>
      <c r="I131" s="16"/>
      <c r="J131" s="16"/>
      <c r="N131" s="67"/>
      <c r="O131" s="16"/>
      <c r="P131" s="16"/>
      <c r="Q131" s="16"/>
      <c r="R131" s="16"/>
      <c r="S131" s="16"/>
    </row>
    <row r="132" spans="2:21" ht="15" customHeight="1" x14ac:dyDescent="0.25">
      <c r="B132" s="7" t="s">
        <v>113</v>
      </c>
      <c r="C132" s="6"/>
      <c r="D132" s="6"/>
      <c r="E132" s="6"/>
      <c r="F132" s="5">
        <v>1</v>
      </c>
      <c r="G132" s="4"/>
      <c r="H132" s="66">
        <f t="shared" si="3"/>
        <v>7.8125E-3</v>
      </c>
      <c r="I132" s="16"/>
      <c r="J132" s="16"/>
      <c r="N132" s="65"/>
      <c r="O132" s="16"/>
      <c r="P132" s="16"/>
      <c r="Q132" s="16"/>
      <c r="R132" s="16"/>
      <c r="S132" s="16"/>
    </row>
    <row r="133" spans="2:21" ht="15" customHeight="1" thickBot="1" x14ac:dyDescent="0.3">
      <c r="B133" s="64" t="s">
        <v>25</v>
      </c>
      <c r="C133" s="63"/>
      <c r="D133" s="63"/>
      <c r="E133" s="63"/>
      <c r="F133" s="62">
        <v>1</v>
      </c>
      <c r="G133" s="61"/>
      <c r="H133" s="60">
        <f t="shared" si="3"/>
        <v>7.8125E-3</v>
      </c>
      <c r="I133" s="16"/>
      <c r="J133" s="16"/>
      <c r="N133" s="16"/>
      <c r="O133" s="16"/>
      <c r="P133" s="16"/>
      <c r="Q133" s="16"/>
      <c r="R133" s="16"/>
      <c r="S133" s="16"/>
    </row>
    <row r="134" spans="2:21" ht="15" customHeight="1" x14ac:dyDescent="0.25">
      <c r="B134" s="105" t="s">
        <v>0</v>
      </c>
      <c r="C134" s="105"/>
      <c r="D134" s="105"/>
      <c r="E134" s="41"/>
      <c r="F134" s="41">
        <f>SUM(F96:F133)</f>
        <v>128</v>
      </c>
      <c r="G134" s="59"/>
      <c r="H134" s="29">
        <f>SUM(H96:H133)</f>
        <v>1</v>
      </c>
      <c r="I134" s="16"/>
      <c r="J134" s="16"/>
      <c r="N134" s="16"/>
      <c r="O134" s="16"/>
      <c r="P134" s="16"/>
      <c r="Q134" s="16"/>
      <c r="R134" s="16"/>
      <c r="S134" s="16"/>
    </row>
    <row r="135" spans="2:21" x14ac:dyDescent="0.25">
      <c r="B135" s="58" t="s">
        <v>112</v>
      </c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</row>
    <row r="136" spans="2:21" x14ac:dyDescent="0.25">
      <c r="B136" s="16"/>
      <c r="C136" s="16"/>
      <c r="D136" s="16"/>
      <c r="E136" s="16"/>
      <c r="F136" s="1"/>
      <c r="G136" s="1"/>
      <c r="H136" s="1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</row>
    <row r="137" spans="2:21" x14ac:dyDescent="0.25">
      <c r="B137" s="56" t="s">
        <v>111</v>
      </c>
      <c r="C137" s="56"/>
      <c r="D137" s="56"/>
      <c r="E137" s="56"/>
      <c r="F137" s="57"/>
      <c r="G137" s="57"/>
      <c r="H137" s="57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</row>
    <row r="138" spans="2:21" ht="26.25" customHeight="1" x14ac:dyDescent="0.2">
      <c r="B138" s="106" t="s">
        <v>110</v>
      </c>
      <c r="C138" s="106"/>
      <c r="D138" s="106"/>
      <c r="E138" s="106"/>
      <c r="F138" s="106"/>
      <c r="G138" s="1"/>
      <c r="H138" s="1"/>
      <c r="I138" s="16"/>
      <c r="J138" s="16"/>
      <c r="K138" s="106" t="s">
        <v>109</v>
      </c>
      <c r="L138" s="106"/>
      <c r="M138" s="106"/>
      <c r="N138" s="2"/>
      <c r="O138" s="2"/>
      <c r="P138" s="16"/>
      <c r="Q138" s="16"/>
      <c r="R138" s="16"/>
      <c r="S138" s="16"/>
      <c r="U138" s="52"/>
    </row>
    <row r="139" spans="2:21" ht="15" customHeight="1" x14ac:dyDescent="0.2">
      <c r="B139" s="106"/>
      <c r="C139" s="106"/>
      <c r="D139" s="106"/>
      <c r="E139" s="106"/>
      <c r="F139" s="106"/>
      <c r="G139" s="1"/>
      <c r="H139" s="1"/>
      <c r="I139" s="16"/>
      <c r="J139" s="16"/>
      <c r="K139" s="106"/>
      <c r="L139" s="106"/>
      <c r="M139" s="106"/>
      <c r="N139" s="2"/>
      <c r="O139" s="2"/>
      <c r="P139" s="16"/>
      <c r="Q139" s="16"/>
      <c r="R139" s="16"/>
      <c r="S139" s="16"/>
      <c r="U139" s="52"/>
    </row>
    <row r="140" spans="2:21" x14ac:dyDescent="0.2">
      <c r="B140" s="43" t="s">
        <v>108</v>
      </c>
      <c r="C140" s="35" t="s">
        <v>14</v>
      </c>
      <c r="D140" s="35" t="s">
        <v>1</v>
      </c>
      <c r="E140" s="16"/>
      <c r="F140" s="1"/>
      <c r="G140" s="1"/>
      <c r="H140" s="1"/>
      <c r="I140" s="16"/>
      <c r="J140" s="16"/>
      <c r="K140" s="35" t="s">
        <v>107</v>
      </c>
      <c r="L140" s="35" t="s">
        <v>14</v>
      </c>
      <c r="M140" s="35" t="s">
        <v>1</v>
      </c>
      <c r="N140" s="16"/>
      <c r="O140" s="1"/>
      <c r="P140" s="16"/>
      <c r="Q140" s="16"/>
      <c r="R140" s="16"/>
      <c r="S140" s="16"/>
      <c r="U140" s="52"/>
    </row>
    <row r="141" spans="2:21" x14ac:dyDescent="0.2">
      <c r="B141" s="42" t="s">
        <v>106</v>
      </c>
      <c r="C141" s="1">
        <v>2</v>
      </c>
      <c r="D141" s="27">
        <f>C141/$C$146</f>
        <v>1.5625E-2</v>
      </c>
      <c r="E141" s="16"/>
      <c r="F141" s="1"/>
      <c r="G141" s="1"/>
      <c r="H141" s="1"/>
      <c r="I141" s="16"/>
      <c r="J141" s="16"/>
      <c r="K141" s="42" t="s">
        <v>105</v>
      </c>
      <c r="L141" s="1">
        <v>63</v>
      </c>
      <c r="M141" s="53">
        <f>L141/$L$145</f>
        <v>0.4921875</v>
      </c>
      <c r="N141" s="16"/>
      <c r="O141" s="1"/>
      <c r="P141" s="16"/>
      <c r="Q141" s="16"/>
      <c r="R141" s="16"/>
      <c r="S141" s="16"/>
      <c r="U141" s="52"/>
    </row>
    <row r="142" spans="2:21" x14ac:dyDescent="0.2">
      <c r="B142" s="42" t="s">
        <v>19</v>
      </c>
      <c r="C142" s="1">
        <v>57</v>
      </c>
      <c r="D142" s="27">
        <f>C142/$C$146</f>
        <v>0.4453125</v>
      </c>
      <c r="E142" s="16"/>
      <c r="F142" s="1"/>
      <c r="G142" s="1"/>
      <c r="H142" s="1"/>
      <c r="I142" s="16"/>
      <c r="J142" s="16"/>
      <c r="K142" s="42" t="s">
        <v>104</v>
      </c>
      <c r="L142" s="1">
        <v>57</v>
      </c>
      <c r="M142" s="53">
        <f>L142/$L$145</f>
        <v>0.4453125</v>
      </c>
      <c r="N142" s="16"/>
      <c r="O142" s="1"/>
      <c r="P142" s="16"/>
      <c r="Q142" s="16"/>
      <c r="R142" s="16"/>
      <c r="S142" s="16"/>
      <c r="U142" s="52"/>
    </row>
    <row r="143" spans="2:21" x14ac:dyDescent="0.2">
      <c r="B143" s="42" t="s">
        <v>17</v>
      </c>
      <c r="C143" s="1">
        <v>63</v>
      </c>
      <c r="D143" s="27">
        <f>C143/$C$146</f>
        <v>0.4921875</v>
      </c>
      <c r="E143" s="16"/>
      <c r="F143" s="1"/>
      <c r="G143" s="1"/>
      <c r="H143" s="55" t="s">
        <v>16</v>
      </c>
      <c r="I143" s="16"/>
      <c r="J143" s="16"/>
      <c r="K143" s="42" t="s">
        <v>103</v>
      </c>
      <c r="L143" s="1">
        <v>4</v>
      </c>
      <c r="M143" s="53">
        <f>L143/$L$145</f>
        <v>3.125E-2</v>
      </c>
      <c r="N143" s="16"/>
      <c r="O143" s="1"/>
      <c r="P143" s="16"/>
      <c r="Q143" s="16"/>
      <c r="R143" s="16"/>
      <c r="S143" s="16"/>
      <c r="U143" s="52"/>
    </row>
    <row r="144" spans="2:21" ht="15.75" thickBot="1" x14ac:dyDescent="0.25">
      <c r="B144" s="42" t="s">
        <v>15</v>
      </c>
      <c r="C144" s="1">
        <v>4</v>
      </c>
      <c r="D144" s="27">
        <f>C144/$C$146</f>
        <v>3.125E-2</v>
      </c>
      <c r="E144" s="16"/>
      <c r="F144" s="1"/>
      <c r="G144" s="1"/>
      <c r="H144" s="54">
        <f>SUM(D142:D143)</f>
        <v>0.9375</v>
      </c>
      <c r="I144" s="16"/>
      <c r="J144" s="16"/>
      <c r="K144" s="42" t="s">
        <v>102</v>
      </c>
      <c r="L144" s="1">
        <v>4</v>
      </c>
      <c r="M144" s="53">
        <f>L144/$L$145</f>
        <v>3.125E-2</v>
      </c>
      <c r="N144" s="16"/>
      <c r="O144" s="1"/>
      <c r="P144" s="16"/>
      <c r="Q144" s="16"/>
      <c r="R144" s="16"/>
      <c r="S144" s="16"/>
      <c r="U144" s="52"/>
    </row>
    <row r="145" spans="2:21" ht="15.75" thickBot="1" x14ac:dyDescent="0.25">
      <c r="B145" s="42" t="s">
        <v>90</v>
      </c>
      <c r="C145" s="1">
        <v>2</v>
      </c>
      <c r="D145" s="27">
        <f>C145/$C$146</f>
        <v>1.5625E-2</v>
      </c>
      <c r="E145" s="16"/>
      <c r="F145" s="1"/>
      <c r="G145" s="1"/>
      <c r="H145" s="1"/>
      <c r="I145" s="16"/>
      <c r="J145" s="16"/>
      <c r="K145" s="41" t="s">
        <v>0</v>
      </c>
      <c r="L145" s="41">
        <f>SUM(L141:L144)</f>
        <v>128</v>
      </c>
      <c r="M145" s="29">
        <f>SUM(M141:M144)</f>
        <v>1</v>
      </c>
      <c r="N145" s="16"/>
      <c r="O145" s="1"/>
      <c r="P145" s="16"/>
      <c r="Q145" s="16"/>
      <c r="R145" s="16"/>
      <c r="S145" s="16"/>
      <c r="U145" s="52"/>
    </row>
    <row r="146" spans="2:21" x14ac:dyDescent="0.2">
      <c r="B146" s="41" t="s">
        <v>0</v>
      </c>
      <c r="C146" s="41">
        <f>SUM(C141:C145)</f>
        <v>128</v>
      </c>
      <c r="D146" s="29">
        <f>SUM(D141:D145)</f>
        <v>1</v>
      </c>
      <c r="E146" s="16"/>
      <c r="F146" s="1"/>
      <c r="G146" s="1"/>
      <c r="H146" s="1"/>
      <c r="I146" s="16"/>
      <c r="J146" s="16"/>
      <c r="N146" s="16"/>
      <c r="O146" s="1"/>
      <c r="P146" s="16"/>
      <c r="Q146" s="16"/>
      <c r="R146" s="16"/>
      <c r="S146" s="16"/>
      <c r="U146" s="52"/>
    </row>
    <row r="147" spans="2:21" ht="18.75" customHeight="1" x14ac:dyDescent="0.25">
      <c r="K147"/>
      <c r="L147"/>
      <c r="M147"/>
      <c r="N147"/>
      <c r="O147"/>
    </row>
    <row r="148" spans="2:21" ht="18.75" customHeight="1" x14ac:dyDescent="0.25">
      <c r="B148" s="16" t="s">
        <v>101</v>
      </c>
      <c r="C148" s="16"/>
      <c r="D148" s="16"/>
      <c r="K148"/>
      <c r="L148"/>
      <c r="M148"/>
      <c r="N148"/>
      <c r="O148"/>
    </row>
    <row r="149" spans="2:21" ht="15.75" customHeight="1" x14ac:dyDescent="0.25">
      <c r="B149" s="51" t="s">
        <v>92</v>
      </c>
      <c r="C149" s="35" t="s">
        <v>14</v>
      </c>
      <c r="D149" s="107" t="s">
        <v>1</v>
      </c>
      <c r="E149" s="107"/>
      <c r="K149"/>
      <c r="L149"/>
      <c r="M149"/>
      <c r="N149"/>
      <c r="O149"/>
    </row>
    <row r="150" spans="2:21" x14ac:dyDescent="0.25">
      <c r="B150" s="17" t="s">
        <v>100</v>
      </c>
      <c r="C150" s="48">
        <v>36</v>
      </c>
      <c r="D150" s="125">
        <f>C150/$C$152</f>
        <v>0.28125</v>
      </c>
      <c r="E150" s="125"/>
      <c r="K150"/>
      <c r="L150"/>
      <c r="M150"/>
      <c r="N150"/>
      <c r="O150"/>
    </row>
    <row r="151" spans="2:21" ht="15.75" thickBot="1" x14ac:dyDescent="0.3">
      <c r="B151" s="17" t="s">
        <v>99</v>
      </c>
      <c r="C151" s="48">
        <v>92</v>
      </c>
      <c r="D151" s="125">
        <f>C151/$C$152</f>
        <v>0.71875</v>
      </c>
      <c r="E151" s="125"/>
      <c r="K151"/>
      <c r="L151"/>
      <c r="M151"/>
      <c r="N151"/>
      <c r="O151"/>
    </row>
    <row r="152" spans="2:21" x14ac:dyDescent="0.25">
      <c r="B152" s="50" t="s">
        <v>0</v>
      </c>
      <c r="C152" s="49">
        <f>SUM(C150:C151)</f>
        <v>128</v>
      </c>
      <c r="D152" s="126">
        <f>SUM(D150:E151)</f>
        <v>1</v>
      </c>
      <c r="E152" s="126"/>
      <c r="K152"/>
      <c r="L152"/>
      <c r="M152"/>
      <c r="N152"/>
      <c r="O152"/>
    </row>
    <row r="153" spans="2:21" x14ac:dyDescent="0.25">
      <c r="K153"/>
      <c r="L153"/>
      <c r="M153"/>
      <c r="N153"/>
      <c r="O153"/>
    </row>
    <row r="154" spans="2:21" x14ac:dyDescent="0.25">
      <c r="B154" s="16"/>
      <c r="C154" s="48"/>
      <c r="D154" s="104"/>
      <c r="E154" s="104"/>
      <c r="K154"/>
      <c r="L154"/>
      <c r="M154"/>
      <c r="N154"/>
      <c r="O154"/>
    </row>
    <row r="155" spans="2:21" x14ac:dyDescent="0.25">
      <c r="B155" s="47" t="s">
        <v>98</v>
      </c>
      <c r="C155" s="47"/>
      <c r="D155" s="47"/>
      <c r="E155" s="47"/>
      <c r="F155" s="47"/>
      <c r="G155" s="47"/>
      <c r="H155" s="47"/>
      <c r="I155" s="47"/>
      <c r="K155"/>
      <c r="L155"/>
      <c r="M155"/>
      <c r="N155"/>
      <c r="O155"/>
    </row>
    <row r="156" spans="2:21" ht="15" customHeight="1" x14ac:dyDescent="0.25">
      <c r="B156" s="124" t="s">
        <v>97</v>
      </c>
      <c r="C156" s="124"/>
      <c r="D156" s="124"/>
      <c r="E156" s="124"/>
      <c r="F156" s="124"/>
      <c r="G156" s="124"/>
      <c r="H156" s="124"/>
      <c r="I156" s="46"/>
    </row>
    <row r="157" spans="2:21" ht="7.5" customHeight="1" x14ac:dyDescent="0.25">
      <c r="B157" s="124"/>
      <c r="C157" s="124"/>
      <c r="D157" s="124"/>
      <c r="E157" s="124"/>
      <c r="F157" s="124"/>
      <c r="G157" s="124"/>
      <c r="H157" s="124"/>
      <c r="I157" s="46"/>
    </row>
    <row r="158" spans="2:21" x14ac:dyDescent="0.25">
      <c r="B158" s="33" t="s">
        <v>96</v>
      </c>
    </row>
    <row r="159" spans="2:21" ht="15" customHeight="1" x14ac:dyDescent="0.25">
      <c r="B159" s="33" t="s">
        <v>93</v>
      </c>
    </row>
  </sheetData>
  <mergeCells count="48">
    <mergeCell ref="O91:P91"/>
    <mergeCell ref="B156:H157"/>
    <mergeCell ref="D154:E154"/>
    <mergeCell ref="D149:E149"/>
    <mergeCell ref="D150:E150"/>
    <mergeCell ref="D151:E151"/>
    <mergeCell ref="D152:E152"/>
    <mergeCell ref="B77:I79"/>
    <mergeCell ref="Q91:R91"/>
    <mergeCell ref="B138:F139"/>
    <mergeCell ref="K138:M139"/>
    <mergeCell ref="O92:P92"/>
    <mergeCell ref="Q92:R92"/>
    <mergeCell ref="O93:P93"/>
    <mergeCell ref="Q93:R93"/>
    <mergeCell ref="B94:H94"/>
    <mergeCell ref="O94:P94"/>
    <mergeCell ref="Q94:R94"/>
    <mergeCell ref="B95:D95"/>
    <mergeCell ref="G95:H95"/>
    <mergeCell ref="I95:K95"/>
    <mergeCell ref="K112:N113"/>
    <mergeCell ref="B134:D134"/>
    <mergeCell ref="K66:L66"/>
    <mergeCell ref="M66:N66"/>
    <mergeCell ref="Q68:R68"/>
    <mergeCell ref="Q85:R85"/>
    <mergeCell ref="Q86:R86"/>
    <mergeCell ref="O90:P90"/>
    <mergeCell ref="Q90:R90"/>
    <mergeCell ref="B82:D83"/>
    <mergeCell ref="M82:R83"/>
    <mergeCell ref="Q84:R84"/>
    <mergeCell ref="Q87:R87"/>
    <mergeCell ref="K57:K58"/>
    <mergeCell ref="L57:M57"/>
    <mergeCell ref="O57:Q57"/>
    <mergeCell ref="B5:S6"/>
    <mergeCell ref="B8:S8"/>
    <mergeCell ref="B10:S11"/>
    <mergeCell ref="B13:S13"/>
    <mergeCell ref="I15:M16"/>
    <mergeCell ref="P15:S16"/>
    <mergeCell ref="I32:K32"/>
    <mergeCell ref="J33:K33"/>
    <mergeCell ref="B48:H48"/>
    <mergeCell ref="B49:C49"/>
    <mergeCell ref="K55:Q56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5" orientation="portrait" r:id="rId1"/>
  <rowBreaks count="1" manualBreakCount="1">
    <brk id="79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Tentativa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2020-04-07T16:31:28Z</cp:lastPrinted>
  <dcterms:created xsi:type="dcterms:W3CDTF">2014-04-07T17:49:13Z</dcterms:created>
  <dcterms:modified xsi:type="dcterms:W3CDTF">2020-05-08T22:29:33Z</dcterms:modified>
</cp:coreProperties>
</file>