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Casos CEM" sheetId="13" r:id="rId1"/>
    <sheet name="EI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CEM'!$A$1:$Q$97</definedName>
    <definedName name="_xlnm.Print_Area" localSheetId="1">EIU!$A$1:$R$127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28" i="13" l="1"/>
  <c r="C115" i="3"/>
  <c r="D115" i="3"/>
  <c r="E115" i="3"/>
  <c r="B115" i="3"/>
  <c r="B110" i="3"/>
  <c r="B111" i="3"/>
  <c r="B112" i="3"/>
  <c r="B113" i="3"/>
  <c r="B114" i="3"/>
  <c r="C22" i="3"/>
  <c r="B22" i="3"/>
  <c r="D22" i="3"/>
  <c r="B21" i="3"/>
  <c r="B16" i="13" l="1"/>
  <c r="J16" i="13"/>
  <c r="B17" i="13"/>
  <c r="J17" i="13"/>
  <c r="B18" i="13"/>
  <c r="J18" i="13"/>
  <c r="B19" i="13"/>
  <c r="J19" i="13"/>
  <c r="B20" i="13"/>
  <c r="G20" i="13"/>
  <c r="H20" i="13"/>
  <c r="I20" i="13"/>
  <c r="B21" i="13"/>
  <c r="B22" i="13"/>
  <c r="B23" i="13"/>
  <c r="B24" i="13"/>
  <c r="B25" i="13"/>
  <c r="B26" i="13"/>
  <c r="B27" i="13"/>
  <c r="C28" i="13"/>
  <c r="B46" i="13"/>
  <c r="B47" i="13"/>
  <c r="B48" i="13"/>
  <c r="K48" i="13"/>
  <c r="L46" i="13" s="1"/>
  <c r="B49" i="13"/>
  <c r="B50" i="13"/>
  <c r="B51" i="13"/>
  <c r="B52" i="13"/>
  <c r="B53" i="13"/>
  <c r="B54" i="13"/>
  <c r="B55" i="13"/>
  <c r="B56" i="13"/>
  <c r="B57" i="13"/>
  <c r="C58" i="13"/>
  <c r="D58" i="13"/>
  <c r="E58" i="13"/>
  <c r="F58" i="13"/>
  <c r="G58" i="13"/>
  <c r="B69" i="13"/>
  <c r="B70" i="13"/>
  <c r="M70" i="13"/>
  <c r="N70" i="13"/>
  <c r="O70" i="13"/>
  <c r="P70" i="13"/>
  <c r="B71" i="13"/>
  <c r="M71" i="13"/>
  <c r="N71" i="13"/>
  <c r="O71" i="13"/>
  <c r="P71" i="13"/>
  <c r="B72" i="13"/>
  <c r="M72" i="13"/>
  <c r="N72" i="13"/>
  <c r="O72" i="13"/>
  <c r="P72" i="13"/>
  <c r="C73" i="13"/>
  <c r="D73" i="13"/>
  <c r="E73" i="13"/>
  <c r="F73" i="13"/>
  <c r="G73" i="13"/>
  <c r="H73" i="13"/>
  <c r="I73" i="13"/>
  <c r="J73" i="13"/>
  <c r="M73" i="13"/>
  <c r="N73" i="13"/>
  <c r="O73" i="13"/>
  <c r="P73" i="13"/>
  <c r="C79" i="13"/>
  <c r="M79" i="13"/>
  <c r="C80" i="13"/>
  <c r="M80" i="13"/>
  <c r="C81" i="13"/>
  <c r="M81" i="13"/>
  <c r="C82" i="13"/>
  <c r="M82" i="13"/>
  <c r="D83" i="13"/>
  <c r="E83" i="13"/>
  <c r="N83" i="13"/>
  <c r="O83" i="13"/>
  <c r="B90" i="13"/>
  <c r="B91" i="13"/>
  <c r="B92" i="13"/>
  <c r="B93" i="13"/>
  <c r="C94" i="13"/>
  <c r="D94" i="13"/>
  <c r="E94" i="13"/>
  <c r="F94" i="13"/>
  <c r="G94" i="13"/>
  <c r="H94" i="13"/>
  <c r="I94" i="13"/>
  <c r="J94" i="13"/>
  <c r="N74" i="13" l="1"/>
  <c r="M83" i="13"/>
  <c r="N84" i="13" s="1"/>
  <c r="B94" i="13"/>
  <c r="J95" i="13" s="1"/>
  <c r="J20" i="13"/>
  <c r="C83" i="13"/>
  <c r="E84" i="13" s="1"/>
  <c r="P74" i="13"/>
  <c r="M74" i="13"/>
  <c r="O74" i="13"/>
  <c r="B73" i="13"/>
  <c r="E74" i="13" s="1"/>
  <c r="L47" i="13"/>
  <c r="L48" i="13" s="1"/>
  <c r="B58" i="13"/>
  <c r="E59" i="13" s="1"/>
  <c r="B28" i="13"/>
  <c r="B29" i="13" s="1"/>
  <c r="H74" i="13" l="1"/>
  <c r="C74" i="13"/>
  <c r="I74" i="13"/>
  <c r="O84" i="13"/>
  <c r="M84" i="13" s="1"/>
  <c r="G95" i="13"/>
  <c r="F95" i="13"/>
  <c r="B95" i="13"/>
  <c r="E95" i="13"/>
  <c r="H95" i="13"/>
  <c r="D84" i="13"/>
  <c r="C84" i="13" s="1"/>
  <c r="I95" i="13"/>
  <c r="D95" i="13"/>
  <c r="C95" i="13"/>
  <c r="D29" i="13"/>
  <c r="C29" i="13"/>
  <c r="G59" i="13"/>
  <c r="G74" i="13"/>
  <c r="F74" i="13"/>
  <c r="J74" i="13"/>
  <c r="D74" i="13"/>
  <c r="B74" i="13"/>
  <c r="C59" i="13"/>
  <c r="B59" i="13"/>
  <c r="F59" i="13"/>
  <c r="D59" i="13"/>
  <c r="B16" i="3" l="1"/>
  <c r="K16" i="3"/>
  <c r="B17" i="3"/>
  <c r="K17" i="3"/>
  <c r="K18" i="3" s="1"/>
  <c r="B18" i="3"/>
  <c r="L18" i="3"/>
  <c r="M18" i="3"/>
  <c r="N18" i="3"/>
  <c r="B19" i="3"/>
  <c r="B20" i="3"/>
  <c r="B40" i="3"/>
  <c r="B41" i="3"/>
  <c r="B42" i="3"/>
  <c r="B43" i="3"/>
  <c r="B44" i="3"/>
  <c r="B45" i="3"/>
  <c r="B46" i="3"/>
  <c r="B47" i="3"/>
  <c r="B48" i="3"/>
  <c r="B49" i="3"/>
  <c r="B50" i="3"/>
  <c r="B51" i="3"/>
  <c r="C52" i="3"/>
  <c r="D52" i="3"/>
  <c r="E52" i="3"/>
  <c r="F52" i="3"/>
  <c r="G52" i="3"/>
  <c r="B61" i="3"/>
  <c r="B62" i="3"/>
  <c r="B63" i="3"/>
  <c r="B64" i="3"/>
  <c r="B65" i="3"/>
  <c r="B66" i="3"/>
  <c r="B67" i="3"/>
  <c r="B68" i="3"/>
  <c r="B69" i="3"/>
  <c r="B70" i="3"/>
  <c r="B71" i="3"/>
  <c r="B72" i="3"/>
  <c r="C73" i="3"/>
  <c r="D73" i="3"/>
  <c r="E73" i="3"/>
  <c r="N61" i="3" s="1"/>
  <c r="F73" i="3"/>
  <c r="G73" i="3"/>
  <c r="H73" i="3"/>
  <c r="I73" i="3"/>
  <c r="J73" i="3"/>
  <c r="N73" i="3"/>
  <c r="B89" i="3"/>
  <c r="N89" i="3"/>
  <c r="B90" i="3"/>
  <c r="N90" i="3"/>
  <c r="B91" i="3"/>
  <c r="O91" i="3"/>
  <c r="P91" i="3"/>
  <c r="Q91" i="3"/>
  <c r="R91" i="3"/>
  <c r="B92" i="3"/>
  <c r="B93" i="3"/>
  <c r="B94" i="3"/>
  <c r="N94" i="3"/>
  <c r="B95" i="3"/>
  <c r="N95" i="3"/>
  <c r="B96" i="3"/>
  <c r="N96" i="3"/>
  <c r="B97" i="3"/>
  <c r="N97" i="3"/>
  <c r="B98" i="3"/>
  <c r="N98" i="3"/>
  <c r="C99" i="3"/>
  <c r="D99" i="3"/>
  <c r="E99" i="3"/>
  <c r="F99" i="3"/>
  <c r="B109" i="3"/>
  <c r="B122" i="3"/>
  <c r="B126" i="3" s="1"/>
  <c r="B123" i="3"/>
  <c r="B124" i="3"/>
  <c r="B125" i="3"/>
  <c r="C126" i="3"/>
  <c r="D126" i="3"/>
  <c r="E126" i="3"/>
  <c r="B99" i="3" l="1"/>
  <c r="B100" i="3" s="1"/>
  <c r="C23" i="3"/>
  <c r="E100" i="3"/>
  <c r="N60" i="3"/>
  <c r="P92" i="3"/>
  <c r="J74" i="3"/>
  <c r="D116" i="3"/>
  <c r="O92" i="3"/>
  <c r="B73" i="3"/>
  <c r="H74" i="3" s="1"/>
  <c r="G74" i="3"/>
  <c r="B52" i="3"/>
  <c r="F53" i="3" s="1"/>
  <c r="F100" i="3"/>
  <c r="N91" i="3"/>
  <c r="N92" i="3" s="1"/>
  <c r="N62" i="3"/>
  <c r="N19" i="3"/>
  <c r="K19" i="3"/>
  <c r="M19" i="3"/>
  <c r="E74" i="3"/>
  <c r="I74" i="3"/>
  <c r="D74" i="3"/>
  <c r="B74" i="3"/>
  <c r="N74" i="3"/>
  <c r="O74" i="3" s="1"/>
  <c r="Q92" i="3"/>
  <c r="C100" i="3"/>
  <c r="R92" i="3"/>
  <c r="D100" i="3"/>
  <c r="C74" i="3"/>
  <c r="E116" i="3" l="1"/>
  <c r="B23" i="3"/>
  <c r="D23" i="3"/>
  <c r="G53" i="3"/>
  <c r="E53" i="3"/>
  <c r="D53" i="3"/>
  <c r="C53" i="3"/>
  <c r="C116" i="3"/>
  <c r="B53" i="3"/>
  <c r="B116" i="3"/>
  <c r="F74" i="3"/>
  <c r="O60" i="3"/>
  <c r="O73" i="3"/>
  <c r="O61" i="3"/>
  <c r="O62" i="3"/>
</calcChain>
</file>

<file path=xl/sharedStrings.xml><?xml version="1.0" encoding="utf-8"?>
<sst xmlns="http://schemas.openxmlformats.org/spreadsheetml/2006/main" count="271" uniqueCount="128">
  <si>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</si>
  <si>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</si>
  <si>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</si>
  <si>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</si>
  <si>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</si>
  <si>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</si>
  <si>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</si>
  <si>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</si>
  <si>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</si>
  <si>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</si>
  <si>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</si>
  <si>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</si>
  <si>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</si>
  <si>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</si>
  <si>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</si>
  <si>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</si>
  <si>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</si>
  <si>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</si>
  <si>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</si>
  <si>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</si>
  <si>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</si>
  <si>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</si>
  <si>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</si>
  <si>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</si>
  <si>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</si>
  <si>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</si>
  <si>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%</t>
  </si>
  <si>
    <t>Sexo</t>
  </si>
  <si>
    <t>Mujer</t>
  </si>
  <si>
    <t>Hombre</t>
  </si>
  <si>
    <t>Adultos/as</t>
  </si>
  <si>
    <t>Legal</t>
  </si>
  <si>
    <t>Social</t>
  </si>
  <si>
    <t>Psicología</t>
  </si>
  <si>
    <t>Admisión</t>
  </si>
  <si>
    <t>Servicio</t>
  </si>
  <si>
    <t>Número de acciones en la atención del caso por mes según tipo de servicio del CEM que realizó la acción</t>
  </si>
  <si>
    <t>Económica o patrimonial</t>
  </si>
  <si>
    <t>Sexual</t>
  </si>
  <si>
    <t>Física</t>
  </si>
  <si>
    <t>Psicológica</t>
  </si>
  <si>
    <t>Adultos/as Mayores</t>
  </si>
  <si>
    <t>NNA</t>
  </si>
  <si>
    <t>Casos de violación sexual</t>
  </si>
  <si>
    <t>Casos de violación sexual, según grupo de edad</t>
  </si>
  <si>
    <t>Setiembre</t>
  </si>
  <si>
    <t>Hombres</t>
  </si>
  <si>
    <t>Mujeres</t>
  </si>
  <si>
    <t>Violencia
Sexual</t>
  </si>
  <si>
    <t>Violencia
Física</t>
  </si>
  <si>
    <t>Violencia
Psicológica</t>
  </si>
  <si>
    <t>Violencia
Económica o Patrimonial</t>
  </si>
  <si>
    <t>Casos atendidos por tipo de violencia y sexo</t>
  </si>
  <si>
    <t>Casos atendidos por tipo de violencia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</si>
  <si>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</si>
  <si>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</si>
  <si>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Personas Adultas Mayores</t>
  </si>
  <si>
    <t>Personas Adultas</t>
  </si>
  <si>
    <t>Adolescentes</t>
  </si>
  <si>
    <t>Niños y niñas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</si>
  <si>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</si>
  <si>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</si>
  <si>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</si>
  <si>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</si>
  <si>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</si>
  <si>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</si>
  <si>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</si>
  <si>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</si>
  <si>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Mes</t>
  </si>
  <si>
    <t>Casos atendidos por grupos de edad de la persona usuaria según mes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</si>
  <si>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</si>
  <si>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</si>
  <si>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</si>
  <si>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</si>
  <si>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</si>
  <si>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</si>
  <si>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t>Casos atendidos por grupo de edad y sexo</t>
  </si>
  <si>
    <t>Casos atendidos por sexo</t>
  </si>
  <si>
    <t>CARACTERÍSTICAS DE LOS CASOS ATENDIDOS</t>
  </si>
  <si>
    <t>POBLACIÓN TOTAL</t>
  </si>
  <si>
    <t>DEL GRUPO FAMILIAR Y PERSONAS AFECTADAS POR VIOLENCIA SEXUAL - EQUIPO ITINERANTE DE URGENCIA (EIU)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</si>
  <si>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</si>
  <si>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No</t>
  </si>
  <si>
    <t>Si</t>
  </si>
  <si>
    <t>Económica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</si>
  <si>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</si>
  <si>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</si>
  <si>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</si>
  <si>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</si>
  <si>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</si>
  <si>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</si>
  <si>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</si>
  <si>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</si>
  <si>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</si>
  <si>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</si>
  <si>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</si>
  <si>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</si>
  <si>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</si>
  <si>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</si>
  <si>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</si>
  <si>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</si>
  <si>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</si>
  <si>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</si>
  <si>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</si>
  <si>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</si>
  <si>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</si>
  <si>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</si>
  <si>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</si>
  <si>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</si>
  <si>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</si>
  <si>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</si>
  <si>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</si>
  <si>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t>Cantidad</t>
  </si>
  <si>
    <t>Víctima ha interpuesto denuncia?</t>
  </si>
  <si>
    <t>Denuncias interpuestas por los ultimos hechos de violencia previa a la intervención del CEM</t>
  </si>
  <si>
    <t>Centro de Salud</t>
  </si>
  <si>
    <t>Comisaría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</si>
  <si>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</si>
  <si>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</si>
  <si>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</si>
  <si>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</si>
  <si>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</si>
  <si>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</si>
  <si>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</si>
  <si>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</si>
  <si>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CENTROS EMERGENCIA MUJER A NIVEL NACIONAL</t>
  </si>
  <si>
    <t>Periodo : Estado de emergencia 16 de marzo al 31 de agosto, 2020</t>
  </si>
  <si>
    <t>Periodo : Enero - Agosto,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</si>
</sst>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u/>
      <vertAlign val="superscript"/>
      <sz val="15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0" fillId="3" borderId="0" xfId="0" applyFill="1" applyAlignment="1">
      <alignment vertical="center"/>
    </xf>
    <xf numFmtId="0" fontId="4" fillId="3" borderId="0" xfId="3" applyFill="1" applyAlignment="1">
      <alignment vertical="center"/>
    </xf>
    <xf numFmtId="3" fontId="4" fillId="3" borderId="0" xfId="3" applyNumberFormat="1" applyFill="1" applyAlignment="1">
      <alignment vertical="center"/>
    </xf>
    <xf numFmtId="3" fontId="5" fillId="5" borderId="0" xfId="3" applyNumberFormat="1" applyFont="1" applyFill="1" applyAlignment="1">
      <alignment horizontal="right" vertical="center"/>
    </xf>
    <xf numFmtId="0" fontId="5" fillId="5" borderId="0" xfId="3" applyFont="1" applyFill="1" applyAlignment="1">
      <alignment horizontal="center" vertical="center"/>
    </xf>
    <xf numFmtId="3" fontId="6" fillId="4" borderId="3" xfId="3" applyNumberFormat="1" applyFont="1" applyFill="1" applyBorder="1" applyAlignment="1">
      <alignment vertical="center"/>
    </xf>
    <xf numFmtId="3" fontId="7" fillId="4" borderId="3" xfId="3" applyNumberFormat="1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3" fontId="7" fillId="4" borderId="1" xfId="3" applyNumberFormat="1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5" fillId="5" borderId="0" xfId="3" applyFont="1" applyFill="1" applyAlignment="1">
      <alignment horizontal="right" vertical="center"/>
    </xf>
    <xf numFmtId="0" fontId="4" fillId="3" borderId="4" xfId="3" applyFill="1" applyBorder="1" applyAlignment="1">
      <alignment vertical="center"/>
    </xf>
    <xf numFmtId="0" fontId="8" fillId="3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4" fillId="2" borderId="0" xfId="3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3" fontId="4" fillId="2" borderId="0" xfId="3" applyNumberFormat="1" applyFill="1" applyAlignment="1">
      <alignment horizontal="center" vertical="center"/>
    </xf>
    <xf numFmtId="165" fontId="7" fillId="4" borderId="4" xfId="4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vertical="center"/>
    </xf>
    <xf numFmtId="3" fontId="5" fillId="5" borderId="5" xfId="3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horizontal="left" vertical="center"/>
    </xf>
    <xf numFmtId="3" fontId="6" fillId="4" borderId="1" xfId="3" applyNumberFormat="1" applyFont="1" applyFill="1" applyBorder="1" applyAlignment="1">
      <alignment horizontal="center" vertical="center"/>
    </xf>
    <xf numFmtId="3" fontId="7" fillId="4" borderId="1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/>
    </xf>
    <xf numFmtId="0" fontId="10" fillId="3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vertical="center" wrapText="1"/>
    </xf>
    <xf numFmtId="0" fontId="5" fillId="5" borderId="0" xfId="3" applyFont="1" applyFill="1" applyAlignment="1">
      <alignment vertical="center" wrapText="1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vertical="center"/>
    </xf>
    <xf numFmtId="0" fontId="11" fillId="3" borderId="4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165" fontId="7" fillId="4" borderId="6" xfId="4" applyNumberFormat="1" applyFont="1" applyFill="1" applyBorder="1" applyAlignment="1">
      <alignment horizontal="center" vertical="center"/>
    </xf>
    <xf numFmtId="9" fontId="7" fillId="4" borderId="6" xfId="4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left" vertical="center"/>
    </xf>
    <xf numFmtId="0" fontId="5" fillId="5" borderId="5" xfId="3" applyFont="1" applyFill="1" applyBorder="1" applyAlignment="1">
      <alignment horizontal="left" vertical="center"/>
    </xf>
    <xf numFmtId="3" fontId="7" fillId="4" borderId="2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justify" vertical="center"/>
    </xf>
    <xf numFmtId="3" fontId="6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center" vertical="center"/>
    </xf>
    <xf numFmtId="0" fontId="13" fillId="3" borderId="4" xfId="3" applyFont="1" applyFill="1" applyBorder="1" applyAlignment="1">
      <alignment vertical="center"/>
    </xf>
    <xf numFmtId="0" fontId="14" fillId="3" borderId="4" xfId="3" applyFont="1" applyFill="1" applyBorder="1" applyAlignment="1">
      <alignment vertical="center"/>
    </xf>
    <xf numFmtId="0" fontId="4" fillId="3" borderId="0" xfId="3" applyFill="1" applyAlignment="1">
      <alignment horizontal="center" vertical="center"/>
    </xf>
    <xf numFmtId="0" fontId="15" fillId="3" borderId="0" xfId="3" applyFont="1" applyFill="1" applyAlignment="1">
      <alignment vertical="center"/>
    </xf>
    <xf numFmtId="9" fontId="15" fillId="3" borderId="0" xfId="4" applyFont="1" applyFill="1" applyAlignment="1">
      <alignment horizontal="center" vertical="center"/>
    </xf>
    <xf numFmtId="3" fontId="15" fillId="3" borderId="0" xfId="3" applyNumberFormat="1" applyFont="1" applyFill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17" fillId="3" borderId="0" xfId="3" applyFont="1" applyFill="1" applyAlignment="1">
      <alignment vertical="center"/>
    </xf>
    <xf numFmtId="0" fontId="17" fillId="3" borderId="0" xfId="3" applyFont="1" applyFill="1" applyAlignment="1">
      <alignment horizontal="center" vertical="center"/>
    </xf>
    <xf numFmtId="165" fontId="17" fillId="3" borderId="0" xfId="4" applyNumberFormat="1" applyFont="1" applyFill="1" applyAlignment="1">
      <alignment horizontal="center" vertical="center"/>
    </xf>
    <xf numFmtId="3" fontId="17" fillId="3" borderId="0" xfId="3" applyNumberFormat="1" applyFont="1" applyFill="1" applyAlignment="1">
      <alignment horizontal="center" vertical="center"/>
    </xf>
    <xf numFmtId="9" fontId="7" fillId="4" borderId="4" xfId="4" applyFont="1" applyFill="1" applyBorder="1" applyAlignment="1">
      <alignment horizontal="center" vertical="center"/>
    </xf>
    <xf numFmtId="9" fontId="17" fillId="3" borderId="0" xfId="4" applyFont="1" applyFill="1" applyAlignment="1">
      <alignment horizontal="center" vertical="center"/>
    </xf>
    <xf numFmtId="0" fontId="17" fillId="3" borderId="0" xfId="3" applyFont="1" applyFill="1" applyAlignment="1">
      <alignment horizontal="left" vertical="center"/>
    </xf>
    <xf numFmtId="3" fontId="5" fillId="5" borderId="0" xfId="3" applyNumberFormat="1" applyFont="1" applyFill="1" applyAlignment="1">
      <alignment horizontal="center" vertical="center"/>
    </xf>
    <xf numFmtId="0" fontId="5" fillId="5" borderId="0" xfId="3" applyFont="1" applyFill="1" applyAlignment="1">
      <alignment horizontal="left" vertical="center"/>
    </xf>
    <xf numFmtId="9" fontId="17" fillId="3" borderId="0" xfId="3" applyNumberFormat="1" applyFont="1" applyFill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3" fontId="7" fillId="4" borderId="7" xfId="3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left" vertical="center"/>
    </xf>
    <xf numFmtId="3" fontId="6" fillId="4" borderId="8" xfId="3" applyNumberFormat="1" applyFont="1" applyFill="1" applyBorder="1" applyAlignment="1">
      <alignment horizontal="center" vertical="center"/>
    </xf>
    <xf numFmtId="3" fontId="7" fillId="4" borderId="8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center"/>
    </xf>
    <xf numFmtId="0" fontId="4" fillId="3" borderId="0" xfId="3" applyFill="1" applyAlignment="1">
      <alignment horizontal="left" vertical="center"/>
    </xf>
    <xf numFmtId="3" fontId="6" fillId="4" borderId="9" xfId="3" applyNumberFormat="1" applyFont="1" applyFill="1" applyBorder="1" applyAlignment="1">
      <alignment horizontal="center" vertical="center"/>
    </xf>
    <xf numFmtId="3" fontId="7" fillId="4" borderId="9" xfId="3" applyNumberFormat="1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left" vertical="center"/>
    </xf>
    <xf numFmtId="0" fontId="14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9" fontId="4" fillId="3" borderId="0" xfId="4" applyFill="1" applyAlignment="1">
      <alignment horizontal="center" vertical="center"/>
    </xf>
    <xf numFmtId="0" fontId="5" fillId="2" borderId="0" xfId="3" applyFont="1" applyFill="1" applyAlignment="1">
      <alignment horizontal="left" vertical="center"/>
    </xf>
    <xf numFmtId="9" fontId="18" fillId="3" borderId="0" xfId="4" applyFont="1" applyFill="1" applyAlignment="1">
      <alignment horizontal="center" vertical="center"/>
    </xf>
    <xf numFmtId="0" fontId="18" fillId="3" borderId="0" xfId="3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165" fontId="18" fillId="4" borderId="4" xfId="4" applyNumberFormat="1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vertical="center"/>
    </xf>
    <xf numFmtId="3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4" fillId="2" borderId="0" xfId="3" applyFill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 wrapText="1"/>
    </xf>
    <xf numFmtId="0" fontId="19" fillId="5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5" fontId="7" fillId="4" borderId="4" xfId="1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justify" vertical="center"/>
    </xf>
    <xf numFmtId="0" fontId="9" fillId="5" borderId="0" xfId="3" applyFont="1" applyFill="1" applyAlignment="1">
      <alignment horizontal="center" vertical="center" wrapText="1"/>
    </xf>
    <xf numFmtId="0" fontId="8" fillId="3" borderId="0" xfId="3" applyFont="1" applyFill="1" applyAlignment="1">
      <alignment vertical="center"/>
    </xf>
    <xf numFmtId="0" fontId="20" fillId="5" borderId="4" xfId="3" applyFont="1" applyFill="1" applyBorder="1" applyAlignment="1" applyProtection="1">
      <alignment vertical="center"/>
      <protection hidden="1"/>
    </xf>
    <xf numFmtId="0" fontId="0" fillId="6" borderId="0" xfId="0" applyFill="1" applyAlignment="1">
      <alignment vertical="center"/>
    </xf>
    <xf numFmtId="0" fontId="4" fillId="6" borderId="0" xfId="3" applyFill="1" applyAlignment="1">
      <alignment vertical="center"/>
    </xf>
    <xf numFmtId="0" fontId="9" fillId="6" borderId="0" xfId="3" applyFont="1" applyFill="1" applyAlignment="1">
      <alignment horizontal="centerContinuous" vertical="center"/>
    </xf>
    <xf numFmtId="0" fontId="15" fillId="6" borderId="0" xfId="3" applyFont="1" applyFill="1" applyAlignment="1">
      <alignment horizontal="centerContinuous" vertical="center"/>
    </xf>
    <xf numFmtId="0" fontId="13" fillId="6" borderId="0" xfId="3" applyFont="1" applyFill="1" applyAlignment="1">
      <alignment horizontal="centerContinuous" vertical="center"/>
    </xf>
    <xf numFmtId="0" fontId="4" fillId="3" borderId="0" xfId="3" applyFill="1" applyAlignment="1">
      <alignment horizontal="centerContinuous" vertical="center"/>
    </xf>
    <xf numFmtId="0" fontId="18" fillId="3" borderId="0" xfId="5" applyFont="1" applyFill="1" applyAlignment="1">
      <alignment horizontal="centerContinuous" vertical="center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/>
    </xf>
    <xf numFmtId="3" fontId="6" fillId="4" borderId="0" xfId="3" applyNumberFormat="1" applyFont="1" applyFill="1" applyAlignment="1">
      <alignment horizontal="center" vertical="center"/>
    </xf>
    <xf numFmtId="0" fontId="25" fillId="3" borderId="0" xfId="3" applyFont="1" applyFill="1" applyAlignment="1">
      <alignment vertical="center"/>
    </xf>
    <xf numFmtId="0" fontId="4" fillId="2" borderId="0" xfId="17" applyFill="1" applyAlignment="1">
      <alignment vertical="center"/>
    </xf>
    <xf numFmtId="10" fontId="7" fillId="4" borderId="4" xfId="4" applyNumberFormat="1" applyFont="1" applyFill="1" applyBorder="1" applyAlignment="1">
      <alignment horizontal="center" vertical="center"/>
    </xf>
    <xf numFmtId="3" fontId="5" fillId="5" borderId="10" xfId="3" applyNumberFormat="1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justify" vertical="center"/>
    </xf>
    <xf numFmtId="3" fontId="7" fillId="4" borderId="0" xfId="3" applyNumberFormat="1" applyFont="1" applyFill="1" applyAlignment="1">
      <alignment horizontal="center" vertical="center"/>
    </xf>
    <xf numFmtId="0" fontId="7" fillId="4" borderId="3" xfId="3" applyFont="1" applyFill="1" applyBorder="1" applyAlignment="1">
      <alignment horizontal="justify" vertical="center"/>
    </xf>
    <xf numFmtId="0" fontId="7" fillId="4" borderId="1" xfId="3" applyFont="1" applyFill="1" applyBorder="1" applyAlignment="1">
      <alignment horizontal="left" vertical="center" wrapText="1"/>
    </xf>
    <xf numFmtId="9" fontId="7" fillId="4" borderId="4" xfId="1" applyFont="1" applyFill="1" applyBorder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3" fontId="7" fillId="4" borderId="1" xfId="3" applyNumberFormat="1" applyFont="1" applyFill="1" applyBorder="1" applyAlignment="1">
      <alignment horizontal="center" vertical="center" wrapText="1"/>
    </xf>
    <xf numFmtId="9" fontId="5" fillId="5" borderId="0" xfId="1" applyFont="1" applyFill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3" fontId="4" fillId="3" borderId="0" xfId="3" applyNumberFormat="1" applyFill="1" applyAlignment="1">
      <alignment horizontal="center" vertical="center"/>
    </xf>
    <xf numFmtId="0" fontId="26" fillId="4" borderId="3" xfId="3" applyFont="1" applyFill="1" applyBorder="1" applyAlignment="1">
      <alignment horizontal="left" vertical="center"/>
    </xf>
    <xf numFmtId="0" fontId="26" fillId="4" borderId="2" xfId="3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left" vertical="center"/>
    </xf>
    <xf numFmtId="0" fontId="7" fillId="4" borderId="0" xfId="3" applyFont="1" applyFill="1" applyBorder="1" applyAlignment="1">
      <alignment horizontal="left" vertical="center"/>
    </xf>
    <xf numFmtId="3" fontId="6" fillId="4" borderId="0" xfId="3" applyNumberFormat="1" applyFont="1" applyFill="1" applyBorder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/>
    </xf>
    <xf numFmtId="0" fontId="24" fillId="3" borderId="0" xfId="3" applyFont="1" applyFill="1" applyAlignment="1">
      <alignment horizontal="center" vertical="center" wrapText="1"/>
    </xf>
    <xf numFmtId="0" fontId="22" fillId="6" borderId="0" xfId="3" applyFont="1" applyFill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16" fillId="3" borderId="0" xfId="3" applyFont="1" applyFill="1" applyAlignment="1">
      <alignment horizontal="left" vertical="center" wrapText="1"/>
    </xf>
    <xf numFmtId="0" fontId="9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8" fillId="3" borderId="4" xfId="3" applyFont="1" applyFill="1" applyBorder="1" applyAlignment="1">
      <alignment horizontal="left" vertical="center" wrapText="1"/>
    </xf>
    <xf numFmtId="0" fontId="9" fillId="5" borderId="0" xfId="3" applyFont="1" applyFill="1" applyAlignment="1">
      <alignment horizontal="left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7" fillId="4" borderId="4" xfId="3" applyFont="1" applyFill="1" applyBorder="1" applyAlignment="1">
      <alignment horizontal="center" vertical="center"/>
    </xf>
    <xf numFmtId="0" fontId="7" fillId="4" borderId="0" xfId="3" applyFont="1" applyFill="1" applyAlignment="1">
      <alignment horizontal="left" vertic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CEM'!$L$70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CEM'!$M$70:$P$70</c:f>
              <c:numCache>
                <c:formatCode>#,##0</c:formatCode>
                <c:ptCount val="4"/>
                <c:pt idx="0">
                  <c:v>4589</c:v>
                </c:pt>
                <c:pt idx="1">
                  <c:v>2556</c:v>
                </c:pt>
                <c:pt idx="2">
                  <c:v>17182</c:v>
                </c:pt>
                <c:pt idx="3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4-4028-9CA9-70529E8BE2D5}"/>
            </c:ext>
          </c:extLst>
        </c:ser>
        <c:ser>
          <c:idx val="1"/>
          <c:order val="1"/>
          <c:tx>
            <c:strRef>
              <c:f>'Casos CEM'!$L$71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CEM'!$M$71:$P$71</c:f>
              <c:numCache>
                <c:formatCode>#,##0</c:formatCode>
                <c:ptCount val="4"/>
                <c:pt idx="0">
                  <c:v>2702</c:v>
                </c:pt>
                <c:pt idx="1">
                  <c:v>2113</c:v>
                </c:pt>
                <c:pt idx="2">
                  <c:v>15550</c:v>
                </c:pt>
                <c:pt idx="3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4-4028-9CA9-70529E8BE2D5}"/>
            </c:ext>
          </c:extLst>
        </c:ser>
        <c:ser>
          <c:idx val="2"/>
          <c:order val="2"/>
          <c:tx>
            <c:strRef>
              <c:f>'Casos CEM'!$L$72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CEM'!$M$72:$P$72</c:f>
              <c:numCache>
                <c:formatCode>#,##0</c:formatCode>
                <c:ptCount val="4"/>
                <c:pt idx="0">
                  <c:v>1520</c:v>
                </c:pt>
                <c:pt idx="1">
                  <c:v>2375</c:v>
                </c:pt>
                <c:pt idx="2">
                  <c:v>1819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4-4028-9CA9-70529E8BE2D5}"/>
            </c:ext>
          </c:extLst>
        </c:ser>
        <c:ser>
          <c:idx val="3"/>
          <c:order val="3"/>
          <c:tx>
            <c:strRef>
              <c:f>'Casos CEM'!$L$73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CEM'!$M$73:$P$73</c:f>
              <c:numCache>
                <c:formatCode>#,##0</c:formatCode>
                <c:ptCount val="4"/>
                <c:pt idx="0">
                  <c:v>54</c:v>
                </c:pt>
                <c:pt idx="1">
                  <c:v>23</c:v>
                </c:pt>
                <c:pt idx="2">
                  <c:v>109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4-4028-9CA9-70529E8B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F-4173-9EC9-446850EDA2E5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F-4173-9EC9-446850EDA2E5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1F-4173-9EC9-446850EDA2E5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1F-4173-9EC9-446850EDA2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46394</c:v>
                </c:pt>
                <c:pt idx="1">
                  <c:v>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F-4173-9EC9-446850ED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A8-4A3E-85D1-592A53248B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CEM'!$I$46:$I$47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CEM'!$K$46:$K$47</c:f>
              <c:numCache>
                <c:formatCode>#,##0</c:formatCode>
                <c:ptCount val="2"/>
                <c:pt idx="0">
                  <c:v>12022</c:v>
                </c:pt>
                <c:pt idx="1">
                  <c:v>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8-4A3E-85D1-592A5324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92704"/>
        <c:axId val="129194240"/>
      </c:barChart>
      <c:catAx>
        <c:axId val="129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9194240"/>
        <c:crosses val="autoZero"/>
        <c:auto val="1"/>
        <c:lblAlgn val="ctr"/>
        <c:lblOffset val="100"/>
        <c:noMultiLvlLbl val="0"/>
      </c:catAx>
      <c:valAx>
        <c:axId val="12919424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291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8E-4622-8127-EA9547136E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588E-4622-8127-EA954713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2-47D0-A1D8-E1E4C4565376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2-47D0-A1D8-E1E4C4565376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2-47D0-A1D8-E1E4C4565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EIU!$C$108:$E$108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EIU!$C$116:$E$116</c:f>
              <c:numCache>
                <c:formatCode>0.0%</c:formatCode>
                <c:ptCount val="3"/>
                <c:pt idx="0">
                  <c:v>0.72622222222222221</c:v>
                </c:pt>
                <c:pt idx="1">
                  <c:v>0.26666666666666666</c:v>
                </c:pt>
                <c:pt idx="2">
                  <c:v>7.1111111111111115E-3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2-47D0-A1D8-E1E4C456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A-4809-A782-E1C9486EA5DB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A-4809-A782-E1C9486EA5DB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7A-4809-A782-E1C9486EA5DB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7A-4809-A782-E1C9486EA5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EIU!$C$22:$D$22</c:f>
              <c:numCache>
                <c:formatCode>#,##0</c:formatCode>
                <c:ptCount val="2"/>
                <c:pt idx="0">
                  <c:v>12590</c:v>
                </c:pt>
                <c:pt idx="1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A-4809-A782-E1C9486E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0.32600000000000001</c:v>
                </c:pt>
                <c:pt idx="1">
                  <c:v>0.62360282520743326</c:v>
                </c:pt>
                <c:pt idx="2">
                  <c:v>5.396694781595008E-2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EA6-BDD8-5C5507C2F0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EIU!$C$87:$F$87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EIU!$C$88:$F$88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61C-42E1-8A79-8F67C565FCCD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EIU!$C$87:$F$87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EIU!$C$100:$F$100</c:f>
              <c:numCache>
                <c:formatCode>0.0%</c:formatCode>
                <c:ptCount val="4"/>
                <c:pt idx="0">
                  <c:v>3.0857848179386958E-3</c:v>
                </c:pt>
                <c:pt idx="1">
                  <c:v>0.38352876637180278</c:v>
                </c:pt>
                <c:pt idx="2">
                  <c:v>0.4647191935815676</c:v>
                </c:pt>
                <c:pt idx="3">
                  <c:v>0.14866625522869095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C-42E1-8A79-8F67C565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6.xml"/><Relationship Id="rId7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3.wdp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79761</xdr:colOff>
      <xdr:row>66</xdr:row>
      <xdr:rowOff>35805</xdr:rowOff>
    </xdr:from>
    <xdr:to>
      <xdr:col>16</xdr:col>
      <xdr:colOff>606137</xdr:colOff>
      <xdr:row>74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F6D49E5-99B1-4198-A5F0-FAC6865D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60CC0B30-4975-4B30-9BD5-EE4CEA1E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90488</xdr:rowOff>
    </xdr:from>
    <xdr:to>
      <xdr:col>16</xdr:col>
      <xdr:colOff>403089</xdr:colOff>
      <xdr:row>60</xdr:row>
      <xdr:rowOff>63499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312220F-E05C-4288-83E2-67F581931439}"/>
            </a:ext>
          </a:extLst>
        </xdr:cNvPr>
        <xdr:cNvSpPr txBox="1"/>
      </xdr:nvSpPr>
      <xdr:spPr>
        <a:xfrm>
          <a:off x="0" y="8837613"/>
          <a:ext cx="14357214" cy="4333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57512ADF-8D81-49D1-896C-BB5E1A2C1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537339" y="419100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174807</xdr:colOff>
      <xdr:row>20</xdr:row>
      <xdr:rowOff>19050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3C54E739-9595-4CDC-A395-B0147A4C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38357" y="424815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781CC50B-BC80-4ADA-9B11-8E11DA0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10101</xdr:colOff>
      <xdr:row>44</xdr:row>
      <xdr:rowOff>19050</xdr:rowOff>
    </xdr:from>
    <xdr:to>
      <xdr:col>16</xdr:col>
      <xdr:colOff>639858</xdr:colOff>
      <xdr:row>58</xdr:row>
      <xdr:rowOff>130968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0F92D72-0F62-46B8-A3CA-6804DEAC4376}"/>
            </a:ext>
          </a:extLst>
        </xdr:cNvPr>
        <xdr:cNvGrpSpPr/>
      </xdr:nvGrpSpPr>
      <xdr:grpSpPr>
        <a:xfrm>
          <a:off x="10794518" y="6633633"/>
          <a:ext cx="3847090" cy="2091002"/>
          <a:chOff x="12259549" y="4546627"/>
          <a:chExt cx="4083663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9551D2F3-4937-4F1A-B11F-52EA8BAA930C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245C6EDD-60C9-4281-BC17-C36CCD4D7E71}"/>
              </a:ext>
            </a:extLst>
          </xdr:cNvPr>
          <xdr:cNvSpPr txBox="1"/>
        </xdr:nvSpPr>
        <xdr:spPr>
          <a:xfrm>
            <a:off x="14106945" y="523762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985E962A-468A-4393-A824-AFF14213E6C3}"/>
              </a:ext>
            </a:extLst>
          </xdr:cNvPr>
          <xdr:cNvSpPr txBox="1"/>
        </xdr:nvSpPr>
        <xdr:spPr>
          <a:xfrm>
            <a:off x="15706349" y="6946989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0</xdr:colOff>
      <xdr:row>60</xdr:row>
      <xdr:rowOff>158751</xdr:rowOff>
    </xdr:from>
    <xdr:to>
      <xdr:col>16</xdr:col>
      <xdr:colOff>483394</xdr:colOff>
      <xdr:row>62</xdr:row>
      <xdr:rowOff>19845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6971990-EAEB-4121-9C8C-B4EE6BBBAC11}"/>
            </a:ext>
          </a:extLst>
        </xdr:cNvPr>
        <xdr:cNvSpPr/>
      </xdr:nvSpPr>
      <xdr:spPr>
        <a:xfrm>
          <a:off x="0" y="9366251"/>
          <a:ext cx="14437519" cy="65484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706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229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Cusco 148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137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Junín 118 casos, Callao 105 casos, Piura 99 casos, Ancash 94 casos, Puno 85 casos, Cajamarca 83 casos, Loreto 83 casos, Ica 73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9DB564A-7729-4926-BF27-47FA1EA89D3D}"/>
            </a:ext>
          </a:extLst>
        </xdr:cNvPr>
        <xdr:cNvSpPr/>
      </xdr:nvSpPr>
      <xdr:spPr>
        <a:xfrm>
          <a:off x="3139439" y="100445"/>
          <a:ext cx="10066020" cy="2628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57</xdr:row>
      <xdr:rowOff>154782</xdr:rowOff>
    </xdr:from>
    <xdr:to>
      <xdr:col>17</xdr:col>
      <xdr:colOff>83344</xdr:colOff>
      <xdr:row>81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E7B03D1-DCD7-417D-AC5E-53F29BC7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107</xdr:row>
      <xdr:rowOff>76629</xdr:rowOff>
    </xdr:from>
    <xdr:to>
      <xdr:col>13</xdr:col>
      <xdr:colOff>699407</xdr:colOff>
      <xdr:row>117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A1085F2-27E8-4BB8-A843-5D77F595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26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C371838F-9340-4610-A02F-EC6F51B1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55</xdr:row>
      <xdr:rowOff>90488</xdr:rowOff>
    </xdr:from>
    <xdr:to>
      <xdr:col>16</xdr:col>
      <xdr:colOff>542925</xdr:colOff>
      <xdr:row>55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FC9812-DD82-4410-A3DD-6370B9A70EBB}"/>
            </a:ext>
          </a:extLst>
        </xdr:cNvPr>
        <xdr:cNvSpPr txBox="1"/>
      </xdr:nvSpPr>
      <xdr:spPr>
        <a:xfrm>
          <a:off x="139836" y="103774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41A71F1F-E961-4F37-B9BE-80227CC1B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3792404" y="3741965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FCE5E0F9-E4AF-4536-9F6E-194D9EAEF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6006829" y="31350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CD9B9DAA-A6B0-43A8-A821-35D6D271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56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7C190BB3-136C-455E-B6D0-9DBE209D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102</xdr:row>
      <xdr:rowOff>14287</xdr:rowOff>
    </xdr:from>
    <xdr:to>
      <xdr:col>6</xdr:col>
      <xdr:colOff>107155</xdr:colOff>
      <xdr:row>103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F840698D-BEF6-4956-BAFF-45AE2BA950AB}"/>
            </a:ext>
          </a:extLst>
        </xdr:cNvPr>
        <xdr:cNvSpPr/>
      </xdr:nvSpPr>
      <xdr:spPr>
        <a:xfrm>
          <a:off x="64293" y="19254787"/>
          <a:ext cx="4614862" cy="3619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1 125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BB518A5D-1C9B-47BC-AF40-E3A732C7CFF9}"/>
            </a:ext>
          </a:extLst>
        </xdr:cNvPr>
        <xdr:cNvSpPr/>
      </xdr:nvSpPr>
      <xdr:spPr>
        <a:xfrm>
          <a:off x="3047999" y="100445"/>
          <a:ext cx="97917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82</xdr:row>
      <xdr:rowOff>95250</xdr:rowOff>
    </xdr:from>
    <xdr:to>
      <xdr:col>11</xdr:col>
      <xdr:colOff>557893</xdr:colOff>
      <xdr:row>105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B094B38-6937-4669-AE96-B752AE30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</sheetPr>
  <dimension ref="A1:Q97"/>
  <sheetViews>
    <sheetView tabSelected="1" view="pageBreakPreview" zoomScale="90" zoomScaleNormal="100" zoomScaleSheetLayoutView="90" workbookViewId="0">
      <selection activeCell="R1" sqref="R1"/>
    </sheetView>
  </sheetViews>
  <sheetFormatPr baseColWidth="10" defaultColWidth="11.42578125" defaultRowHeight="15" x14ac:dyDescent="0.25"/>
  <cols>
    <col min="1" max="1" width="15.7109375" style="1" customWidth="1"/>
    <col min="2" max="2" width="14.2851562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3" customHeight="1" x14ac:dyDescent="0.25">
      <c r="A3" s="101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"/>
    </row>
    <row r="4" spans="1:17" ht="3.7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6"/>
    </row>
    <row r="5" spans="1:17" ht="24.75" customHeight="1" x14ac:dyDescent="0.25">
      <c r="A5" s="130" t="s">
        <v>81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24.75" customHeight="1" x14ac:dyDescent="0.25">
      <c r="A6" s="130" t="s">
        <v>125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24.75" customHeight="1" x14ac:dyDescent="0.25">
      <c r="A7" s="131" t="s">
        <v>124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 ht="18" x14ac:dyDescent="0.25">
      <c r="A8" s="132" t="s">
        <v>127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3.75" customHeight="1" x14ac:dyDescent="0.25">
      <c r="A9" s="99"/>
      <c r="B9" s="97"/>
      <c r="C9" s="97"/>
      <c r="D9" s="97"/>
      <c r="E9" s="97"/>
      <c r="F9" s="97"/>
      <c r="G9" s="97"/>
      <c r="H9" s="97"/>
      <c r="I9" s="98"/>
      <c r="J9" s="98"/>
      <c r="K9" s="97"/>
      <c r="L9" s="97"/>
      <c r="M9" s="97"/>
      <c r="N9" s="97"/>
      <c r="O9" s="97"/>
      <c r="P9" s="97"/>
      <c r="Q9" s="96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5" t="s">
        <v>122</v>
      </c>
      <c r="B13" s="15"/>
      <c r="C13" s="15"/>
      <c r="D13" s="15"/>
      <c r="E13" s="93"/>
      <c r="F13" s="15" t="s">
        <v>121</v>
      </c>
      <c r="G13" s="15"/>
      <c r="H13" s="15"/>
      <c r="I13" s="15"/>
      <c r="J13" s="15"/>
      <c r="K13" s="93"/>
      <c r="L13" s="93"/>
      <c r="M13" s="93"/>
      <c r="N13" s="93"/>
      <c r="O13" s="93"/>
      <c r="P13" s="93"/>
      <c r="Q13" s="72"/>
    </row>
    <row r="14" spans="1:17" ht="3.75" customHeight="1" x14ac:dyDescent="0.25">
      <c r="A14" s="7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103" t="s">
        <v>0</v>
      </c>
      <c r="B15" s="104" t="s">
        <v>1</v>
      </c>
      <c r="C15" s="104" t="s">
        <v>28</v>
      </c>
      <c r="D15" s="104" t="s">
        <v>29</v>
      </c>
      <c r="E15" s="2"/>
      <c r="F15" s="102" t="s">
        <v>120</v>
      </c>
      <c r="G15" s="105" t="s">
        <v>119</v>
      </c>
      <c r="H15" s="104" t="s">
        <v>28</v>
      </c>
      <c r="I15" s="104" t="s">
        <v>29</v>
      </c>
      <c r="J15" s="104" t="s">
        <v>1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71" t="s">
        <v>2</v>
      </c>
      <c r="B16" s="26">
        <f t="shared" ref="B16:B27" si="0">SUM(C16:D16)</f>
        <v>18466</v>
      </c>
      <c r="C16" s="25">
        <v>15856</v>
      </c>
      <c r="D16" s="25">
        <v>2610</v>
      </c>
      <c r="E16" s="121"/>
      <c r="F16" s="124" t="s">
        <v>118</v>
      </c>
      <c r="G16" s="26">
        <v>240</v>
      </c>
      <c r="H16" s="25">
        <v>17364</v>
      </c>
      <c r="I16" s="25">
        <v>3003</v>
      </c>
      <c r="J16" s="26">
        <f>I16+H16</f>
        <v>20367</v>
      </c>
      <c r="K16" s="45"/>
      <c r="L16" s="45"/>
      <c r="M16" s="45"/>
      <c r="N16" s="45"/>
      <c r="O16" s="45"/>
      <c r="P16" s="45"/>
      <c r="Q16" s="45"/>
    </row>
    <row r="17" spans="1:17" x14ac:dyDescent="0.25">
      <c r="A17" s="27" t="s">
        <v>3</v>
      </c>
      <c r="B17" s="26">
        <f t="shared" si="0"/>
        <v>17181</v>
      </c>
      <c r="C17" s="25">
        <v>14693</v>
      </c>
      <c r="D17" s="25">
        <v>2488</v>
      </c>
      <c r="E17" s="121"/>
      <c r="F17" s="123" t="s">
        <v>117</v>
      </c>
      <c r="G17" s="26">
        <v>5</v>
      </c>
      <c r="H17" s="25">
        <v>2477</v>
      </c>
      <c r="I17" s="25">
        <v>546</v>
      </c>
      <c r="J17" s="26">
        <f>I17+H17</f>
        <v>3023</v>
      </c>
      <c r="K17" s="45"/>
      <c r="L17" s="45"/>
      <c r="M17" s="45"/>
      <c r="N17" s="45"/>
      <c r="O17" s="45"/>
      <c r="P17" s="45"/>
      <c r="Q17" s="45"/>
    </row>
    <row r="18" spans="1:17" ht="15.75" customHeight="1" x14ac:dyDescent="0.25">
      <c r="A18" s="27" t="s">
        <v>4</v>
      </c>
      <c r="B18" s="26">
        <f t="shared" si="0"/>
        <v>7970</v>
      </c>
      <c r="C18" s="25">
        <v>6919</v>
      </c>
      <c r="D18" s="25">
        <v>1051</v>
      </c>
      <c r="E18" s="121"/>
      <c r="F18" s="123" t="s">
        <v>116</v>
      </c>
      <c r="G18" s="26">
        <v>150</v>
      </c>
      <c r="H18" s="25">
        <v>26366</v>
      </c>
      <c r="I18" s="25">
        <v>4162</v>
      </c>
      <c r="J18" s="26">
        <f>I18+H18</f>
        <v>30528</v>
      </c>
      <c r="K18" s="45"/>
      <c r="L18" s="45"/>
      <c r="M18" s="45"/>
      <c r="N18" s="45"/>
      <c r="O18" s="45"/>
      <c r="P18" s="45"/>
      <c r="Q18" s="45"/>
    </row>
    <row r="19" spans="1:17" x14ac:dyDescent="0.25">
      <c r="A19" s="27" t="s">
        <v>5</v>
      </c>
      <c r="B19" s="26">
        <f t="shared" si="0"/>
        <v>0</v>
      </c>
      <c r="C19" s="25">
        <v>0</v>
      </c>
      <c r="D19" s="25">
        <v>0</v>
      </c>
      <c r="E19" s="121"/>
      <c r="F19" s="122" t="s">
        <v>115</v>
      </c>
      <c r="G19" s="84">
        <v>1</v>
      </c>
      <c r="H19" s="61">
        <v>187</v>
      </c>
      <c r="I19" s="61">
        <v>20</v>
      </c>
      <c r="J19" s="84">
        <f>I19+H19</f>
        <v>207</v>
      </c>
      <c r="K19" s="45"/>
      <c r="L19" s="45"/>
      <c r="M19" s="45"/>
      <c r="N19" s="45"/>
      <c r="O19" s="45"/>
      <c r="P19" s="45"/>
      <c r="Q19" s="45"/>
    </row>
    <row r="20" spans="1:17" x14ac:dyDescent="0.25">
      <c r="A20" s="27" t="s">
        <v>6</v>
      </c>
      <c r="B20" s="26">
        <f t="shared" si="0"/>
        <v>0</v>
      </c>
      <c r="C20" s="25">
        <v>0</v>
      </c>
      <c r="D20" s="25">
        <v>0</v>
      </c>
      <c r="E20" s="121"/>
      <c r="F20" s="103" t="s">
        <v>1</v>
      </c>
      <c r="G20" s="58">
        <f>SUM(G16:G19)</f>
        <v>396</v>
      </c>
      <c r="H20" s="58">
        <f>SUM(H16:H19)</f>
        <v>46394</v>
      </c>
      <c r="I20" s="58">
        <f>SUM(I16:I19)</f>
        <v>7731</v>
      </c>
      <c r="J20" s="58">
        <f>SUM(J16:J19)</f>
        <v>54125</v>
      </c>
      <c r="K20" s="45"/>
      <c r="L20" s="45"/>
      <c r="M20" s="45"/>
      <c r="N20" s="45"/>
      <c r="O20" s="45"/>
      <c r="P20" s="45"/>
      <c r="Q20" s="45"/>
    </row>
    <row r="21" spans="1:17" x14ac:dyDescent="0.25">
      <c r="A21" s="27" t="s">
        <v>7</v>
      </c>
      <c r="B21" s="26">
        <f t="shared" si="0"/>
        <v>0</v>
      </c>
      <c r="C21" s="25">
        <v>0</v>
      </c>
      <c r="D21" s="25">
        <v>0</v>
      </c>
      <c r="E21" s="12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25">
      <c r="A22" s="27" t="s">
        <v>8</v>
      </c>
      <c r="B22" s="26">
        <f t="shared" si="0"/>
        <v>5608</v>
      </c>
      <c r="C22" s="25">
        <v>4824</v>
      </c>
      <c r="D22" s="25">
        <v>784</v>
      </c>
      <c r="E22" s="12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27" t="s">
        <v>9</v>
      </c>
      <c r="B23" s="26">
        <f t="shared" si="0"/>
        <v>4900</v>
      </c>
      <c r="C23" s="25">
        <v>4102</v>
      </c>
      <c r="D23" s="25">
        <v>798</v>
      </c>
      <c r="E23" s="121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hidden="1" x14ac:dyDescent="0.25">
      <c r="A24" s="27" t="s">
        <v>10</v>
      </c>
      <c r="B24" s="26">
        <f t="shared" si="0"/>
        <v>0</v>
      </c>
      <c r="C24" s="25"/>
      <c r="D24" s="25"/>
      <c r="E24" s="121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7.25" hidden="1" customHeight="1" x14ac:dyDescent="0.25">
      <c r="A25" s="27" t="s">
        <v>11</v>
      </c>
      <c r="B25" s="26">
        <f t="shared" si="0"/>
        <v>0</v>
      </c>
      <c r="C25" s="25"/>
      <c r="D25" s="25"/>
      <c r="E25" s="121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8.75" hidden="1" customHeight="1" x14ac:dyDescent="0.25">
      <c r="A26" s="27" t="s">
        <v>12</v>
      </c>
      <c r="B26" s="26">
        <f t="shared" si="0"/>
        <v>0</v>
      </c>
      <c r="C26" s="25"/>
      <c r="D26" s="25"/>
      <c r="E26" s="121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ht="15" hidden="1" customHeight="1" x14ac:dyDescent="0.25">
      <c r="A27" s="27" t="s">
        <v>13</v>
      </c>
      <c r="B27" s="26">
        <f t="shared" si="0"/>
        <v>0</v>
      </c>
      <c r="C27" s="25"/>
      <c r="D27" s="25"/>
      <c r="E27" s="121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A28" s="103" t="s">
        <v>1</v>
      </c>
      <c r="B28" s="58">
        <f>SUM(B16:B27)</f>
        <v>54125</v>
      </c>
      <c r="C28" s="58">
        <f>SUM(C16:C27)</f>
        <v>46394</v>
      </c>
      <c r="D28" s="58">
        <f>SUM(D16:D27)</f>
        <v>7731</v>
      </c>
      <c r="E28" s="45"/>
      <c r="K28" s="45"/>
      <c r="L28" s="45"/>
      <c r="M28" s="45"/>
      <c r="N28" s="45"/>
      <c r="O28" s="45"/>
      <c r="P28" s="45"/>
      <c r="Q28" s="45"/>
    </row>
    <row r="29" spans="1:17" ht="15.75" thickBot="1" x14ac:dyDescent="0.3">
      <c r="A29" s="22" t="s">
        <v>26</v>
      </c>
      <c r="B29" s="55">
        <f>B28/$B28</f>
        <v>1</v>
      </c>
      <c r="C29" s="21">
        <f>C28/$B28</f>
        <v>0.85716397228637409</v>
      </c>
      <c r="D29" s="21">
        <f>D28/$B28</f>
        <v>0.14283602771362586</v>
      </c>
      <c r="E29" s="2"/>
      <c r="K29" s="2"/>
      <c r="L29" s="2"/>
      <c r="M29" s="2"/>
      <c r="N29" s="2"/>
      <c r="O29" s="2"/>
      <c r="P29" s="2"/>
      <c r="Q29" s="2"/>
    </row>
    <row r="30" spans="1:17" x14ac:dyDescent="0.25">
      <c r="A30" s="89"/>
      <c r="B30" s="88"/>
      <c r="C30" s="88"/>
      <c r="D30" s="88"/>
      <c r="E30" s="17"/>
      <c r="K30" s="17"/>
      <c r="L30" s="2"/>
      <c r="M30" s="2"/>
      <c r="N30" s="2"/>
      <c r="O30" s="2"/>
      <c r="P30" s="2"/>
      <c r="Q30" s="2"/>
    </row>
    <row r="31" spans="1:17" x14ac:dyDescent="0.25">
      <c r="A31" s="89"/>
      <c r="B31" s="88"/>
      <c r="C31" s="88"/>
      <c r="D31" s="88"/>
      <c r="E31" s="17"/>
      <c r="K31" s="17"/>
      <c r="L31" s="2"/>
      <c r="M31" s="2"/>
      <c r="N31" s="2"/>
      <c r="O31" s="2"/>
      <c r="P31" s="2"/>
      <c r="Q31" s="2"/>
    </row>
    <row r="32" spans="1:17" x14ac:dyDescent="0.25">
      <c r="A32" s="89"/>
      <c r="B32" s="88"/>
      <c r="C32" s="88"/>
      <c r="D32" s="88"/>
      <c r="E32" s="17"/>
      <c r="F32" s="2"/>
      <c r="G32" s="2"/>
      <c r="H32" s="2"/>
      <c r="I32" s="2"/>
      <c r="J32" s="2"/>
      <c r="K32" s="17"/>
      <c r="L32" s="2"/>
      <c r="M32" s="2"/>
      <c r="N32" s="2"/>
      <c r="O32" s="2"/>
      <c r="P32" s="2"/>
      <c r="Q32" s="2"/>
    </row>
    <row r="33" spans="1:17" x14ac:dyDescent="0.25">
      <c r="A33" s="89"/>
      <c r="B33" s="88"/>
      <c r="C33" s="88"/>
      <c r="D33" s="88"/>
      <c r="E33" s="17"/>
      <c r="F33" s="2"/>
      <c r="G33" s="2"/>
      <c r="H33" s="2"/>
      <c r="I33" s="2"/>
      <c r="J33" s="2"/>
      <c r="K33" s="17"/>
      <c r="L33" s="2"/>
      <c r="M33" s="2"/>
      <c r="N33" s="2"/>
      <c r="O33" s="2"/>
      <c r="P33" s="2"/>
      <c r="Q33" s="2"/>
    </row>
    <row r="34" spans="1:17" ht="3" customHeight="1" x14ac:dyDescent="0.25">
      <c r="A34" s="89"/>
      <c r="B34" s="88"/>
      <c r="C34" s="88"/>
      <c r="D34" s="88"/>
      <c r="E34" s="17"/>
      <c r="F34" s="2"/>
      <c r="G34" s="2"/>
      <c r="H34" s="2"/>
      <c r="I34" s="2"/>
      <c r="J34" s="2"/>
      <c r="K34" s="17"/>
      <c r="L34" s="2"/>
      <c r="M34" s="2"/>
      <c r="N34" s="2"/>
      <c r="O34" s="2"/>
      <c r="P34" s="2"/>
      <c r="Q34" s="2"/>
    </row>
    <row r="35" spans="1:17" ht="3" customHeight="1" x14ac:dyDescent="0.25">
      <c r="A35" s="89"/>
      <c r="B35" s="88"/>
      <c r="C35" s="88"/>
      <c r="D35" s="88"/>
      <c r="E35" s="17"/>
      <c r="F35" s="2"/>
      <c r="G35" s="2"/>
      <c r="H35" s="2"/>
      <c r="I35" s="2"/>
      <c r="J35" s="2"/>
      <c r="K35" s="17"/>
      <c r="L35" s="2"/>
      <c r="M35" s="2"/>
      <c r="N35" s="2"/>
      <c r="O35" s="2"/>
      <c r="P35" s="2"/>
      <c r="Q35" s="2"/>
    </row>
    <row r="36" spans="1:17" hidden="1" x14ac:dyDescent="0.25">
      <c r="A36" s="89"/>
      <c r="B36" s="88"/>
      <c r="C36" s="88"/>
      <c r="D36" s="88"/>
      <c r="E36" s="17"/>
      <c r="F36" s="2"/>
      <c r="G36" s="2"/>
      <c r="H36" s="2"/>
      <c r="I36" s="2"/>
      <c r="J36" s="2"/>
      <c r="K36" s="17"/>
      <c r="L36" s="2"/>
      <c r="M36" s="2"/>
      <c r="N36" s="2"/>
      <c r="O36" s="2"/>
      <c r="P36" s="2"/>
      <c r="Q36" s="2"/>
    </row>
    <row r="37" spans="1:17" hidden="1" x14ac:dyDescent="0.25">
      <c r="A37" s="89"/>
      <c r="B37" s="88"/>
      <c r="C37" s="88"/>
      <c r="D37" s="88"/>
      <c r="E37" s="17"/>
      <c r="F37" s="2"/>
      <c r="G37" s="2"/>
      <c r="H37" s="2"/>
      <c r="I37" s="2"/>
      <c r="J37" s="2"/>
      <c r="K37" s="17"/>
      <c r="L37" s="2"/>
      <c r="M37" s="2"/>
      <c r="N37" s="2"/>
      <c r="O37" s="2"/>
      <c r="P37" s="2"/>
      <c r="Q37" s="2"/>
    </row>
    <row r="38" spans="1:17" hidden="1" x14ac:dyDescent="0.25">
      <c r="A38" s="89"/>
      <c r="B38" s="88"/>
      <c r="C38" s="88"/>
      <c r="D38" s="88"/>
      <c r="E38" s="17"/>
      <c r="F38" s="2"/>
      <c r="G38" s="2"/>
      <c r="H38" s="2"/>
      <c r="I38" s="2"/>
      <c r="J38" s="2"/>
      <c r="K38" s="17"/>
      <c r="L38" s="2"/>
      <c r="M38" s="2"/>
      <c r="N38" s="2"/>
      <c r="O38" s="2"/>
      <c r="P38" s="2"/>
      <c r="Q38" s="2"/>
    </row>
    <row r="39" spans="1:17" hidden="1" x14ac:dyDescent="0.25">
      <c r="A39" s="89"/>
      <c r="B39" s="88"/>
      <c r="C39" s="88"/>
      <c r="D39" s="88"/>
      <c r="E39" s="17"/>
      <c r="F39" s="2"/>
      <c r="G39" s="2"/>
      <c r="H39" s="2"/>
      <c r="I39" s="2"/>
      <c r="J39" s="2"/>
      <c r="K39" s="17"/>
      <c r="L39" s="2"/>
      <c r="M39" s="2"/>
      <c r="N39" s="2"/>
      <c r="O39" s="2"/>
      <c r="P39" s="2"/>
      <c r="Q39" s="2"/>
    </row>
    <row r="40" spans="1:17" hidden="1" x14ac:dyDescent="0.25">
      <c r="A40" s="89"/>
      <c r="B40" s="88"/>
      <c r="C40" s="88"/>
      <c r="D40" s="88"/>
      <c r="E40" s="17"/>
      <c r="F40" s="2"/>
      <c r="G40" s="2"/>
      <c r="H40" s="2"/>
      <c r="I40" s="2"/>
      <c r="J40" s="2"/>
      <c r="K40" s="17"/>
      <c r="L40" s="2"/>
      <c r="M40" s="2"/>
      <c r="N40" s="2"/>
      <c r="O40" s="2"/>
      <c r="P40" s="2"/>
      <c r="Q40" s="2"/>
    </row>
    <row r="41" spans="1:17" x14ac:dyDescent="0.25">
      <c r="A41" s="89"/>
      <c r="B41" s="88"/>
      <c r="C41" s="88"/>
      <c r="D41" s="88"/>
      <c r="E41" s="17"/>
      <c r="F41" s="2"/>
      <c r="G41" s="2"/>
      <c r="H41" s="2"/>
      <c r="I41" s="2"/>
      <c r="J41" s="2"/>
      <c r="K41" s="17"/>
      <c r="L41" s="2"/>
      <c r="M41" s="2"/>
      <c r="N41" s="2"/>
      <c r="O41" s="2"/>
      <c r="P41" s="2"/>
      <c r="Q41" s="2"/>
    </row>
    <row r="42" spans="1:17" x14ac:dyDescent="0.25">
      <c r="A42" s="89"/>
      <c r="B42" s="88"/>
      <c r="C42" s="88"/>
      <c r="D42" s="88"/>
      <c r="E42" s="17"/>
      <c r="F42" s="2"/>
      <c r="G42" s="2"/>
      <c r="H42" s="2"/>
      <c r="I42" s="2"/>
      <c r="J42" s="2"/>
      <c r="K42" s="17"/>
      <c r="L42" s="2"/>
      <c r="M42" s="2"/>
      <c r="N42" s="2"/>
      <c r="O42" s="2"/>
      <c r="P42" s="2"/>
      <c r="Q42" s="2"/>
    </row>
    <row r="43" spans="1:17" ht="16.5" thickBot="1" x14ac:dyDescent="0.3">
      <c r="A43" s="15" t="s">
        <v>75</v>
      </c>
      <c r="B43" s="44"/>
      <c r="C43" s="44"/>
      <c r="D43" s="44"/>
      <c r="E43" s="44"/>
      <c r="F43" s="44"/>
      <c r="G43" s="15"/>
      <c r="H43" s="72"/>
      <c r="I43" s="15" t="s">
        <v>114</v>
      </c>
      <c r="J43" s="44"/>
      <c r="K43" s="44"/>
      <c r="L43" s="44"/>
      <c r="M43" s="44"/>
      <c r="N43" s="44"/>
      <c r="O43" s="44"/>
      <c r="P43" s="44"/>
      <c r="Q43" s="44"/>
    </row>
    <row r="44" spans="1:17" ht="3.75" customHeigh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2"/>
    </row>
    <row r="45" spans="1:17" ht="31.5" customHeight="1" x14ac:dyDescent="0.25">
      <c r="A45" s="103" t="s">
        <v>0</v>
      </c>
      <c r="B45" s="104" t="s">
        <v>1</v>
      </c>
      <c r="C45" s="86" t="s">
        <v>74</v>
      </c>
      <c r="D45" s="86" t="s">
        <v>73</v>
      </c>
      <c r="E45" s="86" t="s">
        <v>72</v>
      </c>
      <c r="F45" s="86" t="s">
        <v>71</v>
      </c>
      <c r="G45" s="86" t="s">
        <v>70</v>
      </c>
      <c r="H45" s="85"/>
      <c r="I45" s="137" t="s">
        <v>113</v>
      </c>
      <c r="J45" s="137"/>
      <c r="K45" s="104" t="s">
        <v>112</v>
      </c>
      <c r="L45" s="104" t="s">
        <v>26</v>
      </c>
      <c r="M45" s="82"/>
      <c r="N45" s="2"/>
      <c r="O45" s="2"/>
      <c r="P45" s="2"/>
      <c r="Q45" s="2"/>
    </row>
    <row r="46" spans="1:17" ht="15.75" customHeight="1" x14ac:dyDescent="0.25">
      <c r="A46" s="71" t="s">
        <v>2</v>
      </c>
      <c r="B46" s="26">
        <f t="shared" ref="B46:B57" si="1">C46+D46+E46+F46+G46</f>
        <v>18466</v>
      </c>
      <c r="C46" s="25">
        <v>14207</v>
      </c>
      <c r="D46" s="25">
        <v>1614</v>
      </c>
      <c r="E46" s="25">
        <v>2007</v>
      </c>
      <c r="F46" s="25">
        <v>605</v>
      </c>
      <c r="G46" s="25">
        <v>33</v>
      </c>
      <c r="H46" s="78"/>
      <c r="I46" s="71" t="s">
        <v>82</v>
      </c>
      <c r="J46" s="71"/>
      <c r="K46" s="26">
        <v>12022</v>
      </c>
      <c r="L46" s="106">
        <f>K46/K48</f>
        <v>0.22211547344110855</v>
      </c>
      <c r="M46" s="82"/>
      <c r="N46" s="45"/>
      <c r="O46" s="45"/>
      <c r="P46" s="45"/>
      <c r="Q46" s="45"/>
    </row>
    <row r="47" spans="1:17" ht="15.75" customHeight="1" x14ac:dyDescent="0.25">
      <c r="A47" s="27" t="s">
        <v>3</v>
      </c>
      <c r="B47" s="26">
        <f t="shared" si="1"/>
        <v>17181</v>
      </c>
      <c r="C47" s="25">
        <v>13153</v>
      </c>
      <c r="D47" s="25">
        <v>1702</v>
      </c>
      <c r="E47" s="25">
        <v>1741</v>
      </c>
      <c r="F47" s="25">
        <v>542</v>
      </c>
      <c r="G47" s="25">
        <v>43</v>
      </c>
      <c r="H47" s="83"/>
      <c r="I47" s="63" t="s">
        <v>83</v>
      </c>
      <c r="J47" s="63"/>
      <c r="K47" s="84">
        <v>42103</v>
      </c>
      <c r="L47" s="120">
        <f>K47/K48</f>
        <v>0.77788452655889151</v>
      </c>
      <c r="M47" s="82"/>
      <c r="N47" s="45"/>
      <c r="O47" s="45"/>
      <c r="P47" s="45"/>
      <c r="Q47" s="45"/>
    </row>
    <row r="48" spans="1:17" ht="15.75" customHeight="1" x14ac:dyDescent="0.25">
      <c r="A48" s="27" t="s">
        <v>4</v>
      </c>
      <c r="B48" s="26">
        <f t="shared" si="1"/>
        <v>7970</v>
      </c>
      <c r="C48" s="25">
        <v>6124</v>
      </c>
      <c r="D48" s="25">
        <v>754</v>
      </c>
      <c r="E48" s="25">
        <v>846</v>
      </c>
      <c r="F48" s="25">
        <v>239</v>
      </c>
      <c r="G48" s="25">
        <v>7</v>
      </c>
      <c r="H48" s="83"/>
      <c r="I48" s="103" t="s">
        <v>1</v>
      </c>
      <c r="J48" s="103"/>
      <c r="K48" s="58">
        <f>K46+K47</f>
        <v>54125</v>
      </c>
      <c r="L48" s="119">
        <f>L46+L47</f>
        <v>1</v>
      </c>
      <c r="M48" s="82"/>
      <c r="N48" s="45"/>
      <c r="O48" s="45"/>
      <c r="P48" s="45"/>
      <c r="Q48" s="45"/>
    </row>
    <row r="49" spans="1:17" x14ac:dyDescent="0.25">
      <c r="A49" s="27" t="s">
        <v>5</v>
      </c>
      <c r="B49" s="26">
        <f t="shared" si="1"/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83"/>
      <c r="I49" s="45"/>
      <c r="J49" s="45"/>
      <c r="K49" s="45"/>
      <c r="L49" s="45"/>
      <c r="M49" s="82"/>
      <c r="N49" s="45"/>
      <c r="O49" s="45"/>
      <c r="P49" s="45"/>
      <c r="Q49" s="45"/>
    </row>
    <row r="50" spans="1:17" x14ac:dyDescent="0.25">
      <c r="A50" s="27" t="s">
        <v>6</v>
      </c>
      <c r="B50" s="26">
        <f t="shared" si="1"/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83"/>
      <c r="I50" s="45"/>
      <c r="J50" s="45"/>
      <c r="K50" s="45"/>
      <c r="L50" s="45"/>
      <c r="M50" s="82"/>
      <c r="N50" s="81"/>
      <c r="O50" s="20"/>
      <c r="P50" s="45"/>
      <c r="Q50" s="45"/>
    </row>
    <row r="51" spans="1:17" x14ac:dyDescent="0.25">
      <c r="A51" s="27" t="s">
        <v>7</v>
      </c>
      <c r="B51" s="26">
        <f t="shared" si="1"/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83"/>
      <c r="I51" s="45"/>
      <c r="J51" s="45"/>
      <c r="K51" s="45"/>
      <c r="L51" s="45"/>
      <c r="M51" s="82"/>
      <c r="N51" s="81"/>
      <c r="O51" s="20"/>
      <c r="P51" s="45"/>
      <c r="Q51" s="45"/>
    </row>
    <row r="52" spans="1:17" ht="15" customHeight="1" x14ac:dyDescent="0.25">
      <c r="A52" s="27" t="s">
        <v>8</v>
      </c>
      <c r="B52" s="26">
        <f t="shared" si="1"/>
        <v>5608</v>
      </c>
      <c r="C52" s="25">
        <v>4350</v>
      </c>
      <c r="D52" s="25">
        <v>542</v>
      </c>
      <c r="E52" s="25">
        <v>608</v>
      </c>
      <c r="F52" s="25">
        <v>101</v>
      </c>
      <c r="G52" s="25">
        <v>7</v>
      </c>
      <c r="H52" s="83"/>
      <c r="I52" s="45"/>
      <c r="J52" s="45"/>
      <c r="K52" s="45"/>
      <c r="L52" s="45"/>
      <c r="M52" s="82"/>
      <c r="N52" s="81"/>
      <c r="O52" s="20"/>
      <c r="P52" s="45"/>
      <c r="Q52" s="45"/>
    </row>
    <row r="53" spans="1:17" ht="15" customHeight="1" x14ac:dyDescent="0.25">
      <c r="A53" s="27" t="s">
        <v>9</v>
      </c>
      <c r="B53" s="26">
        <f t="shared" si="1"/>
        <v>4900</v>
      </c>
      <c r="C53" s="25">
        <v>3621</v>
      </c>
      <c r="D53" s="25">
        <v>588</v>
      </c>
      <c r="E53" s="25">
        <v>413</v>
      </c>
      <c r="F53" s="25">
        <v>254</v>
      </c>
      <c r="G53" s="25">
        <v>24</v>
      </c>
      <c r="H53" s="83"/>
      <c r="I53" s="45"/>
      <c r="J53" s="45"/>
      <c r="K53" s="45"/>
      <c r="L53" s="45"/>
      <c r="M53" s="82"/>
      <c r="N53" s="81"/>
      <c r="O53" s="20"/>
      <c r="P53" s="45"/>
      <c r="Q53" s="45"/>
    </row>
    <row r="54" spans="1:17" ht="16.5" hidden="1" customHeight="1" x14ac:dyDescent="0.25">
      <c r="A54" s="27" t="s">
        <v>10</v>
      </c>
      <c r="B54" s="26">
        <f t="shared" si="1"/>
        <v>0</v>
      </c>
      <c r="C54" s="25"/>
      <c r="D54" s="25"/>
      <c r="E54" s="25"/>
      <c r="F54" s="25"/>
      <c r="G54" s="25"/>
      <c r="H54" s="83"/>
      <c r="I54" s="45"/>
      <c r="J54" s="45"/>
      <c r="K54" s="45"/>
      <c r="L54" s="45"/>
      <c r="M54" s="82"/>
      <c r="N54" s="81"/>
      <c r="O54" s="20"/>
      <c r="P54" s="45"/>
      <c r="Q54" s="45"/>
    </row>
    <row r="55" spans="1:17" ht="17.25" hidden="1" customHeight="1" x14ac:dyDescent="0.25">
      <c r="A55" s="27" t="s">
        <v>11</v>
      </c>
      <c r="B55" s="26">
        <f t="shared" si="1"/>
        <v>0</v>
      </c>
      <c r="C55" s="25"/>
      <c r="D55" s="25"/>
      <c r="E55" s="25"/>
      <c r="F55" s="25"/>
      <c r="G55" s="25"/>
      <c r="H55" s="83"/>
      <c r="I55" s="45"/>
      <c r="J55" s="45"/>
      <c r="K55" s="45"/>
      <c r="L55" s="45"/>
      <c r="M55" s="82"/>
      <c r="N55" s="81"/>
      <c r="O55" s="20"/>
      <c r="P55" s="45"/>
      <c r="Q55" s="45"/>
    </row>
    <row r="56" spans="1:17" ht="16.5" hidden="1" customHeight="1" x14ac:dyDescent="0.25">
      <c r="A56" s="27" t="s">
        <v>12</v>
      </c>
      <c r="B56" s="26">
        <f t="shared" si="1"/>
        <v>0</v>
      </c>
      <c r="C56" s="25"/>
      <c r="D56" s="25"/>
      <c r="E56" s="25"/>
      <c r="F56" s="25"/>
      <c r="G56" s="25"/>
      <c r="H56" s="83"/>
      <c r="I56" s="45"/>
      <c r="J56" s="45"/>
      <c r="K56" s="45"/>
      <c r="L56" s="45"/>
      <c r="M56" s="82"/>
      <c r="N56" s="81"/>
      <c r="O56" s="20"/>
      <c r="P56" s="45"/>
      <c r="Q56" s="45"/>
    </row>
    <row r="57" spans="1:17" ht="16.5" hidden="1" customHeight="1" x14ac:dyDescent="0.25">
      <c r="A57" s="63" t="s">
        <v>13</v>
      </c>
      <c r="B57" s="84">
        <f t="shared" si="1"/>
        <v>0</v>
      </c>
      <c r="C57" s="61"/>
      <c r="D57" s="61"/>
      <c r="E57" s="61"/>
      <c r="F57" s="61"/>
      <c r="G57" s="61"/>
      <c r="H57" s="83"/>
      <c r="I57" s="45"/>
      <c r="J57" s="45"/>
      <c r="K57" s="45"/>
      <c r="L57" s="45"/>
      <c r="M57" s="82"/>
      <c r="N57" s="81"/>
      <c r="O57" s="20"/>
      <c r="P57" s="45"/>
      <c r="Q57" s="45"/>
    </row>
    <row r="58" spans="1:17" ht="1.5" customHeight="1" x14ac:dyDescent="0.25">
      <c r="A58" s="103" t="s">
        <v>1</v>
      </c>
      <c r="B58" s="58">
        <f t="shared" ref="B58:G58" si="2">SUM(B46:B57)</f>
        <v>54125</v>
      </c>
      <c r="C58" s="58">
        <f t="shared" si="2"/>
        <v>41455</v>
      </c>
      <c r="D58" s="58">
        <f t="shared" si="2"/>
        <v>5200</v>
      </c>
      <c r="E58" s="58">
        <f t="shared" si="2"/>
        <v>5615</v>
      </c>
      <c r="F58" s="58">
        <f t="shared" si="2"/>
        <v>1741</v>
      </c>
      <c r="G58" s="58">
        <f t="shared" si="2"/>
        <v>114</v>
      </c>
      <c r="H58" s="78"/>
      <c r="M58" s="77"/>
      <c r="N58" s="74"/>
      <c r="O58" s="74"/>
      <c r="P58" s="45"/>
      <c r="Q58" s="45"/>
    </row>
    <row r="59" spans="1:17" ht="15.75" thickBot="1" x14ac:dyDescent="0.3">
      <c r="A59" s="80" t="s">
        <v>26</v>
      </c>
      <c r="B59" s="79">
        <f t="shared" ref="B59:G59" si="3">B58/$B58</f>
        <v>1</v>
      </c>
      <c r="C59" s="79">
        <f t="shared" si="3"/>
        <v>0.76591224018475745</v>
      </c>
      <c r="D59" s="79">
        <f t="shared" si="3"/>
        <v>9.6073903002309474E-2</v>
      </c>
      <c r="E59" s="79">
        <f t="shared" si="3"/>
        <v>0.10374133949191686</v>
      </c>
      <c r="F59" s="79">
        <f t="shared" si="3"/>
        <v>3.2166281755196306E-2</v>
      </c>
      <c r="G59" s="79">
        <f t="shared" si="3"/>
        <v>2.1062355658198616E-3</v>
      </c>
      <c r="H59" s="78"/>
      <c r="M59" s="2"/>
      <c r="N59" s="2"/>
      <c r="O59" s="2"/>
      <c r="P59" s="74"/>
      <c r="Q59" s="2"/>
    </row>
    <row r="60" spans="1:17" ht="36.75" customHeight="1" x14ac:dyDescent="0.25">
      <c r="A60" s="77"/>
      <c r="B60" s="76"/>
      <c r="C60" s="76"/>
      <c r="D60" s="76"/>
      <c r="E60" s="76"/>
      <c r="F60" s="2"/>
      <c r="G60" s="75"/>
      <c r="H60" s="75"/>
      <c r="I60" s="2"/>
      <c r="J60" s="2"/>
      <c r="K60" s="2"/>
      <c r="L60" s="2"/>
      <c r="M60" s="2"/>
      <c r="N60" s="2"/>
      <c r="O60" s="2"/>
      <c r="P60" s="74"/>
      <c r="Q60" s="2"/>
    </row>
    <row r="61" spans="1:17" x14ac:dyDescent="0.25">
      <c r="A61" s="77"/>
      <c r="B61" s="76"/>
      <c r="C61" s="76"/>
      <c r="D61" s="76"/>
      <c r="E61" s="76"/>
      <c r="F61" s="2"/>
      <c r="G61" s="75"/>
      <c r="H61" s="75"/>
      <c r="I61" s="2"/>
      <c r="J61" s="2"/>
      <c r="K61" s="2"/>
      <c r="L61" s="2"/>
      <c r="M61" s="2"/>
      <c r="N61" s="2"/>
      <c r="O61" s="2"/>
      <c r="P61" s="74"/>
      <c r="Q61" s="2"/>
    </row>
    <row r="62" spans="1:17" ht="47.25" customHeight="1" x14ac:dyDescent="0.25">
      <c r="B62" s="76"/>
      <c r="C62" s="76"/>
      <c r="D62" s="76"/>
      <c r="E62" s="76"/>
      <c r="F62" s="2"/>
      <c r="G62" s="75"/>
      <c r="H62" s="75"/>
      <c r="I62" s="2"/>
      <c r="J62" s="2"/>
      <c r="K62" s="2"/>
      <c r="L62" s="2"/>
      <c r="M62" s="2"/>
      <c r="N62" s="2"/>
      <c r="O62" s="2"/>
      <c r="P62" s="74"/>
      <c r="Q62" s="2"/>
    </row>
    <row r="63" spans="1:17" x14ac:dyDescent="0.25">
      <c r="A63" s="50" t="s">
        <v>55</v>
      </c>
      <c r="B63" s="2"/>
      <c r="C63" s="3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25" customHeight="1" x14ac:dyDescent="0.25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3.75" customHeight="1" x14ac:dyDescent="0.25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.5" thickBot="1" x14ac:dyDescent="0.3">
      <c r="A66" s="33" t="s">
        <v>111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4"/>
    </row>
    <row r="67" spans="1:17" ht="3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38.25" x14ac:dyDescent="0.25">
      <c r="A68" s="30" t="s">
        <v>93</v>
      </c>
      <c r="B68" s="104" t="s">
        <v>1</v>
      </c>
      <c r="C68" s="105" t="s">
        <v>92</v>
      </c>
      <c r="D68" s="105" t="s">
        <v>91</v>
      </c>
      <c r="E68" s="105" t="s">
        <v>90</v>
      </c>
      <c r="F68" s="105" t="s">
        <v>89</v>
      </c>
      <c r="G68" s="105" t="s">
        <v>88</v>
      </c>
      <c r="H68" s="105" t="s">
        <v>87</v>
      </c>
      <c r="I68" s="105" t="s">
        <v>86</v>
      </c>
      <c r="J68" s="105" t="s">
        <v>85</v>
      </c>
      <c r="K68" s="2"/>
      <c r="L68" s="2"/>
      <c r="M68" s="28" t="s">
        <v>59</v>
      </c>
      <c r="N68" s="28" t="s">
        <v>58</v>
      </c>
      <c r="O68" s="28" t="s">
        <v>57</v>
      </c>
      <c r="P68" s="28" t="s">
        <v>56</v>
      </c>
      <c r="Q68" s="2"/>
    </row>
    <row r="69" spans="1:17" ht="18" customHeight="1" x14ac:dyDescent="0.25">
      <c r="A69" s="115" t="s">
        <v>84</v>
      </c>
      <c r="B69" s="118">
        <f>SUM(C69:J69)</f>
        <v>278</v>
      </c>
      <c r="C69" s="25">
        <v>31</v>
      </c>
      <c r="D69" s="25">
        <v>23</v>
      </c>
      <c r="E69" s="25">
        <v>23</v>
      </c>
      <c r="F69" s="25">
        <v>18</v>
      </c>
      <c r="G69" s="25">
        <v>41</v>
      </c>
      <c r="H69" s="25">
        <v>31</v>
      </c>
      <c r="I69" s="25">
        <v>19</v>
      </c>
      <c r="J69" s="25">
        <v>92</v>
      </c>
      <c r="K69" s="2"/>
      <c r="L69" s="2"/>
      <c r="M69" s="28"/>
      <c r="N69" s="28"/>
      <c r="O69" s="28"/>
      <c r="P69" s="28"/>
      <c r="Q69" s="2"/>
    </row>
    <row r="70" spans="1:17" ht="18" customHeight="1" x14ac:dyDescent="0.25">
      <c r="A70" s="91" t="s">
        <v>40</v>
      </c>
      <c r="B70" s="39">
        <f>SUM(C70:J70)</f>
        <v>26647</v>
      </c>
      <c r="C70" s="25">
        <v>1585</v>
      </c>
      <c r="D70" s="25">
        <v>3004</v>
      </c>
      <c r="E70" s="25">
        <v>2556</v>
      </c>
      <c r="F70" s="25">
        <v>3031</v>
      </c>
      <c r="G70" s="25">
        <v>5660</v>
      </c>
      <c r="H70" s="25">
        <v>4961</v>
      </c>
      <c r="I70" s="25">
        <v>3530</v>
      </c>
      <c r="J70" s="25">
        <v>2320</v>
      </c>
      <c r="K70" s="2"/>
      <c r="L70" s="2" t="s">
        <v>40</v>
      </c>
      <c r="M70" s="20">
        <f>C70+D70</f>
        <v>4589</v>
      </c>
      <c r="N70" s="20">
        <f>E70</f>
        <v>2556</v>
      </c>
      <c r="O70" s="20">
        <f>F70+G70+H70+I70</f>
        <v>17182</v>
      </c>
      <c r="P70" s="20">
        <f>J70</f>
        <v>2320</v>
      </c>
      <c r="Q70" s="2"/>
    </row>
    <row r="71" spans="1:17" ht="18" customHeight="1" x14ac:dyDescent="0.25">
      <c r="A71" s="40" t="s">
        <v>39</v>
      </c>
      <c r="B71" s="39">
        <f>SUM(C71:J71)</f>
        <v>21433</v>
      </c>
      <c r="C71" s="25">
        <v>963</v>
      </c>
      <c r="D71" s="25">
        <v>1739</v>
      </c>
      <c r="E71" s="25">
        <v>2113</v>
      </c>
      <c r="F71" s="25">
        <v>4479</v>
      </c>
      <c r="G71" s="25">
        <v>5575</v>
      </c>
      <c r="H71" s="25">
        <v>3640</v>
      </c>
      <c r="I71" s="25">
        <v>1856</v>
      </c>
      <c r="J71" s="25">
        <v>1068</v>
      </c>
      <c r="K71" s="2"/>
      <c r="L71" s="2" t="s">
        <v>39</v>
      </c>
      <c r="M71" s="20">
        <f>C71+D71</f>
        <v>2702</v>
      </c>
      <c r="N71" s="20">
        <f>E71</f>
        <v>2113</v>
      </c>
      <c r="O71" s="20">
        <f>F71+G71+H71+I71</f>
        <v>15550</v>
      </c>
      <c r="P71" s="20">
        <f>J71</f>
        <v>1068</v>
      </c>
      <c r="Q71" s="2"/>
    </row>
    <row r="72" spans="1:17" ht="18" customHeight="1" x14ac:dyDescent="0.25">
      <c r="A72" s="114" t="s">
        <v>38</v>
      </c>
      <c r="B72" s="84">
        <f>SUM(C72:J72)</f>
        <v>5767</v>
      </c>
      <c r="C72" s="107">
        <v>311</v>
      </c>
      <c r="D72" s="107">
        <v>1209</v>
      </c>
      <c r="E72" s="107">
        <v>2375</v>
      </c>
      <c r="F72" s="107">
        <v>897</v>
      </c>
      <c r="G72" s="107">
        <v>517</v>
      </c>
      <c r="H72" s="107">
        <v>287</v>
      </c>
      <c r="I72" s="107">
        <v>118</v>
      </c>
      <c r="J72" s="107">
        <v>53</v>
      </c>
      <c r="K72" s="2"/>
      <c r="L72" s="2" t="s">
        <v>38</v>
      </c>
      <c r="M72" s="20">
        <f>C72+D72</f>
        <v>1520</v>
      </c>
      <c r="N72" s="20">
        <f>E72</f>
        <v>2375</v>
      </c>
      <c r="O72" s="20">
        <f>F72+G72+H72+I72</f>
        <v>1819</v>
      </c>
      <c r="P72" s="20">
        <f>J72</f>
        <v>53</v>
      </c>
      <c r="Q72" s="2"/>
    </row>
    <row r="73" spans="1:17" x14ac:dyDescent="0.25">
      <c r="A73" s="103" t="s">
        <v>1</v>
      </c>
      <c r="B73" s="58">
        <f t="shared" ref="B73:J73" si="4">SUM(B69:B72)</f>
        <v>54125</v>
      </c>
      <c r="C73" s="58">
        <f t="shared" si="4"/>
        <v>2890</v>
      </c>
      <c r="D73" s="58">
        <f t="shared" si="4"/>
        <v>5975</v>
      </c>
      <c r="E73" s="58">
        <f t="shared" si="4"/>
        <v>7067</v>
      </c>
      <c r="F73" s="58">
        <f t="shared" si="4"/>
        <v>8425</v>
      </c>
      <c r="G73" s="58">
        <f t="shared" si="4"/>
        <v>11793</v>
      </c>
      <c r="H73" s="58">
        <f t="shared" si="4"/>
        <v>8919</v>
      </c>
      <c r="I73" s="58">
        <f t="shared" si="4"/>
        <v>5523</v>
      </c>
      <c r="J73" s="58">
        <f t="shared" si="4"/>
        <v>3533</v>
      </c>
      <c r="K73" s="2"/>
      <c r="L73" s="2" t="s">
        <v>37</v>
      </c>
      <c r="M73" s="20">
        <f>C69+D69</f>
        <v>54</v>
      </c>
      <c r="N73" s="20">
        <f>E69</f>
        <v>23</v>
      </c>
      <c r="O73" s="20">
        <f>F69+G69+H69+I69</f>
        <v>109</v>
      </c>
      <c r="P73" s="20">
        <f>J69</f>
        <v>92</v>
      </c>
      <c r="Q73" s="2"/>
    </row>
    <row r="74" spans="1:17" ht="15.75" thickBot="1" x14ac:dyDescent="0.3">
      <c r="A74" s="22" t="s">
        <v>26</v>
      </c>
      <c r="B74" s="55">
        <f t="shared" ref="B74:J74" si="5">B73/$B73</f>
        <v>1</v>
      </c>
      <c r="C74" s="55">
        <f t="shared" si="5"/>
        <v>5.3394919168591223E-2</v>
      </c>
      <c r="D74" s="55">
        <f t="shared" si="5"/>
        <v>0.11039260969976905</v>
      </c>
      <c r="E74" s="55">
        <f t="shared" si="5"/>
        <v>0.13056812933025405</v>
      </c>
      <c r="F74" s="55">
        <f t="shared" si="5"/>
        <v>0.1556581986143187</v>
      </c>
      <c r="G74" s="55">
        <f t="shared" si="5"/>
        <v>0.21788452655889146</v>
      </c>
      <c r="H74" s="55">
        <f t="shared" si="5"/>
        <v>0.16478521939953811</v>
      </c>
      <c r="I74" s="55">
        <f t="shared" si="5"/>
        <v>0.10204157043879908</v>
      </c>
      <c r="J74" s="55">
        <f t="shared" si="5"/>
        <v>6.5274826789838342E-2</v>
      </c>
      <c r="K74" s="17"/>
      <c r="L74" s="17"/>
      <c r="M74" s="20">
        <f>SUM(M70:M73)</f>
        <v>8865</v>
      </c>
      <c r="N74" s="20">
        <f>SUM(N70:N73)</f>
        <v>7067</v>
      </c>
      <c r="O74" s="20">
        <f>SUM(O70:O73)</f>
        <v>34660</v>
      </c>
      <c r="P74" s="20">
        <f>SUM(P70:P73)</f>
        <v>3533</v>
      </c>
      <c r="Q74" s="17"/>
    </row>
    <row r="75" spans="1:17" ht="79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37.5" customHeight="1" thickBot="1" x14ac:dyDescent="0.3">
      <c r="A76" s="136" t="s">
        <v>110</v>
      </c>
      <c r="B76" s="136"/>
      <c r="C76" s="136"/>
      <c r="D76" s="136"/>
      <c r="E76" s="136"/>
      <c r="F76" s="117"/>
      <c r="G76" s="117"/>
      <c r="H76" s="117"/>
      <c r="I76" s="117"/>
      <c r="J76" s="93"/>
      <c r="K76" s="136" t="s">
        <v>109</v>
      </c>
      <c r="L76" s="136"/>
      <c r="M76" s="136"/>
      <c r="N76" s="136"/>
      <c r="O76" s="136"/>
      <c r="P76" s="117"/>
      <c r="Q76" s="117"/>
    </row>
    <row r="77" spans="1:17" ht="3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30.75" customHeight="1" x14ac:dyDescent="0.25">
      <c r="A78" s="127" t="s">
        <v>108</v>
      </c>
      <c r="B78" s="127"/>
      <c r="C78" s="105" t="s">
        <v>107</v>
      </c>
      <c r="D78" s="105" t="s">
        <v>28</v>
      </c>
      <c r="E78" s="105" t="s">
        <v>29</v>
      </c>
      <c r="F78" s="2"/>
      <c r="G78" s="2"/>
      <c r="H78" s="2"/>
      <c r="I78" s="2"/>
      <c r="J78" s="2"/>
      <c r="K78" s="127" t="s">
        <v>108</v>
      </c>
      <c r="L78" s="127"/>
      <c r="M78" s="105" t="s">
        <v>107</v>
      </c>
      <c r="N78" s="105" t="s">
        <v>28</v>
      </c>
      <c r="O78" s="105" t="s">
        <v>29</v>
      </c>
      <c r="P78" s="2"/>
      <c r="Q78" s="2"/>
    </row>
    <row r="79" spans="1:17" x14ac:dyDescent="0.25">
      <c r="A79" s="138" t="s">
        <v>106</v>
      </c>
      <c r="B79" s="138"/>
      <c r="C79" s="26">
        <f>SUM(D79:E79)</f>
        <v>38891</v>
      </c>
      <c r="D79" s="25">
        <v>6109</v>
      </c>
      <c r="E79" s="25">
        <v>32782</v>
      </c>
      <c r="F79" s="2"/>
      <c r="G79" s="2"/>
      <c r="H79" s="2"/>
      <c r="I79" s="2"/>
      <c r="J79" s="2"/>
      <c r="K79" s="138" t="s">
        <v>106</v>
      </c>
      <c r="L79" s="138"/>
      <c r="M79" s="26">
        <f>SUM(N79:O79)</f>
        <v>52592</v>
      </c>
      <c r="N79" s="25">
        <v>44945</v>
      </c>
      <c r="O79" s="25">
        <v>7647</v>
      </c>
      <c r="P79" s="2"/>
      <c r="Q79" s="2"/>
    </row>
    <row r="80" spans="1:17" ht="15" customHeight="1" x14ac:dyDescent="0.25">
      <c r="A80" s="138" t="s">
        <v>105</v>
      </c>
      <c r="B80" s="138"/>
      <c r="C80" s="26">
        <f>SUM(D80:E80)</f>
        <v>14323</v>
      </c>
      <c r="D80" s="25">
        <v>528</v>
      </c>
      <c r="E80" s="25">
        <v>13795</v>
      </c>
      <c r="F80" s="2"/>
      <c r="G80" s="2"/>
      <c r="H80" s="2"/>
      <c r="I80" s="2"/>
      <c r="J80" s="2"/>
      <c r="K80" s="138" t="s">
        <v>105</v>
      </c>
      <c r="L80" s="138"/>
      <c r="M80" s="26">
        <f>SUM(N80:O80)</f>
        <v>1446</v>
      </c>
      <c r="N80" s="25">
        <v>1369</v>
      </c>
      <c r="O80" s="25">
        <v>77</v>
      </c>
      <c r="P80" s="2"/>
      <c r="Q80" s="2"/>
    </row>
    <row r="81" spans="1:17" ht="15.75" customHeight="1" x14ac:dyDescent="0.25">
      <c r="A81" s="138" t="s">
        <v>104</v>
      </c>
      <c r="B81" s="138"/>
      <c r="C81" s="26">
        <f>SUM(D81:E81)</f>
        <v>411</v>
      </c>
      <c r="D81" s="25">
        <v>13</v>
      </c>
      <c r="E81" s="25">
        <v>398</v>
      </c>
      <c r="F81" s="2"/>
      <c r="G81" s="2"/>
      <c r="H81" s="2"/>
      <c r="I81" s="2"/>
      <c r="J81" s="2"/>
      <c r="K81" s="138" t="s">
        <v>104</v>
      </c>
      <c r="L81" s="138"/>
      <c r="M81" s="26">
        <f>SUM(N81:O81)</f>
        <v>53</v>
      </c>
      <c r="N81" s="25">
        <v>50</v>
      </c>
      <c r="O81" s="25">
        <v>3</v>
      </c>
      <c r="P81" s="2"/>
      <c r="Q81" s="2"/>
    </row>
    <row r="82" spans="1:17" x14ac:dyDescent="0.25">
      <c r="A82" s="140" t="s">
        <v>103</v>
      </c>
      <c r="B82" s="140"/>
      <c r="C82" s="113">
        <f>SUM(D82:E82)</f>
        <v>500</v>
      </c>
      <c r="D82" s="107">
        <v>21</v>
      </c>
      <c r="E82" s="107">
        <v>479</v>
      </c>
      <c r="F82" s="2"/>
      <c r="G82" s="2"/>
      <c r="H82" s="2"/>
      <c r="I82" s="2"/>
      <c r="J82" s="2"/>
      <c r="K82" s="140" t="s">
        <v>103</v>
      </c>
      <c r="L82" s="140"/>
      <c r="M82" s="113">
        <f>SUM(N82:O82)</f>
        <v>34</v>
      </c>
      <c r="N82" s="107">
        <v>30</v>
      </c>
      <c r="O82" s="107">
        <v>4</v>
      </c>
      <c r="P82" s="2"/>
      <c r="Q82" s="2"/>
    </row>
    <row r="83" spans="1:17" x14ac:dyDescent="0.25">
      <c r="A83" s="128" t="s">
        <v>1</v>
      </c>
      <c r="B83" s="128"/>
      <c r="C83" s="58">
        <f>SUM(C79:C82)</f>
        <v>54125</v>
      </c>
      <c r="D83" s="58">
        <f>SUM(D79:D82)</f>
        <v>6671</v>
      </c>
      <c r="E83" s="58">
        <f>SUM(E79:E82)</f>
        <v>47454</v>
      </c>
      <c r="F83" s="2"/>
      <c r="G83" s="2"/>
      <c r="H83" s="2"/>
      <c r="I83" s="2"/>
      <c r="J83" s="2"/>
      <c r="K83" s="128" t="s">
        <v>1</v>
      </c>
      <c r="L83" s="128"/>
      <c r="M83" s="58">
        <f>SUM(M79:M82)</f>
        <v>54125</v>
      </c>
      <c r="N83" s="58">
        <f>SUM(N79:N82)</f>
        <v>46394</v>
      </c>
      <c r="O83" s="58">
        <f>SUM(O79:O82)</f>
        <v>7731</v>
      </c>
      <c r="P83" s="2"/>
      <c r="Q83" s="2"/>
    </row>
    <row r="84" spans="1:17" ht="15.75" thickBot="1" x14ac:dyDescent="0.3">
      <c r="A84" s="139" t="s">
        <v>26</v>
      </c>
      <c r="B84" s="139"/>
      <c r="C84" s="116">
        <f>SUM(D84:E84)</f>
        <v>1</v>
      </c>
      <c r="D84" s="116">
        <f>+D83/$C$83</f>
        <v>0.12325173210161663</v>
      </c>
      <c r="E84" s="116">
        <f>+E83/$C$83</f>
        <v>0.87674826789838334</v>
      </c>
      <c r="F84" s="17"/>
      <c r="G84" s="17"/>
      <c r="H84" s="17"/>
      <c r="I84" s="17"/>
      <c r="J84" s="17"/>
      <c r="K84" s="139" t="s">
        <v>26</v>
      </c>
      <c r="L84" s="139"/>
      <c r="M84" s="116">
        <f>SUM(N84:O84)</f>
        <v>1</v>
      </c>
      <c r="N84" s="116">
        <f>+N83/$M$83</f>
        <v>0.85716397228637409</v>
      </c>
      <c r="O84" s="116">
        <f>+O83/$M$83</f>
        <v>0.14283602771362586</v>
      </c>
      <c r="P84" s="17"/>
      <c r="Q84" s="17"/>
    </row>
    <row r="85" spans="1:17" x14ac:dyDescent="0.25">
      <c r="A85" s="108" t="s">
        <v>102</v>
      </c>
      <c r="B85" s="2"/>
      <c r="C85" s="2"/>
      <c r="D85" s="2"/>
      <c r="E85" s="2"/>
      <c r="F85" s="2"/>
      <c r="G85" s="2"/>
      <c r="H85" s="2"/>
      <c r="I85" s="2"/>
      <c r="J85" s="2"/>
      <c r="K85" s="108" t="s">
        <v>102</v>
      </c>
      <c r="L85" s="2"/>
      <c r="M85" s="2"/>
      <c r="N85" s="2"/>
      <c r="O85" s="2"/>
      <c r="P85" s="2"/>
      <c r="Q85" s="2"/>
    </row>
    <row r="86" spans="1:17" ht="15.75" customHeight="1" x14ac:dyDescent="0.25">
      <c r="A86" s="108"/>
      <c r="B86" s="2"/>
      <c r="C86" s="2"/>
      <c r="D86" s="2"/>
      <c r="E86" s="2"/>
      <c r="F86" s="2"/>
      <c r="G86" s="2"/>
      <c r="H86" s="2"/>
      <c r="I86" s="2"/>
      <c r="J86" s="2"/>
      <c r="K86" s="108"/>
      <c r="L86" s="2"/>
      <c r="M86" s="2"/>
      <c r="N86" s="2"/>
      <c r="O86" s="2"/>
      <c r="P86" s="2"/>
      <c r="Q86" s="2"/>
    </row>
    <row r="87" spans="1:17" ht="16.5" thickBot="1" x14ac:dyDescent="0.3">
      <c r="A87" s="33" t="s">
        <v>101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15"/>
    </row>
    <row r="88" spans="1:17" ht="3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60" x14ac:dyDescent="0.25">
      <c r="A89" s="105" t="s">
        <v>93</v>
      </c>
      <c r="B89" s="104" t="s">
        <v>1</v>
      </c>
      <c r="C89" s="105" t="s">
        <v>100</v>
      </c>
      <c r="D89" s="105" t="s">
        <v>99</v>
      </c>
      <c r="E89" s="105" t="s">
        <v>98</v>
      </c>
      <c r="F89" s="105" t="s">
        <v>97</v>
      </c>
      <c r="G89" s="102" t="s">
        <v>96</v>
      </c>
      <c r="H89" s="105" t="s">
        <v>95</v>
      </c>
      <c r="I89" s="105" t="s">
        <v>94</v>
      </c>
      <c r="J89" s="105" t="s">
        <v>25</v>
      </c>
      <c r="K89" s="2"/>
      <c r="L89" s="2"/>
      <c r="M89" s="2"/>
      <c r="N89" s="2"/>
      <c r="O89" s="2"/>
      <c r="P89" s="2"/>
      <c r="Q89" s="109"/>
    </row>
    <row r="90" spans="1:17" x14ac:dyDescent="0.25">
      <c r="A90" s="115" t="s">
        <v>84</v>
      </c>
      <c r="B90" s="26">
        <f>SUM(C90:J90)</f>
        <v>278</v>
      </c>
      <c r="C90" s="25">
        <v>41</v>
      </c>
      <c r="D90" s="25">
        <v>8</v>
      </c>
      <c r="E90" s="25">
        <v>4</v>
      </c>
      <c r="F90" s="25">
        <v>0</v>
      </c>
      <c r="G90" s="25">
        <v>0</v>
      </c>
      <c r="H90" s="25">
        <v>6</v>
      </c>
      <c r="I90" s="25">
        <v>219</v>
      </c>
      <c r="J90" s="25">
        <v>0</v>
      </c>
      <c r="K90" s="2"/>
      <c r="L90" s="2"/>
      <c r="M90" s="2"/>
      <c r="N90" s="2"/>
      <c r="O90" s="2"/>
      <c r="P90" s="2"/>
      <c r="Q90" s="109"/>
    </row>
    <row r="91" spans="1:17" x14ac:dyDescent="0.25">
      <c r="A91" s="91" t="s">
        <v>40</v>
      </c>
      <c r="B91" s="26">
        <f>SUM(C91:J91)</f>
        <v>26647</v>
      </c>
      <c r="C91" s="25">
        <v>3286</v>
      </c>
      <c r="D91" s="25">
        <v>408</v>
      </c>
      <c r="E91" s="25">
        <v>59</v>
      </c>
      <c r="F91" s="25">
        <v>122</v>
      </c>
      <c r="G91" s="25">
        <v>0</v>
      </c>
      <c r="H91" s="25">
        <v>337</v>
      </c>
      <c r="I91" s="25">
        <v>22406</v>
      </c>
      <c r="J91" s="25">
        <v>29</v>
      </c>
      <c r="K91" s="2"/>
      <c r="L91" s="2"/>
      <c r="M91" s="2"/>
      <c r="N91" s="2"/>
      <c r="O91" s="2"/>
      <c r="P91" s="2"/>
      <c r="Q91" s="109"/>
    </row>
    <row r="92" spans="1:17" ht="15.75" customHeight="1" x14ac:dyDescent="0.25">
      <c r="A92" s="40" t="s">
        <v>39</v>
      </c>
      <c r="B92" s="26">
        <f>SUM(C92:J92)</f>
        <v>21433</v>
      </c>
      <c r="C92" s="25">
        <v>2763</v>
      </c>
      <c r="D92" s="25">
        <v>436</v>
      </c>
      <c r="E92" s="25">
        <v>70</v>
      </c>
      <c r="F92" s="25">
        <v>92</v>
      </c>
      <c r="G92" s="25">
        <v>1</v>
      </c>
      <c r="H92" s="25">
        <v>236</v>
      </c>
      <c r="I92" s="25">
        <v>17812</v>
      </c>
      <c r="J92" s="25">
        <v>23</v>
      </c>
      <c r="K92" s="2"/>
      <c r="L92" s="2"/>
      <c r="M92" s="2"/>
      <c r="N92" s="2"/>
      <c r="O92" s="2"/>
      <c r="P92" s="2"/>
      <c r="Q92" s="109"/>
    </row>
    <row r="93" spans="1:17" x14ac:dyDescent="0.25">
      <c r="A93" s="114" t="s">
        <v>38</v>
      </c>
      <c r="B93" s="113">
        <f>SUM(C93:J93)</f>
        <v>5767</v>
      </c>
      <c r="C93" s="107">
        <v>508</v>
      </c>
      <c r="D93" s="107">
        <v>49</v>
      </c>
      <c r="E93" s="107">
        <v>41</v>
      </c>
      <c r="F93" s="107">
        <v>16</v>
      </c>
      <c r="G93" s="107">
        <v>3</v>
      </c>
      <c r="H93" s="107">
        <v>74</v>
      </c>
      <c r="I93" s="107">
        <v>5069</v>
      </c>
      <c r="J93" s="107">
        <v>7</v>
      </c>
      <c r="K93" s="2"/>
      <c r="L93" s="2"/>
      <c r="M93" s="2"/>
      <c r="N93" s="2"/>
      <c r="O93" s="2"/>
      <c r="P93" s="2"/>
      <c r="Q93" s="109"/>
    </row>
    <row r="94" spans="1:17" x14ac:dyDescent="0.25">
      <c r="A94" s="112" t="s">
        <v>1</v>
      </c>
      <c r="B94" s="111">
        <f t="shared" ref="B94:J94" si="6">SUM(B90:B93)</f>
        <v>54125</v>
      </c>
      <c r="C94" s="111">
        <f t="shared" si="6"/>
        <v>6598</v>
      </c>
      <c r="D94" s="111">
        <f t="shared" si="6"/>
        <v>901</v>
      </c>
      <c r="E94" s="111">
        <f t="shared" si="6"/>
        <v>174</v>
      </c>
      <c r="F94" s="111">
        <f t="shared" si="6"/>
        <v>230</v>
      </c>
      <c r="G94" s="111">
        <f t="shared" si="6"/>
        <v>4</v>
      </c>
      <c r="H94" s="111">
        <f t="shared" si="6"/>
        <v>653</v>
      </c>
      <c r="I94" s="111">
        <f t="shared" si="6"/>
        <v>45506</v>
      </c>
      <c r="J94" s="111">
        <f t="shared" si="6"/>
        <v>59</v>
      </c>
      <c r="K94" s="2"/>
      <c r="L94" s="2"/>
      <c r="M94" s="2"/>
      <c r="N94" s="2"/>
      <c r="O94" s="2"/>
      <c r="P94" s="2"/>
      <c r="Q94" s="109"/>
    </row>
    <row r="95" spans="1:17" ht="15.75" thickBot="1" x14ac:dyDescent="0.3">
      <c r="A95" s="22" t="s">
        <v>26</v>
      </c>
      <c r="B95" s="110">
        <f>B94/$B94</f>
        <v>1</v>
      </c>
      <c r="C95" s="110">
        <f t="shared" ref="C95:J95" si="7">C94/$B$94</f>
        <v>0.12190300230946882</v>
      </c>
      <c r="D95" s="21">
        <f t="shared" si="7"/>
        <v>1.6646651270207851E-2</v>
      </c>
      <c r="E95" s="110">
        <f t="shared" si="7"/>
        <v>3.2147806004618937E-3</v>
      </c>
      <c r="F95" s="110">
        <f t="shared" si="7"/>
        <v>4.2494226327944576E-3</v>
      </c>
      <c r="G95" s="110">
        <f t="shared" si="7"/>
        <v>7.3903002309468819E-5</v>
      </c>
      <c r="H95" s="110">
        <f t="shared" si="7"/>
        <v>1.2064665127020785E-2</v>
      </c>
      <c r="I95" s="110">
        <f t="shared" si="7"/>
        <v>0.84075750577367203</v>
      </c>
      <c r="J95" s="21">
        <f t="shared" si="7"/>
        <v>1.0900692840646652E-3</v>
      </c>
      <c r="K95" s="2"/>
      <c r="L95" s="2"/>
      <c r="M95" s="2"/>
      <c r="N95" s="2"/>
      <c r="O95" s="2"/>
      <c r="P95" s="2"/>
      <c r="Q95" s="109"/>
    </row>
    <row r="96" spans="1:17" ht="3.75" customHeight="1" x14ac:dyDescent="0.25">
      <c r="A96" s="10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3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</sheetData>
  <mergeCells count="22">
    <mergeCell ref="A84:B84"/>
    <mergeCell ref="K84:L84"/>
    <mergeCell ref="A81:B81"/>
    <mergeCell ref="K81:L81"/>
    <mergeCell ref="A82:B82"/>
    <mergeCell ref="K82:L82"/>
    <mergeCell ref="A83:B83"/>
    <mergeCell ref="K83:L83"/>
    <mergeCell ref="A78:B78"/>
    <mergeCell ref="K78:L78"/>
    <mergeCell ref="A79:B79"/>
    <mergeCell ref="K79:L79"/>
    <mergeCell ref="A80:B80"/>
    <mergeCell ref="K80:L80"/>
    <mergeCell ref="A76:E76"/>
    <mergeCell ref="K76:O76"/>
    <mergeCell ref="I45:J45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49" fitToHeight="0" orientation="landscape" horizontalDpi="4294967295" verticalDpi="4294967295" r:id="rId1"/>
  <rowBreaks count="1" manualBreakCount="1">
    <brk id="6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C00000"/>
  </sheetPr>
  <dimension ref="A1:U127"/>
  <sheetViews>
    <sheetView view="pageBreakPreview" zoomScale="80" zoomScaleNormal="100" zoomScaleSheetLayoutView="80" workbookViewId="0">
      <pane ySplit="9" topLeftCell="A10" activePane="bottomLeft" state="frozen"/>
      <selection activeCell="AE410" sqref="AE410"/>
      <selection pane="bottomLeft" activeCell="D84" sqref="D84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6.85546875" style="1" customWidth="1"/>
    <col min="14" max="14" width="14" style="1" customWidth="1"/>
    <col min="15" max="17" width="10.7109375" style="1" customWidth="1"/>
    <col min="18" max="16384" width="11.42578125" style="1"/>
  </cols>
  <sheetData>
    <row r="1" spans="1:18" ht="45.7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9.149999999999999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ht="3" customHeight="1" x14ac:dyDescent="0.3">
      <c r="A3" s="101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"/>
    </row>
    <row r="4" spans="1:18" ht="3.75" customHeight="1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6"/>
      <c r="R4" s="95"/>
    </row>
    <row r="5" spans="1:18" ht="24.75" customHeight="1" x14ac:dyDescent="0.3">
      <c r="A5" s="130" t="s">
        <v>81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24.75" customHeight="1" x14ac:dyDescent="0.3">
      <c r="A6" s="130" t="s">
        <v>80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18" ht="24.75" customHeight="1" x14ac:dyDescent="0.25">
      <c r="A7" s="131" t="s">
        <v>79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</row>
    <row r="8" spans="1:18" ht="17.45" x14ac:dyDescent="0.3">
      <c r="A8" s="132" t="s">
        <v>126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18" ht="3.75" customHeight="1" x14ac:dyDescent="0.3">
      <c r="A9" s="99"/>
      <c r="B9" s="97"/>
      <c r="C9" s="97"/>
      <c r="D9" s="97"/>
      <c r="E9" s="97"/>
      <c r="F9" s="97"/>
      <c r="G9" s="97"/>
      <c r="H9" s="97"/>
      <c r="I9" s="98"/>
      <c r="J9" s="98"/>
      <c r="K9" s="97"/>
      <c r="L9" s="97"/>
      <c r="M9" s="97"/>
      <c r="N9" s="97"/>
      <c r="O9" s="97"/>
      <c r="P9" s="97"/>
      <c r="Q9" s="96"/>
      <c r="R9" s="95"/>
    </row>
    <row r="10" spans="1:18" ht="3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18.75" thickBot="1" x14ac:dyDescent="0.3">
      <c r="A11" s="94" t="s">
        <v>78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18" ht="3.7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7.25" customHeight="1" thickBot="1" x14ac:dyDescent="0.35">
      <c r="A13" s="15" t="s">
        <v>77</v>
      </c>
      <c r="B13" s="15"/>
      <c r="C13" s="15"/>
      <c r="D13" s="15"/>
      <c r="E13" s="2"/>
      <c r="F13" s="2"/>
      <c r="G13" s="2"/>
      <c r="H13" s="2"/>
      <c r="I13" s="2"/>
      <c r="J13" s="15" t="s">
        <v>76</v>
      </c>
      <c r="K13" s="15"/>
      <c r="L13" s="15"/>
      <c r="M13" s="15"/>
      <c r="N13" s="15"/>
      <c r="O13" s="93"/>
      <c r="P13" s="2"/>
      <c r="Q13" s="72"/>
    </row>
    <row r="14" spans="1:18" ht="3.75" customHeight="1" x14ac:dyDescent="0.3">
      <c r="A14" s="7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31.5" customHeight="1" x14ac:dyDescent="0.3">
      <c r="A15" s="59" t="s">
        <v>0</v>
      </c>
      <c r="B15" s="5" t="s">
        <v>1</v>
      </c>
      <c r="C15" s="5" t="s">
        <v>28</v>
      </c>
      <c r="D15" s="5" t="s">
        <v>29</v>
      </c>
      <c r="E15" s="2"/>
      <c r="F15" s="2"/>
      <c r="G15" s="2"/>
      <c r="H15" s="2"/>
      <c r="I15" s="2"/>
      <c r="J15" s="59" t="s">
        <v>27</v>
      </c>
      <c r="K15" s="5" t="s">
        <v>1</v>
      </c>
      <c r="L15" s="92" t="s">
        <v>42</v>
      </c>
      <c r="M15" s="31" t="s">
        <v>30</v>
      </c>
      <c r="N15" s="30" t="s">
        <v>41</v>
      </c>
      <c r="P15" s="2"/>
      <c r="Q15" s="2"/>
    </row>
    <row r="16" spans="1:18" ht="15.75" customHeight="1" x14ac:dyDescent="0.25">
      <c r="A16" s="29" t="s">
        <v>16</v>
      </c>
      <c r="B16" s="26">
        <f t="shared" ref="B16:B21" si="0">SUM(D16,C16)</f>
        <v>455</v>
      </c>
      <c r="C16" s="25">
        <v>395</v>
      </c>
      <c r="D16" s="25">
        <v>60</v>
      </c>
      <c r="E16" s="2"/>
      <c r="F16" s="2"/>
      <c r="G16" s="2"/>
      <c r="H16" s="2"/>
      <c r="I16" s="2"/>
      <c r="J16" s="91" t="s">
        <v>28</v>
      </c>
      <c r="K16" s="26">
        <f>SUM(L16:N16)</f>
        <v>12590</v>
      </c>
      <c r="L16" s="25">
        <v>3273</v>
      </c>
      <c r="M16" s="25">
        <v>8741</v>
      </c>
      <c r="N16" s="25">
        <v>576</v>
      </c>
      <c r="P16" s="2"/>
      <c r="Q16" s="45"/>
    </row>
    <row r="17" spans="1:17" x14ac:dyDescent="0.25">
      <c r="A17" s="27" t="s">
        <v>17</v>
      </c>
      <c r="B17" s="26">
        <f t="shared" si="0"/>
        <v>1469</v>
      </c>
      <c r="C17" s="25">
        <v>1248</v>
      </c>
      <c r="D17" s="25">
        <v>221</v>
      </c>
      <c r="E17" s="2"/>
      <c r="F17" s="2"/>
      <c r="G17" s="2"/>
      <c r="H17" s="2"/>
      <c r="I17" s="2"/>
      <c r="J17" s="27" t="s">
        <v>29</v>
      </c>
      <c r="K17" s="26">
        <f>SUM(L17:N17)</f>
        <v>1993</v>
      </c>
      <c r="L17" s="25">
        <v>1429</v>
      </c>
      <c r="M17" s="25">
        <v>353</v>
      </c>
      <c r="N17" s="25">
        <v>211</v>
      </c>
      <c r="P17" s="2"/>
      <c r="Q17" s="45"/>
    </row>
    <row r="18" spans="1:17" x14ac:dyDescent="0.25">
      <c r="A18" s="27" t="s">
        <v>18</v>
      </c>
      <c r="B18" s="26">
        <f t="shared" si="0"/>
        <v>2582</v>
      </c>
      <c r="C18" s="25">
        <v>2238</v>
      </c>
      <c r="D18" s="25">
        <v>344</v>
      </c>
      <c r="E18" s="2"/>
      <c r="F18" s="2"/>
      <c r="G18" s="2"/>
      <c r="H18" s="2"/>
      <c r="I18" s="2"/>
      <c r="J18" s="38" t="s">
        <v>1</v>
      </c>
      <c r="K18" s="23">
        <f>SUM(K16:K17)</f>
        <v>14583</v>
      </c>
      <c r="L18" s="23">
        <f>SUM(L16:L17)</f>
        <v>4702</v>
      </c>
      <c r="M18" s="23">
        <f>SUM(M16:M17)</f>
        <v>9094</v>
      </c>
      <c r="N18" s="23">
        <f>SUM(N16:N17)</f>
        <v>787</v>
      </c>
      <c r="P18" s="2"/>
      <c r="Q18" s="45"/>
    </row>
    <row r="19" spans="1:17" ht="15.75" customHeight="1" thickBot="1" x14ac:dyDescent="0.3">
      <c r="A19" s="27" t="s">
        <v>19</v>
      </c>
      <c r="B19" s="26">
        <f t="shared" si="0"/>
        <v>4119</v>
      </c>
      <c r="C19" s="25">
        <v>3591</v>
      </c>
      <c r="D19" s="25">
        <v>528</v>
      </c>
      <c r="E19" s="2"/>
      <c r="F19" s="2"/>
      <c r="G19" s="2"/>
      <c r="H19" s="2"/>
      <c r="I19" s="2"/>
      <c r="J19" s="37" t="s">
        <v>26</v>
      </c>
      <c r="K19" s="36">
        <f>K18/$K18</f>
        <v>1</v>
      </c>
      <c r="L19" s="35">
        <v>0.32600000000000001</v>
      </c>
      <c r="M19" s="35">
        <f>M18/$K18</f>
        <v>0.62360282520743326</v>
      </c>
      <c r="N19" s="35">
        <f>N18/$K18</f>
        <v>5.396694781595008E-2</v>
      </c>
      <c r="P19" s="2"/>
      <c r="Q19" s="45"/>
    </row>
    <row r="20" spans="1:17" ht="15" customHeight="1" x14ac:dyDescent="0.25">
      <c r="A20" s="27" t="s">
        <v>20</v>
      </c>
      <c r="B20" s="26">
        <f t="shared" si="0"/>
        <v>2504</v>
      </c>
      <c r="C20" s="25">
        <v>2159</v>
      </c>
      <c r="D20" s="25">
        <v>345</v>
      </c>
      <c r="E20" s="2"/>
      <c r="F20" s="2"/>
      <c r="G20" s="2"/>
      <c r="H20" s="2"/>
      <c r="I20" s="2"/>
      <c r="P20" s="2"/>
      <c r="Q20" s="45"/>
    </row>
    <row r="21" spans="1:17" ht="15" customHeight="1" x14ac:dyDescent="0.25">
      <c r="A21" s="125" t="s">
        <v>21</v>
      </c>
      <c r="B21" s="26">
        <f t="shared" si="0"/>
        <v>3454</v>
      </c>
      <c r="C21" s="126">
        <v>2959</v>
      </c>
      <c r="D21" s="126">
        <v>495</v>
      </c>
      <c r="E21" s="2"/>
      <c r="F21" s="2"/>
      <c r="G21" s="2"/>
      <c r="H21" s="2"/>
      <c r="I21" s="2"/>
      <c r="P21" s="2"/>
      <c r="Q21" s="45"/>
    </row>
    <row r="22" spans="1:17" x14ac:dyDescent="0.25">
      <c r="A22" s="59" t="s">
        <v>1</v>
      </c>
      <c r="B22" s="58">
        <f t="shared" ref="B22:C22" si="1">SUM(B16:B21)</f>
        <v>14583</v>
      </c>
      <c r="C22" s="58">
        <f t="shared" si="1"/>
        <v>12590</v>
      </c>
      <c r="D22" s="58">
        <f>SUM(D16:D21)</f>
        <v>1993</v>
      </c>
      <c r="E22" s="2"/>
      <c r="F22" s="2"/>
      <c r="G22" s="2"/>
      <c r="H22" s="2"/>
      <c r="I22" s="2"/>
      <c r="P22" s="2"/>
      <c r="Q22" s="45"/>
    </row>
    <row r="23" spans="1:17" thickBot="1" x14ac:dyDescent="0.35">
      <c r="A23" s="22" t="s">
        <v>26</v>
      </c>
      <c r="B23" s="55">
        <f>B22/$B22</f>
        <v>1</v>
      </c>
      <c r="C23" s="90">
        <f>C22/$B22</f>
        <v>0.86333401906329288</v>
      </c>
      <c r="D23" s="21">
        <f>D22/$B22</f>
        <v>0.13666598093670712</v>
      </c>
      <c r="E23" s="2"/>
      <c r="F23" s="2"/>
      <c r="G23" s="2"/>
      <c r="H23" s="2"/>
      <c r="I23" s="2"/>
      <c r="P23" s="2"/>
      <c r="Q23" s="2"/>
    </row>
    <row r="24" spans="1:17" ht="14.45" x14ac:dyDescent="0.3">
      <c r="A24" s="89"/>
      <c r="B24" s="88"/>
      <c r="C24" s="88"/>
      <c r="D24" s="88"/>
      <c r="E24" s="2"/>
      <c r="F24" s="2"/>
      <c r="G24" s="2"/>
      <c r="H24" s="2"/>
      <c r="I24" s="2"/>
      <c r="P24" s="2"/>
      <c r="Q24" s="2"/>
    </row>
    <row r="25" spans="1:17" ht="14.45" x14ac:dyDescent="0.3">
      <c r="A25" s="89"/>
      <c r="B25" s="88"/>
      <c r="C25" s="88"/>
      <c r="D25" s="8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45" x14ac:dyDescent="0.3">
      <c r="A26" s="89"/>
      <c r="B26" s="88"/>
      <c r="C26" s="88"/>
      <c r="D26" s="8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45" x14ac:dyDescent="0.3">
      <c r="A27" s="89"/>
      <c r="B27" s="88"/>
      <c r="C27" s="88"/>
      <c r="D27" s="88"/>
      <c r="E27" s="17"/>
      <c r="F27" s="2"/>
      <c r="G27" s="2"/>
      <c r="H27" s="2"/>
      <c r="I27" s="2"/>
      <c r="J27" s="2"/>
      <c r="K27" s="17"/>
      <c r="L27" s="2"/>
      <c r="M27" s="2"/>
      <c r="N27" s="2"/>
      <c r="O27" s="2"/>
      <c r="P27" s="2"/>
      <c r="Q27" s="2"/>
    </row>
    <row r="28" spans="1:17" ht="14.45" hidden="1" x14ac:dyDescent="0.3">
      <c r="A28" s="89"/>
      <c r="B28" s="88"/>
      <c r="C28" s="88"/>
      <c r="D28" s="88"/>
      <c r="E28" s="17"/>
      <c r="F28" s="2"/>
      <c r="G28" s="2"/>
      <c r="H28" s="2"/>
      <c r="I28" s="2"/>
      <c r="J28" s="2"/>
      <c r="K28" s="17"/>
      <c r="L28" s="2"/>
      <c r="M28" s="2"/>
      <c r="N28" s="2"/>
      <c r="O28" s="2"/>
      <c r="P28" s="2"/>
      <c r="Q28" s="2"/>
    </row>
    <row r="29" spans="1:17" ht="14.45" hidden="1" x14ac:dyDescent="0.3">
      <c r="A29" s="89"/>
      <c r="B29" s="88"/>
      <c r="C29" s="88"/>
      <c r="D29" s="88"/>
      <c r="E29" s="17"/>
      <c r="F29" s="2"/>
      <c r="G29" s="2"/>
      <c r="H29" s="2"/>
      <c r="I29" s="2"/>
      <c r="J29" s="2"/>
      <c r="K29" s="17"/>
      <c r="L29" s="2"/>
      <c r="M29" s="2"/>
      <c r="N29" s="2"/>
      <c r="O29" s="2"/>
      <c r="P29" s="2"/>
      <c r="Q29" s="2"/>
    </row>
    <row r="30" spans="1:17" ht="14.45" hidden="1" x14ac:dyDescent="0.3">
      <c r="A30" s="89"/>
      <c r="B30" s="88"/>
      <c r="C30" s="88"/>
      <c r="D30" s="88"/>
      <c r="E30" s="17"/>
      <c r="F30" s="2"/>
      <c r="G30" s="2"/>
      <c r="H30" s="2"/>
      <c r="I30" s="2"/>
      <c r="J30" s="2"/>
      <c r="K30" s="17"/>
      <c r="L30" s="2"/>
      <c r="M30" s="2"/>
      <c r="N30" s="2"/>
      <c r="O30" s="2"/>
      <c r="P30" s="2"/>
      <c r="Q30" s="2"/>
    </row>
    <row r="31" spans="1:17" ht="14.45" hidden="1" x14ac:dyDescent="0.3">
      <c r="A31" s="89"/>
      <c r="B31" s="88"/>
      <c r="C31" s="88"/>
      <c r="D31" s="88"/>
      <c r="E31" s="17"/>
      <c r="F31" s="2"/>
      <c r="G31" s="2"/>
      <c r="H31" s="2"/>
      <c r="I31" s="2"/>
      <c r="J31" s="2"/>
      <c r="K31" s="17"/>
      <c r="L31" s="2"/>
      <c r="M31" s="2"/>
      <c r="N31" s="2"/>
      <c r="O31" s="2"/>
      <c r="P31" s="2"/>
      <c r="Q31" s="2"/>
    </row>
    <row r="32" spans="1:17" ht="14.45" hidden="1" x14ac:dyDescent="0.3">
      <c r="A32" s="89"/>
      <c r="B32" s="88"/>
      <c r="C32" s="88"/>
      <c r="D32" s="88"/>
      <c r="E32" s="17"/>
      <c r="F32" s="2"/>
      <c r="G32" s="2"/>
      <c r="H32" s="2"/>
      <c r="I32" s="2"/>
      <c r="J32" s="2"/>
      <c r="K32" s="17"/>
      <c r="L32" s="2"/>
      <c r="M32" s="2"/>
      <c r="N32" s="2"/>
      <c r="O32" s="2"/>
      <c r="P32" s="2"/>
      <c r="Q32" s="2"/>
    </row>
    <row r="33" spans="1:17" ht="14.45" hidden="1" x14ac:dyDescent="0.3">
      <c r="A33" s="89"/>
      <c r="B33" s="88"/>
      <c r="C33" s="88"/>
      <c r="D33" s="88"/>
      <c r="E33" s="17"/>
      <c r="F33" s="2"/>
      <c r="G33" s="2"/>
      <c r="H33" s="2"/>
      <c r="I33" s="2"/>
      <c r="J33" s="2"/>
      <c r="K33" s="17"/>
      <c r="L33" s="2"/>
      <c r="M33" s="2"/>
      <c r="N33" s="2"/>
      <c r="O33" s="2"/>
      <c r="P33" s="2"/>
      <c r="Q33" s="2"/>
    </row>
    <row r="34" spans="1:17" ht="14.45" hidden="1" x14ac:dyDescent="0.3">
      <c r="A34" s="89"/>
      <c r="B34" s="88"/>
      <c r="C34" s="88"/>
      <c r="D34" s="88"/>
      <c r="E34" s="17"/>
      <c r="F34" s="2"/>
      <c r="G34" s="2"/>
      <c r="H34" s="2"/>
      <c r="I34" s="2"/>
      <c r="J34" s="2"/>
      <c r="K34" s="17"/>
      <c r="L34" s="2"/>
      <c r="M34" s="2"/>
      <c r="N34" s="2"/>
      <c r="O34" s="2"/>
      <c r="P34" s="2"/>
      <c r="Q34" s="2"/>
    </row>
    <row r="35" spans="1:17" ht="14.45" hidden="1" x14ac:dyDescent="0.3">
      <c r="A35" s="89"/>
      <c r="B35" s="88"/>
      <c r="C35" s="88"/>
      <c r="D35" s="88"/>
      <c r="E35" s="17"/>
      <c r="F35" s="2"/>
      <c r="G35" s="2"/>
      <c r="H35" s="2"/>
      <c r="I35" s="2"/>
      <c r="J35" s="2"/>
      <c r="K35" s="17"/>
      <c r="L35" s="2"/>
      <c r="M35" s="2"/>
      <c r="N35" s="2"/>
      <c r="O35" s="2"/>
      <c r="P35" s="2"/>
      <c r="Q35" s="2"/>
    </row>
    <row r="36" spans="1:17" ht="14.45" hidden="1" x14ac:dyDescent="0.3">
      <c r="A36" s="89"/>
      <c r="B36" s="88"/>
      <c r="C36" s="88"/>
      <c r="D36" s="88"/>
      <c r="E36" s="17"/>
      <c r="F36" s="2"/>
      <c r="G36" s="2"/>
      <c r="H36" s="2"/>
      <c r="I36" s="2"/>
      <c r="J36" s="2"/>
      <c r="K36" s="17"/>
      <c r="L36" s="2"/>
      <c r="M36" s="2"/>
      <c r="N36" s="2"/>
      <c r="O36" s="2"/>
      <c r="P36" s="2"/>
      <c r="Q36" s="2"/>
    </row>
    <row r="37" spans="1:17" ht="16.149999999999999" hidden="1" thickBot="1" x14ac:dyDescent="0.35">
      <c r="A37" s="15" t="s">
        <v>75</v>
      </c>
      <c r="B37" s="44"/>
      <c r="C37" s="44"/>
      <c r="D37" s="44"/>
      <c r="E37" s="44"/>
      <c r="F37" s="44"/>
      <c r="G37" s="15"/>
      <c r="H37" s="72"/>
      <c r="J37" s="44"/>
      <c r="K37" s="44"/>
      <c r="L37" s="44"/>
      <c r="M37" s="44"/>
      <c r="N37" s="44"/>
      <c r="O37" s="44"/>
      <c r="P37" s="44"/>
      <c r="Q37" s="44"/>
    </row>
    <row r="38" spans="1:17" ht="3.75" hidden="1" customHeight="1" x14ac:dyDescent="0.3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2"/>
    </row>
    <row r="39" spans="1:17" ht="31.5" hidden="1" customHeight="1" x14ac:dyDescent="0.3">
      <c r="A39" s="59" t="s">
        <v>0</v>
      </c>
      <c r="B39" s="5" t="s">
        <v>1</v>
      </c>
      <c r="C39" s="86" t="s">
        <v>74</v>
      </c>
      <c r="D39" s="86" t="s">
        <v>73</v>
      </c>
      <c r="E39" s="86" t="s">
        <v>72</v>
      </c>
      <c r="F39" s="86" t="s">
        <v>71</v>
      </c>
      <c r="G39" s="86" t="s">
        <v>70</v>
      </c>
      <c r="H39" s="85"/>
      <c r="M39" s="82"/>
      <c r="N39" s="2"/>
      <c r="O39" s="2"/>
      <c r="P39" s="2"/>
      <c r="Q39" s="2"/>
    </row>
    <row r="40" spans="1:17" ht="15.75" hidden="1" customHeight="1" x14ac:dyDescent="0.3">
      <c r="A40" s="71" t="s">
        <v>2</v>
      </c>
      <c r="B40" s="26">
        <f t="shared" ref="B40:B51" si="2">C40+D40+E40+F40+G40</f>
        <v>18466</v>
      </c>
      <c r="C40" s="25">
        <v>14207</v>
      </c>
      <c r="D40" s="25">
        <v>1614</v>
      </c>
      <c r="E40" s="25">
        <v>2007</v>
      </c>
      <c r="F40" s="25">
        <v>605</v>
      </c>
      <c r="G40" s="25">
        <v>33</v>
      </c>
      <c r="H40" s="78"/>
      <c r="M40" s="82"/>
      <c r="N40" s="45"/>
      <c r="O40" s="45"/>
      <c r="P40" s="45"/>
      <c r="Q40" s="45"/>
    </row>
    <row r="41" spans="1:17" ht="15.75" hidden="1" customHeight="1" x14ac:dyDescent="0.3">
      <c r="A41" s="27" t="s">
        <v>3</v>
      </c>
      <c r="B41" s="26">
        <f t="shared" si="2"/>
        <v>17181</v>
      </c>
      <c r="C41" s="25">
        <v>13153</v>
      </c>
      <c r="D41" s="25">
        <v>1702</v>
      </c>
      <c r="E41" s="25">
        <v>1741</v>
      </c>
      <c r="F41" s="25">
        <v>542</v>
      </c>
      <c r="G41" s="25">
        <v>43</v>
      </c>
      <c r="H41" s="83"/>
      <c r="M41" s="82"/>
      <c r="N41" s="45"/>
      <c r="O41" s="45"/>
      <c r="P41" s="45"/>
      <c r="Q41" s="45"/>
    </row>
    <row r="42" spans="1:17" ht="15.75" hidden="1" customHeight="1" x14ac:dyDescent="0.3">
      <c r="A42" s="27" t="s">
        <v>4</v>
      </c>
      <c r="B42" s="26">
        <f t="shared" si="2"/>
        <v>6155</v>
      </c>
      <c r="C42" s="25">
        <v>4666</v>
      </c>
      <c r="D42" s="25">
        <v>594</v>
      </c>
      <c r="E42" s="25">
        <v>695</v>
      </c>
      <c r="F42" s="25">
        <v>195</v>
      </c>
      <c r="G42" s="25">
        <v>5</v>
      </c>
      <c r="H42" s="83"/>
      <c r="M42" s="82"/>
      <c r="N42" s="45"/>
      <c r="O42" s="45"/>
      <c r="P42" s="45"/>
      <c r="Q42" s="45"/>
    </row>
    <row r="43" spans="1:17" ht="14.45" hidden="1" x14ac:dyDescent="0.3">
      <c r="A43" s="27" t="s">
        <v>5</v>
      </c>
      <c r="B43" s="26">
        <f t="shared" si="2"/>
        <v>0</v>
      </c>
      <c r="C43" s="25"/>
      <c r="D43" s="25"/>
      <c r="E43" s="25"/>
      <c r="F43" s="25"/>
      <c r="G43" s="25"/>
      <c r="H43" s="83"/>
      <c r="I43" s="45"/>
      <c r="J43" s="45"/>
      <c r="K43" s="45"/>
      <c r="L43" s="45"/>
      <c r="M43" s="82"/>
      <c r="N43" s="45"/>
      <c r="O43" s="45"/>
      <c r="P43" s="45"/>
      <c r="Q43" s="45"/>
    </row>
    <row r="44" spans="1:17" ht="14.45" hidden="1" x14ac:dyDescent="0.3">
      <c r="A44" s="27" t="s">
        <v>6</v>
      </c>
      <c r="B44" s="26">
        <f t="shared" si="2"/>
        <v>0</v>
      </c>
      <c r="C44" s="25"/>
      <c r="D44" s="25"/>
      <c r="E44" s="25"/>
      <c r="F44" s="25"/>
      <c r="G44" s="25"/>
      <c r="H44" s="83"/>
      <c r="I44" s="45"/>
      <c r="J44" s="45"/>
      <c r="K44" s="45"/>
      <c r="L44" s="45"/>
      <c r="M44" s="82"/>
      <c r="N44" s="81"/>
      <c r="O44" s="20"/>
      <c r="P44" s="45"/>
      <c r="Q44" s="45"/>
    </row>
    <row r="45" spans="1:17" ht="14.45" hidden="1" x14ac:dyDescent="0.3">
      <c r="A45" s="27" t="s">
        <v>7</v>
      </c>
      <c r="B45" s="26">
        <f t="shared" si="2"/>
        <v>0</v>
      </c>
      <c r="C45" s="25"/>
      <c r="D45" s="25"/>
      <c r="E45" s="25"/>
      <c r="F45" s="25"/>
      <c r="G45" s="25"/>
      <c r="H45" s="83"/>
      <c r="I45" s="45"/>
      <c r="J45" s="45"/>
      <c r="K45" s="45"/>
      <c r="L45" s="45"/>
      <c r="M45" s="82"/>
      <c r="N45" s="81"/>
      <c r="O45" s="20"/>
      <c r="P45" s="45"/>
      <c r="Q45" s="45"/>
    </row>
    <row r="46" spans="1:17" ht="15" hidden="1" customHeight="1" x14ac:dyDescent="0.3">
      <c r="A46" s="27" t="s">
        <v>8</v>
      </c>
      <c r="B46" s="26">
        <f t="shared" si="2"/>
        <v>0</v>
      </c>
      <c r="C46" s="25"/>
      <c r="D46" s="25"/>
      <c r="E46" s="25"/>
      <c r="F46" s="25"/>
      <c r="G46" s="25"/>
      <c r="H46" s="83"/>
      <c r="I46" s="45"/>
      <c r="J46" s="45"/>
      <c r="K46" s="45"/>
      <c r="L46" s="45"/>
      <c r="M46" s="82"/>
      <c r="N46" s="81"/>
      <c r="O46" s="20"/>
      <c r="P46" s="45"/>
      <c r="Q46" s="45"/>
    </row>
    <row r="47" spans="1:17" ht="15" hidden="1" customHeight="1" x14ac:dyDescent="0.3">
      <c r="A47" s="27" t="s">
        <v>9</v>
      </c>
      <c r="B47" s="26">
        <f t="shared" si="2"/>
        <v>0</v>
      </c>
      <c r="C47" s="25"/>
      <c r="D47" s="25"/>
      <c r="E47" s="25"/>
      <c r="F47" s="25"/>
      <c r="G47" s="25"/>
      <c r="H47" s="83"/>
      <c r="I47" s="45"/>
      <c r="J47" s="45"/>
      <c r="K47" s="45"/>
      <c r="L47" s="45"/>
      <c r="M47" s="82"/>
      <c r="N47" s="81"/>
      <c r="O47" s="20"/>
      <c r="P47" s="45"/>
      <c r="Q47" s="45"/>
    </row>
    <row r="48" spans="1:17" ht="16.5" hidden="1" customHeight="1" x14ac:dyDescent="0.3">
      <c r="A48" s="27" t="s">
        <v>10</v>
      </c>
      <c r="B48" s="26">
        <f t="shared" si="2"/>
        <v>0</v>
      </c>
      <c r="C48" s="25"/>
      <c r="D48" s="25"/>
      <c r="E48" s="25"/>
      <c r="F48" s="25"/>
      <c r="G48" s="25"/>
      <c r="H48" s="83"/>
      <c r="I48" s="45"/>
      <c r="J48" s="45"/>
      <c r="K48" s="45"/>
      <c r="L48" s="45"/>
      <c r="M48" s="82"/>
      <c r="N48" s="81"/>
      <c r="O48" s="20"/>
      <c r="P48" s="45"/>
      <c r="Q48" s="45"/>
    </row>
    <row r="49" spans="1:17" ht="17.25" hidden="1" customHeight="1" x14ac:dyDescent="0.3">
      <c r="A49" s="27" t="s">
        <v>11</v>
      </c>
      <c r="B49" s="26">
        <f t="shared" si="2"/>
        <v>0</v>
      </c>
      <c r="C49" s="25"/>
      <c r="D49" s="25"/>
      <c r="E49" s="25"/>
      <c r="F49" s="25"/>
      <c r="G49" s="25"/>
      <c r="H49" s="83"/>
      <c r="I49" s="45"/>
      <c r="J49" s="45"/>
      <c r="K49" s="45"/>
      <c r="L49" s="45"/>
      <c r="M49" s="82"/>
      <c r="N49" s="81"/>
      <c r="O49" s="20"/>
      <c r="P49" s="45"/>
      <c r="Q49" s="45"/>
    </row>
    <row r="50" spans="1:17" ht="16.5" hidden="1" customHeight="1" x14ac:dyDescent="0.3">
      <c r="A50" s="27" t="s">
        <v>12</v>
      </c>
      <c r="B50" s="26">
        <f t="shared" si="2"/>
        <v>0</v>
      </c>
      <c r="C50" s="25"/>
      <c r="D50" s="25"/>
      <c r="E50" s="25"/>
      <c r="F50" s="25"/>
      <c r="G50" s="25"/>
      <c r="H50" s="83"/>
      <c r="I50" s="45"/>
      <c r="J50" s="45"/>
      <c r="K50" s="45"/>
      <c r="L50" s="45"/>
      <c r="M50" s="82"/>
      <c r="N50" s="81"/>
      <c r="O50" s="20"/>
      <c r="P50" s="45"/>
      <c r="Q50" s="45"/>
    </row>
    <row r="51" spans="1:17" ht="16.5" hidden="1" customHeight="1" x14ac:dyDescent="0.3">
      <c r="A51" s="63" t="s">
        <v>13</v>
      </c>
      <c r="B51" s="84">
        <f t="shared" si="2"/>
        <v>0</v>
      </c>
      <c r="C51" s="61"/>
      <c r="D51" s="61"/>
      <c r="E51" s="61"/>
      <c r="F51" s="61"/>
      <c r="G51" s="61"/>
      <c r="H51" s="83"/>
      <c r="I51" s="45"/>
      <c r="J51" s="45"/>
      <c r="K51" s="45"/>
      <c r="L51" s="45"/>
      <c r="M51" s="82"/>
      <c r="N51" s="81"/>
      <c r="O51" s="20"/>
      <c r="P51" s="45"/>
      <c r="Q51" s="45"/>
    </row>
    <row r="52" spans="1:17" ht="14.45" hidden="1" x14ac:dyDescent="0.3">
      <c r="A52" s="59" t="s">
        <v>1</v>
      </c>
      <c r="B52" s="58">
        <f t="shared" ref="B52:G52" si="3">SUM(B40:B51)</f>
        <v>41802</v>
      </c>
      <c r="C52" s="58">
        <f t="shared" si="3"/>
        <v>32026</v>
      </c>
      <c r="D52" s="58">
        <f t="shared" si="3"/>
        <v>3910</v>
      </c>
      <c r="E52" s="58">
        <f t="shared" si="3"/>
        <v>4443</v>
      </c>
      <c r="F52" s="58">
        <f t="shared" si="3"/>
        <v>1342</v>
      </c>
      <c r="G52" s="58">
        <f t="shared" si="3"/>
        <v>81</v>
      </c>
      <c r="H52" s="78"/>
      <c r="M52" s="77"/>
      <c r="N52" s="74"/>
      <c r="O52" s="74"/>
      <c r="P52" s="45"/>
      <c r="Q52" s="45"/>
    </row>
    <row r="53" spans="1:17" hidden="1" thickBot="1" x14ac:dyDescent="0.35">
      <c r="A53" s="80" t="s">
        <v>26</v>
      </c>
      <c r="B53" s="79">
        <f t="shared" ref="B53:G53" si="4">B52/$B52</f>
        <v>1</v>
      </c>
      <c r="C53" s="79">
        <f t="shared" si="4"/>
        <v>0.7661355915984881</v>
      </c>
      <c r="D53" s="79">
        <f t="shared" si="4"/>
        <v>9.3536194440457396E-2</v>
      </c>
      <c r="E53" s="79">
        <f t="shared" si="4"/>
        <v>0.10628678053681642</v>
      </c>
      <c r="F53" s="79">
        <f t="shared" si="4"/>
        <v>3.2103727094397398E-2</v>
      </c>
      <c r="G53" s="79">
        <f t="shared" si="4"/>
        <v>1.9377063298406775E-3</v>
      </c>
      <c r="H53" s="78"/>
      <c r="M53" s="2"/>
      <c r="N53" s="2"/>
      <c r="O53" s="2"/>
      <c r="P53" s="74"/>
      <c r="Q53" s="2"/>
    </row>
    <row r="54" spans="1:17" ht="116.25" hidden="1" customHeight="1" x14ac:dyDescent="0.3">
      <c r="A54" s="77"/>
      <c r="B54" s="76"/>
      <c r="C54" s="76"/>
      <c r="D54" s="76"/>
      <c r="E54" s="76"/>
      <c r="F54" s="2"/>
      <c r="G54" s="75"/>
      <c r="H54" s="75"/>
      <c r="I54" s="2"/>
      <c r="J54" s="2"/>
      <c r="K54" s="2"/>
      <c r="L54" s="2"/>
      <c r="M54" s="2"/>
      <c r="N54" s="2"/>
      <c r="O54" s="2"/>
      <c r="P54" s="74"/>
      <c r="Q54" s="2"/>
    </row>
    <row r="55" spans="1:17" ht="14.45" hidden="1" x14ac:dyDescent="0.3">
      <c r="A55" s="77"/>
      <c r="B55" s="76"/>
      <c r="C55" s="76"/>
      <c r="D55" s="76"/>
      <c r="E55" s="76"/>
      <c r="F55" s="2"/>
      <c r="G55" s="75"/>
      <c r="H55" s="75"/>
      <c r="I55" s="2"/>
      <c r="J55" s="2"/>
      <c r="K55" s="2"/>
      <c r="L55" s="2"/>
      <c r="M55" s="2"/>
      <c r="N55" s="2"/>
      <c r="O55" s="2"/>
      <c r="P55" s="74"/>
      <c r="Q55" s="2"/>
    </row>
    <row r="56" spans="1:17" ht="47.25" hidden="1" customHeight="1" x14ac:dyDescent="0.3">
      <c r="A56" s="77"/>
      <c r="B56" s="76"/>
      <c r="C56" s="76"/>
      <c r="D56" s="76"/>
      <c r="E56" s="76"/>
      <c r="F56" s="2"/>
      <c r="G56" s="75"/>
      <c r="H56" s="75"/>
      <c r="I56" s="2"/>
      <c r="J56" s="2"/>
      <c r="K56" s="2"/>
      <c r="L56" s="2"/>
      <c r="M56" s="2"/>
      <c r="N56" s="2"/>
      <c r="O56" s="2"/>
      <c r="P56" s="74"/>
      <c r="Q56" s="2"/>
    </row>
    <row r="57" spans="1:17" ht="3.75" customHeight="1" x14ac:dyDescent="0.3">
      <c r="A57" s="77"/>
      <c r="B57" s="76"/>
      <c r="C57" s="76"/>
      <c r="D57" s="76"/>
      <c r="E57" s="76"/>
      <c r="F57" s="2"/>
      <c r="G57" s="75"/>
      <c r="H57" s="75"/>
      <c r="I57" s="2"/>
      <c r="J57" s="2"/>
      <c r="K57" s="2"/>
      <c r="L57" s="2"/>
      <c r="M57" s="2"/>
      <c r="N57" s="2"/>
      <c r="O57" s="2"/>
      <c r="P57" s="74"/>
      <c r="Q57" s="2"/>
    </row>
    <row r="58" spans="1:17" ht="16.149999999999999" hidden="1" thickBot="1" x14ac:dyDescent="0.35">
      <c r="A58" s="33" t="s">
        <v>69</v>
      </c>
      <c r="B58" s="33"/>
      <c r="C58" s="33"/>
      <c r="D58" s="33"/>
      <c r="E58" s="33"/>
      <c r="F58" s="33"/>
      <c r="G58" s="33"/>
      <c r="H58" s="33"/>
      <c r="I58" s="33"/>
      <c r="J58" s="33"/>
      <c r="K58" s="73"/>
      <c r="L58" s="73"/>
      <c r="M58" s="73"/>
      <c r="N58" s="73"/>
      <c r="O58" s="73"/>
      <c r="P58" s="73"/>
      <c r="Q58" s="72"/>
    </row>
    <row r="59" spans="1:17" ht="3.75" hidden="1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31.5" hidden="1" customHeight="1" x14ac:dyDescent="0.3">
      <c r="A60" s="30" t="s">
        <v>68</v>
      </c>
      <c r="B60" s="5" t="s">
        <v>1</v>
      </c>
      <c r="C60" s="31" t="s">
        <v>67</v>
      </c>
      <c r="D60" s="31" t="s">
        <v>66</v>
      </c>
      <c r="E60" s="31" t="s">
        <v>65</v>
      </c>
      <c r="F60" s="31" t="s">
        <v>64</v>
      </c>
      <c r="G60" s="31" t="s">
        <v>63</v>
      </c>
      <c r="H60" s="31" t="s">
        <v>62</v>
      </c>
      <c r="I60" s="31" t="s">
        <v>61</v>
      </c>
      <c r="J60" s="31" t="s">
        <v>60</v>
      </c>
      <c r="K60" s="2"/>
      <c r="L60" s="2"/>
      <c r="M60" s="57" t="s">
        <v>59</v>
      </c>
      <c r="N60" s="54">
        <f>C73+D73</f>
        <v>6810</v>
      </c>
      <c r="O60" s="56">
        <f>N60/N$74</f>
        <v>0.16291086550882733</v>
      </c>
      <c r="P60" s="46"/>
      <c r="Q60" s="2"/>
    </row>
    <row r="61" spans="1:17" ht="14.45" hidden="1" x14ac:dyDescent="0.3">
      <c r="A61" s="71" t="s">
        <v>2</v>
      </c>
      <c r="B61" s="26">
        <f t="shared" ref="B61:B72" si="5">SUM(C61:J61)</f>
        <v>18466</v>
      </c>
      <c r="C61" s="25">
        <v>962</v>
      </c>
      <c r="D61" s="25">
        <v>1992</v>
      </c>
      <c r="E61" s="25">
        <v>2230</v>
      </c>
      <c r="F61" s="25">
        <v>2934</v>
      </c>
      <c r="G61" s="25">
        <v>4159</v>
      </c>
      <c r="H61" s="25">
        <v>3064</v>
      </c>
      <c r="I61" s="25">
        <v>1928</v>
      </c>
      <c r="J61" s="25">
        <v>1197</v>
      </c>
      <c r="K61" s="45"/>
      <c r="L61" s="45"/>
      <c r="M61" s="57" t="s">
        <v>58</v>
      </c>
      <c r="N61" s="54">
        <f>E73</f>
        <v>5204</v>
      </c>
      <c r="O61" s="56">
        <f>N61/N$74</f>
        <v>0.12449165111717143</v>
      </c>
      <c r="P61" s="49"/>
      <c r="Q61" s="45"/>
    </row>
    <row r="62" spans="1:17" ht="14.45" hidden="1" x14ac:dyDescent="0.3">
      <c r="A62" s="27" t="s">
        <v>3</v>
      </c>
      <c r="B62" s="39">
        <f t="shared" si="5"/>
        <v>17181</v>
      </c>
      <c r="C62" s="25">
        <v>902</v>
      </c>
      <c r="D62" s="25">
        <v>2006</v>
      </c>
      <c r="E62" s="25">
        <v>2197</v>
      </c>
      <c r="F62" s="25">
        <v>2716</v>
      </c>
      <c r="G62" s="25">
        <v>3716</v>
      </c>
      <c r="H62" s="25">
        <v>2858</v>
      </c>
      <c r="I62" s="25">
        <v>1695</v>
      </c>
      <c r="J62" s="25">
        <v>1091</v>
      </c>
      <c r="K62" s="45"/>
      <c r="L62" s="45"/>
      <c r="M62" s="57" t="s">
        <v>57</v>
      </c>
      <c r="N62" s="54">
        <f>F73+G73+H73+I73</f>
        <v>27094</v>
      </c>
      <c r="O62" s="56">
        <f>N62/N$74</f>
        <v>0.64815080618152243</v>
      </c>
      <c r="P62" s="49"/>
      <c r="Q62" s="45"/>
    </row>
    <row r="63" spans="1:17" ht="14.45" hidden="1" x14ac:dyDescent="0.3">
      <c r="A63" s="27" t="s">
        <v>4</v>
      </c>
      <c r="B63" s="39">
        <f t="shared" si="5"/>
        <v>6155</v>
      </c>
      <c r="C63" s="25">
        <v>355</v>
      </c>
      <c r="D63" s="25">
        <v>593</v>
      </c>
      <c r="E63" s="25">
        <v>777</v>
      </c>
      <c r="F63" s="25">
        <v>948</v>
      </c>
      <c r="G63" s="25">
        <v>1407</v>
      </c>
      <c r="H63" s="25">
        <v>1007</v>
      </c>
      <c r="I63" s="25">
        <v>662</v>
      </c>
      <c r="J63" s="25">
        <v>406</v>
      </c>
      <c r="K63" s="45"/>
      <c r="L63" s="45"/>
      <c r="P63" s="49"/>
      <c r="Q63" s="45"/>
    </row>
    <row r="64" spans="1:17" ht="14.45" hidden="1" x14ac:dyDescent="0.3">
      <c r="A64" s="27" t="s">
        <v>5</v>
      </c>
      <c r="B64" s="39">
        <f t="shared" si="5"/>
        <v>0</v>
      </c>
      <c r="C64" s="25"/>
      <c r="D64" s="25"/>
      <c r="E64" s="25"/>
      <c r="F64" s="25"/>
      <c r="G64" s="25"/>
      <c r="H64" s="25"/>
      <c r="I64" s="25"/>
      <c r="J64" s="25"/>
      <c r="K64" s="45"/>
      <c r="L64" s="45"/>
      <c r="P64" s="49"/>
      <c r="Q64" s="45"/>
    </row>
    <row r="65" spans="1:17" ht="14.45" hidden="1" x14ac:dyDescent="0.3">
      <c r="A65" s="27" t="s">
        <v>6</v>
      </c>
      <c r="B65" s="39">
        <f t="shared" si="5"/>
        <v>0</v>
      </c>
      <c r="C65" s="25"/>
      <c r="D65" s="25"/>
      <c r="E65" s="25"/>
      <c r="F65" s="25"/>
      <c r="G65" s="25"/>
      <c r="H65" s="25"/>
      <c r="I65" s="25"/>
      <c r="J65" s="25"/>
      <c r="K65" s="67"/>
      <c r="L65" s="67"/>
      <c r="M65" s="52"/>
      <c r="N65" s="52"/>
      <c r="O65" s="60"/>
      <c r="P65" s="49"/>
      <c r="Q65" s="45"/>
    </row>
    <row r="66" spans="1:17" ht="14.45" hidden="1" x14ac:dyDescent="0.3">
      <c r="A66" s="27" t="s">
        <v>7</v>
      </c>
      <c r="B66" s="39">
        <f t="shared" si="5"/>
        <v>0</v>
      </c>
      <c r="C66" s="25"/>
      <c r="D66" s="25"/>
      <c r="E66" s="25"/>
      <c r="F66" s="25"/>
      <c r="G66" s="25"/>
      <c r="H66" s="25"/>
      <c r="I66" s="25"/>
      <c r="J66" s="25"/>
      <c r="K66" s="67"/>
      <c r="L66" s="67"/>
      <c r="M66" s="57"/>
      <c r="N66" s="52"/>
      <c r="O66" s="60"/>
      <c r="P66" s="56"/>
      <c r="Q66" s="45"/>
    </row>
    <row r="67" spans="1:17" ht="14.45" hidden="1" x14ac:dyDescent="0.3">
      <c r="A67" s="27" t="s">
        <v>8</v>
      </c>
      <c r="B67" s="39">
        <f t="shared" si="5"/>
        <v>0</v>
      </c>
      <c r="C67" s="25"/>
      <c r="D67" s="25"/>
      <c r="E67" s="25"/>
      <c r="F67" s="25"/>
      <c r="G67" s="25"/>
      <c r="H67" s="25"/>
      <c r="I67" s="25"/>
      <c r="J67" s="25"/>
      <c r="K67" s="67"/>
      <c r="L67" s="67"/>
      <c r="M67" s="57"/>
      <c r="N67" s="52"/>
      <c r="O67" s="60"/>
      <c r="P67" s="56"/>
      <c r="Q67" s="45"/>
    </row>
    <row r="68" spans="1:17" ht="14.45" hidden="1" x14ac:dyDescent="0.3">
      <c r="A68" s="70" t="s">
        <v>9</v>
      </c>
      <c r="B68" s="69">
        <f t="shared" si="5"/>
        <v>0</v>
      </c>
      <c r="C68" s="68"/>
      <c r="D68" s="68"/>
      <c r="E68" s="68"/>
      <c r="F68" s="68"/>
      <c r="G68" s="68"/>
      <c r="H68" s="68"/>
      <c r="I68" s="68"/>
      <c r="J68" s="68"/>
      <c r="K68" s="67"/>
      <c r="L68" s="67"/>
      <c r="M68" s="57"/>
      <c r="N68" s="52"/>
      <c r="O68" s="60"/>
      <c r="P68" s="56"/>
      <c r="Q68" s="45"/>
    </row>
    <row r="69" spans="1:17" ht="14.45" hidden="1" x14ac:dyDescent="0.3">
      <c r="A69" s="66" t="s">
        <v>10</v>
      </c>
      <c r="B69" s="65">
        <f t="shared" si="5"/>
        <v>0</v>
      </c>
      <c r="C69" s="64"/>
      <c r="D69" s="64"/>
      <c r="E69" s="64"/>
      <c r="F69" s="64"/>
      <c r="G69" s="64"/>
      <c r="H69" s="64"/>
      <c r="I69" s="64"/>
      <c r="J69" s="64"/>
      <c r="K69" s="45"/>
      <c r="L69" s="45"/>
      <c r="M69" s="57"/>
      <c r="N69" s="52"/>
      <c r="O69" s="60"/>
      <c r="P69" s="56"/>
      <c r="Q69" s="45"/>
    </row>
    <row r="70" spans="1:17" ht="14.45" hidden="1" x14ac:dyDescent="0.3">
      <c r="A70" s="66" t="s">
        <v>11</v>
      </c>
      <c r="B70" s="65">
        <f t="shared" si="5"/>
        <v>0</v>
      </c>
      <c r="C70" s="64"/>
      <c r="D70" s="64"/>
      <c r="E70" s="64"/>
      <c r="F70" s="64"/>
      <c r="G70" s="64"/>
      <c r="H70" s="64"/>
      <c r="I70" s="64"/>
      <c r="J70" s="64"/>
      <c r="K70" s="45"/>
      <c r="L70" s="45"/>
      <c r="M70" s="57"/>
      <c r="N70" s="52"/>
      <c r="O70" s="60"/>
      <c r="P70" s="56"/>
      <c r="Q70" s="45"/>
    </row>
    <row r="71" spans="1:17" ht="14.45" hidden="1" x14ac:dyDescent="0.3">
      <c r="A71" s="66" t="s">
        <v>12</v>
      </c>
      <c r="B71" s="65">
        <f t="shared" si="5"/>
        <v>0</v>
      </c>
      <c r="C71" s="64"/>
      <c r="D71" s="64"/>
      <c r="E71" s="64"/>
      <c r="F71" s="64"/>
      <c r="G71" s="64"/>
      <c r="H71" s="64"/>
      <c r="I71" s="64"/>
      <c r="J71" s="64"/>
      <c r="K71" s="45"/>
      <c r="L71" s="45"/>
      <c r="M71" s="57"/>
      <c r="N71" s="52"/>
      <c r="O71" s="60"/>
      <c r="P71" s="56"/>
      <c r="Q71" s="45"/>
    </row>
    <row r="72" spans="1:17" ht="14.45" hidden="1" x14ac:dyDescent="0.3">
      <c r="A72" s="63" t="s">
        <v>13</v>
      </c>
      <c r="B72" s="62">
        <f t="shared" si="5"/>
        <v>0</v>
      </c>
      <c r="C72" s="61"/>
      <c r="D72" s="61"/>
      <c r="E72" s="61"/>
      <c r="F72" s="61"/>
      <c r="G72" s="61"/>
      <c r="H72" s="61"/>
      <c r="I72" s="61"/>
      <c r="J72" s="61"/>
      <c r="K72" s="45"/>
      <c r="L72" s="45"/>
      <c r="M72" s="57"/>
      <c r="N72" s="52"/>
      <c r="O72" s="60"/>
      <c r="P72" s="56"/>
      <c r="Q72" s="45"/>
    </row>
    <row r="73" spans="1:17" ht="14.45" hidden="1" x14ac:dyDescent="0.3">
      <c r="A73" s="59" t="s">
        <v>1</v>
      </c>
      <c r="B73" s="58">
        <f t="shared" ref="B73:J73" si="6">SUM(B61:B72)</f>
        <v>41802</v>
      </c>
      <c r="C73" s="58">
        <f t="shared" si="6"/>
        <v>2219</v>
      </c>
      <c r="D73" s="58">
        <f t="shared" si="6"/>
        <v>4591</v>
      </c>
      <c r="E73" s="58">
        <f t="shared" si="6"/>
        <v>5204</v>
      </c>
      <c r="F73" s="58">
        <f t="shared" si="6"/>
        <v>6598</v>
      </c>
      <c r="G73" s="58">
        <f t="shared" si="6"/>
        <v>9282</v>
      </c>
      <c r="H73" s="58">
        <f t="shared" si="6"/>
        <v>6929</v>
      </c>
      <c r="I73" s="58">
        <f t="shared" si="6"/>
        <v>4285</v>
      </c>
      <c r="J73" s="58">
        <f t="shared" si="6"/>
        <v>2694</v>
      </c>
      <c r="K73" s="45"/>
      <c r="L73" s="45"/>
      <c r="M73" s="57" t="s">
        <v>56</v>
      </c>
      <c r="N73" s="54">
        <f>J73</f>
        <v>2694</v>
      </c>
      <c r="O73" s="56">
        <f>N73/N$74</f>
        <v>6.4446677192478832E-2</v>
      </c>
      <c r="P73" s="52"/>
      <c r="Q73" s="45"/>
    </row>
    <row r="74" spans="1:17" hidden="1" thickBot="1" x14ac:dyDescent="0.35">
      <c r="A74" s="22" t="s">
        <v>26</v>
      </c>
      <c r="B74" s="55">
        <f t="shared" ref="B74:J74" si="7">B73/$B73</f>
        <v>1</v>
      </c>
      <c r="C74" s="55">
        <f t="shared" si="7"/>
        <v>5.3083584517487202E-2</v>
      </c>
      <c r="D74" s="55">
        <f t="shared" si="7"/>
        <v>0.10982728099134012</v>
      </c>
      <c r="E74" s="55">
        <f t="shared" si="7"/>
        <v>0.12449165111717143</v>
      </c>
      <c r="F74" s="55">
        <f t="shared" si="7"/>
        <v>0.15783933783072579</v>
      </c>
      <c r="G74" s="55">
        <f t="shared" si="7"/>
        <v>0.2220467920195206</v>
      </c>
      <c r="H74" s="55">
        <f t="shared" si="7"/>
        <v>0.16575761925266733</v>
      </c>
      <c r="I74" s="55">
        <f t="shared" si="7"/>
        <v>0.10250705707860867</v>
      </c>
      <c r="J74" s="55">
        <f t="shared" si="7"/>
        <v>6.4446677192478832E-2</v>
      </c>
      <c r="K74" s="45"/>
      <c r="L74" s="45"/>
      <c r="M74" s="52" t="s">
        <v>1</v>
      </c>
      <c r="N74" s="54">
        <f>SUM(N60:N73)</f>
        <v>41802</v>
      </c>
      <c r="O74" s="53">
        <f>N74/N$74</f>
        <v>1</v>
      </c>
      <c r="P74" s="52"/>
      <c r="Q74" s="45"/>
    </row>
    <row r="75" spans="1:17" ht="14.45" hidden="1" x14ac:dyDescent="0.3">
      <c r="A75" s="50" t="s">
        <v>55</v>
      </c>
      <c r="B75" s="3"/>
      <c r="C75" s="2"/>
      <c r="D75" s="2"/>
      <c r="E75" s="2"/>
      <c r="F75" s="3"/>
      <c r="G75" s="3"/>
      <c r="H75" s="3"/>
      <c r="I75" s="3"/>
      <c r="J75" s="2"/>
      <c r="K75" s="2"/>
      <c r="L75" s="51"/>
      <c r="P75" s="51"/>
      <c r="Q75" s="45"/>
    </row>
    <row r="76" spans="1:17" ht="14.45" hidden="1" x14ac:dyDescent="0.3">
      <c r="A76" s="133" t="s">
        <v>54</v>
      </c>
      <c r="B76" s="133"/>
      <c r="C76" s="133"/>
      <c r="D76" s="133"/>
      <c r="E76" s="133"/>
      <c r="F76" s="133"/>
      <c r="G76" s="133"/>
      <c r="H76" s="133"/>
      <c r="I76" s="133"/>
      <c r="J76" s="133"/>
      <c r="K76" s="2"/>
      <c r="L76" s="51"/>
      <c r="M76" s="2"/>
      <c r="N76" s="2"/>
      <c r="O76" s="2"/>
      <c r="P76" s="51"/>
      <c r="Q76" s="45"/>
    </row>
    <row r="77" spans="1:17" ht="14.45" hidden="1" x14ac:dyDescent="0.3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2"/>
      <c r="L77" s="51"/>
      <c r="M77" s="2"/>
      <c r="N77" s="2"/>
      <c r="O77" s="2"/>
      <c r="P77" s="51"/>
      <c r="Q77" s="45"/>
    </row>
    <row r="78" spans="1:17" ht="14.45" hidden="1" x14ac:dyDescent="0.3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2"/>
      <c r="L78" s="51"/>
      <c r="M78" s="2"/>
      <c r="N78" s="2"/>
      <c r="O78" s="2"/>
      <c r="P78" s="51"/>
      <c r="Q78" s="45"/>
    </row>
    <row r="79" spans="1:17" ht="14.45" hidden="1" x14ac:dyDescent="0.3">
      <c r="A79" s="50"/>
      <c r="B79" s="3"/>
      <c r="C79" s="2"/>
      <c r="D79" s="2"/>
      <c r="E79" s="2"/>
      <c r="F79" s="3"/>
      <c r="G79" s="3"/>
      <c r="H79" s="3"/>
      <c r="I79" s="3"/>
      <c r="J79" s="2"/>
      <c r="K79" s="2"/>
      <c r="L79" s="51"/>
      <c r="M79" s="2"/>
      <c r="N79" s="2"/>
      <c r="O79" s="2"/>
      <c r="P79" s="51"/>
      <c r="Q79" s="45"/>
    </row>
    <row r="80" spans="1:17" ht="14.45" hidden="1" x14ac:dyDescent="0.3">
      <c r="A80" s="50"/>
      <c r="B80" s="3"/>
      <c r="C80" s="2"/>
      <c r="D80" s="2"/>
      <c r="E80" s="2"/>
      <c r="F80" s="3"/>
      <c r="G80" s="3"/>
      <c r="H80" s="3"/>
      <c r="I80" s="3"/>
      <c r="J80" s="2"/>
      <c r="K80" s="2"/>
      <c r="L80" s="51"/>
      <c r="M80" s="2"/>
      <c r="N80" s="2"/>
      <c r="O80" s="2"/>
      <c r="P80" s="51"/>
      <c r="Q80" s="45"/>
    </row>
    <row r="81" spans="1:18" ht="14.45" hidden="1" x14ac:dyDescent="0.3">
      <c r="A81" s="50"/>
      <c r="B81" s="3"/>
      <c r="C81" s="2"/>
      <c r="D81" s="2"/>
      <c r="E81" s="2"/>
      <c r="F81" s="3"/>
      <c r="G81" s="3"/>
      <c r="H81" s="3"/>
      <c r="I81" s="3"/>
      <c r="J81" s="2"/>
      <c r="K81" s="2"/>
      <c r="L81" s="51"/>
      <c r="M81" s="2"/>
      <c r="N81" s="2"/>
      <c r="O81" s="2"/>
      <c r="P81" s="51"/>
      <c r="Q81" s="45"/>
    </row>
    <row r="82" spans="1:18" ht="14.45" hidden="1" x14ac:dyDescent="0.3">
      <c r="A82" s="50"/>
      <c r="B82" s="3"/>
      <c r="C82" s="2"/>
      <c r="D82" s="2"/>
      <c r="E82" s="2"/>
      <c r="F82" s="3"/>
      <c r="G82" s="3"/>
      <c r="H82" s="3"/>
      <c r="I82" s="3"/>
      <c r="J82" s="2"/>
      <c r="K82" s="2"/>
      <c r="L82" s="51"/>
      <c r="M82" s="2"/>
      <c r="N82" s="2"/>
      <c r="O82" s="2"/>
      <c r="P82" s="51"/>
      <c r="Q82" s="45"/>
    </row>
    <row r="83" spans="1:18" ht="14.45" x14ac:dyDescent="0.3">
      <c r="A83" s="50"/>
      <c r="B83" s="3"/>
      <c r="C83" s="2"/>
      <c r="D83" s="2"/>
      <c r="E83" s="2"/>
      <c r="F83" s="3"/>
      <c r="G83" s="3"/>
      <c r="H83" s="3"/>
      <c r="I83" s="3"/>
      <c r="J83" s="2"/>
      <c r="K83" s="2"/>
      <c r="L83" s="51"/>
      <c r="M83" s="2"/>
      <c r="N83" s="2"/>
      <c r="O83" s="2"/>
      <c r="P83" s="51"/>
      <c r="Q83" s="45"/>
    </row>
    <row r="84" spans="1:18" ht="3.75" customHeight="1" x14ac:dyDescent="0.3">
      <c r="A84" s="50"/>
      <c r="B84" s="3"/>
      <c r="C84" s="2"/>
      <c r="D84" s="2"/>
      <c r="E84" s="2"/>
      <c r="F84" s="3"/>
      <c r="G84" s="3"/>
      <c r="H84" s="3"/>
      <c r="I84" s="3"/>
      <c r="J84" s="2"/>
      <c r="K84" s="2"/>
      <c r="L84" s="46"/>
      <c r="M84" s="49"/>
      <c r="N84" s="48"/>
      <c r="O84" s="47"/>
      <c r="P84" s="46"/>
      <c r="Q84" s="45"/>
    </row>
    <row r="85" spans="1:18" ht="16.5" customHeight="1" thickBot="1" x14ac:dyDescent="0.35">
      <c r="A85" s="33" t="s">
        <v>53</v>
      </c>
      <c r="B85" s="44"/>
      <c r="C85" s="44"/>
      <c r="D85" s="44"/>
      <c r="E85" s="44"/>
      <c r="F85" s="44"/>
      <c r="G85" s="2"/>
      <c r="M85" s="33" t="s">
        <v>52</v>
      </c>
      <c r="N85" s="44"/>
      <c r="O85" s="44"/>
      <c r="P85" s="43"/>
      <c r="Q85" s="43"/>
      <c r="R85" s="43"/>
    </row>
    <row r="86" spans="1:18" ht="3.75" customHeight="1" x14ac:dyDescent="0.3">
      <c r="A86" s="42"/>
      <c r="B86" s="42"/>
      <c r="C86" s="42"/>
      <c r="D86" s="42"/>
      <c r="E86" s="42"/>
      <c r="F86" s="42"/>
      <c r="G86" s="42"/>
      <c r="L86" s="42"/>
      <c r="M86" s="42"/>
      <c r="N86" s="42"/>
      <c r="O86" s="42"/>
      <c r="P86" s="42"/>
      <c r="Q86" s="42"/>
    </row>
    <row r="87" spans="1:18" ht="34.5" customHeight="1" x14ac:dyDescent="0.25">
      <c r="A87" s="135" t="s">
        <v>0</v>
      </c>
      <c r="B87" s="128" t="s">
        <v>1</v>
      </c>
      <c r="C87" s="134" t="s">
        <v>51</v>
      </c>
      <c r="D87" s="127" t="s">
        <v>50</v>
      </c>
      <c r="E87" s="127" t="s">
        <v>49</v>
      </c>
      <c r="F87" s="127" t="s">
        <v>48</v>
      </c>
      <c r="G87" s="34"/>
      <c r="M87" s="135" t="s">
        <v>0</v>
      </c>
      <c r="N87" s="5" t="s">
        <v>1</v>
      </c>
      <c r="O87" s="134" t="s">
        <v>51</v>
      </c>
      <c r="P87" s="127" t="s">
        <v>50</v>
      </c>
      <c r="Q87" s="127" t="s">
        <v>49</v>
      </c>
      <c r="R87" s="127" t="s">
        <v>48</v>
      </c>
    </row>
    <row r="88" spans="1:18" x14ac:dyDescent="0.25">
      <c r="A88" s="135"/>
      <c r="B88" s="128"/>
      <c r="C88" s="134"/>
      <c r="D88" s="128"/>
      <c r="E88" s="128"/>
      <c r="F88" s="128"/>
      <c r="G88" s="34"/>
      <c r="M88" s="135"/>
      <c r="N88" s="5"/>
      <c r="O88" s="134"/>
      <c r="P88" s="127"/>
      <c r="Q88" s="127"/>
      <c r="R88" s="127"/>
    </row>
    <row r="89" spans="1:18" ht="15" customHeight="1" x14ac:dyDescent="0.25">
      <c r="A89" s="29" t="s">
        <v>16</v>
      </c>
      <c r="B89" s="26">
        <f t="shared" ref="B89:B98" si="8">SUM(C89:F89)</f>
        <v>455</v>
      </c>
      <c r="C89" s="25">
        <v>1</v>
      </c>
      <c r="D89" s="25">
        <v>126</v>
      </c>
      <c r="E89" s="25">
        <v>260</v>
      </c>
      <c r="F89" s="25">
        <v>68</v>
      </c>
      <c r="G89" s="41"/>
      <c r="M89" s="29" t="s">
        <v>47</v>
      </c>
      <c r="N89" s="26">
        <f>SUM(O89:R89)</f>
        <v>12590</v>
      </c>
      <c r="O89" s="25">
        <v>32</v>
      </c>
      <c r="P89" s="25">
        <v>4579</v>
      </c>
      <c r="Q89" s="25">
        <v>5935</v>
      </c>
      <c r="R89" s="25">
        <v>2044</v>
      </c>
    </row>
    <row r="90" spans="1:18" x14ac:dyDescent="0.25">
      <c r="A90" s="27" t="s">
        <v>17</v>
      </c>
      <c r="B90" s="26">
        <f t="shared" si="8"/>
        <v>1469</v>
      </c>
      <c r="C90" s="25">
        <v>1</v>
      </c>
      <c r="D90" s="25">
        <v>443</v>
      </c>
      <c r="E90" s="25">
        <v>799</v>
      </c>
      <c r="F90" s="25">
        <v>226</v>
      </c>
      <c r="G90" s="41"/>
      <c r="M90" s="27" t="s">
        <v>46</v>
      </c>
      <c r="N90" s="26">
        <f>SUM(O90:R90)</f>
        <v>1993</v>
      </c>
      <c r="O90" s="25">
        <v>13</v>
      </c>
      <c r="P90" s="25">
        <v>1014</v>
      </c>
      <c r="Q90" s="25">
        <v>842</v>
      </c>
      <c r="R90" s="25">
        <v>124</v>
      </c>
    </row>
    <row r="91" spans="1:18" ht="15" customHeight="1" x14ac:dyDescent="0.25">
      <c r="A91" s="27" t="s">
        <v>18</v>
      </c>
      <c r="B91" s="39">
        <f t="shared" si="8"/>
        <v>2582</v>
      </c>
      <c r="C91" s="25">
        <v>9</v>
      </c>
      <c r="D91" s="25">
        <v>898</v>
      </c>
      <c r="E91" s="25">
        <v>1273</v>
      </c>
      <c r="F91" s="25">
        <v>402</v>
      </c>
      <c r="G91" s="41"/>
      <c r="M91" s="38" t="s">
        <v>1</v>
      </c>
      <c r="N91" s="23">
        <f>SUM(N89:N90)</f>
        <v>14583</v>
      </c>
      <c r="O91" s="23">
        <f>SUM(O89:O90)</f>
        <v>45</v>
      </c>
      <c r="P91" s="23">
        <f>SUM(P89:P90)</f>
        <v>5593</v>
      </c>
      <c r="Q91" s="23">
        <f>SUM(Q89:Q90)</f>
        <v>6777</v>
      </c>
      <c r="R91" s="23">
        <f>SUM(R89:R90)</f>
        <v>2168</v>
      </c>
    </row>
    <row r="92" spans="1:18" ht="15" customHeight="1" thickBot="1" x14ac:dyDescent="0.3">
      <c r="A92" s="40" t="s">
        <v>19</v>
      </c>
      <c r="B92" s="39">
        <f t="shared" si="8"/>
        <v>4119</v>
      </c>
      <c r="C92" s="25">
        <v>17</v>
      </c>
      <c r="D92" s="25">
        <v>1609</v>
      </c>
      <c r="E92" s="25">
        <v>1921</v>
      </c>
      <c r="F92" s="25">
        <v>572</v>
      </c>
      <c r="G92" s="41"/>
      <c r="M92" s="37" t="s">
        <v>26</v>
      </c>
      <c r="N92" s="36">
        <f>N91/$B99</f>
        <v>1</v>
      </c>
      <c r="O92" s="35">
        <f>O91/$B99</f>
        <v>3.0857848179386958E-3</v>
      </c>
      <c r="P92" s="35">
        <f>P91/$B99</f>
        <v>0.38352876637180278</v>
      </c>
      <c r="Q92" s="35">
        <f>Q91/$B99</f>
        <v>0.4647191935815676</v>
      </c>
      <c r="R92" s="35">
        <f>R91/$B99</f>
        <v>0.14866625522869095</v>
      </c>
    </row>
    <row r="93" spans="1:18" ht="15" customHeight="1" x14ac:dyDescent="0.25">
      <c r="A93" s="27" t="s">
        <v>20</v>
      </c>
      <c r="B93" s="39">
        <f t="shared" si="8"/>
        <v>2504</v>
      </c>
      <c r="C93" s="25">
        <v>5</v>
      </c>
      <c r="D93" s="25">
        <v>1027</v>
      </c>
      <c r="E93" s="25">
        <v>1092</v>
      </c>
      <c r="F93" s="25">
        <v>380</v>
      </c>
      <c r="G93" s="41"/>
    </row>
    <row r="94" spans="1:18" ht="15" customHeight="1" x14ac:dyDescent="0.25">
      <c r="A94" s="40" t="s">
        <v>21</v>
      </c>
      <c r="B94" s="39">
        <f t="shared" si="8"/>
        <v>3454</v>
      </c>
      <c r="C94" s="25">
        <v>12</v>
      </c>
      <c r="D94" s="25">
        <v>1490</v>
      </c>
      <c r="E94" s="25">
        <v>1432</v>
      </c>
      <c r="F94" s="25">
        <v>520</v>
      </c>
      <c r="G94" s="41"/>
      <c r="M94" s="40"/>
      <c r="N94" s="39">
        <f>SUM(O94:R94)</f>
        <v>0</v>
      </c>
      <c r="O94" s="25"/>
      <c r="P94" s="25"/>
      <c r="Q94" s="25"/>
      <c r="R94" s="25"/>
    </row>
    <row r="95" spans="1:18" ht="15" hidden="1" customHeight="1" x14ac:dyDescent="0.25">
      <c r="A95" s="27" t="s">
        <v>45</v>
      </c>
      <c r="B95" s="39">
        <f t="shared" si="8"/>
        <v>0</v>
      </c>
      <c r="C95" s="25"/>
      <c r="D95" s="25"/>
      <c r="E95" s="25"/>
      <c r="F95" s="25"/>
      <c r="G95" s="41"/>
      <c r="M95" s="27"/>
      <c r="N95" s="39">
        <f>SUM(O95:R95)</f>
        <v>0</v>
      </c>
      <c r="O95" s="25"/>
      <c r="P95" s="25"/>
      <c r="Q95" s="25"/>
      <c r="R95" s="25"/>
    </row>
    <row r="96" spans="1:18" ht="14.25" hidden="1" customHeight="1" x14ac:dyDescent="0.25">
      <c r="A96" s="40" t="s">
        <v>22</v>
      </c>
      <c r="B96" s="39">
        <f t="shared" si="8"/>
        <v>0</v>
      </c>
      <c r="C96" s="25"/>
      <c r="D96" s="25"/>
      <c r="E96" s="25"/>
      <c r="F96" s="25"/>
      <c r="G96" s="41"/>
      <c r="M96" s="40"/>
      <c r="N96" s="39">
        <f>SUM(O96:R96)</f>
        <v>0</v>
      </c>
      <c r="O96" s="25"/>
      <c r="P96" s="25"/>
      <c r="Q96" s="25"/>
      <c r="R96" s="25"/>
    </row>
    <row r="97" spans="1:21" ht="15.75" hidden="1" customHeight="1" x14ac:dyDescent="0.25">
      <c r="A97" s="40" t="s">
        <v>23</v>
      </c>
      <c r="B97" s="39">
        <f t="shared" si="8"/>
        <v>0</v>
      </c>
      <c r="C97" s="25"/>
      <c r="D97" s="25"/>
      <c r="E97" s="25"/>
      <c r="F97" s="25"/>
      <c r="G97" s="34"/>
      <c r="M97" s="40"/>
      <c r="N97" s="39">
        <f>SUM(O97:R97)</f>
        <v>0</v>
      </c>
      <c r="O97" s="25"/>
      <c r="P97" s="25"/>
      <c r="Q97" s="25"/>
      <c r="R97" s="25"/>
    </row>
    <row r="98" spans="1:21" ht="15" hidden="1" customHeight="1" x14ac:dyDescent="0.25">
      <c r="A98" s="40" t="s">
        <v>24</v>
      </c>
      <c r="B98" s="39">
        <f t="shared" si="8"/>
        <v>0</v>
      </c>
      <c r="C98" s="25"/>
      <c r="D98" s="25"/>
      <c r="E98" s="25"/>
      <c r="F98" s="25"/>
      <c r="G98" s="34"/>
      <c r="M98" s="40"/>
      <c r="N98" s="39">
        <f>SUM(O98:R98)</f>
        <v>0</v>
      </c>
      <c r="O98" s="25"/>
      <c r="P98" s="25"/>
      <c r="Q98" s="25"/>
      <c r="R98" s="25"/>
    </row>
    <row r="99" spans="1:21" x14ac:dyDescent="0.25">
      <c r="A99" s="38" t="s">
        <v>1</v>
      </c>
      <c r="B99" s="23">
        <f>SUM(B89:B98)</f>
        <v>14583</v>
      </c>
      <c r="C99" s="23">
        <f>SUM(C89:C98)</f>
        <v>45</v>
      </c>
      <c r="D99" s="23">
        <f>SUM(D89:D98)</f>
        <v>5593</v>
      </c>
      <c r="E99" s="23">
        <f>SUM(E89:E98)</f>
        <v>6777</v>
      </c>
      <c r="F99" s="23">
        <f>SUM(F89:F98)</f>
        <v>2168</v>
      </c>
      <c r="G99" s="34"/>
    </row>
    <row r="100" spans="1:21" ht="15.75" thickBot="1" x14ac:dyDescent="0.3">
      <c r="A100" s="37" t="s">
        <v>26</v>
      </c>
      <c r="B100" s="36">
        <f>B99/$B99</f>
        <v>1</v>
      </c>
      <c r="C100" s="35">
        <f>C99/$B99</f>
        <v>3.0857848179386958E-3</v>
      </c>
      <c r="D100" s="35">
        <f>D99/$B99</f>
        <v>0.38352876637180278</v>
      </c>
      <c r="E100" s="35">
        <f>E99/$B99</f>
        <v>0.4647191935815676</v>
      </c>
      <c r="F100" s="35">
        <f>F99/$B99</f>
        <v>0.14866625522869095</v>
      </c>
      <c r="G100" s="34"/>
    </row>
    <row r="101" spans="1:21" ht="5.25" customHeight="1" x14ac:dyDescent="0.25">
      <c r="A101" s="2"/>
      <c r="B101" s="2"/>
      <c r="C101" s="3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21" ht="21" customHeight="1" x14ac:dyDescent="0.25">
      <c r="A102" s="2"/>
      <c r="B102" s="2"/>
      <c r="C102" s="3"/>
      <c r="D102" s="3"/>
      <c r="E102" s="3"/>
      <c r="F102" s="2"/>
      <c r="G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2"/>
      <c r="B103" s="2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21" ht="55.5" customHeight="1" x14ac:dyDescent="0.25">
      <c r="A104" s="2"/>
      <c r="B104" s="2"/>
      <c r="C104" s="3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21" ht="3.75" customHeight="1" x14ac:dyDescent="0.25">
      <c r="A105" s="2"/>
      <c r="B105" s="2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21" ht="16.5" thickBot="1" x14ac:dyDescent="0.3">
      <c r="A106" s="33" t="s">
        <v>44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14"/>
    </row>
    <row r="107" spans="1:21" ht="3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21" ht="45" customHeight="1" x14ac:dyDescent="0.25">
      <c r="A108" s="30" t="s">
        <v>43</v>
      </c>
      <c r="B108" s="32" t="s">
        <v>1</v>
      </c>
      <c r="C108" s="31" t="s">
        <v>42</v>
      </c>
      <c r="D108" s="31" t="s">
        <v>30</v>
      </c>
      <c r="E108" s="30" t="s">
        <v>41</v>
      </c>
      <c r="F108" s="2"/>
      <c r="G108" s="2"/>
      <c r="H108" s="2"/>
      <c r="I108" s="2"/>
      <c r="J108" s="2"/>
      <c r="K108" s="2"/>
      <c r="L108" s="2"/>
      <c r="M108" s="28"/>
      <c r="N108" s="28"/>
      <c r="O108" s="28"/>
      <c r="P108" s="28"/>
      <c r="Q108" s="2"/>
    </row>
    <row r="109" spans="1:21" x14ac:dyDescent="0.25">
      <c r="A109" s="29" t="s">
        <v>16</v>
      </c>
      <c r="B109" s="26">
        <f>SUM(C109:F109)</f>
        <v>35</v>
      </c>
      <c r="C109" s="25">
        <v>21</v>
      </c>
      <c r="D109" s="25">
        <v>14</v>
      </c>
      <c r="E109" s="25">
        <v>0</v>
      </c>
      <c r="F109" s="2"/>
      <c r="G109" s="2"/>
      <c r="H109" s="2"/>
      <c r="I109" s="2"/>
      <c r="J109" s="2"/>
      <c r="K109" s="2"/>
      <c r="L109" s="2"/>
      <c r="M109" s="28"/>
      <c r="N109" s="28"/>
      <c r="O109" s="28"/>
      <c r="P109" s="28"/>
      <c r="Q109" s="2"/>
    </row>
    <row r="110" spans="1:21" x14ac:dyDescent="0.25">
      <c r="A110" s="27" t="s">
        <v>17</v>
      </c>
      <c r="B110" s="26">
        <f t="shared" ref="B110:B114" si="9">SUM(C110:F110)</f>
        <v>112</v>
      </c>
      <c r="C110" s="25">
        <v>68</v>
      </c>
      <c r="D110" s="25">
        <v>43</v>
      </c>
      <c r="E110" s="25">
        <v>1</v>
      </c>
      <c r="F110" s="2"/>
      <c r="G110" s="2"/>
      <c r="H110" s="2"/>
      <c r="I110" s="2"/>
      <c r="J110" s="2"/>
      <c r="K110" s="2"/>
      <c r="L110" s="2"/>
      <c r="M110" s="28"/>
      <c r="N110" s="28"/>
      <c r="O110" s="28"/>
      <c r="P110" s="28"/>
      <c r="Q110" s="2"/>
    </row>
    <row r="111" spans="1:21" ht="16.5" customHeight="1" x14ac:dyDescent="0.25">
      <c r="A111" s="27" t="s">
        <v>18</v>
      </c>
      <c r="B111" s="26">
        <f t="shared" si="9"/>
        <v>208</v>
      </c>
      <c r="C111" s="25">
        <v>145</v>
      </c>
      <c r="D111" s="25">
        <v>63</v>
      </c>
      <c r="E111" s="25">
        <v>0</v>
      </c>
      <c r="F111" s="2"/>
      <c r="G111" s="2"/>
      <c r="H111" s="2"/>
      <c r="I111" s="2"/>
      <c r="J111" s="2"/>
      <c r="K111" s="2"/>
      <c r="L111" s="2" t="s">
        <v>40</v>
      </c>
      <c r="M111" s="20"/>
      <c r="N111" s="20"/>
      <c r="O111" s="20"/>
      <c r="P111" s="20"/>
      <c r="Q111" s="2"/>
    </row>
    <row r="112" spans="1:21" ht="16.5" customHeight="1" x14ac:dyDescent="0.25">
      <c r="A112" s="27" t="s">
        <v>19</v>
      </c>
      <c r="B112" s="26">
        <f t="shared" si="9"/>
        <v>304</v>
      </c>
      <c r="C112" s="25">
        <v>222</v>
      </c>
      <c r="D112" s="25">
        <v>78</v>
      </c>
      <c r="E112" s="25">
        <v>4</v>
      </c>
      <c r="F112" s="2"/>
      <c r="G112" s="2"/>
      <c r="H112" s="2"/>
      <c r="I112" s="2"/>
      <c r="J112" s="2"/>
      <c r="K112" s="2"/>
      <c r="L112" s="2" t="s">
        <v>39</v>
      </c>
      <c r="M112" s="20"/>
      <c r="N112" s="20"/>
      <c r="O112" s="20"/>
      <c r="P112" s="20"/>
      <c r="Q112" s="2"/>
    </row>
    <row r="113" spans="1:17" ht="16.5" customHeight="1" x14ac:dyDescent="0.25">
      <c r="A113" s="27" t="s">
        <v>20</v>
      </c>
      <c r="B113" s="26">
        <f t="shared" si="9"/>
        <v>205</v>
      </c>
      <c r="C113" s="25">
        <v>161</v>
      </c>
      <c r="D113" s="25">
        <v>43</v>
      </c>
      <c r="E113" s="25">
        <v>1</v>
      </c>
      <c r="F113" s="2"/>
      <c r="G113" s="2"/>
      <c r="H113" s="2"/>
      <c r="I113" s="2"/>
      <c r="J113" s="2"/>
      <c r="K113" s="2"/>
      <c r="L113" s="2" t="s">
        <v>38</v>
      </c>
      <c r="M113" s="20"/>
      <c r="N113" s="20"/>
      <c r="O113" s="20"/>
      <c r="P113" s="20"/>
      <c r="Q113" s="2"/>
    </row>
    <row r="114" spans="1:17" ht="16.5" customHeight="1" x14ac:dyDescent="0.25">
      <c r="A114" s="125"/>
      <c r="B114" s="26">
        <f t="shared" si="9"/>
        <v>261</v>
      </c>
      <c r="C114" s="126">
        <v>200</v>
      </c>
      <c r="D114" s="126">
        <v>59</v>
      </c>
      <c r="E114" s="126">
        <v>2</v>
      </c>
      <c r="F114" s="2"/>
      <c r="G114" s="2"/>
      <c r="H114" s="2"/>
      <c r="I114" s="2"/>
      <c r="J114" s="2"/>
      <c r="K114" s="2"/>
      <c r="L114" s="2"/>
      <c r="M114" s="20"/>
      <c r="N114" s="20"/>
      <c r="O114" s="20"/>
      <c r="P114" s="20"/>
      <c r="Q114" s="2"/>
    </row>
    <row r="115" spans="1:17" x14ac:dyDescent="0.25">
      <c r="A115" s="24" t="s">
        <v>1</v>
      </c>
      <c r="B115" s="23">
        <f>SUM(B109:B114)</f>
        <v>1125</v>
      </c>
      <c r="C115" s="23">
        <f t="shared" ref="C115:E115" si="10">SUM(C109:C114)</f>
        <v>817</v>
      </c>
      <c r="D115" s="23">
        <f t="shared" si="10"/>
        <v>300</v>
      </c>
      <c r="E115" s="23">
        <f t="shared" si="10"/>
        <v>8</v>
      </c>
      <c r="F115" s="2"/>
      <c r="G115" s="2"/>
      <c r="H115" s="2"/>
      <c r="I115" s="2"/>
      <c r="J115" s="2"/>
      <c r="K115" s="2"/>
      <c r="L115" s="2" t="s">
        <v>37</v>
      </c>
      <c r="M115" s="20"/>
      <c r="N115" s="20"/>
      <c r="O115" s="20"/>
      <c r="P115" s="20"/>
      <c r="Q115" s="2"/>
    </row>
    <row r="116" spans="1:17" ht="15.75" thickBot="1" x14ac:dyDescent="0.3">
      <c r="A116" s="22" t="s">
        <v>26</v>
      </c>
      <c r="B116" s="21">
        <f>B115/$B115</f>
        <v>1</v>
      </c>
      <c r="C116" s="21">
        <f>C115/$B115</f>
        <v>0.72622222222222221</v>
      </c>
      <c r="D116" s="21">
        <f>D115/$B115</f>
        <v>0.26666666666666666</v>
      </c>
      <c r="E116" s="21">
        <f>E115/$B115</f>
        <v>7.1111111111111115E-3</v>
      </c>
      <c r="F116" s="2"/>
      <c r="G116" s="2"/>
      <c r="H116" s="2"/>
      <c r="I116" s="2"/>
      <c r="J116" s="2"/>
      <c r="K116" s="17"/>
      <c r="L116" s="17"/>
      <c r="M116" s="20"/>
      <c r="N116" s="20"/>
      <c r="O116" s="20"/>
      <c r="P116" s="20"/>
      <c r="Q116" s="17"/>
    </row>
    <row r="117" spans="1:17" ht="79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3.75" customHeight="1" x14ac:dyDescent="0.25">
      <c r="A118" s="19"/>
      <c r="B118" s="19"/>
      <c r="C118" s="19"/>
      <c r="D118" s="19"/>
      <c r="E118" s="19"/>
      <c r="F118" s="18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ht="16.149999999999999" hidden="1" thickBot="1" x14ac:dyDescent="0.35">
      <c r="A119" s="16" t="s">
        <v>36</v>
      </c>
      <c r="B119" s="15"/>
      <c r="C119" s="15"/>
      <c r="D119" s="15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ht="3.75" hidden="1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" hidden="1" customHeight="1" x14ac:dyDescent="0.3">
      <c r="A121" s="5" t="s">
        <v>35</v>
      </c>
      <c r="B121" s="13" t="s">
        <v>1</v>
      </c>
      <c r="C121" s="13" t="s">
        <v>14</v>
      </c>
      <c r="D121" s="13" t="s">
        <v>15</v>
      </c>
      <c r="E121" s="13" t="s">
        <v>16</v>
      </c>
      <c r="F121" s="2"/>
    </row>
    <row r="122" spans="1:17" ht="15" hidden="1" customHeight="1" x14ac:dyDescent="0.3">
      <c r="A122" s="12" t="s">
        <v>34</v>
      </c>
      <c r="B122" s="10">
        <f>SUM(C122:E122)</f>
        <v>24241</v>
      </c>
      <c r="C122" s="9">
        <v>11093</v>
      </c>
      <c r="D122" s="9">
        <v>9442</v>
      </c>
      <c r="E122" s="9">
        <v>3706</v>
      </c>
      <c r="F122" s="2"/>
    </row>
    <row r="123" spans="1:17" ht="15" hidden="1" customHeight="1" x14ac:dyDescent="0.3">
      <c r="A123" s="11" t="s">
        <v>33</v>
      </c>
      <c r="B123" s="10">
        <f>SUM(C123:E123)</f>
        <v>283301</v>
      </c>
      <c r="C123" s="9">
        <v>127172</v>
      </c>
      <c r="D123" s="9">
        <v>117164</v>
      </c>
      <c r="E123" s="9">
        <v>38965</v>
      </c>
      <c r="F123" s="2"/>
    </row>
    <row r="124" spans="1:17" ht="15" hidden="1" customHeight="1" x14ac:dyDescent="0.3">
      <c r="A124" s="11" t="s">
        <v>32</v>
      </c>
      <c r="B124" s="10">
        <f>SUM(C124:E124)</f>
        <v>264468</v>
      </c>
      <c r="C124" s="9">
        <v>118021</v>
      </c>
      <c r="D124" s="9">
        <v>109838</v>
      </c>
      <c r="E124" s="9">
        <v>36609</v>
      </c>
      <c r="F124" s="2"/>
    </row>
    <row r="125" spans="1:17" ht="15" hidden="1" customHeight="1" x14ac:dyDescent="0.3">
      <c r="A125" s="8" t="s">
        <v>31</v>
      </c>
      <c r="B125" s="7">
        <f>SUM(C125:E125)</f>
        <v>378637</v>
      </c>
      <c r="C125" s="6">
        <v>174363</v>
      </c>
      <c r="D125" s="6">
        <v>151228</v>
      </c>
      <c r="E125" s="6">
        <v>53046</v>
      </c>
      <c r="F125" s="2"/>
    </row>
    <row r="126" spans="1:17" ht="15" hidden="1" customHeight="1" x14ac:dyDescent="0.3">
      <c r="A126" s="5" t="s">
        <v>1</v>
      </c>
      <c r="B126" s="4">
        <f>SUM(B122:B125)</f>
        <v>950647</v>
      </c>
      <c r="C126" s="4">
        <f>SUM(C122:C125)</f>
        <v>430649</v>
      </c>
      <c r="D126" s="4">
        <f>SUM(D122:D125)</f>
        <v>387672</v>
      </c>
      <c r="E126" s="4">
        <f>SUM(E122:E125)</f>
        <v>132326</v>
      </c>
      <c r="F126" s="3"/>
    </row>
    <row r="127" spans="1:17" ht="3.75" customHeight="1" x14ac:dyDescent="0.25">
      <c r="A127" s="2"/>
      <c r="B127" s="3"/>
      <c r="C127" s="3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</sheetData>
  <mergeCells count="17">
    <mergeCell ref="M87:M88"/>
    <mergeCell ref="P87:P88"/>
    <mergeCell ref="Q87:Q88"/>
    <mergeCell ref="R87:R88"/>
    <mergeCell ref="F87:F88"/>
    <mergeCell ref="A2:Q2"/>
    <mergeCell ref="A5:R5"/>
    <mergeCell ref="A6:R6"/>
    <mergeCell ref="A7:R7"/>
    <mergeCell ref="A8:R8"/>
    <mergeCell ref="A76:J78"/>
    <mergeCell ref="O87:O88"/>
    <mergeCell ref="A87:A88"/>
    <mergeCell ref="B87:B88"/>
    <mergeCell ref="C87:C88"/>
    <mergeCell ref="D87:D88"/>
    <mergeCell ref="E87:E88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CEM</vt:lpstr>
      <vt:lpstr>EIU</vt:lpstr>
      <vt:lpstr>'Casos CEM'!Área_de_impresión</vt:lpstr>
      <vt:lpstr>EIU!Área_de_impresión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2020-09-11T00:03:22Z</dcterms:modified>
</cp:coreProperties>
</file>