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. CELESTE VILLAGOMEZ\7. BOLETINES\2019\BV Enero 2019\páginas\"/>
    </mc:Choice>
  </mc:AlternateContent>
  <bookViews>
    <workbookView xWindow="0" yWindow="0" windowWidth="28800" windowHeight="11730"/>
  </bookViews>
  <sheets>
    <sheet name="Casos CEM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A" localSheetId="0">#REF!</definedName>
    <definedName name="A">#REF!</definedName>
    <definedName name="AAA" localSheetId="0">[1]Casos!#REF!</definedName>
    <definedName name="AAA">[1]Casos!#REF!</definedName>
    <definedName name="aaaaaa" localSheetId="0">#REF!</definedName>
    <definedName name="aaaaaa">#REF!</definedName>
    <definedName name="AB" localSheetId="0">#REF!</definedName>
    <definedName name="AB">#REF!</definedName>
    <definedName name="ABAN" localSheetId="0">#REF!</definedName>
    <definedName name="ABAN">#REF!</definedName>
    <definedName name="ABANCAY" localSheetId="0">#REF!</definedName>
    <definedName name="ABANCAY">#REF!</definedName>
    <definedName name="AMES" localSheetId="0">'[2]Base 2012'!$E$1</definedName>
    <definedName name="AMES">'[3]Base 2012'!$E$1</definedName>
    <definedName name="AÑO" localSheetId="0">#REF!</definedName>
    <definedName name="AÑO">#REF!</definedName>
    <definedName name="AÑOS" localSheetId="0">#REF!</definedName>
    <definedName name="AÑOS">#REF!</definedName>
    <definedName name="_xlnm.Print_Area" localSheetId="0">'Casos CEM'!$A$1:$Q$302</definedName>
    <definedName name="AUTORIA" localSheetId="0">#REF!</definedName>
    <definedName name="AUTORIA">#REF!</definedName>
    <definedName name="CEM" localSheetId="0">#REF!</definedName>
    <definedName name="CEM">#REF!</definedName>
    <definedName name="conocimiento_caso" localSheetId="0">#REF!</definedName>
    <definedName name="conocimiento_caso">#REF!</definedName>
    <definedName name="D" localSheetId="0">#REF!</definedName>
    <definedName name="D">#REF!</definedName>
    <definedName name="DDD" localSheetId="0">[1]Casos!#REF!</definedName>
    <definedName name="DDD">[1]Casos!#REF!</definedName>
    <definedName name="DE" localSheetId="0">#REF!</definedName>
    <definedName name="DE">#REF!</definedName>
    <definedName name="DEPA" localSheetId="0">#REF!</definedName>
    <definedName name="DEPA">#REF!</definedName>
    <definedName name="dia" localSheetId="0">#REF!</definedName>
    <definedName name="dia">#REF!</definedName>
    <definedName name="DIST" localSheetId="0">[4]Casos!#REF!</definedName>
    <definedName name="DIST">[5]Casos!#REF!</definedName>
    <definedName name="DISTRITO" localSheetId="0">#REF!</definedName>
    <definedName name="DISTRITO">#REF!</definedName>
    <definedName name="DPTO" localSheetId="0">#REF!</definedName>
    <definedName name="DPTO">[5]Casos!#REF!</definedName>
    <definedName name="DR" localSheetId="0">#REF!</definedName>
    <definedName name="DR">#REF!</definedName>
    <definedName name="E" localSheetId="0">#REF!</definedName>
    <definedName name="E">#REF!</definedName>
    <definedName name="EEE" localSheetId="0">[1]Casos!#REF!</definedName>
    <definedName name="EEE">[1]Casos!#REF!</definedName>
    <definedName name="GÉNERO" localSheetId="0">#REF!</definedName>
    <definedName name="GÉNERO">#REF!</definedName>
    <definedName name="genero1" localSheetId="0">#REF!</definedName>
    <definedName name="genero1">#REF!</definedName>
    <definedName name="GENRO" localSheetId="0">#REF!</definedName>
    <definedName name="GENRO">#REF!</definedName>
    <definedName name="GENRO21" localSheetId="0">#REF!</definedName>
    <definedName name="GENRO21">#REF!</definedName>
    <definedName name="GGGGG" localSheetId="0">'[6]Base 2012'!$B$1</definedName>
    <definedName name="GGGGG">'[7]Base 2012'!$B$1</definedName>
    <definedName name="GGGGGGGGGG" localSheetId="0">'[6]Base 2012'!$D$1</definedName>
    <definedName name="GGGGGGGGGG">'[7]Base 2012'!$D$1</definedName>
    <definedName name="GRADO" localSheetId="0">#REF!</definedName>
    <definedName name="GRADO">#REF!</definedName>
    <definedName name="HIJOS" localSheetId="0">#REF!</definedName>
    <definedName name="HIJOS">#REF!</definedName>
    <definedName name="HOMICIDIO" localSheetId="0">#REF!</definedName>
    <definedName name="HOMICIDIO">#REF!</definedName>
    <definedName name="HOMICIDIO1" localSheetId="0">#REF!</definedName>
    <definedName name="HOMICIDIO1">#REF!</definedName>
    <definedName name="J" localSheetId="0">[8]Casos!#REF!</definedName>
    <definedName name="J">[9]Casos!#REF!</definedName>
    <definedName name="JULIO" localSheetId="0">[10]Casos!#REF!</definedName>
    <definedName name="JULIO">[10]Casos!#REF!</definedName>
    <definedName name="LABOR" localSheetId="0">#REF!</definedName>
    <definedName name="LABOR">#REF!</definedName>
    <definedName name="LUGAR" localSheetId="0">#REF!</definedName>
    <definedName name="LUGAR">#REF!</definedName>
    <definedName name="Marca_temporal" localSheetId="0">#REF!</definedName>
    <definedName name="Marca_temporal">#REF!</definedName>
    <definedName name="MEDIDAS" localSheetId="0">#REF!</definedName>
    <definedName name="MEDIDAS">#REF!</definedName>
    <definedName name="MES" localSheetId="0">#REF!</definedName>
    <definedName name="Mes">[11]Participantes!#REF!</definedName>
    <definedName name="N" localSheetId="0">#REF!</definedName>
    <definedName name="N">#REF!</definedName>
    <definedName name="NDDDSFDSF" localSheetId="0">#REF!</definedName>
    <definedName name="NDDDSFDSF">#REF!</definedName>
    <definedName name="Nro_de_oficio" localSheetId="0">#REF!</definedName>
    <definedName name="Nro_de_oficio">#REF!</definedName>
    <definedName name="OK" localSheetId="0">#REF!</definedName>
    <definedName name="OK">#REF!</definedName>
    <definedName name="PROV" localSheetId="0">#REF!</definedName>
    <definedName name="PROV">[5]Casos!#REF!</definedName>
    <definedName name="PROVINCIA" localSheetId="0">#REF!</definedName>
    <definedName name="PROVINCIA">#REF!</definedName>
    <definedName name="RESPUESTA" localSheetId="0">#REF!</definedName>
    <definedName name="RESPUESTA">#REF!</definedName>
    <definedName name="RITA" localSheetId="0">[1]Casos!#REF!</definedName>
    <definedName name="RITA">[1]Casos!#REF!</definedName>
    <definedName name="S" localSheetId="0">#REF!</definedName>
    <definedName name="S">#REF!</definedName>
    <definedName name="SEXO" localSheetId="0">#REF!</definedName>
    <definedName name="SEXO">#REF!</definedName>
    <definedName name="SITUACION" localSheetId="0">#REF!</definedName>
    <definedName name="SITUACION">#REF!</definedName>
    <definedName name="SS" localSheetId="0">#REF!</definedName>
    <definedName name="SS">#REF!</definedName>
    <definedName name="SSS" localSheetId="0">[12]Casos!#REF!</definedName>
    <definedName name="SSS">[12]Casos!#REF!</definedName>
    <definedName name="SSSS" localSheetId="0">#REF!</definedName>
    <definedName name="SSSS">#REF!</definedName>
    <definedName name="SSSSSSS" localSheetId="0">#REF!</definedName>
    <definedName name="SSSSSSS">#REF!</definedName>
    <definedName name="SSSSSSSSSS">'[13]Base 2012'!$E$1</definedName>
    <definedName name="SSSSSSSSSSS" localSheetId="0">#REF!</definedName>
    <definedName name="SSSSSSSSSSS">#REF!</definedName>
    <definedName name="SSSSSSSSSSSSSS" localSheetId="0">#REF!</definedName>
    <definedName name="SSSSSSSSSSSSSS">#REF!</definedName>
    <definedName name="SSSSSSSSSSSSSSSSSS" localSheetId="0">#REF!</definedName>
    <definedName name="SSSSSSSSSSSSSSSSSS">#REF!</definedName>
    <definedName name="SSSSSSSSSSSSSSSSSSSSSSSSSSSSSS" localSheetId="0">#REF!</definedName>
    <definedName name="SSSSSSSSSSSSSSSSSSSSSSSSSSSSSS">#REF!</definedName>
    <definedName name="Tabla1" localSheetId="0">#REF!</definedName>
    <definedName name="Tabla1">#REF!</definedName>
    <definedName name="VINCULO" localSheetId="0">#REF!</definedName>
    <definedName name="VINCULO">#REF!</definedName>
    <definedName name="VINCULO_A" localSheetId="0">#REF!</definedName>
    <definedName name="VINCULO_A">#REF!</definedName>
    <definedName name="XX" localSheetId="0">[14]Casos!#REF!</definedName>
    <definedName name="XX">[15]Casos!#REF!</definedName>
    <definedName name="ZONA" localSheetId="0">#REF!</definedName>
    <definedName name="ZONA">[5]Casos!#REF!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1" i="1" l="1"/>
  <c r="B300" i="1"/>
  <c r="B299" i="1"/>
  <c r="B298" i="1"/>
  <c r="B297" i="1"/>
  <c r="B301" i="1" s="1"/>
  <c r="F292" i="1"/>
  <c r="J236" i="1"/>
  <c r="I236" i="1"/>
  <c r="I237" i="1" s="1"/>
  <c r="H236" i="1"/>
  <c r="H237" i="1" s="1"/>
  <c r="G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236" i="1" s="1"/>
  <c r="J237" i="1" s="1"/>
  <c r="N190" i="1"/>
  <c r="N191" i="1" s="1"/>
  <c r="M190" i="1"/>
  <c r="L190" i="1"/>
  <c r="K190" i="1"/>
  <c r="J190" i="1"/>
  <c r="I190" i="1"/>
  <c r="H190" i="1"/>
  <c r="H191" i="1" s="1"/>
  <c r="G190" i="1"/>
  <c r="G191" i="1" s="1"/>
  <c r="F190" i="1"/>
  <c r="F191" i="1" s="1"/>
  <c r="E190" i="1"/>
  <c r="D190" i="1"/>
  <c r="C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90" i="1" s="1"/>
  <c r="C158" i="1"/>
  <c r="D158" i="1" s="1"/>
  <c r="I158" i="1" s="1"/>
  <c r="B158" i="1"/>
  <c r="D157" i="1"/>
  <c r="D156" i="1"/>
  <c r="D155" i="1"/>
  <c r="D154" i="1"/>
  <c r="D153" i="1"/>
  <c r="D152" i="1"/>
  <c r="D151" i="1"/>
  <c r="D150" i="1"/>
  <c r="D149" i="1"/>
  <c r="D148" i="1"/>
  <c r="D147" i="1"/>
  <c r="I146" i="1"/>
  <c r="D146" i="1"/>
  <c r="J139" i="1"/>
  <c r="I139" i="1"/>
  <c r="H139" i="1"/>
  <c r="H140" i="1" s="1"/>
  <c r="G139" i="1"/>
  <c r="F139" i="1"/>
  <c r="F140" i="1" s="1"/>
  <c r="E139" i="1"/>
  <c r="E140" i="1" s="1"/>
  <c r="D139" i="1"/>
  <c r="C139" i="1"/>
  <c r="B138" i="1"/>
  <c r="B137" i="1"/>
  <c r="B136" i="1"/>
  <c r="B135" i="1"/>
  <c r="B139" i="1" s="1"/>
  <c r="N127" i="1"/>
  <c r="M127" i="1"/>
  <c r="M128" i="1" s="1"/>
  <c r="L128" i="1" s="1"/>
  <c r="D127" i="1"/>
  <c r="C127" i="1"/>
  <c r="L126" i="1"/>
  <c r="B126" i="1"/>
  <c r="L125" i="1"/>
  <c r="B125" i="1"/>
  <c r="L124" i="1"/>
  <c r="L127" i="1" s="1"/>
  <c r="N128" i="1" s="1"/>
  <c r="B124" i="1"/>
  <c r="L123" i="1"/>
  <c r="B123" i="1"/>
  <c r="B127" i="1" s="1"/>
  <c r="D128" i="1" s="1"/>
  <c r="M116" i="1"/>
  <c r="P115" i="1"/>
  <c r="O115" i="1"/>
  <c r="N115" i="1"/>
  <c r="M115" i="1"/>
  <c r="J115" i="1"/>
  <c r="I115" i="1"/>
  <c r="H115" i="1"/>
  <c r="G115" i="1"/>
  <c r="F115" i="1"/>
  <c r="E115" i="1"/>
  <c r="D115" i="1"/>
  <c r="C115" i="1"/>
  <c r="P114" i="1"/>
  <c r="O114" i="1"/>
  <c r="N114" i="1"/>
  <c r="M114" i="1"/>
  <c r="B114" i="1"/>
  <c r="P113" i="1"/>
  <c r="O113" i="1"/>
  <c r="N113" i="1"/>
  <c r="M113" i="1"/>
  <c r="B113" i="1"/>
  <c r="P112" i="1"/>
  <c r="P116" i="1" s="1"/>
  <c r="O112" i="1"/>
  <c r="O116" i="1" s="1"/>
  <c r="N112" i="1"/>
  <c r="N116" i="1" s="1"/>
  <c r="M112" i="1"/>
  <c r="B112" i="1"/>
  <c r="B111" i="1"/>
  <c r="B115" i="1" s="1"/>
  <c r="Q99" i="1"/>
  <c r="Q100" i="1" s="1"/>
  <c r="P99" i="1"/>
  <c r="O99" i="1"/>
  <c r="M99" i="1"/>
  <c r="L99" i="1"/>
  <c r="K99" i="1"/>
  <c r="I99" i="1"/>
  <c r="I100" i="1" s="1"/>
  <c r="F99" i="1"/>
  <c r="E99" i="1"/>
  <c r="D99" i="1"/>
  <c r="C99" i="1"/>
  <c r="N98" i="1"/>
  <c r="J98" i="1"/>
  <c r="B98" i="1"/>
  <c r="N97" i="1"/>
  <c r="J97" i="1"/>
  <c r="B97" i="1"/>
  <c r="N96" i="1"/>
  <c r="J96" i="1"/>
  <c r="B96" i="1"/>
  <c r="N95" i="1"/>
  <c r="J95" i="1"/>
  <c r="B95" i="1"/>
  <c r="N94" i="1"/>
  <c r="J94" i="1"/>
  <c r="B94" i="1"/>
  <c r="N93" i="1"/>
  <c r="J93" i="1"/>
  <c r="B93" i="1"/>
  <c r="N92" i="1"/>
  <c r="J92" i="1"/>
  <c r="B92" i="1"/>
  <c r="N91" i="1"/>
  <c r="J91" i="1"/>
  <c r="B91" i="1"/>
  <c r="N90" i="1"/>
  <c r="J90" i="1"/>
  <c r="B90" i="1"/>
  <c r="N89" i="1"/>
  <c r="J89" i="1"/>
  <c r="B89" i="1"/>
  <c r="N88" i="1"/>
  <c r="N99" i="1" s="1"/>
  <c r="J88" i="1"/>
  <c r="B88" i="1"/>
  <c r="N87" i="1"/>
  <c r="J87" i="1"/>
  <c r="J99" i="1" s="1"/>
  <c r="B87" i="1"/>
  <c r="B99" i="1" s="1"/>
  <c r="J76" i="1"/>
  <c r="N77" i="1" s="1"/>
  <c r="I76" i="1"/>
  <c r="H76" i="1"/>
  <c r="H77" i="1" s="1"/>
  <c r="G76" i="1"/>
  <c r="F76" i="1"/>
  <c r="N76" i="1" s="1"/>
  <c r="E76" i="1"/>
  <c r="D76" i="1"/>
  <c r="N63" i="1" s="1"/>
  <c r="C76" i="1"/>
  <c r="C77" i="1" s="1"/>
  <c r="B75" i="1"/>
  <c r="B74" i="1"/>
  <c r="B73" i="1"/>
  <c r="B72" i="1"/>
  <c r="B71" i="1"/>
  <c r="B70" i="1"/>
  <c r="B69" i="1"/>
  <c r="B68" i="1"/>
  <c r="B67" i="1"/>
  <c r="B66" i="1"/>
  <c r="B65" i="1"/>
  <c r="N64" i="1"/>
  <c r="B64" i="1"/>
  <c r="B76" i="1" s="1"/>
  <c r="K57" i="1"/>
  <c r="L56" i="1" s="1"/>
  <c r="G56" i="1"/>
  <c r="F56" i="1"/>
  <c r="E56" i="1"/>
  <c r="E57" i="1" s="1"/>
  <c r="D56" i="1"/>
  <c r="C56" i="1"/>
  <c r="C57" i="1" s="1"/>
  <c r="B55" i="1"/>
  <c r="B54" i="1"/>
  <c r="B53" i="1"/>
  <c r="B52" i="1"/>
  <c r="B51" i="1"/>
  <c r="B50" i="1"/>
  <c r="B49" i="1"/>
  <c r="B48" i="1"/>
  <c r="B47" i="1"/>
  <c r="B46" i="1"/>
  <c r="B45" i="1"/>
  <c r="L44" i="1"/>
  <c r="L57" i="1" s="1"/>
  <c r="B44" i="1"/>
  <c r="B56" i="1" s="1"/>
  <c r="I38" i="1"/>
  <c r="H38" i="1"/>
  <c r="G38" i="1"/>
  <c r="J37" i="1"/>
  <c r="J36" i="1"/>
  <c r="J35" i="1"/>
  <c r="D35" i="1"/>
  <c r="C35" i="1"/>
  <c r="B34" i="1"/>
  <c r="B33" i="1"/>
  <c r="B32" i="1"/>
  <c r="B31" i="1"/>
  <c r="B30" i="1"/>
  <c r="B29" i="1"/>
  <c r="B28" i="1"/>
  <c r="B27" i="1"/>
  <c r="B26" i="1"/>
  <c r="B25" i="1"/>
  <c r="B35" i="1" s="1"/>
  <c r="B24" i="1"/>
  <c r="J23" i="1"/>
  <c r="J38" i="1" s="1"/>
  <c r="B23" i="1"/>
  <c r="O77" i="1" l="1"/>
  <c r="C36" i="1"/>
  <c r="F57" i="1"/>
  <c r="F100" i="1"/>
  <c r="B100" i="1"/>
  <c r="E100" i="1"/>
  <c r="D116" i="1"/>
  <c r="D140" i="1"/>
  <c r="B140" i="1"/>
  <c r="G140" i="1"/>
  <c r="B36" i="1"/>
  <c r="D36" i="1"/>
  <c r="C116" i="1"/>
  <c r="J116" i="1"/>
  <c r="B116" i="1"/>
  <c r="L100" i="1"/>
  <c r="J100" i="1"/>
  <c r="K100" i="1"/>
  <c r="N78" i="1"/>
  <c r="O78" i="1" s="1"/>
  <c r="E116" i="1"/>
  <c r="F116" i="1"/>
  <c r="I140" i="1"/>
  <c r="I191" i="1"/>
  <c r="O76" i="1"/>
  <c r="M100" i="1"/>
  <c r="G116" i="1"/>
  <c r="J140" i="1"/>
  <c r="E191" i="1"/>
  <c r="D191" i="1"/>
  <c r="B191" i="1"/>
  <c r="M191" i="1"/>
  <c r="L191" i="1"/>
  <c r="J191" i="1"/>
  <c r="G57" i="1"/>
  <c r="D57" i="1"/>
  <c r="B57" i="1"/>
  <c r="B77" i="1"/>
  <c r="E77" i="1"/>
  <c r="D77" i="1"/>
  <c r="I77" i="1"/>
  <c r="O64" i="1"/>
  <c r="G77" i="1"/>
  <c r="C100" i="1"/>
  <c r="H116" i="1"/>
  <c r="C128" i="1"/>
  <c r="B128" i="1" s="1"/>
  <c r="C140" i="1"/>
  <c r="C191" i="1"/>
  <c r="K191" i="1"/>
  <c r="G237" i="1"/>
  <c r="F237" i="1" s="1"/>
  <c r="N100" i="1"/>
  <c r="O100" i="1"/>
  <c r="P100" i="1"/>
  <c r="D100" i="1"/>
  <c r="I116" i="1"/>
  <c r="F77" i="1"/>
  <c r="J77" i="1"/>
  <c r="O63" i="1" l="1"/>
</calcChain>
</file>

<file path=xl/sharedStrings.xml><?xml version="1.0" encoding="utf-8"?>
<sst xmlns="http://schemas.openxmlformats.org/spreadsheetml/2006/main" count="396" uniqueCount="247">
  <si>
    <t>PROGRAMA NACIONAL CONTRA LA VIOLENCIA FAMILIAR Y SEXUAL</t>
  </si>
  <si>
    <r>
      <t>CASOS ATENDIDOS</t>
    </r>
    <r>
      <rPr>
        <b/>
        <sz val="17"/>
        <color indexed="9"/>
        <rFont val="Arial"/>
        <family val="2"/>
      </rPr>
      <t xml:space="preserve"> A PERSONAS AFECTADAS POR HECHOS DE VIOLENCIA CONTRA LAS MUJERES, LOS INTEGRANTES </t>
    </r>
  </si>
  <si>
    <t>DEL GRUPO FAMILIAR Y PERSONAS AFECTADAS POR VIOLENCIA SEXUAL EN LOS CEM A NIVEL NACIONAL</t>
  </si>
  <si>
    <r>
      <t xml:space="preserve">POBLACIÓN TOTAL </t>
    </r>
    <r>
      <rPr>
        <b/>
        <u/>
        <vertAlign val="superscript"/>
        <sz val="15"/>
        <color indexed="9"/>
        <rFont val="Arial"/>
        <family val="2"/>
      </rPr>
      <t>/1</t>
    </r>
  </si>
  <si>
    <t>Periodo : Enero 2019 (Preliminar)</t>
  </si>
  <si>
    <t>SECCIÓN I : CARACTERÍSTICAS DE LOS CASOS ATENDIDOS</t>
  </si>
  <si>
    <t>Casos atendidos según meses y sexo</t>
  </si>
  <si>
    <t xml:space="preserve">Mes </t>
  </si>
  <si>
    <t>Total</t>
  </si>
  <si>
    <t>Mujer</t>
  </si>
  <si>
    <t>Hombre</t>
  </si>
  <si>
    <t>Tipo de 
CEM</t>
  </si>
  <si>
    <t>N° CEM</t>
  </si>
  <si>
    <t>Ene</t>
  </si>
  <si>
    <t>Regular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</si>
  <si>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</si>
  <si>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</si>
  <si>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</si>
  <si>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</si>
  <si>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</si>
  <si>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</si>
  <si>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</si>
  <si>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</si>
  <si>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</si>
  <si>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</si>
  <si>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</si>
  <si>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7 x 24</t>
  </si>
  <si>
    <t>%</t>
  </si>
  <si>
    <t>Comisaría</t>
  </si>
  <si>
    <t>Centro de Salud</t>
  </si>
  <si>
    <t>Casos atendidos según meses y condición</t>
  </si>
  <si>
    <t>Denuncias interpuestas por los ultimos hechos de violencia previa a la intervención del PNCVFS</t>
  </si>
  <si>
    <t>Nuevo</t>
  </si>
  <si>
    <t>Reingreso</t>
  </si>
  <si>
    <t>Reincidente</t>
  </si>
  <si>
    <t>Derivado</t>
  </si>
  <si>
    <t>Continuador</t>
  </si>
  <si>
    <t>Víctima ha interpuesto denuncia?</t>
  </si>
  <si>
    <t>Cantidad</t>
  </si>
  <si>
    <t>Si</t>
  </si>
  <si>
    <t>No</t>
  </si>
  <si>
    <t>Casos atendidos según meses y grupo de edad</t>
  </si>
  <si>
    <t>Mes</t>
  </si>
  <si>
    <t>0-5
años</t>
  </si>
  <si>
    <t>6-11
años</t>
  </si>
  <si>
    <t>12-17
años</t>
  </si>
  <si>
    <t>18-25
años</t>
  </si>
  <si>
    <t>26-35
años</t>
  </si>
  <si>
    <t>36-45
años</t>
  </si>
  <si>
    <t>46-59
años</t>
  </si>
  <si>
    <t>60 +
años</t>
  </si>
  <si>
    <t>Niños y niñas</t>
  </si>
  <si>
    <t>Adolescentes</t>
  </si>
  <si>
    <t>Adultos/as</t>
  </si>
  <si>
    <t>Adultos mayores</t>
  </si>
  <si>
    <t>/1 Todos los cuadros están referidos a casos nuevos, reingresos, reincidentes, derivados y continuadores.</t>
  </si>
  <si>
    <t>Casos atendidos por meses y tipo de violencia</t>
  </si>
  <si>
    <t>Casos Especiales:</t>
  </si>
  <si>
    <t>Económica o Patrimonial</t>
  </si>
  <si>
    <t>Psicológica</t>
  </si>
  <si>
    <t>Física</t>
  </si>
  <si>
    <t>Sexual</t>
  </si>
  <si>
    <r>
      <t xml:space="preserve">Abandono </t>
    </r>
    <r>
      <rPr>
        <b/>
        <vertAlign val="superscript"/>
        <sz val="10"/>
        <color indexed="9"/>
        <rFont val="Arial"/>
        <family val="2"/>
      </rPr>
      <t>/2</t>
    </r>
  </si>
  <si>
    <t>Violación sexual</t>
  </si>
  <si>
    <t>Trata con fines de explotación sexual</t>
  </si>
  <si>
    <t>0-17 años</t>
  </si>
  <si>
    <t>18-59 años</t>
  </si>
  <si>
    <t>60 + años</t>
  </si>
  <si>
    <r>
      <rPr>
        <sz val="8"/>
        <rFont val="Arial"/>
        <family val="2"/>
      </rPr>
      <t>/2 Acciones u omisiones cometidas permanentemente por parte de una persona responsable o ciudadora que genera daños físicos y/o psicológicos inminentes en algún niño, niña, adolescente, persona adulta mayor o persona con discapacidad.</t>
    </r>
    <r>
      <rPr>
        <sz val="10"/>
        <rFont val="Arial"/>
        <family val="2"/>
      </rPr>
      <t xml:space="preserve"> </t>
    </r>
  </si>
  <si>
    <t>Casos atendidos según grupo de edad y tipo de violencia</t>
  </si>
  <si>
    <t>Tipo de Violencia</t>
  </si>
  <si>
    <t>Personas adultas</t>
  </si>
  <si>
    <t>Personas adultas mayores</t>
  </si>
  <si>
    <t>Económica</t>
  </si>
  <si>
    <t>Económica o patrimonial</t>
  </si>
  <si>
    <t>Casos atendidos por estado de la presunta persona agresora en la última agresión según su sexo</t>
  </si>
  <si>
    <t>Casos atendidos por estado de la persona usuaria en la última agresión según su sexo</t>
  </si>
  <si>
    <t>Estado en la última agresión</t>
  </si>
  <si>
    <t>Total
Casos</t>
  </si>
  <si>
    <t>Sobrio/a</t>
  </si>
  <si>
    <t>Efectos de acohol</t>
  </si>
  <si>
    <t>Efectos de drogas</t>
  </si>
  <si>
    <t>Ambos (*)</t>
  </si>
  <si>
    <t>(*) alcohol / drogas</t>
  </si>
  <si>
    <t xml:space="preserve">Casos atendidos por etnia o grupo (indígena, nativo u otro) que pertenece la víctima, según tipo de violencia </t>
  </si>
  <si>
    <t>Quechua</t>
  </si>
  <si>
    <t>Aimara</t>
  </si>
  <si>
    <t>Nativo o indígena de la amazonía</t>
  </si>
  <si>
    <t>Población afroperuana</t>
  </si>
  <si>
    <t>Perteneciente de otro pueblo indígena u originario</t>
  </si>
  <si>
    <t>Blanco</t>
  </si>
  <si>
    <t>Mestizo</t>
  </si>
  <si>
    <t>Otro</t>
  </si>
  <si>
    <t>Variacion porcentual de los casos de VFS atendidos del año 2019 en relación al año 2018</t>
  </si>
  <si>
    <t>Variación %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</si>
  <si>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</si>
  <si>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</si>
  <si>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</si>
  <si>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</si>
  <si>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</si>
  <si>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</si>
  <si>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</si>
  <si>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</si>
  <si>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</si>
  <si>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</si>
  <si>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</si>
  <si>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</si>
  <si>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Variación %
(2015 - 2016)</t>
  </si>
  <si>
    <t>Acciones realizadas por los CEM respecto de los casos atendidos en el año 2019</t>
  </si>
  <si>
    <t>Departamento</t>
  </si>
  <si>
    <t>Total de Casos</t>
  </si>
  <si>
    <t>Valoración del riesgo para la integridad de la victima</t>
  </si>
  <si>
    <t>Víctima interpuso denuncia por violencia previo a la intervención del CEM</t>
  </si>
  <si>
    <t>Víctima solicitó patrocinio legal del CEM</t>
  </si>
  <si>
    <t>Acciones en la atención del caso realizadas por el CEM</t>
  </si>
  <si>
    <t>Leve</t>
  </si>
  <si>
    <t>Moderado</t>
  </si>
  <si>
    <t>Severo</t>
  </si>
  <si>
    <t>Casos con Patrocinio Legal</t>
  </si>
  <si>
    <t>Medidas de protección solicitadas</t>
  </si>
  <si>
    <t>Denuncias interpuestas</t>
  </si>
  <si>
    <t>Inserciones en HRT / Casa de acogida</t>
  </si>
  <si>
    <r>
      <t xml:space="preserve">Sentencia favorable </t>
    </r>
    <r>
      <rPr>
        <b/>
        <vertAlign val="superscript"/>
        <sz val="9"/>
        <color indexed="9"/>
        <rFont val="Arial"/>
        <family val="2"/>
      </rPr>
      <t>/3</t>
    </r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</si>
  <si>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</si>
  <si>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</si>
  <si>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</si>
  <si>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</si>
  <si>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</si>
  <si>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</si>
  <si>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</si>
  <si>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</si>
  <si>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</si>
  <si>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</si>
  <si>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</si>
  <si>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</si>
  <si>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</si>
  <si>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</si>
  <si>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</si>
  <si>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</si>
  <si>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</si>
  <si>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</si>
  <si>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</si>
  <si>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</si>
  <si>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</si>
  <si>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</si>
  <si>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</si>
  <si>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</si>
  <si>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</si>
  <si>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/3 Se considera todos los casos patrocinados por el CEM que han sido aperturados en el presente año 2019.</t>
  </si>
  <si>
    <t>SECCIÓN II : CARACTERÍSTICAS DE LAS ACCIONES EN LA ATENCIÓN DEL CASO</t>
  </si>
  <si>
    <t>Acciones en la atención de los casos brindadas por los servicios de Admisión, Psicología, Social y Legal</t>
  </si>
  <si>
    <t>Acciones</t>
  </si>
  <si>
    <t>Admisión</t>
  </si>
  <si>
    <t>Psicologia</t>
  </si>
  <si>
    <t>Social</t>
  </si>
  <si>
    <t>Legal</t>
  </si>
  <si>
    <t>1. Acogida y apertura de ficha</t>
  </si>
  <si>
    <t>2. Primera entrevista</t>
  </si>
  <si>
    <t>3. Orientación y/o consejería</t>
  </si>
  <si>
    <t>4. Intervención en crisis</t>
  </si>
  <si>
    <t>5. Evaluación de riesgo</t>
  </si>
  <si>
    <t>6. Elaboración del plan de seguridad</t>
  </si>
  <si>
    <t>7. Inserción de redes de soporte familiar</t>
  </si>
  <si>
    <t>8. Inserción a un hogar de refugio temporal / casa de acogida</t>
  </si>
  <si>
    <t>9. Estrategias de afrontamiento</t>
  </si>
  <si>
    <t>10. Gestión del riesgo</t>
  </si>
  <si>
    <t>11. Inscripción en el SIS u otro tipo de seguro médico</t>
  </si>
  <si>
    <t>12. Derivación a los servicios de salud del MINSA u otro servicio de establecimiento</t>
  </si>
  <si>
    <t>13. Derivación a la UGEL o DRE para inicio de procedimiento administrativo disciplinario al personal de la I.E</t>
  </si>
  <si>
    <t>14. Derivación a otros servicios complementarios</t>
  </si>
  <si>
    <r>
      <t xml:space="preserve">15. El CEM interpone denuncia </t>
    </r>
    <r>
      <rPr>
        <vertAlign val="superscript"/>
        <sz val="11"/>
        <rFont val="Arial"/>
        <family val="2"/>
      </rPr>
      <t>4/</t>
    </r>
  </si>
  <si>
    <t>16. El CEM solicita medidas de protección</t>
  </si>
  <si>
    <t>17. El CEM solicita medidas cautelares</t>
  </si>
  <si>
    <t>18. El CEM solicita variación de las medidas de protección</t>
  </si>
  <si>
    <t>19. El CEM impulsa ejecución de apercibimiento</t>
  </si>
  <si>
    <t>20. El CEM solicita investigación tutelar</t>
  </si>
  <si>
    <t>21. Acompañamiento psicológico</t>
  </si>
  <si>
    <t>22. Evaluación psicológica</t>
  </si>
  <si>
    <t>23. Informe psicológico</t>
  </si>
  <si>
    <t>24. Orientación a redes de soporte familiar</t>
  </si>
  <si>
    <t>25. Fortalecimiento de redes familiares o sociales</t>
  </si>
  <si>
    <t>26. Gestión Social</t>
  </si>
  <si>
    <t>27. Visita domiciliaria</t>
  </si>
  <si>
    <t>28. Visita a institución educativa u otras instituciones</t>
  </si>
  <si>
    <t>29. Informe social</t>
  </si>
  <si>
    <t>30. Medidas de protección concedidas</t>
  </si>
  <si>
    <t>31. Medidas de protección ejecutadas</t>
  </si>
  <si>
    <t>32. Medidas cautelares concedidas</t>
  </si>
  <si>
    <t>33. Medidas cautelares ejecutadas</t>
  </si>
  <si>
    <t>34. Reunión para discusión de casos</t>
  </si>
  <si>
    <t>35. Otros</t>
  </si>
  <si>
    <t>36. Cierre de ficha</t>
  </si>
  <si>
    <t>4/ Si el servicio legal interpone la denuncia, dicha acción no es registrada en esta base de datos, sino en el registro de acciones en la atención legal del caso</t>
  </si>
  <si>
    <t>Acciones en la atención legal del caso</t>
  </si>
  <si>
    <t>1. Interpone denuncia de Oficio</t>
  </si>
  <si>
    <t>2. Interpone denuncia de Parte</t>
  </si>
  <si>
    <t>3. Apersonamiento</t>
  </si>
  <si>
    <t>4. Constitución de parte / actor civil</t>
  </si>
  <si>
    <t>5. Participación en diligencias / gestión (Etapa policial)</t>
  </si>
  <si>
    <t>6. Cámara Gesell / Entrevista única (Etapa policial)</t>
  </si>
  <si>
    <t>7. Ofrecimiento de medios probatorios (Etapa policial)</t>
  </si>
  <si>
    <t>8. Presentación de escritos (Etapa policial)</t>
  </si>
  <si>
    <t>9. Solicitud de detención preliminar (Etapa fiscal)</t>
  </si>
  <si>
    <t>10. Solicitud de prisión preventiva (Etapa fiscal)</t>
  </si>
  <si>
    <t>11. Participación en diligencias / gestión (Etapa fiscal)</t>
  </si>
  <si>
    <t>12. Cámara Gesell / Entrevista única (Etapa fiscal)</t>
  </si>
  <si>
    <t>13. Presentación de elementos probatorios (Etapa fiscal)</t>
  </si>
  <si>
    <t>14. Presentación de escritos (Etapa fiscal)</t>
  </si>
  <si>
    <t>15. Resolución favorable (Etapa fiscal)</t>
  </si>
  <si>
    <t>16. Resolución desfavorable (Etapa fiscal)</t>
  </si>
  <si>
    <t>17. Recurso impugnatorio (Etapa fiscal)</t>
  </si>
  <si>
    <t>18. Ofrecimiento de medios probatorios (Juzgado de Paz Letrado)</t>
  </si>
  <si>
    <t>19. Presentación de escritos (Juzgado de Paz Letrado)</t>
  </si>
  <si>
    <t>20. Participación en diligencias / gestión (Juzgado de Paz Letrado)</t>
  </si>
  <si>
    <t>21. Participación en audiencia (Juzgado de Paz Letrado)</t>
  </si>
  <si>
    <t>22. Resolución / Auto (Juzgado de Paz Letrado)</t>
  </si>
  <si>
    <t>23. Sentencia favorable (Juzgado de Paz Letrado)</t>
  </si>
  <si>
    <t>24. Sentencia desfavorable (Juzgado de Paz Letrado)</t>
  </si>
  <si>
    <t>25. Recurso impugnatorio (Juzgado de Paz Letrado)</t>
  </si>
  <si>
    <t>26. Audiencia de medidas de protección / cautelares (Juzgado Especializado)</t>
  </si>
  <si>
    <t>27. Terminación anticipada (Juzgado Especializado)</t>
  </si>
  <si>
    <t>28. Participación en diligencias / gestión (Juzgado Especializado)</t>
  </si>
  <si>
    <t>29. Ofrecimiento de pruebas (Juzgado Especializado)</t>
  </si>
  <si>
    <t>30. Presentación de escritos (Juzgado Especializado)</t>
  </si>
  <si>
    <t>31. Resolución / Auto (Juzgado Especializado)</t>
  </si>
  <si>
    <t>32. Sentencia favorable (Juzgado Especializado)</t>
  </si>
  <si>
    <t>33. Sentencia desfavorable (Juzgado Especializado)</t>
  </si>
  <si>
    <t>34. Recurso impugnatorio (Juzgado Especializado)</t>
  </si>
  <si>
    <t>35. Vista de la causa (Sala Superior)</t>
  </si>
  <si>
    <t>36. Ofrecimiento de medios probatorios (Sala Superior)</t>
  </si>
  <si>
    <t>37. Presentación de escritos (Sala Superior)</t>
  </si>
  <si>
    <t>38. Participación en diligencias / gestión (Sala Superior)</t>
  </si>
  <si>
    <t>39. Sentencia de vista favorable (Sala Superior)</t>
  </si>
  <si>
    <t>40. Sentencia de vista desfavorable (Sala Superior)</t>
  </si>
  <si>
    <t>41. Interpone nulidad (Sala Superior)</t>
  </si>
  <si>
    <t>42. Interpone casación (Sala Superior)</t>
  </si>
  <si>
    <t>43. Calificación (Sala Suprema)</t>
  </si>
  <si>
    <t>44. Participación en diligencias / gestión (Sala Suprema)</t>
  </si>
  <si>
    <t>45. Vista de la causa (Sala Suprema)</t>
  </si>
  <si>
    <t>46. Presentación de escritos (Sala Suprema)</t>
  </si>
  <si>
    <t>47. Informe oral (Sala Suprema)</t>
  </si>
  <si>
    <t>48. Resolución final favorable (Sala Suprema)</t>
  </si>
  <si>
    <t>49. Resolución final desfavorable (Sala Suprema)</t>
  </si>
  <si>
    <t>50. Ejecución de la sentencia favorable</t>
  </si>
  <si>
    <t>Total de acciones en la atención del caso</t>
  </si>
  <si>
    <t>Servicio</t>
  </si>
  <si>
    <t>Psicología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</si>
</sst>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##0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5"/>
      <color theme="1"/>
      <name val="Arial"/>
      <family val="2"/>
    </font>
    <font>
      <sz val="15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17"/>
      <color theme="0"/>
      <name val="Arial"/>
      <family val="2"/>
    </font>
    <font>
      <b/>
      <sz val="17"/>
      <color indexed="9"/>
      <name val="Arial"/>
      <family val="2"/>
    </font>
    <font>
      <b/>
      <u/>
      <sz val="15"/>
      <color theme="0"/>
      <name val="Arial"/>
      <family val="2"/>
    </font>
    <font>
      <b/>
      <u/>
      <vertAlign val="superscript"/>
      <sz val="15"/>
      <color indexed="9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2"/>
      <name val="Arial"/>
      <family val="2"/>
    </font>
    <font>
      <b/>
      <sz val="12"/>
      <color rgb="FFFF808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b/>
      <sz val="9"/>
      <color theme="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name val="Arial Narrow"/>
      <family val="2"/>
    </font>
    <font>
      <b/>
      <sz val="14"/>
      <color indexed="9"/>
      <name val="Arial"/>
      <family val="2"/>
    </font>
    <font>
      <b/>
      <vertAlign val="superscript"/>
      <sz val="10"/>
      <color indexed="9"/>
      <name val="Arial"/>
      <family val="2"/>
    </font>
    <font>
      <b/>
      <sz val="11"/>
      <color theme="0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b/>
      <sz val="11"/>
      <name val="Arial Narrow"/>
      <family val="2"/>
    </font>
    <font>
      <sz val="9"/>
      <name val="Arial"/>
      <family val="2"/>
    </font>
    <font>
      <sz val="10"/>
      <color rgb="FFFF0000"/>
      <name val="Arial"/>
      <family val="2"/>
    </font>
    <font>
      <b/>
      <vertAlign val="superscript"/>
      <sz val="9"/>
      <color indexed="9"/>
      <name val="Arial"/>
      <family val="2"/>
    </font>
    <font>
      <sz val="9"/>
      <color indexed="8"/>
      <name val="Arial"/>
      <family val="2"/>
    </font>
    <font>
      <vertAlign val="superscript"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rgb="FFDDEBF7"/>
      </top>
      <bottom/>
      <diagonal/>
    </border>
    <border>
      <left/>
      <right style="hair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thin">
        <color rgb="FF969696"/>
      </bottom>
      <diagonal/>
    </border>
    <border>
      <left/>
      <right style="hair">
        <color rgb="FF305496"/>
      </right>
      <top style="hair">
        <color rgb="FF305496"/>
      </top>
      <bottom/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 style="medium">
        <color rgb="FF305496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/>
      <right style="thick">
        <color rgb="FF305496"/>
      </right>
      <top/>
      <bottom/>
      <diagonal/>
    </border>
    <border>
      <left/>
      <right/>
      <top style="thick">
        <color theme="0"/>
      </top>
      <bottom/>
      <diagonal/>
    </border>
    <border>
      <left/>
      <right style="thick">
        <color rgb="FF305496"/>
      </right>
      <top style="thick">
        <color theme="0"/>
      </top>
      <bottom/>
      <diagonal/>
    </border>
    <border>
      <left/>
      <right style="thin">
        <color rgb="FF305496"/>
      </right>
      <top/>
      <bottom style="hair">
        <color rgb="FF305496"/>
      </bottom>
      <diagonal/>
    </border>
    <border>
      <left/>
      <right style="thin">
        <color rgb="FF305496"/>
      </right>
      <top style="hair">
        <color rgb="FF305496"/>
      </top>
      <bottom/>
      <diagonal/>
    </border>
    <border>
      <left/>
      <right style="thin">
        <color rgb="FF305496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hair">
        <color rgb="FF305496"/>
      </top>
      <bottom style="thin">
        <color rgb="FF305496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medium">
        <color theme="4" tint="-0.499984740745262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</cellStyleXfs>
  <cellXfs count="197">
    <xf numFmtId="0" fontId="0" fillId="0" borderId="0" xfId="0"/>
    <xf numFmtId="0" fontId="2" fillId="2" borderId="0" xfId="2" applyFill="1"/>
    <xf numFmtId="0" fontId="3" fillId="2" borderId="0" xfId="2" applyFont="1" applyFill="1" applyAlignment="1">
      <alignment horizontal="centerContinuous" vertical="center" wrapText="1"/>
    </xf>
    <xf numFmtId="0" fontId="4" fillId="2" borderId="0" xfId="2" applyFont="1" applyFill="1" applyAlignment="1">
      <alignment horizontal="centerContinuous" vertical="center" wrapText="1"/>
    </xf>
    <xf numFmtId="0" fontId="4" fillId="2" borderId="0" xfId="2" applyFont="1" applyFill="1" applyAlignment="1">
      <alignment horizontal="centerContinuous"/>
    </xf>
    <xf numFmtId="0" fontId="4" fillId="2" borderId="0" xfId="2" applyFont="1" applyFill="1"/>
    <xf numFmtId="0" fontId="5" fillId="2" borderId="0" xfId="3" applyFont="1" applyFill="1" applyAlignment="1">
      <alignment horizontal="centerContinuous" vertical="center"/>
    </xf>
    <xf numFmtId="0" fontId="2" fillId="2" borderId="0" xfId="2" applyFill="1" applyAlignment="1">
      <alignment horizontal="centerContinuous" vertical="center"/>
    </xf>
    <xf numFmtId="0" fontId="6" fillId="3" borderId="0" xfId="2" applyFont="1" applyFill="1" applyAlignment="1">
      <alignment horizontal="centerContinuous" vertical="center"/>
    </xf>
    <xf numFmtId="0" fontId="2" fillId="3" borderId="0" xfId="2" applyFill="1"/>
    <xf numFmtId="0" fontId="12" fillId="3" borderId="0" xfId="2" applyFont="1" applyFill="1" applyAlignment="1">
      <alignment horizontal="centerContinuous" vertical="center"/>
    </xf>
    <xf numFmtId="0" fontId="13" fillId="3" borderId="0" xfId="2" applyFont="1" applyFill="1" applyAlignment="1">
      <alignment horizontal="centerContinuous" vertical="center"/>
    </xf>
    <xf numFmtId="0" fontId="11" fillId="4" borderId="1" xfId="2" applyFont="1" applyFill="1" applyBorder="1" applyAlignment="1" applyProtection="1">
      <alignment vertical="center"/>
      <protection hidden="1"/>
    </xf>
    <xf numFmtId="0" fontId="14" fillId="2" borderId="1" xfId="2" applyFont="1" applyFill="1" applyBorder="1"/>
    <xf numFmtId="0" fontId="15" fillId="2" borderId="1" xfId="2" applyFont="1" applyFill="1" applyBorder="1"/>
    <xf numFmtId="0" fontId="5" fillId="2" borderId="0" xfId="2" applyFont="1" applyFill="1"/>
    <xf numFmtId="0" fontId="16" fillId="4" borderId="0" xfId="2" applyFont="1" applyFill="1" applyAlignment="1">
      <alignment horizontal="left" vertical="center"/>
    </xf>
    <xf numFmtId="0" fontId="16" fillId="4" borderId="0" xfId="2" applyFont="1" applyFill="1" applyAlignment="1">
      <alignment horizontal="center" vertical="center"/>
    </xf>
    <xf numFmtId="0" fontId="13" fillId="4" borderId="0" xfId="2" applyFont="1" applyFill="1" applyAlignment="1">
      <alignment horizontal="center" vertical="center" wrapText="1"/>
    </xf>
    <xf numFmtId="0" fontId="16" fillId="4" borderId="0" xfId="2" applyFont="1" applyFill="1" applyAlignment="1">
      <alignment horizontal="center" vertical="center" wrapText="1"/>
    </xf>
    <xf numFmtId="0" fontId="2" fillId="0" borderId="0" xfId="4"/>
    <xf numFmtId="0" fontId="17" fillId="5" borderId="2" xfId="2" applyFont="1" applyFill="1" applyBorder="1" applyAlignment="1">
      <alignment horizontal="left" vertical="center"/>
    </xf>
    <xf numFmtId="3" fontId="17" fillId="5" borderId="2" xfId="2" applyNumberFormat="1" applyFont="1" applyFill="1" applyBorder="1" applyAlignment="1">
      <alignment horizontal="center" vertical="center"/>
    </xf>
    <xf numFmtId="3" fontId="18" fillId="5" borderId="2" xfId="2" applyNumberFormat="1" applyFont="1" applyFill="1" applyBorder="1" applyAlignment="1">
      <alignment horizontal="center" vertical="center"/>
    </xf>
    <xf numFmtId="0" fontId="2" fillId="2" borderId="0" xfId="2" applyFill="1" applyAlignment="1">
      <alignment horizontal="center" vertical="center"/>
    </xf>
    <xf numFmtId="0" fontId="19" fillId="5" borderId="2" xfId="2" applyFont="1" applyFill="1" applyBorder="1" applyAlignment="1">
      <alignment horizontal="left" vertical="center"/>
    </xf>
    <xf numFmtId="0" fontId="17" fillId="5" borderId="3" xfId="2" applyFont="1" applyFill="1" applyBorder="1" applyAlignment="1">
      <alignment horizontal="left" vertical="center"/>
    </xf>
    <xf numFmtId="3" fontId="17" fillId="5" borderId="3" xfId="2" applyNumberFormat="1" applyFont="1" applyFill="1" applyBorder="1" applyAlignment="1">
      <alignment horizontal="center" vertical="center"/>
    </xf>
    <xf numFmtId="0" fontId="17" fillId="5" borderId="4" xfId="2" applyFont="1" applyFill="1" applyBorder="1" applyAlignment="1">
      <alignment horizontal="left" vertical="center"/>
    </xf>
    <xf numFmtId="3" fontId="17" fillId="5" borderId="4" xfId="2" applyNumberFormat="1" applyFont="1" applyFill="1" applyBorder="1" applyAlignment="1">
      <alignment horizontal="center" vertical="center"/>
    </xf>
    <xf numFmtId="3" fontId="18" fillId="5" borderId="4" xfId="2" applyNumberFormat="1" applyFont="1" applyFill="1" applyBorder="1" applyAlignment="1">
      <alignment horizontal="center" vertical="center"/>
    </xf>
    <xf numFmtId="3" fontId="16" fillId="4" borderId="0" xfId="2" applyNumberFormat="1" applyFont="1" applyFill="1" applyAlignment="1">
      <alignment horizontal="center" vertical="center"/>
    </xf>
    <xf numFmtId="0" fontId="19" fillId="5" borderId="3" xfId="2" applyFont="1" applyFill="1" applyBorder="1" applyAlignment="1">
      <alignment horizontal="left" vertical="center"/>
    </xf>
    <xf numFmtId="0" fontId="17" fillId="5" borderId="1" xfId="2" applyFont="1" applyFill="1" applyBorder="1" applyAlignment="1">
      <alignment vertical="center"/>
    </xf>
    <xf numFmtId="164" fontId="17" fillId="5" borderId="1" xfId="5" applyNumberFormat="1" applyFont="1" applyFill="1" applyBorder="1" applyAlignment="1">
      <alignment horizontal="center" vertical="center"/>
    </xf>
    <xf numFmtId="0" fontId="17" fillId="6" borderId="0" xfId="2" applyFont="1" applyFill="1" applyAlignment="1">
      <alignment vertical="center"/>
    </xf>
    <xf numFmtId="164" fontId="17" fillId="6" borderId="0" xfId="5" applyNumberFormat="1" applyFont="1" applyFill="1" applyAlignment="1">
      <alignment horizontal="center" vertical="center"/>
    </xf>
    <xf numFmtId="0" fontId="2" fillId="6" borderId="0" xfId="2" applyFill="1"/>
    <xf numFmtId="0" fontId="19" fillId="5" borderId="4" xfId="2" applyFont="1" applyFill="1" applyBorder="1" applyAlignment="1">
      <alignment horizontal="left" vertical="center"/>
    </xf>
    <xf numFmtId="0" fontId="20" fillId="2" borderId="0" xfId="2" applyFont="1" applyFill="1"/>
    <xf numFmtId="0" fontId="15" fillId="2" borderId="0" xfId="2" applyFont="1" applyFill="1" applyAlignment="1">
      <alignment horizontal="left"/>
    </xf>
    <xf numFmtId="0" fontId="21" fillId="4" borderId="0" xfId="2" applyFont="1" applyFill="1" applyAlignment="1">
      <alignment horizontal="center" vertical="center"/>
    </xf>
    <xf numFmtId="0" fontId="13" fillId="6" borderId="0" xfId="2" applyFont="1" applyFill="1" applyAlignment="1">
      <alignment vertical="center" wrapText="1"/>
    </xf>
    <xf numFmtId="0" fontId="5" fillId="6" borderId="0" xfId="2" applyFont="1" applyFill="1" applyAlignment="1">
      <alignment horizontal="left" vertical="center"/>
    </xf>
    <xf numFmtId="0" fontId="17" fillId="6" borderId="0" xfId="2" applyFont="1" applyFill="1" applyAlignment="1">
      <alignment horizontal="left" vertical="center"/>
    </xf>
    <xf numFmtId="164" fontId="17" fillId="5" borderId="2" xfId="1" applyNumberFormat="1" applyFont="1" applyFill="1" applyBorder="1" applyAlignment="1">
      <alignment horizontal="center" vertical="center"/>
    </xf>
    <xf numFmtId="0" fontId="2" fillId="6" borderId="0" xfId="2" applyFill="1" applyAlignment="1">
      <alignment horizontal="center" vertical="center"/>
    </xf>
    <xf numFmtId="3" fontId="5" fillId="6" borderId="0" xfId="2" applyNumberFormat="1" applyFont="1" applyFill="1" applyAlignment="1">
      <alignment horizontal="center" vertical="center"/>
    </xf>
    <xf numFmtId="3" fontId="2" fillId="6" borderId="0" xfId="2" applyNumberFormat="1" applyFill="1" applyAlignment="1">
      <alignment horizontal="center" vertical="center"/>
    </xf>
    <xf numFmtId="0" fontId="17" fillId="5" borderId="4" xfId="2" applyFont="1" applyFill="1" applyBorder="1" applyAlignment="1">
      <alignment horizontal="center" vertical="center"/>
    </xf>
    <xf numFmtId="164" fontId="17" fillId="5" borderId="4" xfId="1" applyNumberFormat="1" applyFont="1" applyFill="1" applyBorder="1" applyAlignment="1">
      <alignment horizontal="center" vertical="center"/>
    </xf>
    <xf numFmtId="0" fontId="5" fillId="2" borderId="0" xfId="2" applyFont="1" applyFill="1" applyAlignment="1">
      <alignment vertical="center"/>
    </xf>
    <xf numFmtId="9" fontId="2" fillId="2" borderId="0" xfId="5" applyFill="1" applyAlignment="1">
      <alignment horizontal="center" vertical="center"/>
    </xf>
    <xf numFmtId="0" fontId="5" fillId="5" borderId="1" xfId="2" applyFont="1" applyFill="1" applyBorder="1" applyAlignment="1">
      <alignment vertical="center"/>
    </xf>
    <xf numFmtId="164" fontId="5" fillId="5" borderId="1" xfId="5" applyNumberFormat="1" applyFont="1" applyFill="1" applyBorder="1" applyAlignment="1">
      <alignment horizontal="center" vertical="center"/>
    </xf>
    <xf numFmtId="164" fontId="16" fillId="4" borderId="0" xfId="1" applyNumberFormat="1" applyFont="1" applyFill="1" applyAlignment="1">
      <alignment horizontal="center" vertical="center"/>
    </xf>
    <xf numFmtId="9" fontId="5" fillId="2" borderId="0" xfId="5" applyFont="1" applyFill="1" applyAlignment="1">
      <alignment horizontal="center" vertical="center"/>
    </xf>
    <xf numFmtId="0" fontId="16" fillId="6" borderId="0" xfId="2" applyFont="1" applyFill="1" applyAlignment="1">
      <alignment horizontal="left" vertical="center"/>
    </xf>
    <xf numFmtId="0" fontId="6" fillId="2" borderId="0" xfId="2" applyFont="1" applyFill="1"/>
    <xf numFmtId="0" fontId="16" fillId="4" borderId="0" xfId="2" applyFont="1" applyFill="1" applyAlignment="1">
      <alignment vertical="center" wrapText="1"/>
    </xf>
    <xf numFmtId="0" fontId="23" fillId="2" borderId="0" xfId="2" applyFont="1" applyFill="1" applyAlignment="1">
      <alignment horizontal="left" vertical="center"/>
    </xf>
    <xf numFmtId="3" fontId="23" fillId="2" borderId="0" xfId="2" applyNumberFormat="1" applyFont="1" applyFill="1" applyAlignment="1">
      <alignment horizontal="center" vertical="center"/>
    </xf>
    <xf numFmtId="164" fontId="23" fillId="2" borderId="0" xfId="5" applyNumberFormat="1" applyFont="1" applyFill="1" applyAlignment="1">
      <alignment horizontal="center" vertical="center"/>
    </xf>
    <xf numFmtId="0" fontId="6" fillId="2" borderId="0" xfId="2" applyFont="1" applyFill="1" applyAlignment="1">
      <alignment horizontal="center" vertical="center"/>
    </xf>
    <xf numFmtId="0" fontId="23" fillId="2" borderId="0" xfId="2" applyFont="1" applyFill="1" applyAlignment="1">
      <alignment horizontal="center" vertical="center"/>
    </xf>
    <xf numFmtId="0" fontId="2" fillId="2" borderId="0" xfId="2" applyFill="1" applyAlignment="1">
      <alignment horizontal="left" vertical="center"/>
    </xf>
    <xf numFmtId="9" fontId="23" fillId="2" borderId="0" xfId="5" applyFont="1" applyFill="1" applyAlignment="1">
      <alignment horizontal="center" vertical="center"/>
    </xf>
    <xf numFmtId="0" fontId="24" fillId="2" borderId="0" xfId="2" applyFont="1" applyFill="1"/>
    <xf numFmtId="3" fontId="2" fillId="2" borderId="0" xfId="2" applyNumberFormat="1" applyFill="1"/>
    <xf numFmtId="0" fontId="23" fillId="2" borderId="0" xfId="2" applyFont="1" applyFill="1"/>
    <xf numFmtId="0" fontId="2" fillId="2" borderId="0" xfId="2" applyFill="1" applyAlignment="1">
      <alignment horizontal="center"/>
    </xf>
    <xf numFmtId="3" fontId="6" fillId="2" borderId="0" xfId="2" applyNumberFormat="1" applyFont="1" applyFill="1" applyAlignment="1">
      <alignment horizontal="center" vertical="center"/>
    </xf>
    <xf numFmtId="9" fontId="6" fillId="2" borderId="0" xfId="5" applyFont="1" applyFill="1" applyAlignment="1">
      <alignment horizontal="center" vertical="center"/>
    </xf>
    <xf numFmtId="0" fontId="22" fillId="2" borderId="1" xfId="2" applyFont="1" applyFill="1" applyBorder="1"/>
    <xf numFmtId="0" fontId="12" fillId="2" borderId="1" xfId="2" applyFont="1" applyFill="1" applyBorder="1"/>
    <xf numFmtId="0" fontId="25" fillId="2" borderId="0" xfId="2" applyFont="1" applyFill="1" applyAlignment="1">
      <alignment horizontal="center"/>
    </xf>
    <xf numFmtId="0" fontId="18" fillId="2" borderId="0" xfId="2" applyFont="1" applyFill="1" applyAlignment="1">
      <alignment vertical="center"/>
    </xf>
    <xf numFmtId="0" fontId="2" fillId="2" borderId="0" xfId="2" applyFill="1" applyAlignment="1">
      <alignment vertical="center"/>
    </xf>
    <xf numFmtId="0" fontId="27" fillId="4" borderId="5" xfId="2" applyFont="1" applyFill="1" applyBorder="1" applyAlignment="1">
      <alignment horizontal="center" vertical="center" wrapText="1"/>
    </xf>
    <xf numFmtId="0" fontId="27" fillId="4" borderId="6" xfId="2" applyFont="1" applyFill="1" applyBorder="1" applyAlignment="1">
      <alignment horizontal="center" vertical="center" wrapText="1"/>
    </xf>
    <xf numFmtId="0" fontId="17" fillId="5" borderId="2" xfId="2" applyFont="1" applyFill="1" applyBorder="1" applyAlignment="1">
      <alignment horizontal="justify" vertical="center"/>
    </xf>
    <xf numFmtId="3" fontId="18" fillId="2" borderId="0" xfId="2" applyNumberFormat="1" applyFont="1" applyFill="1" applyAlignment="1">
      <alignment horizontal="left"/>
    </xf>
    <xf numFmtId="3" fontId="17" fillId="5" borderId="7" xfId="2" applyNumberFormat="1" applyFont="1" applyFill="1" applyBorder="1" applyAlignment="1">
      <alignment horizontal="center" vertical="center"/>
    </xf>
    <xf numFmtId="3" fontId="18" fillId="5" borderId="7" xfId="2" applyNumberFormat="1" applyFont="1" applyFill="1" applyBorder="1" applyAlignment="1">
      <alignment horizontal="center" vertical="center"/>
    </xf>
    <xf numFmtId="0" fontId="17" fillId="5" borderId="3" xfId="2" applyFont="1" applyFill="1" applyBorder="1" applyAlignment="1">
      <alignment horizontal="justify" vertical="center"/>
    </xf>
    <xf numFmtId="0" fontId="17" fillId="5" borderId="3" xfId="2" applyFont="1" applyFill="1" applyBorder="1" applyAlignment="1">
      <alignment horizontal="center" vertical="center"/>
    </xf>
    <xf numFmtId="0" fontId="18" fillId="2" borderId="0" xfId="2" applyFont="1" applyFill="1"/>
    <xf numFmtId="0" fontId="17" fillId="5" borderId="8" xfId="2" applyFont="1" applyFill="1" applyBorder="1" applyAlignment="1">
      <alignment horizontal="left" vertical="center"/>
    </xf>
    <xf numFmtId="3" fontId="17" fillId="5" borderId="8" xfId="2" applyNumberFormat="1" applyFont="1" applyFill="1" applyBorder="1" applyAlignment="1">
      <alignment horizontal="center" vertical="center"/>
    </xf>
    <xf numFmtId="3" fontId="17" fillId="5" borderId="9" xfId="2" applyNumberFormat="1" applyFont="1" applyFill="1" applyBorder="1" applyAlignment="1">
      <alignment horizontal="center" vertical="center"/>
    </xf>
    <xf numFmtId="3" fontId="18" fillId="5" borderId="9" xfId="2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left" vertical="center"/>
    </xf>
    <xf numFmtId="3" fontId="16" fillId="4" borderId="10" xfId="2" applyNumberFormat="1" applyFont="1" applyFill="1" applyBorder="1" applyAlignment="1">
      <alignment horizontal="center" vertical="center"/>
    </xf>
    <xf numFmtId="0" fontId="16" fillId="4" borderId="0" xfId="2" applyFont="1" applyFill="1" applyAlignment="1">
      <alignment horizontal="justify" vertical="center"/>
    </xf>
    <xf numFmtId="0" fontId="17" fillId="5" borderId="11" xfId="2" applyFont="1" applyFill="1" applyBorder="1" applyAlignment="1">
      <alignment horizontal="left" vertical="center"/>
    </xf>
    <xf numFmtId="164" fontId="17" fillId="5" borderId="11" xfId="5" applyNumberFormat="1" applyFont="1" applyFill="1" applyBorder="1" applyAlignment="1">
      <alignment horizontal="center" vertical="center"/>
    </xf>
    <xf numFmtId="0" fontId="17" fillId="5" borderId="1" xfId="2" applyFont="1" applyFill="1" applyBorder="1" applyAlignment="1">
      <alignment horizontal="left" vertical="center"/>
    </xf>
    <xf numFmtId="0" fontId="29" fillId="2" borderId="0" xfId="2" applyFont="1" applyFill="1" applyAlignment="1">
      <alignment horizontal="center" vertical="center" wrapText="1"/>
    </xf>
    <xf numFmtId="0" fontId="17" fillId="5" borderId="2" xfId="2" applyFont="1" applyFill="1" applyBorder="1" applyAlignment="1">
      <alignment horizontal="left" vertical="center" wrapText="1"/>
    </xf>
    <xf numFmtId="0" fontId="17" fillId="5" borderId="2" xfId="2" applyFont="1" applyFill="1" applyBorder="1" applyAlignment="1">
      <alignment horizontal="center" vertical="center" wrapText="1"/>
    </xf>
    <xf numFmtId="3" fontId="2" fillId="6" borderId="0" xfId="2" applyNumberFormat="1" applyFill="1" applyAlignment="1">
      <alignment horizontal="center"/>
    </xf>
    <xf numFmtId="0" fontId="17" fillId="5" borderId="4" xfId="2" applyFont="1" applyFill="1" applyBorder="1" applyAlignment="1">
      <alignment horizontal="justify" vertical="center"/>
    </xf>
    <xf numFmtId="3" fontId="18" fillId="5" borderId="0" xfId="2" applyNumberFormat="1" applyFont="1" applyFill="1" applyAlignment="1">
      <alignment horizontal="center" vertical="center"/>
    </xf>
    <xf numFmtId="0" fontId="19" fillId="2" borderId="0" xfId="2" applyFont="1" applyFill="1" applyAlignment="1">
      <alignment horizontal="center" vertical="center" wrapText="1"/>
    </xf>
    <xf numFmtId="0" fontId="30" fillId="5" borderId="2" xfId="2" applyFont="1" applyFill="1" applyBorder="1" applyAlignment="1">
      <alignment horizontal="left" vertical="center" wrapText="1"/>
    </xf>
    <xf numFmtId="3" fontId="2" fillId="2" borderId="0" xfId="2" applyNumberFormat="1" applyFill="1" applyAlignment="1">
      <alignment horizontal="center"/>
    </xf>
    <xf numFmtId="0" fontId="30" fillId="5" borderId="4" xfId="2" applyFont="1" applyFill="1" applyBorder="1" applyAlignment="1">
      <alignment horizontal="justify" vertical="center"/>
    </xf>
    <xf numFmtId="3" fontId="17" fillId="5" borderId="0" xfId="2" applyNumberFormat="1" applyFont="1" applyFill="1" applyAlignment="1">
      <alignment horizontal="center" vertical="center"/>
    </xf>
    <xf numFmtId="3" fontId="5" fillId="2" borderId="0" xfId="2" applyNumberFormat="1" applyFont="1" applyFill="1" applyAlignment="1">
      <alignment horizontal="center"/>
    </xf>
    <xf numFmtId="0" fontId="17" fillId="7" borderId="12" xfId="2" applyFont="1" applyFill="1" applyBorder="1" applyAlignment="1">
      <alignment horizontal="justify" vertical="center"/>
    </xf>
    <xf numFmtId="9" fontId="17" fillId="7" borderId="12" xfId="1" applyFont="1" applyFill="1" applyBorder="1" applyAlignment="1">
      <alignment horizontal="center" vertical="center"/>
    </xf>
    <xf numFmtId="3" fontId="5" fillId="6" borderId="0" xfId="2" applyNumberFormat="1" applyFont="1" applyFill="1" applyAlignment="1">
      <alignment horizontal="center"/>
    </xf>
    <xf numFmtId="0" fontId="31" fillId="2" borderId="0" xfId="2" applyFont="1" applyFill="1"/>
    <xf numFmtId="0" fontId="2" fillId="6" borderId="0" xfId="6" applyFill="1"/>
    <xf numFmtId="0" fontId="16" fillId="4" borderId="13" xfId="2" applyFont="1" applyFill="1" applyBorder="1" applyAlignment="1">
      <alignment horizontal="justify" vertical="center"/>
    </xf>
    <xf numFmtId="3" fontId="16" fillId="4" borderId="14" xfId="2" applyNumberFormat="1" applyFont="1" applyFill="1" applyBorder="1" applyAlignment="1">
      <alignment horizontal="center" vertical="center"/>
    </xf>
    <xf numFmtId="0" fontId="16" fillId="4" borderId="0" xfId="2" applyFont="1" applyFill="1" applyAlignment="1">
      <alignment horizontal="right" vertical="center" wrapText="1"/>
    </xf>
    <xf numFmtId="0" fontId="32" fillId="2" borderId="0" xfId="2" applyFont="1" applyFill="1"/>
    <xf numFmtId="164" fontId="17" fillId="5" borderId="2" xfId="5" applyNumberFormat="1" applyFont="1" applyFill="1" applyBorder="1" applyAlignment="1">
      <alignment horizontal="right" vertical="center"/>
    </xf>
    <xf numFmtId="3" fontId="32" fillId="2" borderId="0" xfId="2" applyNumberFormat="1" applyFont="1" applyFill="1"/>
    <xf numFmtId="164" fontId="6" fillId="2" borderId="0" xfId="5" applyNumberFormat="1" applyFont="1" applyFill="1"/>
    <xf numFmtId="3" fontId="18" fillId="5" borderId="3" xfId="2" applyNumberFormat="1" applyFont="1" applyFill="1" applyBorder="1" applyAlignment="1">
      <alignment horizontal="center" vertical="center"/>
    </xf>
    <xf numFmtId="164" fontId="17" fillId="5" borderId="4" xfId="5" applyNumberFormat="1" applyFont="1" applyFill="1" applyBorder="1" applyAlignment="1">
      <alignment horizontal="right" vertical="center"/>
    </xf>
    <xf numFmtId="164" fontId="16" fillId="4" borderId="0" xfId="5" applyNumberFormat="1" applyFont="1" applyFill="1" applyAlignment="1">
      <alignment horizontal="right" vertical="center"/>
    </xf>
    <xf numFmtId="0" fontId="6" fillId="2" borderId="0" xfId="2" applyFont="1" applyFill="1" applyAlignment="1">
      <alignment wrapText="1"/>
    </xf>
    <xf numFmtId="0" fontId="14" fillId="2" borderId="1" xfId="2" applyFont="1" applyFill="1" applyBorder="1" applyAlignment="1">
      <alignment horizontal="left"/>
    </xf>
    <xf numFmtId="0" fontId="16" fillId="6" borderId="0" xfId="2" applyFont="1" applyFill="1" applyAlignment="1">
      <alignment vertical="center" wrapText="1"/>
    </xf>
    <xf numFmtId="0" fontId="21" fillId="4" borderId="16" xfId="2" applyFont="1" applyFill="1" applyBorder="1" applyAlignment="1">
      <alignment horizontal="center" vertical="center" wrapText="1"/>
    </xf>
    <xf numFmtId="0" fontId="21" fillId="4" borderId="17" xfId="2" applyFont="1" applyFill="1" applyBorder="1" applyAlignment="1">
      <alignment horizontal="center" vertical="center" wrapText="1"/>
    </xf>
    <xf numFmtId="0" fontId="21" fillId="6" borderId="0" xfId="2" applyFont="1" applyFill="1" applyAlignment="1">
      <alignment vertical="center" wrapText="1"/>
    </xf>
    <xf numFmtId="3" fontId="18" fillId="5" borderId="18" xfId="2" applyNumberFormat="1" applyFont="1" applyFill="1" applyBorder="1" applyAlignment="1">
      <alignment vertical="center"/>
    </xf>
    <xf numFmtId="3" fontId="17" fillId="5" borderId="18" xfId="2" applyNumberFormat="1" applyFont="1" applyFill="1" applyBorder="1" applyAlignment="1">
      <alignment horizontal="right" vertical="center"/>
    </xf>
    <xf numFmtId="3" fontId="18" fillId="5" borderId="18" xfId="2" applyNumberFormat="1" applyFont="1" applyFill="1" applyBorder="1" applyAlignment="1">
      <alignment horizontal="center" vertical="center"/>
    </xf>
    <xf numFmtId="3" fontId="18" fillId="7" borderId="2" xfId="2" applyNumberFormat="1" applyFont="1" applyFill="1" applyBorder="1" applyAlignment="1">
      <alignment horizontal="center" vertical="center"/>
    </xf>
    <xf numFmtId="3" fontId="18" fillId="7" borderId="18" xfId="2" applyNumberFormat="1" applyFont="1" applyFill="1" applyBorder="1" applyAlignment="1">
      <alignment horizontal="center" vertical="center"/>
    </xf>
    <xf numFmtId="3" fontId="17" fillId="6" borderId="0" xfId="2" applyNumberFormat="1" applyFont="1" applyFill="1" applyAlignment="1">
      <alignment vertical="center"/>
    </xf>
    <xf numFmtId="3" fontId="18" fillId="5" borderId="19" xfId="2" applyNumberFormat="1" applyFont="1" applyFill="1" applyBorder="1" applyAlignment="1">
      <alignment vertical="center"/>
    </xf>
    <xf numFmtId="3" fontId="17" fillId="5" borderId="19" xfId="2" applyNumberFormat="1" applyFont="1" applyFill="1" applyBorder="1" applyAlignment="1">
      <alignment horizontal="right" vertical="center"/>
    </xf>
    <xf numFmtId="3" fontId="18" fillId="5" borderId="20" xfId="2" applyNumberFormat="1" applyFont="1" applyFill="1" applyBorder="1" applyAlignment="1">
      <alignment horizontal="center" vertical="center"/>
    </xf>
    <xf numFmtId="3" fontId="18" fillId="7" borderId="0" xfId="2" applyNumberFormat="1" applyFont="1" applyFill="1" applyAlignment="1">
      <alignment horizontal="center" vertical="center"/>
    </xf>
    <xf numFmtId="3" fontId="18" fillId="7" borderId="20" xfId="2" applyNumberFormat="1" applyFont="1" applyFill="1" applyBorder="1" applyAlignment="1">
      <alignment horizontal="center" vertical="center"/>
    </xf>
    <xf numFmtId="3" fontId="16" fillId="4" borderId="0" xfId="2" applyNumberFormat="1" applyFont="1" applyFill="1" applyAlignment="1">
      <alignment horizontal="right" vertical="center"/>
    </xf>
    <xf numFmtId="164" fontId="17" fillId="6" borderId="0" xfId="2" applyNumberFormat="1" applyFont="1" applyFill="1" applyAlignment="1">
      <alignment horizontal="center" vertical="center"/>
    </xf>
    <xf numFmtId="3" fontId="17" fillId="6" borderId="0" xfId="2" applyNumberFormat="1" applyFont="1" applyFill="1" applyAlignment="1">
      <alignment horizontal="center" vertical="center"/>
    </xf>
    <xf numFmtId="0" fontId="2" fillId="2" borderId="0" xfId="2" applyFill="1" applyAlignment="1">
      <alignment vertical="center" wrapText="1"/>
    </xf>
    <xf numFmtId="0" fontId="14" fillId="6" borderId="1" xfId="2" applyFont="1" applyFill="1" applyBorder="1"/>
    <xf numFmtId="0" fontId="14" fillId="2" borderId="0" xfId="2" applyFont="1" applyFill="1"/>
    <xf numFmtId="0" fontId="14" fillId="6" borderId="0" xfId="2" applyFont="1" applyFill="1"/>
    <xf numFmtId="0" fontId="16" fillId="4" borderId="22" xfId="2" applyFont="1" applyFill="1" applyBorder="1" applyAlignment="1">
      <alignment horizontal="center" vertical="center" wrapText="1"/>
    </xf>
    <xf numFmtId="0" fontId="18" fillId="5" borderId="2" xfId="2" applyFont="1" applyFill="1" applyBorder="1" applyAlignment="1">
      <alignment vertical="center"/>
    </xf>
    <xf numFmtId="3" fontId="17" fillId="5" borderId="2" xfId="2" applyNumberFormat="1" applyFont="1" applyFill="1" applyBorder="1" applyAlignment="1">
      <alignment horizontal="right" vertical="center"/>
    </xf>
    <xf numFmtId="3" fontId="18" fillId="5" borderId="2" xfId="2" applyNumberFormat="1" applyFont="1" applyFill="1" applyBorder="1" applyAlignment="1">
      <alignment horizontal="right" vertical="center"/>
    </xf>
    <xf numFmtId="0" fontId="34" fillId="6" borderId="0" xfId="4" applyFont="1" applyFill="1" applyAlignment="1">
      <alignment horizontal="center" wrapText="1"/>
    </xf>
    <xf numFmtId="0" fontId="18" fillId="5" borderId="3" xfId="2" applyFont="1" applyFill="1" applyBorder="1" applyAlignment="1">
      <alignment vertical="center"/>
    </xf>
    <xf numFmtId="3" fontId="17" fillId="5" borderId="3" xfId="2" applyNumberFormat="1" applyFont="1" applyFill="1" applyBorder="1" applyAlignment="1">
      <alignment horizontal="right" vertical="center"/>
    </xf>
    <xf numFmtId="3" fontId="18" fillId="5" borderId="3" xfId="2" applyNumberFormat="1" applyFont="1" applyFill="1" applyBorder="1" applyAlignment="1">
      <alignment horizontal="right" vertical="center"/>
    </xf>
    <xf numFmtId="0" fontId="34" fillId="6" borderId="0" xfId="4" applyFont="1" applyFill="1" applyAlignment="1">
      <alignment horizontal="left" vertical="top" wrapText="1"/>
    </xf>
    <xf numFmtId="165" fontId="34" fillId="6" borderId="0" xfId="4" applyNumberFormat="1" applyFont="1" applyFill="1" applyAlignment="1">
      <alignment horizontal="right" vertical="center"/>
    </xf>
    <xf numFmtId="164" fontId="17" fillId="5" borderId="0" xfId="1" applyNumberFormat="1" applyFont="1" applyFill="1" applyAlignment="1">
      <alignment horizontal="right" vertical="center"/>
    </xf>
    <xf numFmtId="0" fontId="28" fillId="2" borderId="0" xfId="2" applyFont="1" applyFill="1" applyAlignment="1">
      <alignment horizontal="left"/>
    </xf>
    <xf numFmtId="0" fontId="18" fillId="5" borderId="25" xfId="2" applyFont="1" applyFill="1" applyBorder="1" applyAlignment="1">
      <alignment vertical="center"/>
    </xf>
    <xf numFmtId="3" fontId="17" fillId="5" borderId="4" xfId="2" applyNumberFormat="1" applyFont="1" applyFill="1" applyBorder="1" applyAlignment="1">
      <alignment horizontal="right" vertical="center"/>
    </xf>
    <xf numFmtId="0" fontId="13" fillId="6" borderId="0" xfId="2" applyFont="1" applyFill="1" applyAlignment="1">
      <alignment horizontal="center" vertical="center" wrapText="1"/>
    </xf>
    <xf numFmtId="0" fontId="13" fillId="6" borderId="0" xfId="2" applyFont="1" applyFill="1" applyAlignment="1">
      <alignment horizontal="center" vertical="center"/>
    </xf>
    <xf numFmtId="0" fontId="14" fillId="2" borderId="27" xfId="2" applyFont="1" applyFill="1" applyBorder="1"/>
    <xf numFmtId="0" fontId="2" fillId="2" borderId="27" xfId="2" applyFill="1" applyBorder="1"/>
    <xf numFmtId="0" fontId="16" fillId="4" borderId="0" xfId="2" applyFont="1" applyFill="1" applyAlignment="1">
      <alignment horizontal="right" vertical="center"/>
    </xf>
    <xf numFmtId="3" fontId="17" fillId="5" borderId="2" xfId="2" applyNumberFormat="1" applyFont="1" applyFill="1" applyBorder="1" applyAlignment="1">
      <alignment vertical="center"/>
    </xf>
    <xf numFmtId="3" fontId="18" fillId="5" borderId="2" xfId="2" applyNumberFormat="1" applyFont="1" applyFill="1" applyBorder="1" applyAlignment="1">
      <alignment vertical="center"/>
    </xf>
    <xf numFmtId="0" fontId="18" fillId="5" borderId="0" xfId="2" applyFont="1" applyFill="1" applyAlignment="1">
      <alignment vertical="center"/>
    </xf>
    <xf numFmtId="3" fontId="17" fillId="5" borderId="4" xfId="2" applyNumberFormat="1" applyFont="1" applyFill="1" applyBorder="1" applyAlignment="1">
      <alignment vertical="center"/>
    </xf>
    <xf numFmtId="3" fontId="18" fillId="5" borderId="4" xfId="2" applyNumberFormat="1" applyFont="1" applyFill="1" applyBorder="1" applyAlignment="1">
      <alignment vertical="center"/>
    </xf>
    <xf numFmtId="0" fontId="16" fillId="4" borderId="23" xfId="2" applyFont="1" applyFill="1" applyBorder="1" applyAlignment="1">
      <alignment horizontal="center" vertical="center" wrapText="1"/>
    </xf>
    <xf numFmtId="0" fontId="16" fillId="4" borderId="5" xfId="2" applyFont="1" applyFill="1" applyBorder="1" applyAlignment="1">
      <alignment horizontal="center" vertical="center" wrapText="1"/>
    </xf>
    <xf numFmtId="0" fontId="16" fillId="4" borderId="24" xfId="2" applyFont="1" applyFill="1" applyBorder="1" applyAlignment="1">
      <alignment horizontal="center" vertical="center" wrapText="1"/>
    </xf>
    <xf numFmtId="0" fontId="16" fillId="4" borderId="26" xfId="2" applyFont="1" applyFill="1" applyBorder="1" applyAlignment="1">
      <alignment horizontal="center" vertical="center" wrapText="1"/>
    </xf>
    <xf numFmtId="0" fontId="16" fillId="4" borderId="0" xfId="2" applyFont="1" applyFill="1" applyAlignment="1">
      <alignment horizontal="center" vertical="center" wrapText="1"/>
    </xf>
    <xf numFmtId="0" fontId="16" fillId="4" borderId="21" xfId="2" applyFont="1" applyFill="1" applyBorder="1" applyAlignment="1">
      <alignment horizontal="center" vertical="center" wrapText="1"/>
    </xf>
    <xf numFmtId="0" fontId="28" fillId="2" borderId="0" xfId="2" applyFont="1" applyFill="1" applyAlignment="1">
      <alignment horizontal="left" vertical="center" wrapText="1"/>
    </xf>
    <xf numFmtId="0" fontId="34" fillId="6" borderId="0" xfId="4" applyFont="1" applyFill="1" applyAlignment="1">
      <alignment horizontal="left" wrapText="1"/>
    </xf>
    <xf numFmtId="0" fontId="34" fillId="6" borderId="0" xfId="4" applyFont="1" applyFill="1" applyAlignment="1">
      <alignment horizontal="center" wrapText="1"/>
    </xf>
    <xf numFmtId="0" fontId="34" fillId="6" borderId="0" xfId="4" applyFont="1" applyFill="1" applyAlignment="1">
      <alignment horizontal="left" vertical="top" wrapText="1"/>
    </xf>
    <xf numFmtId="0" fontId="18" fillId="5" borderId="3" xfId="2" applyFont="1" applyFill="1" applyBorder="1" applyAlignment="1">
      <alignment horizontal="left" vertical="center" wrapText="1"/>
    </xf>
    <xf numFmtId="0" fontId="16" fillId="4" borderId="0" xfId="2" applyFont="1" applyFill="1" applyAlignment="1">
      <alignment horizontal="center" vertical="center"/>
    </xf>
    <xf numFmtId="0" fontId="17" fillId="5" borderId="0" xfId="2" applyFont="1" applyFill="1" applyAlignment="1">
      <alignment horizontal="center" vertical="center"/>
    </xf>
    <xf numFmtId="0" fontId="14" fillId="2" borderId="1" xfId="2" applyFont="1" applyFill="1" applyBorder="1" applyAlignment="1">
      <alignment horizontal="left"/>
    </xf>
    <xf numFmtId="0" fontId="16" fillId="4" borderId="15" xfId="2" applyFont="1" applyFill="1" applyBorder="1" applyAlignment="1">
      <alignment horizontal="center" vertical="center" wrapText="1"/>
    </xf>
    <xf numFmtId="0" fontId="2" fillId="2" borderId="0" xfId="2" applyFill="1" applyAlignment="1">
      <alignment horizontal="justify" vertical="center" wrapText="1"/>
    </xf>
    <xf numFmtId="0" fontId="22" fillId="2" borderId="0" xfId="2" applyFont="1" applyFill="1" applyAlignment="1">
      <alignment horizontal="left"/>
    </xf>
    <xf numFmtId="0" fontId="14" fillId="2" borderId="1" xfId="2" applyFont="1" applyFill="1" applyBorder="1" applyAlignment="1">
      <alignment horizontal="left" vertical="center" wrapText="1"/>
    </xf>
    <xf numFmtId="0" fontId="22" fillId="2" borderId="1" xfId="2" applyFont="1" applyFill="1" applyBorder="1" applyAlignment="1">
      <alignment horizontal="left"/>
    </xf>
    <xf numFmtId="0" fontId="16" fillId="4" borderId="0" xfId="2" applyFont="1" applyFill="1" applyAlignment="1">
      <alignment horizontal="left" vertical="center"/>
    </xf>
    <xf numFmtId="0" fontId="13" fillId="4" borderId="0" xfId="2" applyFont="1" applyFill="1" applyAlignment="1">
      <alignment horizontal="center" vertical="center" wrapText="1"/>
    </xf>
    <xf numFmtId="0" fontId="7" fillId="3" borderId="0" xfId="2" applyFont="1" applyFill="1" applyAlignment="1">
      <alignment horizontal="center" vertical="center"/>
    </xf>
    <xf numFmtId="0" fontId="9" fillId="3" borderId="0" xfId="2" applyFont="1" applyFill="1" applyAlignment="1">
      <alignment horizontal="center" vertical="center"/>
    </xf>
    <xf numFmtId="0" fontId="11" fillId="3" borderId="0" xfId="2" applyFont="1" applyFill="1" applyAlignment="1">
      <alignment horizontal="center" vertical="center"/>
    </xf>
    <xf numFmtId="0" fontId="13" fillId="4" borderId="0" xfId="2" applyFont="1" applyFill="1" applyAlignment="1">
      <alignment horizontal="left" vertical="center" wrapText="1"/>
    </xf>
  </cellXfs>
  <cellStyles count="7">
    <cellStyle name="Normal" xfId="0" builtinId="0"/>
    <cellStyle name="Normal 2 3" xfId="2"/>
    <cellStyle name="Normal 3 2" xfId="6"/>
    <cellStyle name="Normal_Casos CEM" xfId="4"/>
    <cellStyle name="Normal_Directorio CEMs - agos - 2009 - UGTAI" xfId="3"/>
    <cellStyle name="Porcentaje" xfId="1" builtinId="5"/>
    <cellStyle name="Porcentaje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112538644233525"/>
          <c:y val="1.066010046315328E-2"/>
          <c:w val="0.67600747195295763"/>
          <c:h val="0.98933975593878432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bg1">
                  <a:lumMod val="85000"/>
                </a:schemeClr>
              </a:fgClr>
              <a:bgClr>
                <a:srgbClr val="969696"/>
              </a:bgClr>
            </a:pattFill>
            <a:ln w="12700">
              <a:solidFill>
                <a:srgbClr val="969696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-9.9389420270121921E-3"/>
                  <c:y val="-6.8833160579479311E-1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E7B-4465-A6B2-FC981F3AB0A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'Casos CEM'!$M$63:$M$77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Adultos/as</c:v>
                </c:pt>
                <c:pt idx="3">
                  <c:v>Adultos mayores</c:v>
                </c:pt>
              </c:strCache>
            </c:strRef>
          </c:cat>
          <c:val>
            <c:numRef>
              <c:f>'Casos CEM'!$N$63:$N$77</c:f>
              <c:numCache>
                <c:formatCode>#,##0</c:formatCode>
                <c:ptCount val="4"/>
                <c:pt idx="0">
                  <c:v>2203</c:v>
                </c:pt>
                <c:pt idx="1">
                  <c:v>1664</c:v>
                </c:pt>
                <c:pt idx="2">
                  <c:v>9795</c:v>
                </c:pt>
                <c:pt idx="3">
                  <c:v>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7B-4465-A6B2-FC981F3AB0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505648"/>
        <c:axId val="265450624"/>
      </c:barChart>
      <c:catAx>
        <c:axId val="1875056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/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65450624"/>
        <c:crosses val="autoZero"/>
        <c:auto val="0"/>
        <c:lblAlgn val="ctr"/>
        <c:lblOffset val="100"/>
        <c:noMultiLvlLbl val="0"/>
      </c:catAx>
      <c:valAx>
        <c:axId val="265450624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87505648"/>
        <c:crosses val="autoZero"/>
        <c:crossBetween val="between"/>
      </c:valAx>
      <c:spPr>
        <a:solidFill>
          <a:srgbClr val="FFFFFF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233" r="0.75000000000000233" t="1" header="0" footer="0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40991508500884"/>
          <c:y val="1.3100313680302169E-3"/>
          <c:w val="0.79590091841299671"/>
          <c:h val="0.9722327635874785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'Casos CEM'!$L$112</c:f>
              <c:strCache>
                <c:ptCount val="1"/>
                <c:pt idx="0">
                  <c:v>Psicológica</c:v>
                </c:pt>
              </c:strCache>
            </c:strRef>
          </c:tx>
          <c:spPr>
            <a:pattFill prst="wd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chemeClr val="tx1"/>
              </a:solidFill>
            </a:ln>
          </c:spPr>
          <c:invertIfNegative val="0"/>
          <c:cat>
            <c:strRef>
              <c:f>'Casos CEM'!$M$110:$P$110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CEM'!$M$112:$P$112</c:f>
              <c:numCache>
                <c:formatCode>#,##0</c:formatCode>
                <c:ptCount val="4"/>
                <c:pt idx="0">
                  <c:v>1192</c:v>
                </c:pt>
                <c:pt idx="1">
                  <c:v>682</c:v>
                </c:pt>
                <c:pt idx="2">
                  <c:v>5018</c:v>
                </c:pt>
                <c:pt idx="3">
                  <c:v>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C4-4C3A-83AA-5C90B8953934}"/>
            </c:ext>
          </c:extLst>
        </c:ser>
        <c:ser>
          <c:idx val="1"/>
          <c:order val="1"/>
          <c:tx>
            <c:strRef>
              <c:f>'Casos CEM'!$L$113</c:f>
              <c:strCache>
                <c:ptCount val="1"/>
                <c:pt idx="0">
                  <c:v>Física</c:v>
                </c:pt>
              </c:strCache>
            </c:strRef>
          </c:tx>
          <c:spPr>
            <a:pattFill prst="pct80">
              <a:fgClr>
                <a:srgbClr val="305496"/>
              </a:fgClr>
              <a:bgClr>
                <a:srgbClr val="FFFFFF"/>
              </a:bgClr>
            </a:pattFill>
            <a:ln w="12700">
              <a:solidFill>
                <a:sysClr val="windowText" lastClr="000000"/>
              </a:solidFill>
            </a:ln>
          </c:spPr>
          <c:invertIfNegative val="0"/>
          <c:cat>
            <c:strRef>
              <c:f>'Casos CEM'!$M$110:$P$110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CEM'!$M$113:$P$113</c:f>
              <c:numCache>
                <c:formatCode>#,##0</c:formatCode>
                <c:ptCount val="4"/>
                <c:pt idx="0">
                  <c:v>692</c:v>
                </c:pt>
                <c:pt idx="1">
                  <c:v>495</c:v>
                </c:pt>
                <c:pt idx="2">
                  <c:v>4328</c:v>
                </c:pt>
                <c:pt idx="3">
                  <c:v>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C4-4C3A-83AA-5C90B8953934}"/>
            </c:ext>
          </c:extLst>
        </c:ser>
        <c:ser>
          <c:idx val="2"/>
          <c:order val="2"/>
          <c:tx>
            <c:strRef>
              <c:f>'Casos CEM'!$L$114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12700">
              <a:solidFill>
                <a:schemeClr val="tx1"/>
              </a:solidFill>
            </a:ln>
            <a:effectLst/>
          </c:spPr>
          <c:invertIfNegative val="0"/>
          <c:cat>
            <c:strRef>
              <c:f>'Casos CEM'!$M$110:$P$110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CEM'!$M$114:$P$114</c:f>
              <c:numCache>
                <c:formatCode>#,##0</c:formatCode>
                <c:ptCount val="4"/>
                <c:pt idx="0">
                  <c:v>309</c:v>
                </c:pt>
                <c:pt idx="1">
                  <c:v>484</c:v>
                </c:pt>
                <c:pt idx="2">
                  <c:v>411</c:v>
                </c:pt>
                <c:pt idx="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C4-4C3A-83AA-5C90B8953934}"/>
            </c:ext>
          </c:extLst>
        </c:ser>
        <c:ser>
          <c:idx val="3"/>
          <c:order val="3"/>
          <c:tx>
            <c:strRef>
              <c:f>'Casos CEM'!$L$115</c:f>
              <c:strCache>
                <c:ptCount val="1"/>
                <c:pt idx="0">
                  <c:v>Económica o patrimonial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'Casos CEM'!$M$110:$P$110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CEM'!$M$115:$P$115</c:f>
              <c:numCache>
                <c:formatCode>#,##0</c:formatCode>
                <c:ptCount val="4"/>
                <c:pt idx="0">
                  <c:v>10</c:v>
                </c:pt>
                <c:pt idx="1">
                  <c:v>3</c:v>
                </c:pt>
                <c:pt idx="2">
                  <c:v>38</c:v>
                </c:pt>
                <c:pt idx="3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6C4-4C3A-83AA-5C90B8953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8245096"/>
        <c:axId val="268245480"/>
      </c:barChart>
      <c:catAx>
        <c:axId val="2682450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68245480"/>
        <c:crosses val="autoZero"/>
        <c:auto val="1"/>
        <c:lblAlgn val="ctr"/>
        <c:lblOffset val="100"/>
        <c:noMultiLvlLbl val="0"/>
      </c:catAx>
      <c:valAx>
        <c:axId val="268245480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2682450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188385864388062"/>
          <c:y val="0.52483093271877601"/>
          <c:w val="0.47187015512363467"/>
          <c:h val="0.3809968631969784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8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según sexo de la víctima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8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(Porcentaje)</a:t>
            </a:r>
          </a:p>
        </c:rich>
      </c:tx>
      <c:layout>
        <c:manualLayout>
          <c:xMode val="edge"/>
          <c:yMode val="edge"/>
          <c:x val="0.21024294340503386"/>
          <c:y val="9.369015019436257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052540757022821"/>
          <c:y val="0.21393033998859667"/>
          <c:w val="0.4873918284596559"/>
          <c:h val="0.7530878460407251"/>
        </c:manualLayout>
      </c:layout>
      <c:pieChart>
        <c:varyColors val="1"/>
        <c:ser>
          <c:idx val="0"/>
          <c:order val="0"/>
          <c:spPr>
            <a:ln w="6350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305496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D05-41FF-B433-D1D711DF7088}"/>
              </c:ext>
            </c:extLst>
          </c:dPt>
          <c:dPt>
            <c:idx val="1"/>
            <c:bubble3D val="0"/>
            <c:explosion val="9"/>
            <c:spPr>
              <a:solidFill>
                <a:srgbClr val="DDEBF7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D05-41FF-B433-D1D711DF7088}"/>
              </c:ext>
            </c:extLst>
          </c:dPt>
          <c:dLbls>
            <c:dLbl>
              <c:idx val="0"/>
              <c:layout>
                <c:manualLayout>
                  <c:x val="0.14358442333405114"/>
                  <c:y val="-3.3958272036313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424811153105976"/>
                      <c:h val="0.1367296176672833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FD05-41FF-B433-D1D711DF7088}"/>
                </c:ext>
              </c:extLst>
            </c:dLbl>
            <c:dLbl>
              <c:idx val="1"/>
              <c:layout>
                <c:manualLayout>
                  <c:x val="-7.1267749026068389E-2"/>
                  <c:y val="5.608739666776932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87763542477081"/>
                      <c:h val="0.1261740630352234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FD05-41FF-B433-D1D711DF708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'Casos CEM'!$C$22:$D$22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'Casos CEM'!$C$35:$D$35</c:f>
              <c:numCache>
                <c:formatCode>#,##0</c:formatCode>
                <c:ptCount val="2"/>
                <c:pt idx="0">
                  <c:v>12575</c:v>
                </c:pt>
                <c:pt idx="1">
                  <c:v>1916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D05-41FF-B433-D1D711DF70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651512692973934E-2"/>
          <c:y val="9.0332156756267514E-3"/>
          <c:w val="0.68437478861997592"/>
          <c:h val="0.91583238302108783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1.4284390906057191E-16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143-48E9-A74F-9D18E6EB485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'Casos CEM'!$I$44:$I$56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'Casos CEM'!$K$44:$K$56</c:f>
              <c:numCache>
                <c:formatCode>General</c:formatCode>
                <c:ptCount val="2"/>
                <c:pt idx="0" formatCode="#,##0">
                  <c:v>10630</c:v>
                </c:pt>
                <c:pt idx="1">
                  <c:v>3861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43-48E9-A74F-9D18E6EB48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356616"/>
        <c:axId val="184357008"/>
      </c:barChart>
      <c:catAx>
        <c:axId val="1843566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MX"/>
          </a:p>
        </c:txPr>
        <c:crossAx val="184357008"/>
        <c:crosses val="autoZero"/>
        <c:auto val="1"/>
        <c:lblAlgn val="ctr"/>
        <c:lblOffset val="100"/>
        <c:noMultiLvlLbl val="0"/>
      </c:catAx>
      <c:valAx>
        <c:axId val="184357008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ysClr val="windowText" lastClr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843566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jpeg"/><Relationship Id="rId3" Type="http://schemas.openxmlformats.org/officeDocument/2006/relationships/chart" Target="../charts/chart3.xml"/><Relationship Id="rId7" Type="http://schemas.openxmlformats.org/officeDocument/2006/relationships/image" Target="../media/image2.jp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microsoft.com/office/2007/relationships/hdphoto" Target="../media/hdphoto1.wdp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60</xdr:row>
      <xdr:rowOff>50131</xdr:rowOff>
    </xdr:from>
    <xdr:to>
      <xdr:col>16</xdr:col>
      <xdr:colOff>501315</xdr:colOff>
      <xdr:row>78</xdr:row>
      <xdr:rowOff>2786739</xdr:rowOff>
    </xdr:to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id="{348681C0-C9E8-482F-82C7-55FC962E44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125580</xdr:colOff>
      <xdr:row>108</xdr:row>
      <xdr:rowOff>25400</xdr:rowOff>
    </xdr:from>
    <xdr:to>
      <xdr:col>16</xdr:col>
      <xdr:colOff>795338</xdr:colOff>
      <xdr:row>116</xdr:row>
      <xdr:rowOff>31750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F82CBEBE-985B-46E9-9641-CAA93880D4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67678</xdr:colOff>
      <xdr:row>20</xdr:row>
      <xdr:rowOff>50132</xdr:rowOff>
    </xdr:from>
    <xdr:to>
      <xdr:col>16</xdr:col>
      <xdr:colOff>591551</xdr:colOff>
      <xdr:row>39</xdr:row>
      <xdr:rowOff>50132</xdr:rowOff>
    </xdr:to>
    <xdr:graphicFrame macro="">
      <xdr:nvGraphicFramePr>
        <xdr:cNvPr id="4" name="Gráfico 1">
          <a:extLst>
            <a:ext uri="{FF2B5EF4-FFF2-40B4-BE49-F238E27FC236}">
              <a16:creationId xmlns:a16="http://schemas.microsoft.com/office/drawing/2014/main" id="{10399FB3-0873-41B9-A7B8-8B5A423CA1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104023</xdr:colOff>
      <xdr:row>42</xdr:row>
      <xdr:rowOff>33421</xdr:rowOff>
    </xdr:from>
    <xdr:to>
      <xdr:col>16</xdr:col>
      <xdr:colOff>611604</xdr:colOff>
      <xdr:row>57</xdr:row>
      <xdr:rowOff>1143000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5F471ECF-47CB-45C4-8930-598C1D226A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88314</xdr:colOff>
      <xdr:row>57</xdr:row>
      <xdr:rowOff>1236495</xdr:rowOff>
    </xdr:from>
    <xdr:to>
      <xdr:col>16</xdr:col>
      <xdr:colOff>561472</xdr:colOff>
      <xdr:row>58</xdr:row>
      <xdr:rowOff>160419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955CE03B-CCC1-489D-9135-9BBD862921CE}"/>
            </a:ext>
          </a:extLst>
        </xdr:cNvPr>
        <xdr:cNvSpPr txBox="1"/>
      </xdr:nvSpPr>
      <xdr:spPr>
        <a:xfrm>
          <a:off x="88314" y="7970670"/>
          <a:ext cx="14293933" cy="49554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i="0">
              <a:solidFill>
                <a:schemeClr val="tx1"/>
              </a:solidFill>
            </a:rPr>
            <a:t>Casos </a:t>
          </a:r>
          <a:r>
            <a:rPr lang="es-MX" b="1" i="0">
              <a:solidFill>
                <a:schemeClr val="tx1"/>
              </a:solidFill>
            </a:rPr>
            <a:t>"Nuevos" </a:t>
          </a:r>
          <a:r>
            <a:rPr lang="es-MX" i="0">
              <a:solidFill>
                <a:schemeClr val="tx1"/>
              </a:solidFill>
            </a:rPr>
            <a:t>de personas que acuden por primera vez a un CEM, casos </a:t>
          </a:r>
          <a:r>
            <a:rPr lang="es-MX" b="1" i="0">
              <a:solidFill>
                <a:schemeClr val="tx1"/>
              </a:solidFill>
            </a:rPr>
            <a:t>"Reingresos" </a:t>
          </a:r>
          <a:r>
            <a:rPr lang="es-MX" i="0">
              <a:solidFill>
                <a:schemeClr val="tx1"/>
              </a:solidFill>
            </a:rPr>
            <a:t>de personas agredidas por otra persona por primera vez, casos </a:t>
          </a:r>
          <a:r>
            <a:rPr lang="es-MX" b="1" i="0">
              <a:solidFill>
                <a:schemeClr val="tx1"/>
              </a:solidFill>
            </a:rPr>
            <a:t>"Reincidentes" </a:t>
          </a:r>
          <a:r>
            <a:rPr lang="es-MX" i="0">
              <a:solidFill>
                <a:schemeClr val="tx1"/>
              </a:solidFill>
            </a:rPr>
            <a:t>de personas que reinciden en violencia con la misma persona agresora, casos </a:t>
          </a:r>
          <a:r>
            <a:rPr lang="es-MX" b="1" i="0">
              <a:solidFill>
                <a:schemeClr val="tx1"/>
              </a:solidFill>
            </a:rPr>
            <a:t>"Derivados" </a:t>
          </a:r>
          <a:r>
            <a:rPr lang="es-MX" i="0">
              <a:solidFill>
                <a:schemeClr val="tx1"/>
              </a:solidFill>
            </a:rPr>
            <a:t>que son tratados por más de un CEM, y casos </a:t>
          </a:r>
          <a:r>
            <a:rPr lang="es-MX" b="1" i="0">
              <a:solidFill>
                <a:schemeClr val="tx1"/>
              </a:solidFill>
            </a:rPr>
            <a:t>"Continuadores" </a:t>
          </a:r>
          <a:r>
            <a:rPr lang="es-MX" i="0">
              <a:solidFill>
                <a:schemeClr val="tx1"/>
              </a:solidFill>
            </a:rPr>
            <a:t>los que descontinuaron la atención más de un año.</a:t>
          </a:r>
          <a:endParaRPr lang="es-MX" sz="1100" i="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230187</xdr:colOff>
      <xdr:row>102</xdr:row>
      <xdr:rowOff>96522</xdr:rowOff>
    </xdr:from>
    <xdr:to>
      <xdr:col>16</xdr:col>
      <xdr:colOff>561473</xdr:colOff>
      <xdr:row>103</xdr:row>
      <xdr:rowOff>31751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F3D33599-098B-4B2A-8893-BD7D4D5DE65F}"/>
            </a:ext>
          </a:extLst>
        </xdr:cNvPr>
        <xdr:cNvSpPr/>
      </xdr:nvSpPr>
      <xdr:spPr>
        <a:xfrm>
          <a:off x="230187" y="13983972"/>
          <a:ext cx="14152061" cy="592454"/>
        </a:xfrm>
        <a:prstGeom prst="rect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6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Los casos de VIOLACIÓN SEXUAL tienen mayor incidencia en las siguientes regiones: Lima 152 casos, Junín 46 casos</a:t>
          </a:r>
          <a:r>
            <a:rPr lang="es-PE" sz="16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, Arequipa 37 casos, La Libertad 30 casos, Cajamarca 27 casos, Ica y Loreto 23 casos, San Martín 22 casos, Ancash 21 casos y Cusco, Piura y Ucayali 18 casos.</a:t>
          </a:r>
          <a:endParaRPr lang="es-PE" sz="16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10</xdr:col>
      <xdr:colOff>291597</xdr:colOff>
      <xdr:row>38</xdr:row>
      <xdr:rowOff>197185</xdr:rowOff>
    </xdr:from>
    <xdr:ext cx="1073150" cy="1185629"/>
    <xdr:pic>
      <xdr:nvPicPr>
        <xdr:cNvPr id="8" name="Imagen 7">
          <a:extLst>
            <a:ext uri="{FF2B5EF4-FFF2-40B4-BE49-F238E27FC236}">
              <a16:creationId xmlns:a16="http://schemas.microsoft.com/office/drawing/2014/main" id="{E1CF10B1-8189-49A3-BD62-5D206AA8221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colorTemperature colorTemp="11200"/>
                  </a14:imgEffect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7500" t="11798" r="4792" b="15730"/>
        <a:stretch/>
      </xdr:blipFill>
      <xdr:spPr>
        <a:xfrm>
          <a:off x="9054597" y="4311985"/>
          <a:ext cx="1073150" cy="1185629"/>
        </a:xfrm>
        <a:prstGeom prst="rect">
          <a:avLst/>
        </a:prstGeom>
        <a:noFill/>
      </xdr:spPr>
    </xdr:pic>
    <xdr:clientData/>
  </xdr:oneCellAnchor>
  <xdr:oneCellAnchor>
    <xdr:from>
      <xdr:col>15</xdr:col>
      <xdr:colOff>320424</xdr:colOff>
      <xdr:row>38</xdr:row>
      <xdr:rowOff>37180</xdr:rowOff>
    </xdr:from>
    <xdr:ext cx="835891" cy="1132069"/>
    <xdr:pic>
      <xdr:nvPicPr>
        <xdr:cNvPr id="9" name="Imagen 8">
          <a:extLst>
            <a:ext uri="{FF2B5EF4-FFF2-40B4-BE49-F238E27FC236}">
              <a16:creationId xmlns:a16="http://schemas.microsoft.com/office/drawing/2014/main" id="{C53BA800-1A75-4B6B-944F-91A15532ABC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17" t="11517" r="55208" b="15449"/>
        <a:stretch/>
      </xdr:blipFill>
      <xdr:spPr>
        <a:xfrm>
          <a:off x="13426824" y="4151980"/>
          <a:ext cx="835891" cy="1132069"/>
        </a:xfrm>
        <a:prstGeom prst="rect">
          <a:avLst/>
        </a:prstGeom>
      </xdr:spPr>
    </xdr:pic>
    <xdr:clientData/>
  </xdr:oneCellAnchor>
  <xdr:oneCellAnchor>
    <xdr:from>
      <xdr:col>0</xdr:col>
      <xdr:colOff>59532</xdr:colOff>
      <xdr:row>0</xdr:row>
      <xdr:rowOff>47625</xdr:rowOff>
    </xdr:from>
    <xdr:ext cx="3302000" cy="676275"/>
    <xdr:pic>
      <xdr:nvPicPr>
        <xdr:cNvPr id="10" name="Imagen 8">
          <a:extLst>
            <a:ext uri="{FF2B5EF4-FFF2-40B4-BE49-F238E27FC236}">
              <a16:creationId xmlns:a16="http://schemas.microsoft.com/office/drawing/2014/main" id="{5F5FF2F6-55D8-48E3-8B12-B3108F1FE2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2" y="47625"/>
          <a:ext cx="33020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14</xdr:col>
      <xdr:colOff>43030</xdr:colOff>
      <xdr:row>42</xdr:row>
      <xdr:rowOff>332541</xdr:rowOff>
    </xdr:from>
    <xdr:to>
      <xdr:col>15</xdr:col>
      <xdr:colOff>280737</xdr:colOff>
      <xdr:row>55</xdr:row>
      <xdr:rowOff>96541</xdr:rowOff>
    </xdr:to>
    <xdr:sp macro="" textlink="">
      <xdr:nvSpPr>
        <xdr:cNvPr id="11" name="1 CuadroTexto">
          <a:extLst>
            <a:ext uri="{FF2B5EF4-FFF2-40B4-BE49-F238E27FC236}">
              <a16:creationId xmlns:a16="http://schemas.microsoft.com/office/drawing/2014/main" id="{E34D6195-5EDA-4ABF-988F-2BDC896C65C8}"/>
            </a:ext>
          </a:extLst>
        </xdr:cNvPr>
        <xdr:cNvSpPr txBox="1"/>
      </xdr:nvSpPr>
      <xdr:spPr>
        <a:xfrm>
          <a:off x="12435055" y="6114216"/>
          <a:ext cx="952082" cy="33550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s-PE" sz="1600" b="1">
              <a:solidFill>
                <a:srgbClr val="305496"/>
              </a:solidFill>
            </a:rPr>
            <a:t>26,6</a:t>
          </a:r>
          <a:r>
            <a:rPr lang="es-PE" sz="1600" b="1" baseline="0">
              <a:solidFill>
                <a:srgbClr val="305496"/>
              </a:solidFill>
            </a:rPr>
            <a:t> </a:t>
          </a:r>
          <a:r>
            <a:rPr lang="es-PE" sz="1600" b="1">
              <a:solidFill>
                <a:srgbClr val="305496"/>
              </a:solidFill>
            </a:rPr>
            <a:t>%</a:t>
          </a:r>
        </a:p>
      </xdr:txBody>
    </xdr:sp>
    <xdr:clientData/>
  </xdr:twoCellAnchor>
  <xdr:twoCellAnchor>
    <xdr:from>
      <xdr:col>15</xdr:col>
      <xdr:colOff>711868</xdr:colOff>
      <xdr:row>57</xdr:row>
      <xdr:rowOff>300373</xdr:rowOff>
    </xdr:from>
    <xdr:to>
      <xdr:col>17</xdr:col>
      <xdr:colOff>26438</xdr:colOff>
      <xdr:row>57</xdr:row>
      <xdr:rowOff>635873</xdr:rowOff>
    </xdr:to>
    <xdr:sp macro="" textlink="">
      <xdr:nvSpPr>
        <xdr:cNvPr id="12" name="1 CuadroTexto">
          <a:extLst>
            <a:ext uri="{FF2B5EF4-FFF2-40B4-BE49-F238E27FC236}">
              <a16:creationId xmlns:a16="http://schemas.microsoft.com/office/drawing/2014/main" id="{7502BC43-DD8E-49A7-862D-DCDFDC84BB70}"/>
            </a:ext>
          </a:extLst>
        </xdr:cNvPr>
        <xdr:cNvSpPr txBox="1"/>
      </xdr:nvSpPr>
      <xdr:spPr>
        <a:xfrm>
          <a:off x="13818268" y="7034548"/>
          <a:ext cx="743320" cy="33550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s-PE" sz="1600" b="1">
              <a:solidFill>
                <a:srgbClr val="305496"/>
              </a:solidFill>
            </a:rPr>
            <a:t>73,4 %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0.31218</cdr:x>
      <cdr:y>0.08501</cdr:y>
    </cdr:from>
    <cdr:to>
      <cdr:x>0.4296</cdr:x>
      <cdr:y>0.16922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734052" y="337465"/>
          <a:ext cx="652212" cy="334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5,7 %</a:t>
          </a:r>
        </a:p>
      </cdr:txBody>
    </cdr:sp>
  </cdr:relSizeAnchor>
  <cdr:relSizeAnchor xmlns:cdr="http://schemas.openxmlformats.org/drawingml/2006/chartDrawing">
    <cdr:from>
      <cdr:x>0.82093</cdr:x>
      <cdr:y>0.33153</cdr:y>
    </cdr:from>
    <cdr:to>
      <cdr:x>0.97473</cdr:x>
      <cdr:y>0.4549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4559934" y="1316105"/>
          <a:ext cx="854275" cy="4897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67,6 %</a:t>
          </a:r>
        </a:p>
      </cdr:txBody>
    </cdr:sp>
  </cdr:relSizeAnchor>
  <cdr:relSizeAnchor xmlns:cdr="http://schemas.openxmlformats.org/drawingml/2006/chartDrawing">
    <cdr:from>
      <cdr:x>0.37224</cdr:x>
      <cdr:y>0.58592</cdr:y>
    </cdr:from>
    <cdr:to>
      <cdr:x>0.51444</cdr:x>
      <cdr:y>0.67434</cdr:y>
    </cdr:to>
    <cdr:sp macro="" textlink="">
      <cdr:nvSpPr>
        <cdr:cNvPr id="7" name="1 CuadroTexto"/>
        <cdr:cNvSpPr txBox="1"/>
      </cdr:nvSpPr>
      <cdr:spPr>
        <a:xfrm xmlns:a="http://schemas.openxmlformats.org/drawingml/2006/main">
          <a:off x="2067658" y="2326004"/>
          <a:ext cx="789844" cy="3510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11,5</a:t>
          </a:r>
          <a:r>
            <a:rPr lang="es-PE" sz="1600" b="1" baseline="0">
              <a:solidFill>
                <a:srgbClr val="305496"/>
              </a:solidFill>
            </a:rPr>
            <a:t> </a:t>
          </a:r>
          <a:r>
            <a:rPr lang="es-PE" sz="1600" b="1">
              <a:solidFill>
                <a:srgbClr val="305496"/>
              </a:solidFill>
            </a:rPr>
            <a:t>%</a:t>
          </a:r>
        </a:p>
      </cdr:txBody>
    </cdr:sp>
  </cdr:relSizeAnchor>
  <cdr:relSizeAnchor xmlns:cdr="http://schemas.openxmlformats.org/drawingml/2006/chartDrawing">
    <cdr:from>
      <cdr:x>0.40137</cdr:x>
      <cdr:y>0.83382</cdr:y>
    </cdr:from>
    <cdr:to>
      <cdr:x>0.5229</cdr:x>
      <cdr:y>0.94226</cdr:y>
    </cdr:to>
    <cdr:sp macro="" textlink="">
      <cdr:nvSpPr>
        <cdr:cNvPr id="8" name="1 CuadroTexto"/>
        <cdr:cNvSpPr txBox="1"/>
      </cdr:nvSpPr>
      <cdr:spPr>
        <a:xfrm xmlns:a="http://schemas.openxmlformats.org/drawingml/2006/main">
          <a:off x="2229456" y="3310128"/>
          <a:ext cx="675048" cy="4304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15,2</a:t>
          </a:r>
          <a:r>
            <a:rPr lang="es-PE" sz="1600" b="1" baseline="0">
              <a:solidFill>
                <a:srgbClr val="305496"/>
              </a:solidFill>
            </a:rPr>
            <a:t> </a:t>
          </a:r>
          <a:r>
            <a:rPr lang="es-PE" sz="1600" b="1">
              <a:solidFill>
                <a:srgbClr val="305496"/>
              </a:solidFill>
            </a:rPr>
            <a:t>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Users\mllanos\AppData\Local\Temp\Users\MLLANO~1.PNC\AppData\Local\Temp\CAI%20CARMEN%20DE%20LA%20LEGUA%202014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Users\mllanos\AppData\Local\Temp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Users\mllanos\AppData\Local\Temp\Users\MLLANO~1.PNC\AppData\Local\Temp\CAI%20BRE&#209;A%20Y%20OTR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Users\mllanos\AppData\Local\Temp\Users\mllanos\AppData\Local\Temp\NUEVO%20CONSOLIDADO%20LINEA%20100%20EN%20ACCION%202012-tablamaestr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Users\mllanos\AppData\Local\Temp\Users\ddiaz.PNCVFS\Downloads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AB313"/>
  <sheetViews>
    <sheetView tabSelected="1" view="pageBreakPreview" zoomScale="95" zoomScaleNormal="95" zoomScaleSheetLayoutView="95" workbookViewId="0">
      <selection activeCell="M2" sqref="M2"/>
    </sheetView>
  </sheetViews>
  <sheetFormatPr baseColWidth="10" defaultColWidth="11.42578125" defaultRowHeight="12.75" x14ac:dyDescent="0.2"/>
  <cols>
    <col min="1" max="1" width="15.7109375" style="1" customWidth="1"/>
    <col min="2" max="2" width="11.85546875" style="1" customWidth="1"/>
    <col min="3" max="3" width="13.7109375" style="1" customWidth="1"/>
    <col min="4" max="4" width="13.5703125" style="1" customWidth="1"/>
    <col min="5" max="5" width="12.42578125" style="1" customWidth="1"/>
    <col min="6" max="6" width="14.7109375" style="1" bestFit="1" customWidth="1"/>
    <col min="7" max="7" width="14.5703125" style="1" customWidth="1"/>
    <col min="8" max="8" width="12.85546875" style="1" customWidth="1"/>
    <col min="9" max="9" width="10.7109375" style="1" customWidth="1"/>
    <col min="10" max="10" width="11.28515625" style="1" customWidth="1"/>
    <col min="11" max="11" width="15.7109375" style="1" customWidth="1"/>
    <col min="12" max="12" width="12.140625" style="1" customWidth="1"/>
    <col min="13" max="13" width="13.42578125" style="1" customWidth="1"/>
    <col min="14" max="14" width="13.140625" style="1" customWidth="1"/>
    <col min="15" max="17" width="10.7109375" style="1" customWidth="1"/>
    <col min="18" max="16384" width="11.42578125" style="1"/>
  </cols>
  <sheetData>
    <row r="1" spans="1:17" ht="9" customHeight="1" x14ac:dyDescent="0.2"/>
    <row r="2" spans="1:17" ht="9" customHeight="1" x14ac:dyDescent="0.2"/>
    <row r="3" spans="1:17" ht="9.75" customHeight="1" x14ac:dyDescent="0.2"/>
    <row r="4" spans="1:17" ht="4.5" customHeight="1" x14ac:dyDescent="0.2"/>
    <row r="5" spans="1:17" ht="4.5" customHeight="1" x14ac:dyDescent="0.2"/>
    <row r="6" spans="1:17" ht="4.5" customHeight="1" x14ac:dyDescent="0.2"/>
    <row r="7" spans="1:17" ht="4.5" customHeight="1" x14ac:dyDescent="0.2"/>
    <row r="8" spans="1:17" s="5" customFormat="1" ht="17.25" customHeight="1" x14ac:dyDescent="0.25">
      <c r="A8" s="2" t="s">
        <v>0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4"/>
    </row>
    <row r="9" spans="1:17" ht="3" customHeight="1" x14ac:dyDescent="0.2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</row>
    <row r="10" spans="1:17" ht="3.75" customHeight="1" x14ac:dyDescent="0.2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9"/>
    </row>
    <row r="11" spans="1:17" ht="24.95" customHeight="1" x14ac:dyDescent="0.2">
      <c r="A11" s="193" t="s">
        <v>1</v>
      </c>
      <c r="B11" s="193"/>
      <c r="C11" s="193"/>
      <c r="D11" s="193"/>
      <c r="E11" s="193"/>
      <c r="F11" s="193"/>
      <c r="G11" s="193"/>
      <c r="H11" s="193"/>
      <c r="I11" s="193"/>
      <c r="J11" s="193"/>
      <c r="K11" s="193"/>
      <c r="L11" s="193"/>
      <c r="M11" s="193"/>
      <c r="N11" s="193"/>
      <c r="O11" s="193"/>
      <c r="P11" s="193"/>
      <c r="Q11" s="193"/>
    </row>
    <row r="12" spans="1:17" ht="24.95" customHeight="1" x14ac:dyDescent="0.2">
      <c r="A12" s="193" t="s">
        <v>2</v>
      </c>
      <c r="B12" s="193"/>
      <c r="C12" s="193"/>
      <c r="D12" s="193"/>
      <c r="E12" s="193"/>
      <c r="F12" s="193"/>
      <c r="G12" s="193"/>
      <c r="H12" s="193"/>
      <c r="I12" s="193"/>
      <c r="J12" s="193"/>
      <c r="K12" s="193"/>
      <c r="L12" s="193"/>
      <c r="M12" s="193"/>
      <c r="N12" s="193"/>
      <c r="O12" s="193"/>
      <c r="P12" s="193"/>
      <c r="Q12" s="193"/>
    </row>
    <row r="13" spans="1:17" ht="24.95" customHeight="1" x14ac:dyDescent="0.2">
      <c r="A13" s="194" t="s">
        <v>3</v>
      </c>
      <c r="B13" s="194"/>
      <c r="C13" s="194"/>
      <c r="D13" s="194"/>
      <c r="E13" s="194"/>
      <c r="F13" s="194"/>
      <c r="G13" s="194"/>
      <c r="H13" s="194"/>
      <c r="I13" s="194"/>
      <c r="J13" s="194"/>
      <c r="K13" s="194"/>
      <c r="L13" s="194"/>
      <c r="M13" s="194"/>
      <c r="N13" s="194"/>
      <c r="O13" s="194"/>
      <c r="P13" s="194"/>
      <c r="Q13" s="194"/>
    </row>
    <row r="14" spans="1:17" ht="18" x14ac:dyDescent="0.2">
      <c r="A14" s="195" t="s">
        <v>4</v>
      </c>
      <c r="B14" s="195"/>
      <c r="C14" s="195"/>
      <c r="D14" s="195"/>
      <c r="E14" s="195"/>
      <c r="F14" s="195"/>
      <c r="G14" s="195"/>
      <c r="H14" s="195"/>
      <c r="I14" s="195"/>
      <c r="J14" s="195"/>
      <c r="K14" s="195"/>
      <c r="L14" s="195"/>
      <c r="M14" s="195"/>
      <c r="N14" s="195"/>
      <c r="O14" s="195"/>
      <c r="P14" s="195"/>
      <c r="Q14" s="195"/>
    </row>
    <row r="15" spans="1:17" ht="3.75" customHeight="1" x14ac:dyDescent="0.2">
      <c r="A15" s="10"/>
      <c r="B15" s="11"/>
      <c r="C15" s="11"/>
      <c r="D15" s="11"/>
      <c r="E15" s="11"/>
      <c r="F15" s="11"/>
      <c r="G15" s="11"/>
      <c r="H15" s="11"/>
      <c r="I15" s="8"/>
      <c r="J15" s="8"/>
      <c r="K15" s="11"/>
      <c r="L15" s="11"/>
      <c r="M15" s="11"/>
      <c r="N15" s="11"/>
      <c r="O15" s="11"/>
      <c r="P15" s="11"/>
      <c r="Q15" s="9"/>
    </row>
    <row r="16" spans="1:17" ht="4.9000000000000004" customHeight="1" x14ac:dyDescent="0.2"/>
    <row r="17" spans="1:28" ht="22.15" customHeight="1" thickBot="1" x14ac:dyDescent="0.25">
      <c r="A17" s="12" t="s">
        <v>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</row>
    <row r="18" spans="1:28" ht="6.6" customHeight="1" x14ac:dyDescent="0.2"/>
    <row r="19" spans="1:28" ht="17.25" customHeight="1" thickBot="1" x14ac:dyDescent="0.3">
      <c r="A19" s="13" t="s">
        <v>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4"/>
    </row>
    <row r="20" spans="1:28" ht="2.25" customHeight="1" x14ac:dyDescent="0.2">
      <c r="A20" s="15"/>
    </row>
    <row r="21" spans="1:28" ht="4.9000000000000004" customHeight="1" x14ac:dyDescent="0.2"/>
    <row r="22" spans="1:28" ht="27" customHeight="1" x14ac:dyDescent="0.2">
      <c r="A22" s="16" t="s">
        <v>7</v>
      </c>
      <c r="B22" s="17" t="s">
        <v>8</v>
      </c>
      <c r="C22" s="17" t="s">
        <v>9</v>
      </c>
      <c r="D22" s="17" t="s">
        <v>10</v>
      </c>
      <c r="F22" s="18" t="s">
        <v>11</v>
      </c>
      <c r="G22" s="19" t="s">
        <v>12</v>
      </c>
      <c r="H22" s="17" t="s">
        <v>9</v>
      </c>
      <c r="I22" s="17" t="s">
        <v>10</v>
      </c>
      <c r="J22" s="17" t="s">
        <v>8</v>
      </c>
      <c r="W22" s="20"/>
    </row>
    <row r="23" spans="1:28" s="24" customFormat="1" ht="15" customHeight="1" x14ac:dyDescent="0.2">
      <c r="A23" s="21" t="s">
        <v>13</v>
      </c>
      <c r="B23" s="22">
        <f>C23+D23</f>
        <v>14491</v>
      </c>
      <c r="C23" s="23">
        <v>12575</v>
      </c>
      <c r="D23" s="23">
        <v>1916</v>
      </c>
      <c r="F23" s="25" t="s">
        <v>14</v>
      </c>
      <c r="G23" s="23">
        <v>240</v>
      </c>
      <c r="H23" s="23">
        <v>5649</v>
      </c>
      <c r="I23" s="23">
        <v>867</v>
      </c>
      <c r="J23" s="22">
        <f>I23+H23</f>
        <v>6516</v>
      </c>
      <c r="S23" s="1"/>
      <c r="T23" s="1"/>
      <c r="U23" s="1"/>
      <c r="V23" s="1"/>
      <c r="W23" s="20"/>
      <c r="X23" s="1"/>
      <c r="Y23" s="1"/>
      <c r="Z23" s="1"/>
      <c r="AA23" s="1"/>
      <c r="AB23" s="1"/>
    </row>
    <row r="24" spans="1:28" s="24" customFormat="1" ht="15" hidden="1" customHeight="1" x14ac:dyDescent="0.2">
      <c r="A24" s="26" t="s">
        <v>15</v>
      </c>
      <c r="B24" s="27">
        <f t="shared" ref="B24:B34" si="0">+C24+D24</f>
        <v>0</v>
      </c>
      <c r="C24" s="23"/>
      <c r="D24" s="23"/>
      <c r="S24" s="1"/>
      <c r="T24" s="1"/>
      <c r="U24" s="1"/>
      <c r="V24" s="1"/>
      <c r="W24" s="20"/>
      <c r="X24" s="1"/>
      <c r="Y24" s="1"/>
      <c r="Z24" s="1"/>
      <c r="AA24" s="1"/>
      <c r="AB24" s="1"/>
    </row>
    <row r="25" spans="1:28" s="24" customFormat="1" ht="15" hidden="1" customHeight="1" x14ac:dyDescent="0.2">
      <c r="A25" s="26" t="s">
        <v>16</v>
      </c>
      <c r="B25" s="27">
        <f t="shared" si="0"/>
        <v>0</v>
      </c>
      <c r="C25" s="23"/>
      <c r="D25" s="23"/>
      <c r="S25" s="1"/>
      <c r="T25" s="1"/>
      <c r="U25" s="1"/>
      <c r="V25" s="1"/>
      <c r="W25" s="20"/>
      <c r="X25" s="1"/>
      <c r="Y25" s="1"/>
      <c r="Z25" s="1"/>
      <c r="AA25" s="1"/>
      <c r="AB25" s="1"/>
    </row>
    <row r="26" spans="1:28" s="24" customFormat="1" ht="15" hidden="1" customHeight="1" x14ac:dyDescent="0.2">
      <c r="A26" s="26" t="s">
        <v>17</v>
      </c>
      <c r="B26" s="27">
        <f t="shared" si="0"/>
        <v>0</v>
      </c>
      <c r="C26" s="23"/>
      <c r="D26" s="23"/>
      <c r="S26" s="1"/>
      <c r="T26" s="1"/>
      <c r="U26" s="1"/>
      <c r="V26" s="1"/>
      <c r="W26" s="20"/>
      <c r="X26" s="1"/>
      <c r="Y26" s="1"/>
      <c r="Z26" s="1"/>
      <c r="AA26" s="1"/>
      <c r="AB26" s="1"/>
    </row>
    <row r="27" spans="1:28" s="24" customFormat="1" ht="15" hidden="1" customHeight="1" x14ac:dyDescent="0.2">
      <c r="A27" s="26" t="s">
        <v>18</v>
      </c>
      <c r="B27" s="27">
        <f t="shared" si="0"/>
        <v>0</v>
      </c>
      <c r="C27" s="23"/>
      <c r="D27" s="23"/>
      <c r="S27" s="1"/>
      <c r="T27" s="1"/>
      <c r="U27" s="1"/>
      <c r="V27" s="1"/>
      <c r="W27" s="20"/>
      <c r="X27" s="1"/>
      <c r="Y27" s="1"/>
      <c r="Z27" s="1"/>
      <c r="AA27" s="1"/>
      <c r="AB27" s="1"/>
    </row>
    <row r="28" spans="1:28" s="24" customFormat="1" ht="15" hidden="1" customHeight="1" x14ac:dyDescent="0.2">
      <c r="A28" s="26" t="s">
        <v>19</v>
      </c>
      <c r="B28" s="27">
        <f t="shared" si="0"/>
        <v>0</v>
      </c>
      <c r="C28" s="23"/>
      <c r="D28" s="23"/>
      <c r="S28" s="1"/>
      <c r="T28" s="1"/>
      <c r="U28" s="1"/>
      <c r="V28" s="1"/>
      <c r="W28" s="20"/>
      <c r="X28" s="1"/>
      <c r="Y28" s="1"/>
      <c r="Z28" s="1"/>
      <c r="AA28" s="1"/>
      <c r="AB28" s="1"/>
    </row>
    <row r="29" spans="1:28" s="24" customFormat="1" ht="15" hidden="1" customHeight="1" x14ac:dyDescent="0.2">
      <c r="A29" s="26" t="s">
        <v>20</v>
      </c>
      <c r="B29" s="27">
        <f t="shared" si="0"/>
        <v>0</v>
      </c>
      <c r="C29" s="23"/>
      <c r="D29" s="23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s="24" customFormat="1" ht="15" hidden="1" customHeight="1" x14ac:dyDescent="0.2">
      <c r="A30" s="26" t="s">
        <v>21</v>
      </c>
      <c r="B30" s="27">
        <f t="shared" si="0"/>
        <v>0</v>
      </c>
      <c r="C30" s="23"/>
      <c r="D30" s="23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s="24" customFormat="1" ht="15" hidden="1" customHeight="1" x14ac:dyDescent="0.2">
      <c r="A31" s="26" t="s">
        <v>22</v>
      </c>
      <c r="B31" s="27">
        <f t="shared" si="0"/>
        <v>0</v>
      </c>
      <c r="C31" s="23"/>
      <c r="D31" s="23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s="24" customFormat="1" ht="15" hidden="1" customHeight="1" x14ac:dyDescent="0.2">
      <c r="A32" s="26" t="s">
        <v>23</v>
      </c>
      <c r="B32" s="27">
        <f t="shared" si="0"/>
        <v>0</v>
      </c>
      <c r="C32" s="23"/>
      <c r="D32" s="23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s="24" customFormat="1" ht="15" hidden="1" customHeight="1" x14ac:dyDescent="0.2">
      <c r="A33" s="26" t="s">
        <v>24</v>
      </c>
      <c r="B33" s="27">
        <f t="shared" si="0"/>
        <v>0</v>
      </c>
      <c r="C33" s="23"/>
      <c r="D33" s="23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s="24" customFormat="1" ht="15" hidden="1" customHeight="1" x14ac:dyDescent="0.2">
      <c r="A34" s="28" t="s">
        <v>25</v>
      </c>
      <c r="B34" s="29">
        <f t="shared" si="0"/>
        <v>0</v>
      </c>
      <c r="C34" s="30"/>
      <c r="D34" s="30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s="24" customFormat="1" ht="15" customHeight="1" x14ac:dyDescent="0.2">
      <c r="A35" s="16" t="s">
        <v>8</v>
      </c>
      <c r="B35" s="31">
        <f>SUM(B23:B34)</f>
        <v>14491</v>
      </c>
      <c r="C35" s="31">
        <f>SUM(C23:C34)</f>
        <v>12575</v>
      </c>
      <c r="D35" s="31">
        <f>SUM(D23:D34)</f>
        <v>1916</v>
      </c>
      <c r="F35" s="32" t="s">
        <v>26</v>
      </c>
      <c r="G35" s="23">
        <v>5</v>
      </c>
      <c r="H35" s="23">
        <v>583</v>
      </c>
      <c r="I35" s="23">
        <v>98</v>
      </c>
      <c r="J35" s="22">
        <f>I35+H35</f>
        <v>681</v>
      </c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5" customHeight="1" thickBot="1" x14ac:dyDescent="0.25">
      <c r="A36" s="33" t="s">
        <v>27</v>
      </c>
      <c r="B36" s="34">
        <f>B35/$B35</f>
        <v>1</v>
      </c>
      <c r="C36" s="34">
        <f>C35/$B35</f>
        <v>0.86778000138016698</v>
      </c>
      <c r="D36" s="34">
        <f>D35/$B35</f>
        <v>0.132219998619833</v>
      </c>
      <c r="F36" s="32" t="s">
        <v>28</v>
      </c>
      <c r="G36" s="23">
        <v>100</v>
      </c>
      <c r="H36" s="23">
        <v>6309</v>
      </c>
      <c r="I36" s="23">
        <v>939</v>
      </c>
      <c r="J36" s="22">
        <f>I36+H36</f>
        <v>7248</v>
      </c>
    </row>
    <row r="37" spans="1:28" ht="15" customHeight="1" x14ac:dyDescent="0.2">
      <c r="A37" s="35"/>
      <c r="B37" s="36"/>
      <c r="C37" s="36"/>
      <c r="D37" s="36"/>
      <c r="E37" s="37"/>
      <c r="F37" s="38" t="s">
        <v>29</v>
      </c>
      <c r="G37" s="30">
        <v>1</v>
      </c>
      <c r="H37" s="30">
        <v>34</v>
      </c>
      <c r="I37" s="30">
        <v>12</v>
      </c>
      <c r="J37" s="29">
        <f>I37+H37</f>
        <v>46</v>
      </c>
      <c r="K37" s="37"/>
    </row>
    <row r="38" spans="1:28" ht="15" customHeight="1" x14ac:dyDescent="0.2">
      <c r="A38" s="35"/>
      <c r="B38" s="36"/>
      <c r="C38" s="36"/>
      <c r="D38" s="36"/>
      <c r="E38" s="37"/>
      <c r="F38" s="16" t="s">
        <v>8</v>
      </c>
      <c r="G38" s="31">
        <f>SUM(G23:G37)</f>
        <v>346</v>
      </c>
      <c r="H38" s="31">
        <f>SUM(H23:H37)</f>
        <v>12575</v>
      </c>
      <c r="I38" s="31">
        <f>SUM(I23:I37)</f>
        <v>1916</v>
      </c>
      <c r="J38" s="31">
        <f>SUM(J23:J37)</f>
        <v>14491</v>
      </c>
      <c r="K38" s="37"/>
    </row>
    <row r="39" spans="1:28" ht="94.5" customHeight="1" x14ac:dyDescent="0.2">
      <c r="A39" s="35"/>
      <c r="B39" s="36"/>
      <c r="C39" s="36"/>
      <c r="D39" s="36"/>
      <c r="E39" s="37"/>
      <c r="K39" s="37"/>
    </row>
    <row r="40" spans="1:28" s="37" customFormat="1" x14ac:dyDescent="0.2"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s="39" customFormat="1" ht="17.25" customHeight="1" thickBot="1" x14ac:dyDescent="0.3">
      <c r="A41" s="13" t="s">
        <v>30</v>
      </c>
      <c r="B41" s="14"/>
      <c r="C41" s="14"/>
      <c r="D41" s="14"/>
      <c r="E41" s="14"/>
      <c r="F41" s="14"/>
      <c r="G41" s="13"/>
      <c r="H41" s="14"/>
      <c r="I41" s="13" t="s">
        <v>31</v>
      </c>
      <c r="J41" s="14"/>
      <c r="K41" s="14"/>
      <c r="L41" s="14"/>
      <c r="M41" s="14"/>
      <c r="N41" s="14"/>
      <c r="O41" s="14"/>
      <c r="P41" s="14"/>
      <c r="Q41" s="14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6.75" customHeight="1" x14ac:dyDescent="0.25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</row>
    <row r="43" spans="1:28" ht="30" customHeight="1" x14ac:dyDescent="0.2">
      <c r="A43" s="16" t="s">
        <v>7</v>
      </c>
      <c r="B43" s="17" t="s">
        <v>8</v>
      </c>
      <c r="C43" s="41" t="s">
        <v>32</v>
      </c>
      <c r="D43" s="41" t="s">
        <v>33</v>
      </c>
      <c r="E43" s="41" t="s">
        <v>34</v>
      </c>
      <c r="F43" s="41" t="s">
        <v>35</v>
      </c>
      <c r="G43" s="41" t="s">
        <v>36</v>
      </c>
      <c r="H43" s="42"/>
      <c r="I43" s="196" t="s">
        <v>37</v>
      </c>
      <c r="J43" s="196"/>
      <c r="K43" s="17" t="s">
        <v>38</v>
      </c>
      <c r="L43" s="17" t="s">
        <v>27</v>
      </c>
      <c r="M43" s="43"/>
    </row>
    <row r="44" spans="1:28" s="24" customFormat="1" ht="15" customHeight="1" x14ac:dyDescent="0.25">
      <c r="A44" s="21" t="s">
        <v>13</v>
      </c>
      <c r="B44" s="22">
        <f t="shared" ref="B44:B55" si="1">C44+D44+E44+F44+G44</f>
        <v>14491</v>
      </c>
      <c r="C44" s="23">
        <v>11563</v>
      </c>
      <c r="D44" s="23">
        <v>1097</v>
      </c>
      <c r="E44" s="23">
        <v>1359</v>
      </c>
      <c r="F44" s="23">
        <v>440</v>
      </c>
      <c r="G44" s="23">
        <v>32</v>
      </c>
      <c r="H44" s="44"/>
      <c r="I44" s="21" t="s">
        <v>39</v>
      </c>
      <c r="J44" s="21"/>
      <c r="K44" s="22">
        <v>10630</v>
      </c>
      <c r="L44" s="45">
        <f>K44/K57</f>
        <v>0.73355876061003378</v>
      </c>
      <c r="M44" s="43"/>
    </row>
    <row r="45" spans="1:28" s="24" customFormat="1" ht="15" hidden="1" customHeight="1" x14ac:dyDescent="0.25">
      <c r="A45" s="26" t="s">
        <v>15</v>
      </c>
      <c r="B45" s="22">
        <f t="shared" si="1"/>
        <v>0</v>
      </c>
      <c r="C45" s="23"/>
      <c r="D45" s="23"/>
      <c r="E45" s="23"/>
      <c r="F45" s="23"/>
      <c r="G45" s="23"/>
      <c r="H45" s="46"/>
      <c r="M45" s="43"/>
    </row>
    <row r="46" spans="1:28" s="24" customFormat="1" ht="15" hidden="1" customHeight="1" x14ac:dyDescent="0.25">
      <c r="A46" s="26" t="s">
        <v>16</v>
      </c>
      <c r="B46" s="22">
        <f t="shared" si="1"/>
        <v>0</v>
      </c>
      <c r="C46" s="23"/>
      <c r="D46" s="23"/>
      <c r="E46" s="23"/>
      <c r="F46" s="23"/>
      <c r="G46" s="23"/>
      <c r="H46" s="46"/>
      <c r="M46" s="43"/>
    </row>
    <row r="47" spans="1:28" s="24" customFormat="1" ht="15" hidden="1" customHeight="1" x14ac:dyDescent="0.25">
      <c r="A47" s="26" t="s">
        <v>17</v>
      </c>
      <c r="B47" s="22">
        <f t="shared" si="1"/>
        <v>0</v>
      </c>
      <c r="C47" s="23"/>
      <c r="D47" s="23"/>
      <c r="E47" s="23"/>
      <c r="F47" s="23"/>
      <c r="G47" s="23"/>
      <c r="H47" s="46"/>
      <c r="M47" s="43"/>
    </row>
    <row r="48" spans="1:28" s="24" customFormat="1" ht="15" hidden="1" customHeight="1" x14ac:dyDescent="0.25">
      <c r="A48" s="26" t="s">
        <v>18</v>
      </c>
      <c r="B48" s="22">
        <f t="shared" si="1"/>
        <v>0</v>
      </c>
      <c r="C48" s="23"/>
      <c r="D48" s="23"/>
      <c r="E48" s="23"/>
      <c r="F48" s="23"/>
      <c r="G48" s="23"/>
      <c r="H48" s="46"/>
      <c r="M48" s="43"/>
      <c r="N48" s="47"/>
      <c r="O48" s="48"/>
    </row>
    <row r="49" spans="1:17" s="24" customFormat="1" ht="15" hidden="1" customHeight="1" x14ac:dyDescent="0.25">
      <c r="A49" s="26" t="s">
        <v>19</v>
      </c>
      <c r="B49" s="22">
        <f t="shared" si="1"/>
        <v>0</v>
      </c>
      <c r="C49" s="23"/>
      <c r="D49" s="23"/>
      <c r="E49" s="23"/>
      <c r="F49" s="23"/>
      <c r="G49" s="23"/>
      <c r="H49" s="46"/>
      <c r="M49" s="43"/>
      <c r="N49" s="47"/>
      <c r="O49" s="48"/>
    </row>
    <row r="50" spans="1:17" s="24" customFormat="1" ht="15" hidden="1" customHeight="1" x14ac:dyDescent="0.25">
      <c r="A50" s="26" t="s">
        <v>20</v>
      </c>
      <c r="B50" s="22">
        <f t="shared" si="1"/>
        <v>0</v>
      </c>
      <c r="C50" s="23"/>
      <c r="D50" s="23"/>
      <c r="E50" s="23"/>
      <c r="F50" s="23"/>
      <c r="G50" s="23"/>
      <c r="H50" s="46"/>
      <c r="M50" s="43"/>
      <c r="N50" s="47"/>
      <c r="O50" s="48"/>
    </row>
    <row r="51" spans="1:17" s="24" customFormat="1" ht="15" hidden="1" customHeight="1" x14ac:dyDescent="0.25">
      <c r="A51" s="26" t="s">
        <v>21</v>
      </c>
      <c r="B51" s="22">
        <f t="shared" si="1"/>
        <v>0</v>
      </c>
      <c r="C51" s="23"/>
      <c r="D51" s="23"/>
      <c r="E51" s="23"/>
      <c r="F51" s="23"/>
      <c r="G51" s="23"/>
      <c r="H51" s="46"/>
      <c r="M51" s="43"/>
      <c r="N51" s="47"/>
      <c r="O51" s="48"/>
    </row>
    <row r="52" spans="1:17" s="24" customFormat="1" ht="15" hidden="1" customHeight="1" x14ac:dyDescent="0.25">
      <c r="A52" s="26" t="s">
        <v>22</v>
      </c>
      <c r="B52" s="22">
        <f t="shared" si="1"/>
        <v>0</v>
      </c>
      <c r="C52" s="23"/>
      <c r="D52" s="23"/>
      <c r="E52" s="23"/>
      <c r="F52" s="23"/>
      <c r="G52" s="23"/>
      <c r="H52" s="46"/>
      <c r="M52" s="43"/>
      <c r="N52" s="47"/>
      <c r="O52" s="48"/>
    </row>
    <row r="53" spans="1:17" s="24" customFormat="1" ht="15" hidden="1" customHeight="1" x14ac:dyDescent="0.25">
      <c r="A53" s="26" t="s">
        <v>23</v>
      </c>
      <c r="B53" s="22">
        <f t="shared" si="1"/>
        <v>0</v>
      </c>
      <c r="C53" s="23"/>
      <c r="D53" s="23"/>
      <c r="E53" s="23"/>
      <c r="F53" s="23"/>
      <c r="G53" s="23"/>
      <c r="H53" s="46"/>
      <c r="M53" s="43"/>
      <c r="N53" s="47"/>
      <c r="O53" s="48"/>
    </row>
    <row r="54" spans="1:17" s="24" customFormat="1" ht="15" hidden="1" customHeight="1" x14ac:dyDescent="0.25">
      <c r="A54" s="26" t="s">
        <v>24</v>
      </c>
      <c r="B54" s="22">
        <f t="shared" si="1"/>
        <v>0</v>
      </c>
      <c r="C54" s="23"/>
      <c r="D54" s="23"/>
      <c r="E54" s="23"/>
      <c r="F54" s="23"/>
      <c r="G54" s="23"/>
      <c r="H54" s="46"/>
      <c r="M54" s="43"/>
      <c r="N54" s="47"/>
      <c r="O54" s="48"/>
    </row>
    <row r="55" spans="1:17" s="24" customFormat="1" ht="15" hidden="1" customHeight="1" x14ac:dyDescent="0.25">
      <c r="A55" s="28" t="s">
        <v>25</v>
      </c>
      <c r="B55" s="29">
        <f t="shared" si="1"/>
        <v>0</v>
      </c>
      <c r="C55" s="30"/>
      <c r="D55" s="30"/>
      <c r="E55" s="30"/>
      <c r="F55" s="30"/>
      <c r="G55" s="30"/>
      <c r="H55" s="46"/>
      <c r="M55" s="43"/>
      <c r="N55" s="47"/>
      <c r="O55" s="48"/>
    </row>
    <row r="56" spans="1:17" s="24" customFormat="1" ht="15" customHeight="1" x14ac:dyDescent="0.25">
      <c r="A56" s="16" t="s">
        <v>8</v>
      </c>
      <c r="B56" s="31">
        <f t="shared" ref="B56:G56" si="2">SUM(B44:B55)</f>
        <v>14491</v>
      </c>
      <c r="C56" s="31">
        <f t="shared" si="2"/>
        <v>11563</v>
      </c>
      <c r="D56" s="31">
        <f t="shared" si="2"/>
        <v>1097</v>
      </c>
      <c r="E56" s="31">
        <f t="shared" si="2"/>
        <v>1359</v>
      </c>
      <c r="F56" s="31">
        <f t="shared" si="2"/>
        <v>440</v>
      </c>
      <c r="G56" s="31">
        <f t="shared" si="2"/>
        <v>32</v>
      </c>
      <c r="H56" s="44"/>
      <c r="I56" s="28" t="s">
        <v>40</v>
      </c>
      <c r="J56" s="28"/>
      <c r="K56" s="49">
        <v>3861</v>
      </c>
      <c r="L56" s="50">
        <f>K56/K57</f>
        <v>0.26644123938996617</v>
      </c>
      <c r="M56" s="51"/>
      <c r="N56" s="52"/>
      <c r="O56" s="52"/>
    </row>
    <row r="57" spans="1:17" ht="15" customHeight="1" thickBot="1" x14ac:dyDescent="0.25">
      <c r="A57" s="53" t="s">
        <v>27</v>
      </c>
      <c r="B57" s="54">
        <f t="shared" ref="B57:G57" si="3">B56/$B56</f>
        <v>1</v>
      </c>
      <c r="C57" s="54">
        <f t="shared" si="3"/>
        <v>0.79794355116969151</v>
      </c>
      <c r="D57" s="54">
        <f t="shared" si="3"/>
        <v>7.570215996135532E-2</v>
      </c>
      <c r="E57" s="54">
        <f t="shared" si="3"/>
        <v>9.3782347664067359E-2</v>
      </c>
      <c r="F57" s="54">
        <f t="shared" si="3"/>
        <v>3.0363674004554551E-2</v>
      </c>
      <c r="G57" s="54">
        <f t="shared" si="3"/>
        <v>2.2082672003312402E-3</v>
      </c>
      <c r="H57" s="44"/>
      <c r="I57" s="16" t="s">
        <v>8</v>
      </c>
      <c r="J57" s="16"/>
      <c r="K57" s="31">
        <f>K44+K56</f>
        <v>14491</v>
      </c>
      <c r="L57" s="55">
        <f>L44+L56</f>
        <v>1</v>
      </c>
      <c r="P57" s="52"/>
    </row>
    <row r="58" spans="1:17" ht="123.75" customHeight="1" x14ac:dyDescent="0.2">
      <c r="A58" s="51"/>
      <c r="B58" s="56"/>
      <c r="C58" s="56"/>
      <c r="D58" s="56"/>
      <c r="E58" s="56"/>
      <c r="G58" s="57"/>
      <c r="H58" s="57"/>
      <c r="P58" s="52"/>
    </row>
    <row r="59" spans="1:17" ht="15" x14ac:dyDescent="0.2">
      <c r="A59" s="51"/>
      <c r="B59" s="56"/>
      <c r="C59" s="56"/>
      <c r="D59" s="56"/>
      <c r="E59" s="56"/>
      <c r="G59" s="57"/>
      <c r="H59" s="57"/>
      <c r="P59" s="52"/>
    </row>
    <row r="60" spans="1:17" ht="16.5" thickBot="1" x14ac:dyDescent="0.3">
      <c r="A60" s="190" t="s">
        <v>41</v>
      </c>
      <c r="B60" s="190"/>
      <c r="C60" s="190"/>
      <c r="D60" s="190"/>
      <c r="E60" s="190"/>
      <c r="F60" s="190"/>
      <c r="G60" s="190"/>
      <c r="H60" s="190"/>
      <c r="I60" s="190"/>
      <c r="J60" s="190"/>
      <c r="K60" s="190"/>
      <c r="L60" s="190"/>
      <c r="M60" s="190"/>
      <c r="N60" s="190"/>
      <c r="O60" s="190"/>
      <c r="P60" s="190"/>
      <c r="Q60" s="14"/>
    </row>
    <row r="61" spans="1:17" ht="4.5" customHeight="1" x14ac:dyDescent="0.2"/>
    <row r="62" spans="1:17" ht="3" customHeight="1" x14ac:dyDescent="0.2">
      <c r="L62" s="58"/>
    </row>
    <row r="63" spans="1:17" ht="31.5" customHeight="1" x14ac:dyDescent="0.2">
      <c r="A63" s="59" t="s">
        <v>42</v>
      </c>
      <c r="B63" s="17" t="s">
        <v>8</v>
      </c>
      <c r="C63" s="19" t="s">
        <v>43</v>
      </c>
      <c r="D63" s="19" t="s">
        <v>44</v>
      </c>
      <c r="E63" s="19" t="s">
        <v>45</v>
      </c>
      <c r="F63" s="19" t="s">
        <v>46</v>
      </c>
      <c r="G63" s="19" t="s">
        <v>47</v>
      </c>
      <c r="H63" s="19" t="s">
        <v>48</v>
      </c>
      <c r="I63" s="19" t="s">
        <v>49</v>
      </c>
      <c r="J63" s="19" t="s">
        <v>50</v>
      </c>
      <c r="M63" s="60" t="s">
        <v>51</v>
      </c>
      <c r="N63" s="61">
        <f>C76+D76</f>
        <v>2203</v>
      </c>
      <c r="O63" s="62">
        <f>N63/N$78</f>
        <v>0.56969226790793892</v>
      </c>
      <c r="P63" s="58"/>
    </row>
    <row r="64" spans="1:17" s="24" customFormat="1" ht="15" customHeight="1" x14ac:dyDescent="0.25">
      <c r="A64" s="21" t="s">
        <v>13</v>
      </c>
      <c r="B64" s="22">
        <f t="shared" ref="B64:B75" si="4">SUM(C64:J64)</f>
        <v>14491</v>
      </c>
      <c r="C64" s="23">
        <v>696</v>
      </c>
      <c r="D64" s="23">
        <v>1507</v>
      </c>
      <c r="E64" s="23">
        <v>1664</v>
      </c>
      <c r="F64" s="23">
        <v>2266</v>
      </c>
      <c r="G64" s="23">
        <v>3345</v>
      </c>
      <c r="H64" s="23">
        <v>2639</v>
      </c>
      <c r="I64" s="23">
        <v>1545</v>
      </c>
      <c r="J64" s="23">
        <v>829</v>
      </c>
      <c r="M64" s="60" t="s">
        <v>52</v>
      </c>
      <c r="N64" s="61">
        <f>E76</f>
        <v>1664</v>
      </c>
      <c r="O64" s="62">
        <f>N64/N$78</f>
        <v>0.43030773209206102</v>
      </c>
      <c r="P64" s="63"/>
    </row>
    <row r="65" spans="1:17" s="24" customFormat="1" ht="15" hidden="1" customHeight="1" x14ac:dyDescent="0.25">
      <c r="A65" s="26" t="s">
        <v>15</v>
      </c>
      <c r="B65" s="27">
        <f t="shared" si="4"/>
        <v>0</v>
      </c>
      <c r="C65" s="23"/>
      <c r="D65" s="23"/>
      <c r="E65" s="23"/>
      <c r="F65" s="23"/>
      <c r="G65" s="23"/>
      <c r="H65" s="23"/>
      <c r="I65" s="23"/>
      <c r="J65" s="23"/>
      <c r="P65" s="63"/>
    </row>
    <row r="66" spans="1:17" s="24" customFormat="1" ht="15" hidden="1" customHeight="1" x14ac:dyDescent="0.25">
      <c r="A66" s="26" t="s">
        <v>16</v>
      </c>
      <c r="B66" s="27">
        <f t="shared" si="4"/>
        <v>0</v>
      </c>
      <c r="C66" s="23"/>
      <c r="D66" s="23"/>
      <c r="E66" s="23"/>
      <c r="F66" s="23"/>
      <c r="G66" s="23"/>
      <c r="H66" s="23"/>
      <c r="I66" s="23"/>
      <c r="J66" s="23"/>
      <c r="P66" s="63"/>
    </row>
    <row r="67" spans="1:17" s="24" customFormat="1" ht="15" hidden="1" customHeight="1" x14ac:dyDescent="0.25">
      <c r="A67" s="26" t="s">
        <v>17</v>
      </c>
      <c r="B67" s="27">
        <f t="shared" si="4"/>
        <v>0</v>
      </c>
      <c r="C67" s="23"/>
      <c r="D67" s="23"/>
      <c r="E67" s="23"/>
      <c r="F67" s="23"/>
      <c r="G67" s="23"/>
      <c r="H67" s="23"/>
      <c r="I67" s="23"/>
      <c r="J67" s="23"/>
      <c r="M67" s="64"/>
      <c r="N67" s="64"/>
      <c r="O67" s="64"/>
      <c r="P67" s="63"/>
    </row>
    <row r="68" spans="1:17" s="24" customFormat="1" ht="15" hidden="1" customHeight="1" x14ac:dyDescent="0.25">
      <c r="A68" s="26" t="s">
        <v>18</v>
      </c>
      <c r="B68" s="27">
        <f t="shared" si="4"/>
        <v>0</v>
      </c>
      <c r="C68" s="23"/>
      <c r="D68" s="23"/>
      <c r="E68" s="23"/>
      <c r="F68" s="23"/>
      <c r="G68" s="23"/>
      <c r="H68" s="23"/>
      <c r="I68" s="23"/>
      <c r="J68" s="23"/>
      <c r="K68" s="65"/>
      <c r="L68" s="65"/>
      <c r="M68" s="64"/>
      <c r="N68" s="64"/>
      <c r="O68" s="64"/>
      <c r="P68" s="63"/>
    </row>
    <row r="69" spans="1:17" s="24" customFormat="1" ht="15" hidden="1" customHeight="1" x14ac:dyDescent="0.25">
      <c r="A69" s="26" t="s">
        <v>19</v>
      </c>
      <c r="B69" s="27">
        <f t="shared" si="4"/>
        <v>0</v>
      </c>
      <c r="C69" s="23"/>
      <c r="D69" s="23"/>
      <c r="E69" s="23"/>
      <c r="F69" s="23"/>
      <c r="G69" s="23"/>
      <c r="H69" s="23"/>
      <c r="I69" s="23"/>
      <c r="J69" s="23"/>
      <c r="K69" s="65"/>
      <c r="L69" s="65"/>
      <c r="M69" s="60"/>
      <c r="N69" s="64"/>
      <c r="O69" s="61"/>
      <c r="P69" s="66"/>
    </row>
    <row r="70" spans="1:17" s="24" customFormat="1" ht="15" hidden="1" customHeight="1" x14ac:dyDescent="0.25">
      <c r="A70" s="26" t="s">
        <v>20</v>
      </c>
      <c r="B70" s="27">
        <f t="shared" si="4"/>
        <v>0</v>
      </c>
      <c r="C70" s="23"/>
      <c r="D70" s="23"/>
      <c r="E70" s="23"/>
      <c r="F70" s="23"/>
      <c r="G70" s="23"/>
      <c r="H70" s="23"/>
      <c r="I70" s="23"/>
      <c r="J70" s="23"/>
      <c r="K70" s="65"/>
      <c r="L70" s="65"/>
      <c r="M70" s="60"/>
      <c r="N70" s="64"/>
      <c r="O70" s="61"/>
      <c r="P70" s="66"/>
    </row>
    <row r="71" spans="1:17" s="24" customFormat="1" ht="15" hidden="1" customHeight="1" x14ac:dyDescent="0.25">
      <c r="A71" s="26" t="s">
        <v>21</v>
      </c>
      <c r="B71" s="27">
        <f t="shared" si="4"/>
        <v>0</v>
      </c>
      <c r="C71" s="23"/>
      <c r="D71" s="23"/>
      <c r="E71" s="23"/>
      <c r="F71" s="23"/>
      <c r="G71" s="23"/>
      <c r="H71" s="23"/>
      <c r="I71" s="23"/>
      <c r="J71" s="23"/>
      <c r="K71" s="65"/>
      <c r="L71" s="65"/>
      <c r="M71" s="60"/>
      <c r="N71" s="64"/>
      <c r="O71" s="61"/>
      <c r="P71" s="66"/>
    </row>
    <row r="72" spans="1:17" s="24" customFormat="1" ht="15" hidden="1" customHeight="1" x14ac:dyDescent="0.25">
      <c r="A72" s="26" t="s">
        <v>22</v>
      </c>
      <c r="B72" s="27">
        <f t="shared" si="4"/>
        <v>0</v>
      </c>
      <c r="C72" s="23"/>
      <c r="D72" s="23"/>
      <c r="E72" s="23"/>
      <c r="F72" s="23"/>
      <c r="G72" s="23"/>
      <c r="H72" s="23"/>
      <c r="I72" s="23"/>
      <c r="J72" s="23"/>
      <c r="M72" s="60"/>
      <c r="N72" s="64"/>
      <c r="O72" s="61"/>
      <c r="P72" s="66"/>
    </row>
    <row r="73" spans="1:17" s="24" customFormat="1" ht="15" hidden="1" customHeight="1" x14ac:dyDescent="0.25">
      <c r="A73" s="26" t="s">
        <v>23</v>
      </c>
      <c r="B73" s="27">
        <f t="shared" si="4"/>
        <v>0</v>
      </c>
      <c r="C73" s="23"/>
      <c r="D73" s="23"/>
      <c r="E73" s="23"/>
      <c r="F73" s="23"/>
      <c r="G73" s="23"/>
      <c r="H73" s="23"/>
      <c r="I73" s="23"/>
      <c r="J73" s="23"/>
      <c r="M73" s="60"/>
      <c r="N73" s="64"/>
      <c r="O73" s="61"/>
      <c r="P73" s="66"/>
    </row>
    <row r="74" spans="1:17" s="24" customFormat="1" ht="15" hidden="1" customHeight="1" x14ac:dyDescent="0.25">
      <c r="A74" s="26" t="s">
        <v>24</v>
      </c>
      <c r="B74" s="27">
        <f t="shared" si="4"/>
        <v>0</v>
      </c>
      <c r="C74" s="23"/>
      <c r="D74" s="23"/>
      <c r="E74" s="23"/>
      <c r="F74" s="23"/>
      <c r="G74" s="23"/>
      <c r="H74" s="23"/>
      <c r="I74" s="23"/>
      <c r="J74" s="23"/>
      <c r="M74" s="60"/>
      <c r="N74" s="64"/>
      <c r="O74" s="61"/>
      <c r="P74" s="66"/>
    </row>
    <row r="75" spans="1:17" s="24" customFormat="1" ht="15" hidden="1" customHeight="1" x14ac:dyDescent="0.25">
      <c r="A75" s="28" t="s">
        <v>25</v>
      </c>
      <c r="B75" s="29">
        <f t="shared" si="4"/>
        <v>0</v>
      </c>
      <c r="C75" s="30"/>
      <c r="D75" s="30"/>
      <c r="E75" s="30"/>
      <c r="F75" s="30"/>
      <c r="G75" s="30"/>
      <c r="H75" s="30"/>
      <c r="I75" s="30"/>
      <c r="J75" s="30"/>
      <c r="M75" s="60"/>
      <c r="N75" s="64"/>
      <c r="O75" s="61"/>
      <c r="P75" s="66"/>
    </row>
    <row r="76" spans="1:17" s="24" customFormat="1" ht="15" customHeight="1" x14ac:dyDescent="0.25">
      <c r="A76" s="16" t="s">
        <v>8</v>
      </c>
      <c r="B76" s="31">
        <f t="shared" ref="B76:J76" si="5">SUM(B64:B75)</f>
        <v>14491</v>
      </c>
      <c r="C76" s="31">
        <f t="shared" si="5"/>
        <v>696</v>
      </c>
      <c r="D76" s="31">
        <f t="shared" si="5"/>
        <v>1507</v>
      </c>
      <c r="E76" s="31">
        <f t="shared" si="5"/>
        <v>1664</v>
      </c>
      <c r="F76" s="31">
        <f t="shared" si="5"/>
        <v>2266</v>
      </c>
      <c r="G76" s="31">
        <f t="shared" si="5"/>
        <v>3345</v>
      </c>
      <c r="H76" s="31">
        <f t="shared" si="5"/>
        <v>2639</v>
      </c>
      <c r="I76" s="31">
        <f t="shared" si="5"/>
        <v>1545</v>
      </c>
      <c r="J76" s="31">
        <f t="shared" si="5"/>
        <v>829</v>
      </c>
      <c r="M76" s="60" t="s">
        <v>53</v>
      </c>
      <c r="N76" s="61">
        <f>F76+G76+H76+I76</f>
        <v>9795</v>
      </c>
      <c r="O76" s="62">
        <f>N76/N$78</f>
        <v>2.5329712955779673</v>
      </c>
      <c r="P76" s="64"/>
    </row>
    <row r="77" spans="1:17" s="24" customFormat="1" ht="15" customHeight="1" thickBot="1" x14ac:dyDescent="0.3">
      <c r="A77" s="33" t="s">
        <v>27</v>
      </c>
      <c r="B77" s="34">
        <f t="shared" ref="B77:J77" si="6">B76/$B76</f>
        <v>1</v>
      </c>
      <c r="C77" s="34">
        <f t="shared" si="6"/>
        <v>4.8029811607204473E-2</v>
      </c>
      <c r="D77" s="34">
        <f t="shared" si="6"/>
        <v>0.10399558346559934</v>
      </c>
      <c r="E77" s="34">
        <f t="shared" si="6"/>
        <v>0.11482989441722448</v>
      </c>
      <c r="F77" s="34">
        <f t="shared" si="6"/>
        <v>0.15637292112345594</v>
      </c>
      <c r="G77" s="34">
        <f t="shared" si="6"/>
        <v>0.23083293078462494</v>
      </c>
      <c r="H77" s="34">
        <f t="shared" si="6"/>
        <v>0.18211303567731696</v>
      </c>
      <c r="I77" s="34">
        <f t="shared" si="6"/>
        <v>0.10661790076599269</v>
      </c>
      <c r="J77" s="34">
        <f t="shared" si="6"/>
        <v>5.7207922158581191E-2</v>
      </c>
      <c r="M77" s="60" t="s">
        <v>54</v>
      </c>
      <c r="N77" s="61">
        <f>J76</f>
        <v>829</v>
      </c>
      <c r="O77" s="62">
        <f>N77/N$78</f>
        <v>0.2143780708559607</v>
      </c>
      <c r="P77" s="64"/>
    </row>
    <row r="78" spans="1:17" x14ac:dyDescent="0.2">
      <c r="A78" s="67" t="s">
        <v>55</v>
      </c>
      <c r="B78" s="68"/>
      <c r="F78" s="68"/>
      <c r="G78" s="68"/>
      <c r="H78" s="68"/>
      <c r="I78" s="68"/>
      <c r="L78" s="69"/>
      <c r="M78" s="64" t="s">
        <v>8</v>
      </c>
      <c r="N78" s="61">
        <f>SUM(N62:N75)</f>
        <v>3867</v>
      </c>
      <c r="O78" s="66">
        <f>N78/N$78</f>
        <v>1</v>
      </c>
      <c r="P78" s="69"/>
      <c r="Q78" s="70"/>
    </row>
    <row r="79" spans="1:17" ht="153.75" customHeight="1" x14ac:dyDescent="0.2">
      <c r="A79" s="67"/>
      <c r="B79" s="68"/>
      <c r="F79" s="68"/>
      <c r="G79" s="68"/>
      <c r="H79" s="68"/>
      <c r="I79" s="68"/>
      <c r="L79" s="69"/>
      <c r="P79" s="69"/>
      <c r="Q79" s="70"/>
    </row>
    <row r="80" spans="1:17" x14ac:dyDescent="0.2">
      <c r="A80" s="67"/>
      <c r="B80" s="68"/>
      <c r="F80" s="68"/>
      <c r="G80" s="68"/>
      <c r="H80" s="68"/>
      <c r="I80" s="68"/>
      <c r="L80" s="58"/>
      <c r="M80" s="63"/>
      <c r="N80" s="71"/>
      <c r="O80" s="72"/>
      <c r="P80" s="58"/>
      <c r="Q80" s="70"/>
    </row>
    <row r="81" spans="1:17" ht="16.5" thickBot="1" x14ac:dyDescent="0.3">
      <c r="A81" s="73" t="s">
        <v>56</v>
      </c>
      <c r="B81" s="14"/>
      <c r="C81" s="14"/>
      <c r="D81" s="14"/>
      <c r="E81" s="14"/>
      <c r="F81" s="14"/>
      <c r="H81" s="13" t="s">
        <v>57</v>
      </c>
      <c r="I81" s="14"/>
      <c r="J81" s="14"/>
      <c r="K81" s="14"/>
      <c r="L81" s="74"/>
      <c r="M81" s="74"/>
      <c r="N81" s="74"/>
      <c r="O81" s="74"/>
      <c r="P81" s="74"/>
      <c r="Q81" s="13"/>
    </row>
    <row r="82" spans="1:17" ht="3.75" customHeight="1" x14ac:dyDescent="0.25">
      <c r="A82" s="75"/>
      <c r="B82" s="75"/>
      <c r="C82" s="75"/>
      <c r="D82" s="75"/>
      <c r="E82" s="75"/>
      <c r="F82" s="75"/>
      <c r="G82" s="75"/>
      <c r="H82" s="75"/>
      <c r="I82" s="75"/>
      <c r="J82" s="75"/>
      <c r="K82" s="75"/>
      <c r="L82" s="75"/>
      <c r="M82" s="75"/>
      <c r="N82" s="75"/>
      <c r="O82" s="75"/>
      <c r="P82" s="75"/>
    </row>
    <row r="83" spans="1:17" ht="2.25" customHeight="1" x14ac:dyDescent="0.2"/>
    <row r="84" spans="1:17" ht="6" hidden="1" customHeight="1" x14ac:dyDescent="0.2"/>
    <row r="85" spans="1:17" s="77" customFormat="1" ht="30" customHeight="1" x14ac:dyDescent="0.25">
      <c r="A85" s="191" t="s">
        <v>7</v>
      </c>
      <c r="B85" s="183" t="s">
        <v>8</v>
      </c>
      <c r="C85" s="192" t="s">
        <v>58</v>
      </c>
      <c r="D85" s="183" t="s">
        <v>59</v>
      </c>
      <c r="E85" s="183" t="s">
        <v>60</v>
      </c>
      <c r="F85" s="183" t="s">
        <v>61</v>
      </c>
      <c r="G85" s="76"/>
      <c r="H85" s="191" t="s">
        <v>7</v>
      </c>
      <c r="I85" s="192" t="s">
        <v>62</v>
      </c>
      <c r="J85" s="176" t="s">
        <v>8</v>
      </c>
      <c r="K85" s="176" t="s">
        <v>63</v>
      </c>
      <c r="L85" s="176"/>
      <c r="M85" s="176"/>
      <c r="N85" s="176" t="s">
        <v>8</v>
      </c>
      <c r="O85" s="176" t="s">
        <v>64</v>
      </c>
      <c r="P85" s="176"/>
      <c r="Q85" s="176"/>
    </row>
    <row r="86" spans="1:17" s="77" customFormat="1" ht="18.75" customHeight="1" x14ac:dyDescent="0.25">
      <c r="A86" s="191"/>
      <c r="B86" s="183"/>
      <c r="C86" s="192"/>
      <c r="D86" s="183"/>
      <c r="E86" s="183"/>
      <c r="F86" s="183"/>
      <c r="G86" s="76"/>
      <c r="H86" s="191"/>
      <c r="I86" s="192"/>
      <c r="J86" s="176"/>
      <c r="K86" s="78" t="s">
        <v>65</v>
      </c>
      <c r="L86" s="78" t="s">
        <v>66</v>
      </c>
      <c r="M86" s="78" t="s">
        <v>67</v>
      </c>
      <c r="N86" s="176"/>
      <c r="O86" s="79" t="s">
        <v>65</v>
      </c>
      <c r="P86" s="79" t="s">
        <v>66</v>
      </c>
      <c r="Q86" s="79" t="s">
        <v>67</v>
      </c>
    </row>
    <row r="87" spans="1:17" ht="15" customHeight="1" x14ac:dyDescent="0.2">
      <c r="A87" s="80" t="s">
        <v>13</v>
      </c>
      <c r="B87" s="22">
        <f t="shared" ref="B87:B98" si="7">SUM(C87:F87)</f>
        <v>14491</v>
      </c>
      <c r="C87" s="23">
        <v>70</v>
      </c>
      <c r="D87" s="23">
        <v>7458</v>
      </c>
      <c r="E87" s="23">
        <v>5748</v>
      </c>
      <c r="F87" s="23">
        <v>1215</v>
      </c>
      <c r="G87" s="81"/>
      <c r="H87" s="80" t="s">
        <v>13</v>
      </c>
      <c r="I87" s="82">
        <v>244</v>
      </c>
      <c r="J87" s="22">
        <f t="shared" ref="J87:J98" si="8">K87+L87+M87</f>
        <v>558</v>
      </c>
      <c r="K87" s="83">
        <v>361</v>
      </c>
      <c r="L87" s="83">
        <v>194</v>
      </c>
      <c r="M87" s="83">
        <v>3</v>
      </c>
      <c r="N87" s="22">
        <f t="shared" ref="N87:N98" si="9">O87+P87+Q87</f>
        <v>4</v>
      </c>
      <c r="O87" s="83">
        <v>2</v>
      </c>
      <c r="P87" s="83">
        <v>2</v>
      </c>
      <c r="Q87" s="83">
        <v>0</v>
      </c>
    </row>
    <row r="88" spans="1:17" ht="15" hidden="1" customHeight="1" x14ac:dyDescent="0.2">
      <c r="A88" s="26" t="s">
        <v>15</v>
      </c>
      <c r="B88" s="27">
        <f t="shared" si="7"/>
        <v>0</v>
      </c>
      <c r="C88" s="23"/>
      <c r="D88" s="23"/>
      <c r="E88" s="23"/>
      <c r="F88" s="23"/>
      <c r="G88" s="81"/>
      <c r="H88" s="26" t="s">
        <v>15</v>
      </c>
      <c r="I88" s="82"/>
      <c r="J88" s="27">
        <f t="shared" si="8"/>
        <v>0</v>
      </c>
      <c r="K88" s="83"/>
      <c r="L88" s="83"/>
      <c r="M88" s="83"/>
      <c r="N88" s="27">
        <f t="shared" si="9"/>
        <v>0</v>
      </c>
      <c r="O88" s="83"/>
      <c r="P88" s="83"/>
      <c r="Q88" s="83"/>
    </row>
    <row r="89" spans="1:17" ht="15" hidden="1" customHeight="1" x14ac:dyDescent="0.2">
      <c r="A89" s="84" t="s">
        <v>16</v>
      </c>
      <c r="B89" s="27">
        <f t="shared" si="7"/>
        <v>0</v>
      </c>
      <c r="C89" s="23"/>
      <c r="D89" s="23"/>
      <c r="E89" s="23"/>
      <c r="F89" s="23"/>
      <c r="G89" s="81"/>
      <c r="H89" s="84" t="s">
        <v>16</v>
      </c>
      <c r="I89" s="82"/>
      <c r="J89" s="27">
        <f t="shared" si="8"/>
        <v>0</v>
      </c>
      <c r="K89" s="83"/>
      <c r="L89" s="83"/>
      <c r="M89" s="83"/>
      <c r="N89" s="27">
        <f t="shared" si="9"/>
        <v>0</v>
      </c>
      <c r="O89" s="83"/>
      <c r="P89" s="83"/>
      <c r="Q89" s="83"/>
    </row>
    <row r="90" spans="1:17" ht="15" hidden="1" customHeight="1" x14ac:dyDescent="0.2">
      <c r="A90" s="26" t="s">
        <v>17</v>
      </c>
      <c r="B90" s="27">
        <f t="shared" si="7"/>
        <v>0</v>
      </c>
      <c r="C90" s="23"/>
      <c r="D90" s="23"/>
      <c r="E90" s="23"/>
      <c r="F90" s="23"/>
      <c r="G90" s="81"/>
      <c r="H90" s="26" t="s">
        <v>17</v>
      </c>
      <c r="I90" s="82"/>
      <c r="J90" s="27">
        <f t="shared" si="8"/>
        <v>0</v>
      </c>
      <c r="K90" s="83"/>
      <c r="L90" s="83"/>
      <c r="M90" s="83"/>
      <c r="N90" s="27">
        <f t="shared" si="9"/>
        <v>0</v>
      </c>
      <c r="O90" s="83"/>
      <c r="P90" s="83"/>
      <c r="Q90" s="83"/>
    </row>
    <row r="91" spans="1:17" ht="15" hidden="1" customHeight="1" x14ac:dyDescent="0.2">
      <c r="A91" s="84" t="s">
        <v>18</v>
      </c>
      <c r="B91" s="27">
        <f t="shared" si="7"/>
        <v>0</v>
      </c>
      <c r="C91" s="23"/>
      <c r="D91" s="23"/>
      <c r="E91" s="23"/>
      <c r="F91" s="23"/>
      <c r="G91" s="81"/>
      <c r="H91" s="84" t="s">
        <v>18</v>
      </c>
      <c r="I91" s="82"/>
      <c r="J91" s="27">
        <f t="shared" si="8"/>
        <v>0</v>
      </c>
      <c r="K91" s="83"/>
      <c r="L91" s="83"/>
      <c r="M91" s="83"/>
      <c r="N91" s="85">
        <f t="shared" si="9"/>
        <v>0</v>
      </c>
      <c r="O91" s="83"/>
      <c r="P91" s="83"/>
      <c r="Q91" s="83"/>
    </row>
    <row r="92" spans="1:17" ht="15" hidden="1" customHeight="1" x14ac:dyDescent="0.2">
      <c r="A92" s="26" t="s">
        <v>19</v>
      </c>
      <c r="B92" s="27">
        <f t="shared" si="7"/>
        <v>0</v>
      </c>
      <c r="C92" s="23"/>
      <c r="D92" s="23"/>
      <c r="E92" s="23"/>
      <c r="F92" s="23"/>
      <c r="G92" s="81"/>
      <c r="H92" s="26" t="s">
        <v>19</v>
      </c>
      <c r="I92" s="82"/>
      <c r="J92" s="27">
        <f t="shared" si="8"/>
        <v>0</v>
      </c>
      <c r="K92" s="83"/>
      <c r="L92" s="83"/>
      <c r="M92" s="83"/>
      <c r="N92" s="27">
        <f t="shared" si="9"/>
        <v>0</v>
      </c>
      <c r="O92" s="83"/>
      <c r="P92" s="83"/>
      <c r="Q92" s="83"/>
    </row>
    <row r="93" spans="1:17" ht="15" hidden="1" customHeight="1" x14ac:dyDescent="0.2">
      <c r="A93" s="84" t="s">
        <v>20</v>
      </c>
      <c r="B93" s="27">
        <f t="shared" si="7"/>
        <v>0</v>
      </c>
      <c r="C93" s="23"/>
      <c r="D93" s="23"/>
      <c r="E93" s="23"/>
      <c r="F93" s="23"/>
      <c r="G93" s="81"/>
      <c r="H93" s="26" t="s">
        <v>20</v>
      </c>
      <c r="I93" s="82"/>
      <c r="J93" s="27">
        <f t="shared" si="8"/>
        <v>0</v>
      </c>
      <c r="K93" s="83"/>
      <c r="L93" s="83"/>
      <c r="M93" s="83"/>
      <c r="N93" s="27">
        <f t="shared" si="9"/>
        <v>0</v>
      </c>
      <c r="O93" s="83"/>
      <c r="P93" s="83"/>
      <c r="Q93" s="83"/>
    </row>
    <row r="94" spans="1:17" ht="15" hidden="1" customHeight="1" x14ac:dyDescent="0.2">
      <c r="A94" s="26" t="s">
        <v>21</v>
      </c>
      <c r="B94" s="27">
        <f t="shared" si="7"/>
        <v>0</v>
      </c>
      <c r="C94" s="23"/>
      <c r="D94" s="23"/>
      <c r="E94" s="23"/>
      <c r="F94" s="23"/>
      <c r="G94" s="81"/>
      <c r="H94" s="26" t="s">
        <v>21</v>
      </c>
      <c r="I94" s="82"/>
      <c r="J94" s="27">
        <f t="shared" si="8"/>
        <v>0</v>
      </c>
      <c r="K94" s="83"/>
      <c r="L94" s="83"/>
      <c r="M94" s="83"/>
      <c r="N94" s="27">
        <f t="shared" si="9"/>
        <v>0</v>
      </c>
      <c r="O94" s="83"/>
      <c r="P94" s="83"/>
      <c r="Q94" s="83"/>
    </row>
    <row r="95" spans="1:17" ht="15" hidden="1" customHeight="1" x14ac:dyDescent="0.2">
      <c r="A95" s="84" t="s">
        <v>22</v>
      </c>
      <c r="B95" s="27">
        <f t="shared" si="7"/>
        <v>0</v>
      </c>
      <c r="C95" s="23"/>
      <c r="D95" s="23"/>
      <c r="E95" s="23"/>
      <c r="F95" s="23"/>
      <c r="G95" s="81"/>
      <c r="H95" s="84" t="s">
        <v>22</v>
      </c>
      <c r="I95" s="82"/>
      <c r="J95" s="27">
        <f t="shared" si="8"/>
        <v>0</v>
      </c>
      <c r="K95" s="83"/>
      <c r="L95" s="83"/>
      <c r="M95" s="83"/>
      <c r="N95" s="27">
        <f t="shared" si="9"/>
        <v>0</v>
      </c>
      <c r="O95" s="83"/>
      <c r="P95" s="83"/>
      <c r="Q95" s="83"/>
    </row>
    <row r="96" spans="1:17" ht="15" hidden="1" customHeight="1" x14ac:dyDescent="0.2">
      <c r="A96" s="26" t="s">
        <v>23</v>
      </c>
      <c r="B96" s="27">
        <f t="shared" si="7"/>
        <v>0</v>
      </c>
      <c r="C96" s="23"/>
      <c r="D96" s="23"/>
      <c r="E96" s="23"/>
      <c r="F96" s="23"/>
      <c r="G96" s="86"/>
      <c r="H96" s="26" t="s">
        <v>23</v>
      </c>
      <c r="I96" s="82"/>
      <c r="J96" s="27">
        <f t="shared" si="8"/>
        <v>0</v>
      </c>
      <c r="K96" s="83"/>
      <c r="L96" s="83"/>
      <c r="M96" s="83"/>
      <c r="N96" s="27">
        <f t="shared" si="9"/>
        <v>0</v>
      </c>
      <c r="O96" s="83"/>
      <c r="P96" s="83"/>
      <c r="Q96" s="83"/>
    </row>
    <row r="97" spans="1:17" ht="15" hidden="1" customHeight="1" x14ac:dyDescent="0.2">
      <c r="A97" s="84" t="s">
        <v>24</v>
      </c>
      <c r="B97" s="27">
        <f t="shared" si="7"/>
        <v>0</v>
      </c>
      <c r="C97" s="23"/>
      <c r="D97" s="23"/>
      <c r="E97" s="23"/>
      <c r="F97" s="23"/>
      <c r="G97" s="86"/>
      <c r="H97" s="84" t="s">
        <v>24</v>
      </c>
      <c r="I97" s="82"/>
      <c r="J97" s="27">
        <f t="shared" si="8"/>
        <v>0</v>
      </c>
      <c r="K97" s="83"/>
      <c r="L97" s="83"/>
      <c r="M97" s="83"/>
      <c r="N97" s="27">
        <f t="shared" si="9"/>
        <v>0</v>
      </c>
      <c r="O97" s="83"/>
      <c r="P97" s="83"/>
      <c r="Q97" s="83"/>
    </row>
    <row r="98" spans="1:17" ht="15" hidden="1" customHeight="1" x14ac:dyDescent="0.2">
      <c r="A98" s="87" t="s">
        <v>25</v>
      </c>
      <c r="B98" s="88">
        <f t="shared" si="7"/>
        <v>0</v>
      </c>
      <c r="C98" s="30"/>
      <c r="D98" s="30"/>
      <c r="E98" s="30"/>
      <c r="F98" s="30"/>
      <c r="G98" s="86"/>
      <c r="H98" s="28" t="s">
        <v>25</v>
      </c>
      <c r="I98" s="89"/>
      <c r="J98" s="29">
        <f t="shared" si="8"/>
        <v>0</v>
      </c>
      <c r="K98" s="90"/>
      <c r="L98" s="90"/>
      <c r="M98" s="90"/>
      <c r="N98" s="29">
        <f t="shared" si="9"/>
        <v>0</v>
      </c>
      <c r="O98" s="90"/>
      <c r="P98" s="90"/>
      <c r="Q98" s="90"/>
    </row>
    <row r="99" spans="1:17" ht="15" customHeight="1" x14ac:dyDescent="0.2">
      <c r="A99" s="91" t="s">
        <v>8</v>
      </c>
      <c r="B99" s="92">
        <f>SUM(B87:B98)</f>
        <v>14491</v>
      </c>
      <c r="C99" s="92">
        <f>SUM(C87:C98)</f>
        <v>70</v>
      </c>
      <c r="D99" s="92">
        <f>SUM(D87:D98)</f>
        <v>7458</v>
      </c>
      <c r="E99" s="92">
        <f>SUM(E87:E98)</f>
        <v>5748</v>
      </c>
      <c r="F99" s="92">
        <f>SUM(F87:F98)</f>
        <v>1215</v>
      </c>
      <c r="G99" s="86"/>
      <c r="H99" s="93" t="s">
        <v>8</v>
      </c>
      <c r="I99" s="31">
        <f t="shared" ref="I99:Q99" si="10">SUM(I87:I98)</f>
        <v>244</v>
      </c>
      <c r="J99" s="31">
        <f t="shared" si="10"/>
        <v>558</v>
      </c>
      <c r="K99" s="31">
        <f t="shared" si="10"/>
        <v>361</v>
      </c>
      <c r="L99" s="31">
        <f t="shared" si="10"/>
        <v>194</v>
      </c>
      <c r="M99" s="31">
        <f t="shared" si="10"/>
        <v>3</v>
      </c>
      <c r="N99" s="31">
        <f t="shared" si="10"/>
        <v>4</v>
      </c>
      <c r="O99" s="31">
        <f t="shared" si="10"/>
        <v>2</v>
      </c>
      <c r="P99" s="31">
        <f t="shared" si="10"/>
        <v>2</v>
      </c>
      <c r="Q99" s="31">
        <f t="shared" si="10"/>
        <v>0</v>
      </c>
    </row>
    <row r="100" spans="1:17" ht="15" customHeight="1" thickBot="1" x14ac:dyDescent="0.25">
      <c r="A100" s="94" t="s">
        <v>27</v>
      </c>
      <c r="B100" s="95">
        <f>B99/$B99</f>
        <v>1</v>
      </c>
      <c r="C100" s="95">
        <f>C99/$B99</f>
        <v>4.8305845007245874E-3</v>
      </c>
      <c r="D100" s="95">
        <f>D99/$B99</f>
        <v>0.51466427437719964</v>
      </c>
      <c r="E100" s="95">
        <f>E99/$B99</f>
        <v>0.39665999585949901</v>
      </c>
      <c r="F100" s="95">
        <f>F99/$B99</f>
        <v>8.3845145262576776E-2</v>
      </c>
      <c r="G100" s="86"/>
      <c r="H100" s="96" t="s">
        <v>27</v>
      </c>
      <c r="I100" s="34">
        <f>I99/I99</f>
        <v>1</v>
      </c>
      <c r="J100" s="34">
        <f>J99/$J$99</f>
        <v>1</v>
      </c>
      <c r="K100" s="34">
        <f>K99/$J$99</f>
        <v>0.6469534050179212</v>
      </c>
      <c r="L100" s="34">
        <f>L99/$J$99</f>
        <v>0.34767025089605735</v>
      </c>
      <c r="M100" s="34">
        <f>M99/$J$99</f>
        <v>5.3763440860215058E-3</v>
      </c>
      <c r="N100" s="34">
        <f>N99/$N$99</f>
        <v>1</v>
      </c>
      <c r="O100" s="34">
        <f>O99/$N$99</f>
        <v>0.5</v>
      </c>
      <c r="P100" s="34">
        <f>P99/$N$99</f>
        <v>0.5</v>
      </c>
      <c r="Q100" s="34">
        <f>Q99/$N$99</f>
        <v>0</v>
      </c>
    </row>
    <row r="101" spans="1:17" ht="5.25" customHeight="1" x14ac:dyDescent="0.2">
      <c r="C101" s="68"/>
      <c r="D101" s="68"/>
      <c r="E101" s="68"/>
    </row>
    <row r="102" spans="1:17" ht="23.25" customHeight="1" x14ac:dyDescent="0.2">
      <c r="C102" s="68"/>
      <c r="D102" s="68"/>
      <c r="E102" s="68"/>
      <c r="H102" s="187" t="s">
        <v>68</v>
      </c>
      <c r="I102" s="187"/>
      <c r="J102" s="187"/>
      <c r="K102" s="187"/>
      <c r="L102" s="187"/>
      <c r="M102" s="187"/>
      <c r="N102" s="187"/>
      <c r="O102" s="187"/>
      <c r="P102" s="187"/>
      <c r="Q102" s="187"/>
    </row>
    <row r="103" spans="1:17" ht="51.75" customHeight="1" x14ac:dyDescent="0.2">
      <c r="C103" s="68"/>
      <c r="D103" s="68"/>
      <c r="E103" s="68"/>
    </row>
    <row r="104" spans="1:17" ht="6.6" customHeight="1" x14ac:dyDescent="0.2">
      <c r="C104" s="68"/>
      <c r="D104" s="68"/>
      <c r="E104" s="68"/>
    </row>
    <row r="105" spans="1:17" ht="1.9" customHeight="1" x14ac:dyDescent="0.2">
      <c r="C105" s="68"/>
      <c r="D105" s="68"/>
      <c r="E105" s="68"/>
    </row>
    <row r="106" spans="1:17" ht="15.75" x14ac:dyDescent="0.25">
      <c r="A106" s="188" t="s">
        <v>69</v>
      </c>
      <c r="B106" s="188"/>
      <c r="C106" s="188"/>
      <c r="D106" s="188"/>
      <c r="E106" s="188"/>
      <c r="F106" s="188"/>
      <c r="G106" s="188"/>
      <c r="H106" s="188"/>
      <c r="I106" s="188"/>
      <c r="J106" s="188"/>
      <c r="K106" s="188"/>
      <c r="L106" s="188"/>
      <c r="M106" s="188"/>
      <c r="N106" s="188"/>
      <c r="O106" s="188"/>
      <c r="P106" s="188"/>
    </row>
    <row r="107" spans="1:17" ht="3" customHeight="1" thickBot="1" x14ac:dyDescent="0.3">
      <c r="A107" s="185"/>
      <c r="B107" s="185"/>
      <c r="C107" s="185"/>
      <c r="D107" s="185"/>
      <c r="E107" s="185"/>
      <c r="F107" s="185"/>
      <c r="G107" s="185"/>
      <c r="H107" s="185"/>
      <c r="I107" s="185"/>
      <c r="J107" s="185"/>
      <c r="K107" s="185"/>
      <c r="L107" s="185"/>
      <c r="M107" s="185"/>
      <c r="N107" s="185"/>
      <c r="O107" s="185"/>
      <c r="P107" s="185"/>
      <c r="Q107" s="13"/>
    </row>
    <row r="108" spans="1:17" ht="3.75" customHeight="1" x14ac:dyDescent="0.2"/>
    <row r="109" spans="1:17" ht="3.75" customHeight="1" x14ac:dyDescent="0.2"/>
    <row r="110" spans="1:17" ht="33.75" customHeight="1" x14ac:dyDescent="0.2">
      <c r="A110" s="59" t="s">
        <v>70</v>
      </c>
      <c r="B110" s="17" t="s">
        <v>8</v>
      </c>
      <c r="C110" s="19" t="s">
        <v>43</v>
      </c>
      <c r="D110" s="19" t="s">
        <v>44</v>
      </c>
      <c r="E110" s="19" t="s">
        <v>45</v>
      </c>
      <c r="F110" s="19" t="s">
        <v>46</v>
      </c>
      <c r="G110" s="19" t="s">
        <v>47</v>
      </c>
      <c r="H110" s="19" t="s">
        <v>48</v>
      </c>
      <c r="I110" s="19" t="s">
        <v>49</v>
      </c>
      <c r="J110" s="19" t="s">
        <v>50</v>
      </c>
      <c r="M110" s="97" t="s">
        <v>51</v>
      </c>
      <c r="N110" s="97" t="s">
        <v>52</v>
      </c>
      <c r="O110" s="97" t="s">
        <v>71</v>
      </c>
      <c r="P110" s="97" t="s">
        <v>72</v>
      </c>
    </row>
    <row r="111" spans="1:17" ht="18.75" customHeight="1" x14ac:dyDescent="0.2">
      <c r="A111" s="98" t="s">
        <v>73</v>
      </c>
      <c r="B111" s="99">
        <f>SUM(C111:J111)</f>
        <v>70</v>
      </c>
      <c r="C111" s="23">
        <v>6</v>
      </c>
      <c r="D111" s="23">
        <v>4</v>
      </c>
      <c r="E111" s="23">
        <v>3</v>
      </c>
      <c r="F111" s="23">
        <v>12</v>
      </c>
      <c r="G111" s="23">
        <v>12</v>
      </c>
      <c r="H111" s="23">
        <v>9</v>
      </c>
      <c r="I111" s="23">
        <v>5</v>
      </c>
      <c r="J111" s="23">
        <v>19</v>
      </c>
      <c r="M111" s="97"/>
      <c r="N111" s="97"/>
      <c r="O111" s="97"/>
      <c r="P111" s="97"/>
    </row>
    <row r="112" spans="1:17" ht="18.75" customHeight="1" x14ac:dyDescent="0.2">
      <c r="A112" s="80" t="s">
        <v>59</v>
      </c>
      <c r="B112" s="27">
        <f>SUM(C112:J112)</f>
        <v>7458</v>
      </c>
      <c r="C112" s="23">
        <v>387</v>
      </c>
      <c r="D112" s="23">
        <v>805</v>
      </c>
      <c r="E112" s="23">
        <v>682</v>
      </c>
      <c r="F112" s="23">
        <v>845</v>
      </c>
      <c r="G112" s="23">
        <v>1658</v>
      </c>
      <c r="H112" s="23">
        <v>1547</v>
      </c>
      <c r="I112" s="23">
        <v>968</v>
      </c>
      <c r="J112" s="23">
        <v>566</v>
      </c>
      <c r="L112" s="1" t="s">
        <v>59</v>
      </c>
      <c r="M112" s="48">
        <f>C112+D112</f>
        <v>1192</v>
      </c>
      <c r="N112" s="48">
        <f>E112</f>
        <v>682</v>
      </c>
      <c r="O112" s="48">
        <f>F112+G112+H112+I112</f>
        <v>5018</v>
      </c>
      <c r="P112" s="100">
        <f>J112</f>
        <v>566</v>
      </c>
    </row>
    <row r="113" spans="1:17" ht="18.75" customHeight="1" x14ac:dyDescent="0.2">
      <c r="A113" s="84" t="s">
        <v>60</v>
      </c>
      <c r="B113" s="27">
        <f>SUM(C113:J113)</f>
        <v>5748</v>
      </c>
      <c r="C113" s="23">
        <v>245</v>
      </c>
      <c r="D113" s="23">
        <v>447</v>
      </c>
      <c r="E113" s="23">
        <v>495</v>
      </c>
      <c r="F113" s="23">
        <v>1214</v>
      </c>
      <c r="G113" s="23">
        <v>1555</v>
      </c>
      <c r="H113" s="23">
        <v>1020</v>
      </c>
      <c r="I113" s="23">
        <v>539</v>
      </c>
      <c r="J113" s="23">
        <v>233</v>
      </c>
      <c r="L113" s="1" t="s">
        <v>60</v>
      </c>
      <c r="M113" s="48">
        <f>C113+D113</f>
        <v>692</v>
      </c>
      <c r="N113" s="48">
        <f>E113</f>
        <v>495</v>
      </c>
      <c r="O113" s="48">
        <f>F113+G113+H113+I113</f>
        <v>4328</v>
      </c>
      <c r="P113" s="100">
        <f>J113</f>
        <v>233</v>
      </c>
    </row>
    <row r="114" spans="1:17" ht="18.75" customHeight="1" x14ac:dyDescent="0.2">
      <c r="A114" s="101" t="s">
        <v>61</v>
      </c>
      <c r="B114" s="29">
        <f>SUM(C114:J114)</f>
        <v>1215</v>
      </c>
      <c r="C114" s="102">
        <v>58</v>
      </c>
      <c r="D114" s="102">
        <v>251</v>
      </c>
      <c r="E114" s="102">
        <v>484</v>
      </c>
      <c r="F114" s="102">
        <v>195</v>
      </c>
      <c r="G114" s="102">
        <v>120</v>
      </c>
      <c r="H114" s="102">
        <v>63</v>
      </c>
      <c r="I114" s="102">
        <v>33</v>
      </c>
      <c r="J114" s="102">
        <v>11</v>
      </c>
      <c r="L114" s="1" t="s">
        <v>61</v>
      </c>
      <c r="M114" s="48">
        <f>C114+D114</f>
        <v>309</v>
      </c>
      <c r="N114" s="48">
        <f>E114</f>
        <v>484</v>
      </c>
      <c r="O114" s="48">
        <f>F114+G114+H114+I114</f>
        <v>411</v>
      </c>
      <c r="P114" s="100">
        <f>J114</f>
        <v>11</v>
      </c>
    </row>
    <row r="115" spans="1:17" ht="18.75" customHeight="1" x14ac:dyDescent="0.2">
      <c r="A115" s="16" t="s">
        <v>8</v>
      </c>
      <c r="B115" s="31">
        <f t="shared" ref="B115:J115" si="11">SUM(B111:B114)</f>
        <v>14491</v>
      </c>
      <c r="C115" s="31">
        <f t="shared" si="11"/>
        <v>696</v>
      </c>
      <c r="D115" s="31">
        <f t="shared" si="11"/>
        <v>1507</v>
      </c>
      <c r="E115" s="31">
        <f t="shared" si="11"/>
        <v>1664</v>
      </c>
      <c r="F115" s="31">
        <f t="shared" si="11"/>
        <v>2266</v>
      </c>
      <c r="G115" s="31">
        <f t="shared" si="11"/>
        <v>3345</v>
      </c>
      <c r="H115" s="31">
        <f t="shared" si="11"/>
        <v>2639</v>
      </c>
      <c r="I115" s="31">
        <f t="shared" si="11"/>
        <v>1545</v>
      </c>
      <c r="J115" s="31">
        <f t="shared" si="11"/>
        <v>829</v>
      </c>
      <c r="L115" s="1" t="s">
        <v>74</v>
      </c>
      <c r="M115" s="48">
        <f>C111+D111</f>
        <v>10</v>
      </c>
      <c r="N115" s="48">
        <f>E111</f>
        <v>3</v>
      </c>
      <c r="O115" s="48">
        <f>F111+G111+H111+I111</f>
        <v>38</v>
      </c>
      <c r="P115" s="100">
        <f>J111</f>
        <v>19</v>
      </c>
    </row>
    <row r="116" spans="1:17" s="37" customFormat="1" ht="18.75" customHeight="1" thickBot="1" x14ac:dyDescent="0.25">
      <c r="A116" s="33" t="s">
        <v>27</v>
      </c>
      <c r="B116" s="34">
        <f t="shared" ref="B116:J116" si="12">B115/$B115</f>
        <v>1</v>
      </c>
      <c r="C116" s="34">
        <f t="shared" si="12"/>
        <v>4.8029811607204473E-2</v>
      </c>
      <c r="D116" s="34">
        <f t="shared" si="12"/>
        <v>0.10399558346559934</v>
      </c>
      <c r="E116" s="34">
        <f t="shared" si="12"/>
        <v>0.11482989441722448</v>
      </c>
      <c r="F116" s="34">
        <f t="shared" si="12"/>
        <v>0.15637292112345594</v>
      </c>
      <c r="G116" s="34">
        <f t="shared" si="12"/>
        <v>0.23083293078462494</v>
      </c>
      <c r="H116" s="34">
        <f t="shared" si="12"/>
        <v>0.18211303567731696</v>
      </c>
      <c r="I116" s="34">
        <f t="shared" si="12"/>
        <v>0.10661790076599269</v>
      </c>
      <c r="J116" s="34">
        <f t="shared" si="12"/>
        <v>5.7207922158581191E-2</v>
      </c>
      <c r="M116" s="48">
        <f>SUM(M112:M114)</f>
        <v>2193</v>
      </c>
      <c r="N116" s="48">
        <f>SUM(N112:N114)</f>
        <v>1661</v>
      </c>
      <c r="O116" s="48">
        <f>SUM(O112:O114)</f>
        <v>9757</v>
      </c>
      <c r="P116" s="48">
        <f>SUM(P112:P114)</f>
        <v>810</v>
      </c>
    </row>
    <row r="117" spans="1:17" ht="4.5" customHeight="1" x14ac:dyDescent="0.2"/>
    <row r="118" spans="1:17" ht="4.5" customHeight="1" x14ac:dyDescent="0.2"/>
    <row r="119" spans="1:17" ht="39.75" customHeight="1" thickBot="1" x14ac:dyDescent="0.3">
      <c r="A119" s="189" t="s">
        <v>75</v>
      </c>
      <c r="B119" s="189"/>
      <c r="C119" s="189"/>
      <c r="D119" s="189"/>
      <c r="E119" s="189"/>
      <c r="F119" s="13"/>
      <c r="G119" s="13"/>
      <c r="H119" s="13"/>
      <c r="I119" s="13"/>
      <c r="J119" s="13"/>
      <c r="K119" s="189" t="s">
        <v>76</v>
      </c>
      <c r="L119" s="189"/>
      <c r="M119" s="189"/>
      <c r="N119" s="189"/>
      <c r="O119" s="189"/>
      <c r="P119" s="13"/>
      <c r="Q119" s="13"/>
    </row>
    <row r="120" spans="1:17" ht="4.5" customHeight="1" x14ac:dyDescent="0.2"/>
    <row r="121" spans="1:17" ht="4.5" customHeight="1" x14ac:dyDescent="0.2"/>
    <row r="122" spans="1:17" ht="49.5" customHeight="1" x14ac:dyDescent="0.2">
      <c r="A122" s="19" t="s">
        <v>77</v>
      </c>
      <c r="B122" s="19" t="s">
        <v>78</v>
      </c>
      <c r="C122" s="19" t="s">
        <v>9</v>
      </c>
      <c r="D122" s="19" t="s">
        <v>10</v>
      </c>
      <c r="E122" s="103"/>
      <c r="K122" s="19" t="s">
        <v>77</v>
      </c>
      <c r="L122" s="19" t="s">
        <v>78</v>
      </c>
      <c r="M122" s="19" t="s">
        <v>9</v>
      </c>
      <c r="N122" s="19" t="s">
        <v>10</v>
      </c>
    </row>
    <row r="123" spans="1:17" ht="17.45" customHeight="1" x14ac:dyDescent="0.2">
      <c r="A123" s="104" t="s">
        <v>79</v>
      </c>
      <c r="B123" s="22">
        <f>SUM(C123:D123)</f>
        <v>10316</v>
      </c>
      <c r="C123" s="23">
        <v>1589</v>
      </c>
      <c r="D123" s="23">
        <v>8727</v>
      </c>
      <c r="E123" s="103"/>
      <c r="K123" s="104" t="s">
        <v>79</v>
      </c>
      <c r="L123" s="22">
        <f>SUM(M123:N123)</f>
        <v>14130</v>
      </c>
      <c r="M123" s="23">
        <v>12246</v>
      </c>
      <c r="N123" s="23">
        <v>1884</v>
      </c>
    </row>
    <row r="124" spans="1:17" ht="17.45" customHeight="1" x14ac:dyDescent="0.2">
      <c r="A124" s="104" t="s">
        <v>80</v>
      </c>
      <c r="B124" s="22">
        <f>SUM(C124:D124)</f>
        <v>3922</v>
      </c>
      <c r="C124" s="23">
        <v>148</v>
      </c>
      <c r="D124" s="23">
        <v>3774</v>
      </c>
      <c r="E124" s="105"/>
      <c r="K124" s="104" t="s">
        <v>80</v>
      </c>
      <c r="L124" s="22">
        <f>SUM(M124:N124)</f>
        <v>341</v>
      </c>
      <c r="M124" s="23">
        <v>310</v>
      </c>
      <c r="N124" s="23">
        <v>31</v>
      </c>
    </row>
    <row r="125" spans="1:17" ht="17.45" customHeight="1" x14ac:dyDescent="0.2">
      <c r="A125" s="104" t="s">
        <v>81</v>
      </c>
      <c r="B125" s="22">
        <f>SUM(C125:D125)</f>
        <v>123</v>
      </c>
      <c r="C125" s="23">
        <v>5</v>
      </c>
      <c r="D125" s="23">
        <v>118</v>
      </c>
      <c r="E125" s="105"/>
      <c r="K125" s="104" t="s">
        <v>81</v>
      </c>
      <c r="L125" s="22">
        <f>SUM(M125:N125)</f>
        <v>13</v>
      </c>
      <c r="M125" s="23">
        <v>12</v>
      </c>
      <c r="N125" s="23">
        <v>1</v>
      </c>
    </row>
    <row r="126" spans="1:17" ht="17.45" customHeight="1" x14ac:dyDescent="0.2">
      <c r="A126" s="106" t="s">
        <v>82</v>
      </c>
      <c r="B126" s="107">
        <f>SUM(C126:D126)</f>
        <v>130</v>
      </c>
      <c r="C126" s="102">
        <v>5</v>
      </c>
      <c r="D126" s="102">
        <v>125</v>
      </c>
      <c r="E126" s="105"/>
      <c r="K126" s="106" t="s">
        <v>82</v>
      </c>
      <c r="L126" s="107">
        <f>SUM(M126:N126)</f>
        <v>7</v>
      </c>
      <c r="M126" s="102">
        <v>7</v>
      </c>
      <c r="N126" s="102">
        <v>0</v>
      </c>
    </row>
    <row r="127" spans="1:17" ht="18.600000000000001" customHeight="1" x14ac:dyDescent="0.2">
      <c r="A127" s="93" t="s">
        <v>8</v>
      </c>
      <c r="B127" s="31">
        <f>SUM(B123:B126)</f>
        <v>14491</v>
      </c>
      <c r="C127" s="31">
        <f>SUM(C123:C126)</f>
        <v>1747</v>
      </c>
      <c r="D127" s="31">
        <f>SUM(D123:D126)</f>
        <v>12744</v>
      </c>
      <c r="E127" s="108"/>
      <c r="K127" s="93" t="s">
        <v>8</v>
      </c>
      <c r="L127" s="31">
        <f>SUM(L123:L126)</f>
        <v>14491</v>
      </c>
      <c r="M127" s="31">
        <f>SUM(M123:M126)</f>
        <v>12575</v>
      </c>
      <c r="N127" s="31">
        <f>SUM(N123:N126)</f>
        <v>1916</v>
      </c>
    </row>
    <row r="128" spans="1:17" s="37" customFormat="1" ht="18.600000000000001" customHeight="1" x14ac:dyDescent="0.2">
      <c r="A128" s="109" t="s">
        <v>27</v>
      </c>
      <c r="B128" s="110">
        <f>SUM(C128:D128)</f>
        <v>1</v>
      </c>
      <c r="C128" s="110">
        <f>+C127/$B$127</f>
        <v>0.12055758746808364</v>
      </c>
      <c r="D128" s="110">
        <f>+D127/$B$127</f>
        <v>0.87944241253191635</v>
      </c>
      <c r="E128" s="111"/>
      <c r="K128" s="109" t="s">
        <v>27</v>
      </c>
      <c r="L128" s="110">
        <f>SUM(M128:N128)</f>
        <v>1</v>
      </c>
      <c r="M128" s="110">
        <f>+M127/$L$127</f>
        <v>0.86778000138016698</v>
      </c>
      <c r="N128" s="110">
        <f>+N127/$L$127</f>
        <v>0.132219998619833</v>
      </c>
    </row>
    <row r="129" spans="1:17" ht="15" customHeight="1" x14ac:dyDescent="0.2">
      <c r="A129" s="112" t="s">
        <v>83</v>
      </c>
      <c r="K129" s="112" t="s">
        <v>83</v>
      </c>
    </row>
    <row r="130" spans="1:17" ht="15" customHeight="1" x14ac:dyDescent="0.2">
      <c r="A130" s="112"/>
      <c r="K130" s="112"/>
    </row>
    <row r="131" spans="1:17" ht="15" customHeight="1" thickBot="1" x14ac:dyDescent="0.3">
      <c r="A131" s="190" t="s">
        <v>84</v>
      </c>
      <c r="B131" s="190"/>
      <c r="C131" s="190"/>
      <c r="D131" s="190"/>
      <c r="E131" s="190"/>
      <c r="F131" s="190"/>
      <c r="G131" s="190"/>
      <c r="H131" s="190"/>
      <c r="I131" s="190"/>
      <c r="J131" s="190"/>
      <c r="K131" s="190"/>
      <c r="L131" s="190"/>
      <c r="M131" s="190"/>
      <c r="N131" s="190"/>
      <c r="O131" s="190"/>
      <c r="P131" s="190"/>
      <c r="Q131" s="13"/>
    </row>
    <row r="132" spans="1:17" ht="7.15" customHeight="1" x14ac:dyDescent="0.2"/>
    <row r="133" spans="1:17" ht="7.15" customHeight="1" x14ac:dyDescent="0.2"/>
    <row r="134" spans="1:17" ht="72" customHeight="1" x14ac:dyDescent="0.2">
      <c r="A134" s="19" t="s">
        <v>70</v>
      </c>
      <c r="B134" s="17" t="s">
        <v>8</v>
      </c>
      <c r="C134" s="19" t="s">
        <v>85</v>
      </c>
      <c r="D134" s="19" t="s">
        <v>86</v>
      </c>
      <c r="E134" s="19" t="s">
        <v>87</v>
      </c>
      <c r="F134" s="19" t="s">
        <v>88</v>
      </c>
      <c r="G134" s="18" t="s">
        <v>89</v>
      </c>
      <c r="H134" s="19" t="s">
        <v>90</v>
      </c>
      <c r="I134" s="19" t="s">
        <v>91</v>
      </c>
      <c r="J134" s="19" t="s">
        <v>92</v>
      </c>
      <c r="Q134" s="113"/>
    </row>
    <row r="135" spans="1:17" ht="18.75" customHeight="1" x14ac:dyDescent="0.2">
      <c r="A135" s="98" t="s">
        <v>73</v>
      </c>
      <c r="B135" s="22">
        <f>SUM(C135:J135)</f>
        <v>70</v>
      </c>
      <c r="C135" s="23">
        <v>11</v>
      </c>
      <c r="D135" s="23">
        <v>1</v>
      </c>
      <c r="E135" s="23">
        <v>0</v>
      </c>
      <c r="F135" s="23">
        <v>1</v>
      </c>
      <c r="G135" s="23">
        <v>0</v>
      </c>
      <c r="H135" s="23">
        <v>1</v>
      </c>
      <c r="I135" s="23">
        <v>56</v>
      </c>
      <c r="J135" s="23">
        <v>0</v>
      </c>
      <c r="Q135" s="113"/>
    </row>
    <row r="136" spans="1:17" ht="18.75" customHeight="1" x14ac:dyDescent="0.2">
      <c r="A136" s="80" t="s">
        <v>59</v>
      </c>
      <c r="B136" s="22">
        <f>SUM(C136:J136)</f>
        <v>7458</v>
      </c>
      <c r="C136" s="23">
        <v>970</v>
      </c>
      <c r="D136" s="23">
        <v>104</v>
      </c>
      <c r="E136" s="23">
        <v>20</v>
      </c>
      <c r="F136" s="23">
        <v>13</v>
      </c>
      <c r="G136" s="23">
        <v>0</v>
      </c>
      <c r="H136" s="23">
        <v>318</v>
      </c>
      <c r="I136" s="23">
        <v>6030</v>
      </c>
      <c r="J136" s="23">
        <v>3</v>
      </c>
      <c r="Q136" s="113"/>
    </row>
    <row r="137" spans="1:17" ht="18.75" customHeight="1" x14ac:dyDescent="0.2">
      <c r="A137" s="84" t="s">
        <v>60</v>
      </c>
      <c r="B137" s="22">
        <f>SUM(C137:J137)</f>
        <v>5748</v>
      </c>
      <c r="C137" s="23">
        <v>814</v>
      </c>
      <c r="D137" s="23">
        <v>122</v>
      </c>
      <c r="E137" s="23">
        <v>19</v>
      </c>
      <c r="F137" s="23">
        <v>19</v>
      </c>
      <c r="G137" s="23">
        <v>0</v>
      </c>
      <c r="H137" s="23">
        <v>155</v>
      </c>
      <c r="I137" s="23">
        <v>4617</v>
      </c>
      <c r="J137" s="23">
        <v>2</v>
      </c>
      <c r="Q137" s="113"/>
    </row>
    <row r="138" spans="1:17" ht="18.75" customHeight="1" x14ac:dyDescent="0.2">
      <c r="A138" s="101" t="s">
        <v>61</v>
      </c>
      <c r="B138" s="107">
        <f>SUM(C138:J138)</f>
        <v>1215</v>
      </c>
      <c r="C138" s="102">
        <v>87</v>
      </c>
      <c r="D138" s="102">
        <v>11</v>
      </c>
      <c r="E138" s="102">
        <v>8</v>
      </c>
      <c r="F138" s="102">
        <v>5</v>
      </c>
      <c r="G138" s="102">
        <v>0</v>
      </c>
      <c r="H138" s="102">
        <v>20</v>
      </c>
      <c r="I138" s="102">
        <v>1084</v>
      </c>
      <c r="J138" s="102">
        <v>0</v>
      </c>
      <c r="Q138" s="113"/>
    </row>
    <row r="139" spans="1:17" ht="18.75" customHeight="1" x14ac:dyDescent="0.2">
      <c r="A139" s="114" t="s">
        <v>8</v>
      </c>
      <c r="B139" s="115">
        <f t="shared" ref="B139:J139" si="13">SUM(B135:B138)</f>
        <v>14491</v>
      </c>
      <c r="C139" s="115">
        <f t="shared" si="13"/>
        <v>1882</v>
      </c>
      <c r="D139" s="115">
        <f t="shared" si="13"/>
        <v>238</v>
      </c>
      <c r="E139" s="115">
        <f t="shared" si="13"/>
        <v>47</v>
      </c>
      <c r="F139" s="115">
        <f t="shared" si="13"/>
        <v>38</v>
      </c>
      <c r="G139" s="115">
        <f t="shared" si="13"/>
        <v>0</v>
      </c>
      <c r="H139" s="115">
        <f t="shared" si="13"/>
        <v>494</v>
      </c>
      <c r="I139" s="115">
        <f t="shared" si="13"/>
        <v>11787</v>
      </c>
      <c r="J139" s="115">
        <f t="shared" si="13"/>
        <v>5</v>
      </c>
      <c r="Q139" s="113"/>
    </row>
    <row r="140" spans="1:17" ht="18.75" customHeight="1" thickBot="1" x14ac:dyDescent="0.25">
      <c r="A140" s="33" t="s">
        <v>27</v>
      </c>
      <c r="B140" s="34">
        <f>B139/$B139</f>
        <v>1</v>
      </c>
      <c r="C140" s="34">
        <f t="shared" ref="C140:J140" si="14">C139/$B$139</f>
        <v>0.12987371471948106</v>
      </c>
      <c r="D140" s="34">
        <f t="shared" si="14"/>
        <v>1.6423987302463597E-2</v>
      </c>
      <c r="E140" s="34">
        <f t="shared" si="14"/>
        <v>3.2433924504865087E-3</v>
      </c>
      <c r="F140" s="34">
        <f t="shared" si="14"/>
        <v>2.6223173003933477E-3</v>
      </c>
      <c r="G140" s="34">
        <f t="shared" si="14"/>
        <v>0</v>
      </c>
      <c r="H140" s="34">
        <f t="shared" si="14"/>
        <v>3.4090124905113518E-2</v>
      </c>
      <c r="I140" s="34">
        <f t="shared" si="14"/>
        <v>0.81340142157201023</v>
      </c>
      <c r="J140" s="34">
        <f t="shared" si="14"/>
        <v>3.4504175005175625E-4</v>
      </c>
      <c r="Q140" s="113"/>
    </row>
    <row r="141" spans="1:17" x14ac:dyDescent="0.2">
      <c r="A141" s="112"/>
    </row>
    <row r="143" spans="1:17" ht="16.5" thickBot="1" x14ac:dyDescent="0.3">
      <c r="A143" s="185" t="s">
        <v>93</v>
      </c>
      <c r="B143" s="185"/>
      <c r="C143" s="185"/>
      <c r="D143" s="185"/>
      <c r="E143" s="185"/>
      <c r="F143" s="185"/>
      <c r="G143" s="185"/>
      <c r="H143" s="185"/>
      <c r="I143" s="185"/>
      <c r="J143" s="185"/>
      <c r="K143" s="185"/>
      <c r="L143" s="185"/>
      <c r="M143" s="185"/>
      <c r="N143" s="185"/>
      <c r="O143" s="185"/>
      <c r="P143" s="185"/>
      <c r="Q143" s="13"/>
    </row>
    <row r="145" spans="1:13" ht="26.25" customHeight="1" x14ac:dyDescent="0.2">
      <c r="A145" s="19" t="s">
        <v>7</v>
      </c>
      <c r="B145" s="19">
        <v>2018</v>
      </c>
      <c r="C145" s="19">
        <v>2019</v>
      </c>
      <c r="D145" s="116" t="s">
        <v>94</v>
      </c>
      <c r="G145" s="58"/>
      <c r="K145" s="117"/>
    </row>
    <row r="146" spans="1:13" ht="18.75" customHeight="1" x14ac:dyDescent="0.2">
      <c r="A146" s="21" t="s">
        <v>13</v>
      </c>
      <c r="B146" s="23">
        <v>9907</v>
      </c>
      <c r="C146" s="23">
        <v>14491</v>
      </c>
      <c r="D146" s="118">
        <f t="shared" ref="D146:D157" si="15">C146/B146-1</f>
        <v>0.46270313919450889</v>
      </c>
      <c r="G146" s="119"/>
      <c r="H146" s="58" t="s">
        <v>95</v>
      </c>
      <c r="I146" s="120">
        <f>D146</f>
        <v>0.46270313919450889</v>
      </c>
      <c r="K146" s="117"/>
    </row>
    <row r="147" spans="1:13" ht="18.75" hidden="1" customHeight="1" x14ac:dyDescent="0.2">
      <c r="A147" s="26" t="s">
        <v>15</v>
      </c>
      <c r="B147" s="121"/>
      <c r="C147" s="121"/>
      <c r="D147" s="118" t="e">
        <f t="shared" si="15"/>
        <v>#DIV/0!</v>
      </c>
      <c r="G147" s="119"/>
      <c r="H147" s="58" t="s">
        <v>96</v>
      </c>
      <c r="I147" s="120"/>
      <c r="K147" s="117"/>
    </row>
    <row r="148" spans="1:13" ht="18.75" hidden="1" customHeight="1" x14ac:dyDescent="0.2">
      <c r="A148" s="26" t="s">
        <v>16</v>
      </c>
      <c r="B148" s="121"/>
      <c r="C148" s="121"/>
      <c r="D148" s="118" t="e">
        <f t="shared" si="15"/>
        <v>#DIV/0!</v>
      </c>
      <c r="G148" s="119"/>
      <c r="H148" s="58" t="s">
        <v>97</v>
      </c>
      <c r="I148" s="120"/>
      <c r="K148" s="117"/>
    </row>
    <row r="149" spans="1:13" ht="18.75" hidden="1" customHeight="1" x14ac:dyDescent="0.2">
      <c r="A149" s="26" t="s">
        <v>17</v>
      </c>
      <c r="B149" s="121"/>
      <c r="C149" s="121"/>
      <c r="D149" s="118" t="e">
        <f t="shared" si="15"/>
        <v>#DIV/0!</v>
      </c>
      <c r="G149" s="119"/>
      <c r="H149" s="58" t="s">
        <v>98</v>
      </c>
      <c r="I149" s="120"/>
      <c r="K149" s="117"/>
      <c r="L149" s="117"/>
      <c r="M149" s="117"/>
    </row>
    <row r="150" spans="1:13" ht="18.75" hidden="1" customHeight="1" x14ac:dyDescent="0.2">
      <c r="A150" s="26" t="s">
        <v>18</v>
      </c>
      <c r="B150" s="121"/>
      <c r="C150" s="121"/>
      <c r="D150" s="118" t="e">
        <f t="shared" si="15"/>
        <v>#DIV/0!</v>
      </c>
      <c r="G150" s="119"/>
      <c r="H150" s="58" t="s">
        <v>99</v>
      </c>
      <c r="I150" s="120"/>
      <c r="K150" s="117"/>
      <c r="L150" s="117"/>
      <c r="M150" s="117"/>
    </row>
    <row r="151" spans="1:13" ht="18.75" hidden="1" customHeight="1" x14ac:dyDescent="0.2">
      <c r="A151" s="26" t="s">
        <v>19</v>
      </c>
      <c r="B151" s="121"/>
      <c r="C151" s="121"/>
      <c r="D151" s="118" t="e">
        <f t="shared" si="15"/>
        <v>#DIV/0!</v>
      </c>
      <c r="G151" s="119"/>
      <c r="H151" s="58" t="s">
        <v>100</v>
      </c>
      <c r="I151" s="120"/>
      <c r="K151" s="117"/>
      <c r="L151" s="117"/>
      <c r="M151" s="117"/>
    </row>
    <row r="152" spans="1:13" ht="18.75" hidden="1" customHeight="1" x14ac:dyDescent="0.2">
      <c r="A152" s="26" t="s">
        <v>20</v>
      </c>
      <c r="B152" s="121"/>
      <c r="C152" s="121"/>
      <c r="D152" s="118" t="e">
        <f t="shared" si="15"/>
        <v>#DIV/0!</v>
      </c>
      <c r="G152" s="119"/>
      <c r="H152" s="58" t="s">
        <v>101</v>
      </c>
      <c r="I152" s="120"/>
      <c r="K152" s="117"/>
      <c r="L152" s="117"/>
      <c r="M152" s="117"/>
    </row>
    <row r="153" spans="1:13" ht="18.75" hidden="1" customHeight="1" x14ac:dyDescent="0.2">
      <c r="A153" s="26" t="s">
        <v>21</v>
      </c>
      <c r="B153" s="121"/>
      <c r="C153" s="121"/>
      <c r="D153" s="118" t="e">
        <f t="shared" si="15"/>
        <v>#DIV/0!</v>
      </c>
      <c r="G153" s="119"/>
      <c r="H153" s="58" t="s">
        <v>102</v>
      </c>
      <c r="I153" s="120"/>
      <c r="K153" s="117"/>
      <c r="L153" s="117"/>
      <c r="M153" s="117"/>
    </row>
    <row r="154" spans="1:13" ht="18.75" hidden="1" customHeight="1" x14ac:dyDescent="0.2">
      <c r="A154" s="26" t="s">
        <v>22</v>
      </c>
      <c r="B154" s="121"/>
      <c r="C154" s="121"/>
      <c r="D154" s="118" t="e">
        <f t="shared" si="15"/>
        <v>#DIV/0!</v>
      </c>
      <c r="G154" s="58"/>
      <c r="H154" s="58" t="s">
        <v>103</v>
      </c>
      <c r="I154" s="120"/>
      <c r="K154" s="117"/>
      <c r="L154" s="117"/>
      <c r="M154" s="117"/>
    </row>
    <row r="155" spans="1:13" ht="18.75" hidden="1" customHeight="1" x14ac:dyDescent="0.2">
      <c r="A155" s="26" t="s">
        <v>23</v>
      </c>
      <c r="B155" s="121"/>
      <c r="C155" s="121"/>
      <c r="D155" s="118" t="e">
        <f t="shared" si="15"/>
        <v>#DIV/0!</v>
      </c>
      <c r="G155" s="58"/>
      <c r="H155" s="58" t="s">
        <v>104</v>
      </c>
      <c r="I155" s="120"/>
      <c r="K155" s="117"/>
      <c r="L155" s="117"/>
      <c r="M155" s="117"/>
    </row>
    <row r="156" spans="1:13" ht="18.75" hidden="1" customHeight="1" x14ac:dyDescent="0.2">
      <c r="A156" s="26" t="s">
        <v>24</v>
      </c>
      <c r="B156" s="121"/>
      <c r="C156" s="121"/>
      <c r="D156" s="118" t="e">
        <f t="shared" si="15"/>
        <v>#DIV/0!</v>
      </c>
      <c r="G156" s="58"/>
      <c r="H156" s="58" t="s">
        <v>105</v>
      </c>
      <c r="I156" s="120"/>
      <c r="K156" s="117"/>
    </row>
    <row r="157" spans="1:13" ht="18.75" hidden="1" customHeight="1" x14ac:dyDescent="0.2">
      <c r="A157" s="28" t="s">
        <v>25</v>
      </c>
      <c r="B157" s="30"/>
      <c r="C157" s="30"/>
      <c r="D157" s="122" t="e">
        <f t="shared" si="15"/>
        <v>#DIV/0!</v>
      </c>
      <c r="G157" s="58"/>
      <c r="H157" s="58" t="s">
        <v>106</v>
      </c>
      <c r="I157" s="120"/>
      <c r="K157" s="117"/>
    </row>
    <row r="158" spans="1:13" ht="20.25" customHeight="1" x14ac:dyDescent="0.2">
      <c r="A158" s="16" t="s">
        <v>8</v>
      </c>
      <c r="B158" s="31">
        <f>SUM(B146:B157)</f>
        <v>9907</v>
      </c>
      <c r="C158" s="31">
        <f>SUM(C146:C157)</f>
        <v>14491</v>
      </c>
      <c r="D158" s="123">
        <f>C158/B158-1</f>
        <v>0.46270313919450889</v>
      </c>
      <c r="G158" s="58"/>
      <c r="H158" s="124" t="s">
        <v>107</v>
      </c>
      <c r="I158" s="120">
        <f>D158</f>
        <v>0.46270313919450889</v>
      </c>
      <c r="K158" s="117"/>
    </row>
    <row r="159" spans="1:13" x14ac:dyDescent="0.2">
      <c r="G159" s="58"/>
      <c r="H159" s="58"/>
      <c r="I159" s="58"/>
    </row>
    <row r="161" spans="1:17" ht="16.5" thickBot="1" x14ac:dyDescent="0.3">
      <c r="A161" s="185" t="s">
        <v>108</v>
      </c>
      <c r="B161" s="185"/>
      <c r="C161" s="185"/>
      <c r="D161" s="185"/>
      <c r="E161" s="185"/>
      <c r="F161" s="185"/>
      <c r="G161" s="185"/>
      <c r="H161" s="185"/>
      <c r="I161" s="185"/>
      <c r="J161" s="185"/>
      <c r="K161" s="185"/>
      <c r="L161" s="185"/>
      <c r="M161" s="185"/>
      <c r="N161" s="185"/>
      <c r="O161" s="185"/>
      <c r="P161" s="185"/>
      <c r="Q161" s="125"/>
    </row>
    <row r="163" spans="1:17" ht="71.25" customHeight="1" thickBot="1" x14ac:dyDescent="0.25">
      <c r="A163" s="176" t="s">
        <v>109</v>
      </c>
      <c r="B163" s="176" t="s">
        <v>110</v>
      </c>
      <c r="C163" s="176" t="s">
        <v>111</v>
      </c>
      <c r="D163" s="176"/>
      <c r="E163" s="186"/>
      <c r="F163" s="176" t="s">
        <v>112</v>
      </c>
      <c r="G163" s="186"/>
      <c r="H163" s="176" t="s">
        <v>113</v>
      </c>
      <c r="I163" s="186"/>
      <c r="J163" s="176" t="s">
        <v>114</v>
      </c>
      <c r="K163" s="176"/>
      <c r="L163" s="176"/>
      <c r="M163" s="176"/>
      <c r="N163" s="176"/>
      <c r="O163" s="126"/>
      <c r="P163" s="126"/>
      <c r="Q163" s="37"/>
    </row>
    <row r="164" spans="1:17" ht="44.25" customHeight="1" thickTop="1" x14ac:dyDescent="0.2">
      <c r="A164" s="176"/>
      <c r="B164" s="176"/>
      <c r="C164" s="127" t="s">
        <v>115</v>
      </c>
      <c r="D164" s="127" t="s">
        <v>116</v>
      </c>
      <c r="E164" s="128" t="s">
        <v>117</v>
      </c>
      <c r="F164" s="127" t="s">
        <v>40</v>
      </c>
      <c r="G164" s="128" t="s">
        <v>39</v>
      </c>
      <c r="H164" s="127" t="s">
        <v>40</v>
      </c>
      <c r="I164" s="128" t="s">
        <v>39</v>
      </c>
      <c r="J164" s="127" t="s">
        <v>118</v>
      </c>
      <c r="K164" s="127" t="s">
        <v>119</v>
      </c>
      <c r="L164" s="127" t="s">
        <v>120</v>
      </c>
      <c r="M164" s="127" t="s">
        <v>121</v>
      </c>
      <c r="N164" s="127" t="s">
        <v>122</v>
      </c>
      <c r="O164" s="37"/>
      <c r="P164" s="129"/>
      <c r="Q164" s="37"/>
    </row>
    <row r="165" spans="1:17" ht="18" customHeight="1" x14ac:dyDescent="0.2">
      <c r="A165" s="130" t="s">
        <v>123</v>
      </c>
      <c r="B165" s="131">
        <f t="shared" ref="B165:B189" si="16">C165+D165+E165</f>
        <v>179</v>
      </c>
      <c r="C165" s="23">
        <v>26</v>
      </c>
      <c r="D165" s="23">
        <v>80</v>
      </c>
      <c r="E165" s="132">
        <v>73</v>
      </c>
      <c r="F165" s="133">
        <v>47</v>
      </c>
      <c r="G165" s="134">
        <v>132</v>
      </c>
      <c r="H165" s="133">
        <v>2</v>
      </c>
      <c r="I165" s="134">
        <v>177</v>
      </c>
      <c r="J165" s="133">
        <v>166</v>
      </c>
      <c r="K165" s="133">
        <v>105</v>
      </c>
      <c r="L165" s="133">
        <v>32</v>
      </c>
      <c r="M165" s="133">
        <v>2</v>
      </c>
      <c r="N165" s="133">
        <v>0</v>
      </c>
      <c r="O165" s="135"/>
      <c r="P165" s="135"/>
      <c r="Q165" s="37"/>
    </row>
    <row r="166" spans="1:17" ht="18" customHeight="1" x14ac:dyDescent="0.2">
      <c r="A166" s="130" t="s">
        <v>124</v>
      </c>
      <c r="B166" s="131">
        <f t="shared" si="16"/>
        <v>749</v>
      </c>
      <c r="C166" s="23">
        <v>211</v>
      </c>
      <c r="D166" s="23">
        <v>320</v>
      </c>
      <c r="E166" s="132">
        <v>218</v>
      </c>
      <c r="F166" s="133">
        <v>116</v>
      </c>
      <c r="G166" s="134">
        <v>633</v>
      </c>
      <c r="H166" s="133">
        <v>24</v>
      </c>
      <c r="I166" s="134">
        <v>725</v>
      </c>
      <c r="J166" s="133">
        <v>619</v>
      </c>
      <c r="K166" s="133">
        <v>465</v>
      </c>
      <c r="L166" s="133">
        <v>105</v>
      </c>
      <c r="M166" s="133">
        <v>2</v>
      </c>
      <c r="N166" s="133">
        <v>0</v>
      </c>
      <c r="O166" s="135"/>
      <c r="P166" s="135"/>
      <c r="Q166" s="37"/>
    </row>
    <row r="167" spans="1:17" ht="18" customHeight="1" x14ac:dyDescent="0.2">
      <c r="A167" s="130" t="s">
        <v>125</v>
      </c>
      <c r="B167" s="131">
        <f t="shared" si="16"/>
        <v>280</v>
      </c>
      <c r="C167" s="23">
        <v>112</v>
      </c>
      <c r="D167" s="23">
        <v>126</v>
      </c>
      <c r="E167" s="132">
        <v>42</v>
      </c>
      <c r="F167" s="133">
        <v>57</v>
      </c>
      <c r="G167" s="134">
        <v>223</v>
      </c>
      <c r="H167" s="133">
        <v>14</v>
      </c>
      <c r="I167" s="134">
        <v>266</v>
      </c>
      <c r="J167" s="133">
        <v>217</v>
      </c>
      <c r="K167" s="133">
        <v>167</v>
      </c>
      <c r="L167" s="133">
        <v>60</v>
      </c>
      <c r="M167" s="133">
        <v>2</v>
      </c>
      <c r="N167" s="133">
        <v>0</v>
      </c>
      <c r="O167" s="135"/>
      <c r="P167" s="135"/>
      <c r="Q167" s="37"/>
    </row>
    <row r="168" spans="1:17" ht="18" customHeight="1" x14ac:dyDescent="0.2">
      <c r="A168" s="130" t="s">
        <v>126</v>
      </c>
      <c r="B168" s="131">
        <f t="shared" si="16"/>
        <v>1200</v>
      </c>
      <c r="C168" s="23">
        <v>491</v>
      </c>
      <c r="D168" s="23">
        <v>596</v>
      </c>
      <c r="E168" s="132">
        <v>113</v>
      </c>
      <c r="F168" s="133">
        <v>183</v>
      </c>
      <c r="G168" s="134">
        <v>1017</v>
      </c>
      <c r="H168" s="133">
        <v>58</v>
      </c>
      <c r="I168" s="134">
        <v>1142</v>
      </c>
      <c r="J168" s="133">
        <v>918</v>
      </c>
      <c r="K168" s="133">
        <v>384</v>
      </c>
      <c r="L168" s="133">
        <v>134</v>
      </c>
      <c r="M168" s="133">
        <v>22</v>
      </c>
      <c r="N168" s="133">
        <v>3</v>
      </c>
      <c r="O168" s="135"/>
      <c r="P168" s="135"/>
      <c r="Q168" s="37"/>
    </row>
    <row r="169" spans="1:17" ht="18" customHeight="1" x14ac:dyDescent="0.2">
      <c r="A169" s="130" t="s">
        <v>127</v>
      </c>
      <c r="B169" s="131">
        <f t="shared" si="16"/>
        <v>358</v>
      </c>
      <c r="C169" s="23">
        <v>102</v>
      </c>
      <c r="D169" s="23">
        <v>171</v>
      </c>
      <c r="E169" s="132">
        <v>85</v>
      </c>
      <c r="F169" s="133">
        <v>177</v>
      </c>
      <c r="G169" s="134">
        <v>181</v>
      </c>
      <c r="H169" s="133">
        <v>16</v>
      </c>
      <c r="I169" s="134">
        <v>342</v>
      </c>
      <c r="J169" s="133">
        <v>278</v>
      </c>
      <c r="K169" s="133">
        <v>225</v>
      </c>
      <c r="L169" s="133">
        <v>168</v>
      </c>
      <c r="M169" s="133">
        <v>5</v>
      </c>
      <c r="N169" s="133">
        <v>0</v>
      </c>
      <c r="O169" s="135"/>
      <c r="P169" s="135"/>
      <c r="Q169" s="37"/>
    </row>
    <row r="170" spans="1:17" ht="18" customHeight="1" x14ac:dyDescent="0.2">
      <c r="A170" s="130" t="s">
        <v>128</v>
      </c>
      <c r="B170" s="131">
        <f t="shared" si="16"/>
        <v>343</v>
      </c>
      <c r="C170" s="23">
        <v>183</v>
      </c>
      <c r="D170" s="23">
        <v>119</v>
      </c>
      <c r="E170" s="132">
        <v>41</v>
      </c>
      <c r="F170" s="133">
        <v>76</v>
      </c>
      <c r="G170" s="134">
        <v>267</v>
      </c>
      <c r="H170" s="133">
        <v>25</v>
      </c>
      <c r="I170" s="134">
        <v>318</v>
      </c>
      <c r="J170" s="133">
        <v>272</v>
      </c>
      <c r="K170" s="133">
        <v>168</v>
      </c>
      <c r="L170" s="133">
        <v>46</v>
      </c>
      <c r="M170" s="133">
        <v>3</v>
      </c>
      <c r="N170" s="133">
        <v>0</v>
      </c>
      <c r="O170" s="135"/>
      <c r="P170" s="135"/>
      <c r="Q170" s="37"/>
    </row>
    <row r="171" spans="1:17" ht="18" customHeight="1" x14ac:dyDescent="0.2">
      <c r="A171" s="130" t="s">
        <v>129</v>
      </c>
      <c r="B171" s="131">
        <f t="shared" si="16"/>
        <v>331</v>
      </c>
      <c r="C171" s="23">
        <v>114</v>
      </c>
      <c r="D171" s="23">
        <v>170</v>
      </c>
      <c r="E171" s="132">
        <v>47</v>
      </c>
      <c r="F171" s="133">
        <v>56</v>
      </c>
      <c r="G171" s="134">
        <v>275</v>
      </c>
      <c r="H171" s="133">
        <v>15</v>
      </c>
      <c r="I171" s="134">
        <v>316</v>
      </c>
      <c r="J171" s="133">
        <v>215</v>
      </c>
      <c r="K171" s="133">
        <v>146</v>
      </c>
      <c r="L171" s="133">
        <v>35</v>
      </c>
      <c r="M171" s="133">
        <v>4</v>
      </c>
      <c r="N171" s="133">
        <v>0</v>
      </c>
      <c r="O171" s="135"/>
      <c r="P171" s="135"/>
      <c r="Q171" s="37"/>
    </row>
    <row r="172" spans="1:17" ht="18" customHeight="1" x14ac:dyDescent="0.2">
      <c r="A172" s="130" t="s">
        <v>130</v>
      </c>
      <c r="B172" s="131">
        <f t="shared" si="16"/>
        <v>1150</v>
      </c>
      <c r="C172" s="23">
        <v>422</v>
      </c>
      <c r="D172" s="23">
        <v>598</v>
      </c>
      <c r="E172" s="132">
        <v>130</v>
      </c>
      <c r="F172" s="133">
        <v>267</v>
      </c>
      <c r="G172" s="134">
        <v>883</v>
      </c>
      <c r="H172" s="133">
        <v>69</v>
      </c>
      <c r="I172" s="134">
        <v>1081</v>
      </c>
      <c r="J172" s="133">
        <v>940</v>
      </c>
      <c r="K172" s="133">
        <v>774</v>
      </c>
      <c r="L172" s="133">
        <v>192</v>
      </c>
      <c r="M172" s="133">
        <v>16</v>
      </c>
      <c r="N172" s="133">
        <v>3</v>
      </c>
      <c r="O172" s="135"/>
      <c r="P172" s="135"/>
      <c r="Q172" s="37"/>
    </row>
    <row r="173" spans="1:17" ht="18" customHeight="1" x14ac:dyDescent="0.2">
      <c r="A173" s="130" t="s">
        <v>131</v>
      </c>
      <c r="B173" s="131">
        <f t="shared" si="16"/>
        <v>164</v>
      </c>
      <c r="C173" s="23">
        <v>14</v>
      </c>
      <c r="D173" s="23">
        <v>105</v>
      </c>
      <c r="E173" s="132">
        <v>45</v>
      </c>
      <c r="F173" s="133">
        <v>84</v>
      </c>
      <c r="G173" s="134">
        <v>80</v>
      </c>
      <c r="H173" s="133">
        <v>18</v>
      </c>
      <c r="I173" s="134">
        <v>146</v>
      </c>
      <c r="J173" s="133">
        <v>112</v>
      </c>
      <c r="K173" s="133">
        <v>102</v>
      </c>
      <c r="L173" s="133">
        <v>65</v>
      </c>
      <c r="M173" s="133">
        <v>2</v>
      </c>
      <c r="N173" s="133">
        <v>0</v>
      </c>
      <c r="O173" s="135"/>
      <c r="P173" s="135"/>
      <c r="Q173" s="37"/>
    </row>
    <row r="174" spans="1:17" ht="18" customHeight="1" x14ac:dyDescent="0.2">
      <c r="A174" s="130" t="s">
        <v>132</v>
      </c>
      <c r="B174" s="131">
        <f t="shared" si="16"/>
        <v>304</v>
      </c>
      <c r="C174" s="23">
        <v>117</v>
      </c>
      <c r="D174" s="23">
        <v>132</v>
      </c>
      <c r="E174" s="132">
        <v>55</v>
      </c>
      <c r="F174" s="133">
        <v>127</v>
      </c>
      <c r="G174" s="134">
        <v>177</v>
      </c>
      <c r="H174" s="133">
        <v>15</v>
      </c>
      <c r="I174" s="134">
        <v>289</v>
      </c>
      <c r="J174" s="133">
        <v>249</v>
      </c>
      <c r="K174" s="133">
        <v>195</v>
      </c>
      <c r="L174" s="133">
        <v>108</v>
      </c>
      <c r="M174" s="133">
        <v>2</v>
      </c>
      <c r="N174" s="133">
        <v>1</v>
      </c>
      <c r="O174" s="135"/>
      <c r="P174" s="135"/>
      <c r="Q174" s="37"/>
    </row>
    <row r="175" spans="1:17" ht="18" customHeight="1" x14ac:dyDescent="0.2">
      <c r="A175" s="130" t="s">
        <v>133</v>
      </c>
      <c r="B175" s="131">
        <f t="shared" si="16"/>
        <v>455</v>
      </c>
      <c r="C175" s="23">
        <v>136</v>
      </c>
      <c r="D175" s="23">
        <v>193</v>
      </c>
      <c r="E175" s="132">
        <v>126</v>
      </c>
      <c r="F175" s="133">
        <v>99</v>
      </c>
      <c r="G175" s="134">
        <v>356</v>
      </c>
      <c r="H175" s="133">
        <v>38</v>
      </c>
      <c r="I175" s="134">
        <v>417</v>
      </c>
      <c r="J175" s="133">
        <v>301</v>
      </c>
      <c r="K175" s="133">
        <v>185</v>
      </c>
      <c r="L175" s="133">
        <v>63</v>
      </c>
      <c r="M175" s="133">
        <v>3</v>
      </c>
      <c r="N175" s="133">
        <v>0</v>
      </c>
      <c r="O175" s="135"/>
      <c r="P175" s="135"/>
      <c r="Q175" s="37"/>
    </row>
    <row r="176" spans="1:17" ht="18" customHeight="1" x14ac:dyDescent="0.2">
      <c r="A176" s="130" t="s">
        <v>134</v>
      </c>
      <c r="B176" s="131">
        <f t="shared" si="16"/>
        <v>802</v>
      </c>
      <c r="C176" s="23">
        <v>340</v>
      </c>
      <c r="D176" s="23">
        <v>344</v>
      </c>
      <c r="E176" s="132">
        <v>118</v>
      </c>
      <c r="F176" s="133">
        <v>387</v>
      </c>
      <c r="G176" s="134">
        <v>415</v>
      </c>
      <c r="H176" s="133">
        <v>58</v>
      </c>
      <c r="I176" s="134">
        <v>744</v>
      </c>
      <c r="J176" s="133">
        <v>557</v>
      </c>
      <c r="K176" s="133">
        <v>412</v>
      </c>
      <c r="L176" s="133">
        <v>270</v>
      </c>
      <c r="M176" s="133">
        <v>10</v>
      </c>
      <c r="N176" s="133">
        <v>1</v>
      </c>
      <c r="O176" s="135"/>
      <c r="P176" s="135"/>
      <c r="Q176" s="37"/>
    </row>
    <row r="177" spans="1:17" ht="18" customHeight="1" x14ac:dyDescent="0.2">
      <c r="A177" s="130" t="s">
        <v>135</v>
      </c>
      <c r="B177" s="131">
        <f t="shared" si="16"/>
        <v>517</v>
      </c>
      <c r="C177" s="23">
        <v>159</v>
      </c>
      <c r="D177" s="23">
        <v>221</v>
      </c>
      <c r="E177" s="132">
        <v>137</v>
      </c>
      <c r="F177" s="133">
        <v>286</v>
      </c>
      <c r="G177" s="134">
        <v>231</v>
      </c>
      <c r="H177" s="133">
        <v>44</v>
      </c>
      <c r="I177" s="134">
        <v>473</v>
      </c>
      <c r="J177" s="133">
        <v>369</v>
      </c>
      <c r="K177" s="133">
        <v>359</v>
      </c>
      <c r="L177" s="133">
        <v>256</v>
      </c>
      <c r="M177" s="133">
        <v>11</v>
      </c>
      <c r="N177" s="133">
        <v>1</v>
      </c>
      <c r="O177" s="135"/>
      <c r="P177" s="135"/>
      <c r="Q177" s="37"/>
    </row>
    <row r="178" spans="1:17" ht="18" customHeight="1" x14ac:dyDescent="0.2">
      <c r="A178" s="130" t="s">
        <v>136</v>
      </c>
      <c r="B178" s="131">
        <f t="shared" si="16"/>
        <v>377</v>
      </c>
      <c r="C178" s="23">
        <v>171</v>
      </c>
      <c r="D178" s="23">
        <v>152</v>
      </c>
      <c r="E178" s="132">
        <v>54</v>
      </c>
      <c r="F178" s="133">
        <v>17</v>
      </c>
      <c r="G178" s="134">
        <v>360</v>
      </c>
      <c r="H178" s="133">
        <v>3</v>
      </c>
      <c r="I178" s="134">
        <v>374</v>
      </c>
      <c r="J178" s="133">
        <v>231</v>
      </c>
      <c r="K178" s="133">
        <v>110</v>
      </c>
      <c r="L178" s="133">
        <v>9</v>
      </c>
      <c r="M178" s="133">
        <v>2</v>
      </c>
      <c r="N178" s="133">
        <v>2</v>
      </c>
      <c r="O178" s="135"/>
      <c r="P178" s="135"/>
      <c r="Q178" s="37"/>
    </row>
    <row r="179" spans="1:17" ht="18" customHeight="1" x14ac:dyDescent="0.2">
      <c r="A179" s="130" t="s">
        <v>137</v>
      </c>
      <c r="B179" s="131">
        <f t="shared" si="16"/>
        <v>4578</v>
      </c>
      <c r="C179" s="23">
        <v>1312</v>
      </c>
      <c r="D179" s="23">
        <v>2261</v>
      </c>
      <c r="E179" s="132">
        <v>1005</v>
      </c>
      <c r="F179" s="133">
        <v>950</v>
      </c>
      <c r="G179" s="134">
        <v>3628</v>
      </c>
      <c r="H179" s="133">
        <v>148</v>
      </c>
      <c r="I179" s="134">
        <v>4430</v>
      </c>
      <c r="J179" s="133">
        <v>2946</v>
      </c>
      <c r="K179" s="133">
        <v>1916</v>
      </c>
      <c r="L179" s="133">
        <v>699</v>
      </c>
      <c r="M179" s="133">
        <v>29</v>
      </c>
      <c r="N179" s="133">
        <v>7</v>
      </c>
      <c r="O179" s="135"/>
      <c r="P179" s="135"/>
      <c r="Q179" s="37"/>
    </row>
    <row r="180" spans="1:17" ht="18" customHeight="1" x14ac:dyDescent="0.2">
      <c r="A180" s="130" t="s">
        <v>138</v>
      </c>
      <c r="B180" s="131">
        <f t="shared" si="16"/>
        <v>307</v>
      </c>
      <c r="C180" s="23">
        <v>55</v>
      </c>
      <c r="D180" s="23">
        <v>121</v>
      </c>
      <c r="E180" s="132">
        <v>131</v>
      </c>
      <c r="F180" s="133">
        <v>135</v>
      </c>
      <c r="G180" s="134">
        <v>172</v>
      </c>
      <c r="H180" s="133">
        <v>21</v>
      </c>
      <c r="I180" s="134">
        <v>286</v>
      </c>
      <c r="J180" s="133">
        <v>237</v>
      </c>
      <c r="K180" s="133">
        <v>153</v>
      </c>
      <c r="L180" s="133">
        <v>95</v>
      </c>
      <c r="M180" s="133">
        <v>1</v>
      </c>
      <c r="N180" s="133">
        <v>0</v>
      </c>
      <c r="O180" s="135"/>
      <c r="P180" s="135"/>
      <c r="Q180" s="37"/>
    </row>
    <row r="181" spans="1:17" ht="18" customHeight="1" x14ac:dyDescent="0.2">
      <c r="A181" s="130" t="s">
        <v>139</v>
      </c>
      <c r="B181" s="131">
        <f t="shared" si="16"/>
        <v>111</v>
      </c>
      <c r="C181" s="23">
        <v>24</v>
      </c>
      <c r="D181" s="23">
        <v>60</v>
      </c>
      <c r="E181" s="132">
        <v>27</v>
      </c>
      <c r="F181" s="133">
        <v>48</v>
      </c>
      <c r="G181" s="134">
        <v>63</v>
      </c>
      <c r="H181" s="133">
        <v>3</v>
      </c>
      <c r="I181" s="134">
        <v>108</v>
      </c>
      <c r="J181" s="133">
        <v>98</v>
      </c>
      <c r="K181" s="133">
        <v>57</v>
      </c>
      <c r="L181" s="133">
        <v>47</v>
      </c>
      <c r="M181" s="133">
        <v>2</v>
      </c>
      <c r="N181" s="133">
        <v>0</v>
      </c>
      <c r="O181" s="135"/>
      <c r="P181" s="135"/>
      <c r="Q181" s="37"/>
    </row>
    <row r="182" spans="1:17" ht="18" customHeight="1" x14ac:dyDescent="0.2">
      <c r="A182" s="130" t="s">
        <v>140</v>
      </c>
      <c r="B182" s="131">
        <f t="shared" si="16"/>
        <v>123</v>
      </c>
      <c r="C182" s="23">
        <v>54</v>
      </c>
      <c r="D182" s="23">
        <v>41</v>
      </c>
      <c r="E182" s="132">
        <v>28</v>
      </c>
      <c r="F182" s="133">
        <v>45</v>
      </c>
      <c r="G182" s="134">
        <v>78</v>
      </c>
      <c r="H182" s="133">
        <v>11</v>
      </c>
      <c r="I182" s="134">
        <v>112</v>
      </c>
      <c r="J182" s="133">
        <v>101</v>
      </c>
      <c r="K182" s="133">
        <v>62</v>
      </c>
      <c r="L182" s="133">
        <v>28</v>
      </c>
      <c r="M182" s="133">
        <v>1</v>
      </c>
      <c r="N182" s="133">
        <v>1</v>
      </c>
      <c r="O182" s="135"/>
      <c r="P182" s="135"/>
      <c r="Q182" s="37"/>
    </row>
    <row r="183" spans="1:17" ht="18" customHeight="1" x14ac:dyDescent="0.2">
      <c r="A183" s="130" t="s">
        <v>141</v>
      </c>
      <c r="B183" s="131">
        <f t="shared" si="16"/>
        <v>127</v>
      </c>
      <c r="C183" s="23">
        <v>33</v>
      </c>
      <c r="D183" s="23">
        <v>60</v>
      </c>
      <c r="E183" s="132">
        <v>34</v>
      </c>
      <c r="F183" s="133">
        <v>57</v>
      </c>
      <c r="G183" s="134">
        <v>70</v>
      </c>
      <c r="H183" s="133">
        <v>15</v>
      </c>
      <c r="I183" s="134">
        <v>112</v>
      </c>
      <c r="J183" s="133">
        <v>100</v>
      </c>
      <c r="K183" s="133">
        <v>82</v>
      </c>
      <c r="L183" s="133">
        <v>48</v>
      </c>
      <c r="M183" s="133">
        <v>0</v>
      </c>
      <c r="N183" s="133">
        <v>0</v>
      </c>
      <c r="O183" s="135"/>
      <c r="P183" s="135"/>
      <c r="Q183" s="37"/>
    </row>
    <row r="184" spans="1:17" ht="18" customHeight="1" x14ac:dyDescent="0.2">
      <c r="A184" s="130" t="s">
        <v>142</v>
      </c>
      <c r="B184" s="131">
        <f t="shared" si="16"/>
        <v>659</v>
      </c>
      <c r="C184" s="23">
        <v>219</v>
      </c>
      <c r="D184" s="23">
        <v>291</v>
      </c>
      <c r="E184" s="132">
        <v>149</v>
      </c>
      <c r="F184" s="133">
        <v>145</v>
      </c>
      <c r="G184" s="134">
        <v>514</v>
      </c>
      <c r="H184" s="133">
        <v>142</v>
      </c>
      <c r="I184" s="134">
        <v>517</v>
      </c>
      <c r="J184" s="133">
        <v>534</v>
      </c>
      <c r="K184" s="133">
        <v>327</v>
      </c>
      <c r="L184" s="133">
        <v>105</v>
      </c>
      <c r="M184" s="133">
        <v>3</v>
      </c>
      <c r="N184" s="133">
        <v>0</v>
      </c>
      <c r="O184" s="135"/>
      <c r="P184" s="135"/>
      <c r="Q184" s="37"/>
    </row>
    <row r="185" spans="1:17" ht="18" customHeight="1" x14ac:dyDescent="0.2">
      <c r="A185" s="130" t="s">
        <v>143</v>
      </c>
      <c r="B185" s="131">
        <f>C185+D185+E185</f>
        <v>446</v>
      </c>
      <c r="C185" s="23">
        <v>145</v>
      </c>
      <c r="D185" s="23">
        <v>218</v>
      </c>
      <c r="E185" s="132">
        <v>83</v>
      </c>
      <c r="F185" s="133">
        <v>185</v>
      </c>
      <c r="G185" s="134">
        <v>261</v>
      </c>
      <c r="H185" s="133">
        <v>42</v>
      </c>
      <c r="I185" s="134">
        <v>404</v>
      </c>
      <c r="J185" s="133">
        <v>311</v>
      </c>
      <c r="K185" s="133">
        <v>196</v>
      </c>
      <c r="L185" s="133">
        <v>125</v>
      </c>
      <c r="M185" s="133">
        <v>0</v>
      </c>
      <c r="N185" s="133">
        <v>3</v>
      </c>
      <c r="O185" s="135"/>
      <c r="P185" s="135"/>
      <c r="Q185" s="37"/>
    </row>
    <row r="186" spans="1:17" ht="18" customHeight="1" x14ac:dyDescent="0.2">
      <c r="A186" s="130" t="s">
        <v>144</v>
      </c>
      <c r="B186" s="131">
        <f t="shared" si="16"/>
        <v>411</v>
      </c>
      <c r="C186" s="23">
        <v>160</v>
      </c>
      <c r="D186" s="23">
        <v>163</v>
      </c>
      <c r="E186" s="132">
        <v>88</v>
      </c>
      <c r="F186" s="133">
        <v>120</v>
      </c>
      <c r="G186" s="134">
        <v>291</v>
      </c>
      <c r="H186" s="133">
        <v>26</v>
      </c>
      <c r="I186" s="134">
        <v>385</v>
      </c>
      <c r="J186" s="133">
        <v>233</v>
      </c>
      <c r="K186" s="133">
        <v>203</v>
      </c>
      <c r="L186" s="133">
        <v>113</v>
      </c>
      <c r="M186" s="133">
        <v>5</v>
      </c>
      <c r="N186" s="133">
        <v>0</v>
      </c>
      <c r="O186" s="135"/>
      <c r="P186" s="135"/>
      <c r="Q186" s="37"/>
    </row>
    <row r="187" spans="1:17" ht="18" customHeight="1" x14ac:dyDescent="0.2">
      <c r="A187" s="130" t="s">
        <v>145</v>
      </c>
      <c r="B187" s="131">
        <f t="shared" si="16"/>
        <v>228</v>
      </c>
      <c r="C187" s="23">
        <v>112</v>
      </c>
      <c r="D187" s="23">
        <v>95</v>
      </c>
      <c r="E187" s="132">
        <v>21</v>
      </c>
      <c r="F187" s="133">
        <v>126</v>
      </c>
      <c r="G187" s="134">
        <v>102</v>
      </c>
      <c r="H187" s="133">
        <v>13</v>
      </c>
      <c r="I187" s="134">
        <v>215</v>
      </c>
      <c r="J187" s="133">
        <v>191</v>
      </c>
      <c r="K187" s="133">
        <v>122</v>
      </c>
      <c r="L187" s="133">
        <v>94</v>
      </c>
      <c r="M187" s="133">
        <v>8</v>
      </c>
      <c r="N187" s="133">
        <v>1</v>
      </c>
      <c r="O187" s="135"/>
      <c r="P187" s="135"/>
      <c r="Q187" s="37"/>
    </row>
    <row r="188" spans="1:17" ht="18" customHeight="1" x14ac:dyDescent="0.2">
      <c r="A188" s="130" t="s">
        <v>146</v>
      </c>
      <c r="B188" s="131">
        <f t="shared" si="16"/>
        <v>183</v>
      </c>
      <c r="C188" s="23">
        <v>47</v>
      </c>
      <c r="D188" s="23">
        <v>81</v>
      </c>
      <c r="E188" s="132">
        <v>55</v>
      </c>
      <c r="F188" s="133">
        <v>29</v>
      </c>
      <c r="G188" s="134">
        <v>154</v>
      </c>
      <c r="H188" s="133">
        <v>4</v>
      </c>
      <c r="I188" s="134">
        <v>179</v>
      </c>
      <c r="J188" s="133">
        <v>150</v>
      </c>
      <c r="K188" s="133">
        <v>110</v>
      </c>
      <c r="L188" s="133">
        <v>30</v>
      </c>
      <c r="M188" s="133">
        <v>1</v>
      </c>
      <c r="N188" s="133">
        <v>0</v>
      </c>
      <c r="O188" s="135"/>
      <c r="P188" s="135"/>
      <c r="Q188" s="37"/>
    </row>
    <row r="189" spans="1:17" ht="18" customHeight="1" x14ac:dyDescent="0.2">
      <c r="A189" s="136" t="s">
        <v>147</v>
      </c>
      <c r="B189" s="137">
        <f t="shared" si="16"/>
        <v>109</v>
      </c>
      <c r="C189" s="102">
        <v>28</v>
      </c>
      <c r="D189" s="102">
        <v>65</v>
      </c>
      <c r="E189" s="138">
        <v>16</v>
      </c>
      <c r="F189" s="139">
        <v>42</v>
      </c>
      <c r="G189" s="140">
        <v>67</v>
      </c>
      <c r="H189" s="139">
        <v>0</v>
      </c>
      <c r="I189" s="140">
        <v>109</v>
      </c>
      <c r="J189" s="139">
        <v>58</v>
      </c>
      <c r="K189" s="139">
        <v>30</v>
      </c>
      <c r="L189" s="139">
        <v>29</v>
      </c>
      <c r="M189" s="139">
        <v>2</v>
      </c>
      <c r="N189" s="139">
        <v>0</v>
      </c>
      <c r="O189" s="135"/>
      <c r="P189" s="135"/>
      <c r="Q189" s="37"/>
    </row>
    <row r="190" spans="1:17" ht="18" customHeight="1" x14ac:dyDescent="0.2">
      <c r="A190" s="16" t="s">
        <v>8</v>
      </c>
      <c r="B190" s="141">
        <f t="shared" ref="B190:N190" si="17">SUM(B165:B189)</f>
        <v>14491</v>
      </c>
      <c r="C190" s="31">
        <f t="shared" si="17"/>
        <v>4787</v>
      </c>
      <c r="D190" s="31">
        <f t="shared" si="17"/>
        <v>6783</v>
      </c>
      <c r="E190" s="31">
        <f t="shared" si="17"/>
        <v>2921</v>
      </c>
      <c r="F190" s="31">
        <f t="shared" si="17"/>
        <v>3861</v>
      </c>
      <c r="G190" s="31">
        <f t="shared" si="17"/>
        <v>10630</v>
      </c>
      <c r="H190" s="31">
        <f t="shared" si="17"/>
        <v>824</v>
      </c>
      <c r="I190" s="31">
        <f t="shared" si="17"/>
        <v>13667</v>
      </c>
      <c r="J190" s="31">
        <f t="shared" si="17"/>
        <v>10403</v>
      </c>
      <c r="K190" s="31">
        <f t="shared" si="17"/>
        <v>7055</v>
      </c>
      <c r="L190" s="31">
        <f t="shared" si="17"/>
        <v>2956</v>
      </c>
      <c r="M190" s="31">
        <f t="shared" si="17"/>
        <v>138</v>
      </c>
      <c r="N190" s="31">
        <f t="shared" si="17"/>
        <v>23</v>
      </c>
      <c r="O190" s="135"/>
      <c r="P190" s="135"/>
      <c r="Q190" s="135"/>
    </row>
    <row r="191" spans="1:17" s="70" customFormat="1" ht="18" customHeight="1" x14ac:dyDescent="0.2">
      <c r="A191" s="22" t="s">
        <v>27</v>
      </c>
      <c r="B191" s="45">
        <f t="shared" ref="B191:N191" si="18">B190/$B$190</f>
        <v>1</v>
      </c>
      <c r="C191" s="45">
        <f t="shared" si="18"/>
        <v>0.33034297149955144</v>
      </c>
      <c r="D191" s="45">
        <f t="shared" si="18"/>
        <v>0.46808363812021253</v>
      </c>
      <c r="E191" s="45">
        <f t="shared" si="18"/>
        <v>0.201573390380236</v>
      </c>
      <c r="F191" s="45">
        <f t="shared" si="18"/>
        <v>0.26644123938996617</v>
      </c>
      <c r="G191" s="45">
        <f t="shared" si="18"/>
        <v>0.73355876061003378</v>
      </c>
      <c r="H191" s="45">
        <f t="shared" si="18"/>
        <v>5.686288040852943E-2</v>
      </c>
      <c r="I191" s="45">
        <f t="shared" si="18"/>
        <v>0.94313711959147062</v>
      </c>
      <c r="J191" s="45">
        <f t="shared" si="18"/>
        <v>0.71789386515768405</v>
      </c>
      <c r="K191" s="45">
        <f t="shared" si="18"/>
        <v>0.48685390932302808</v>
      </c>
      <c r="L191" s="45">
        <f t="shared" si="18"/>
        <v>0.2039886826305983</v>
      </c>
      <c r="M191" s="45">
        <f t="shared" si="18"/>
        <v>9.5231523014284725E-3</v>
      </c>
      <c r="N191" s="45">
        <f t="shared" si="18"/>
        <v>1.5871920502380787E-3</v>
      </c>
      <c r="O191" s="142"/>
      <c r="P191" s="143"/>
      <c r="Q191" s="143"/>
    </row>
    <row r="192" spans="1:17" x14ac:dyDescent="0.2">
      <c r="A192" s="178" t="s">
        <v>148</v>
      </c>
      <c r="B192" s="178"/>
      <c r="C192" s="178"/>
      <c r="D192" s="178"/>
      <c r="E192" s="178"/>
      <c r="F192" s="178"/>
      <c r="G192" s="178"/>
      <c r="H192" s="178"/>
      <c r="I192" s="178"/>
      <c r="J192" s="178"/>
      <c r="K192" s="178"/>
      <c r="L192" s="178"/>
      <c r="M192" s="178"/>
      <c r="N192" s="178"/>
    </row>
    <row r="193" spans="1:17" ht="30" customHeight="1" x14ac:dyDescent="0.2">
      <c r="O193" s="144"/>
    </row>
    <row r="194" spans="1:17" ht="6.75" customHeight="1" x14ac:dyDescent="0.2"/>
    <row r="195" spans="1:17" ht="18.75" thickBot="1" x14ac:dyDescent="0.25">
      <c r="A195" s="12" t="s">
        <v>149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</row>
    <row r="197" spans="1:17" ht="17.25" customHeight="1" thickBot="1" x14ac:dyDescent="0.3">
      <c r="A197" s="145" t="s">
        <v>150</v>
      </c>
      <c r="B197" s="13"/>
      <c r="C197" s="13"/>
      <c r="D197" s="13"/>
      <c r="E197" s="13"/>
      <c r="F197" s="13"/>
      <c r="G197" s="13"/>
      <c r="H197" s="13"/>
      <c r="I197" s="13"/>
      <c r="J197" s="13"/>
      <c r="K197" s="146"/>
      <c r="L197" s="37"/>
      <c r="M197" s="37"/>
      <c r="N197" s="37"/>
      <c r="O197" s="147"/>
      <c r="P197" s="147"/>
      <c r="Q197" s="37"/>
    </row>
    <row r="198" spans="1:17" ht="14.25" customHeight="1" x14ac:dyDescent="0.2">
      <c r="L198" s="37"/>
      <c r="M198" s="37"/>
      <c r="N198" s="37"/>
      <c r="O198" s="37"/>
      <c r="P198" s="37"/>
      <c r="Q198" s="37"/>
    </row>
    <row r="199" spans="1:17" ht="26.25" customHeight="1" x14ac:dyDescent="0.2">
      <c r="A199" s="176" t="s">
        <v>151</v>
      </c>
      <c r="B199" s="176"/>
      <c r="C199" s="176"/>
      <c r="D199" s="176"/>
      <c r="E199" s="177"/>
      <c r="F199" s="148" t="s">
        <v>8</v>
      </c>
      <c r="G199" s="148" t="s">
        <v>152</v>
      </c>
      <c r="H199" s="148" t="s">
        <v>153</v>
      </c>
      <c r="I199" s="148" t="s">
        <v>154</v>
      </c>
      <c r="J199" s="148" t="s">
        <v>155</v>
      </c>
      <c r="L199" s="37"/>
      <c r="M199" s="179"/>
      <c r="N199" s="179"/>
      <c r="O199" s="180"/>
      <c r="P199" s="180"/>
      <c r="Q199" s="180"/>
    </row>
    <row r="200" spans="1:17" ht="18.75" customHeight="1" x14ac:dyDescent="0.2">
      <c r="A200" s="149" t="s">
        <v>156</v>
      </c>
      <c r="B200" s="149"/>
      <c r="C200" s="149"/>
      <c r="D200" s="149"/>
      <c r="E200" s="149"/>
      <c r="F200" s="150">
        <f t="shared" ref="F200:F235" si="19">+SUM(G200:J200)</f>
        <v>14507</v>
      </c>
      <c r="G200" s="151">
        <v>9369</v>
      </c>
      <c r="H200" s="151">
        <v>3212</v>
      </c>
      <c r="I200" s="151">
        <v>1046</v>
      </c>
      <c r="J200" s="151">
        <v>880</v>
      </c>
      <c r="L200" s="37"/>
      <c r="M200" s="179"/>
      <c r="N200" s="179"/>
      <c r="O200" s="152"/>
      <c r="P200" s="152"/>
      <c r="Q200" s="152"/>
    </row>
    <row r="201" spans="1:17" ht="18.75" customHeight="1" x14ac:dyDescent="0.2">
      <c r="A201" s="153" t="s">
        <v>157</v>
      </c>
      <c r="B201" s="153"/>
      <c r="C201" s="153"/>
      <c r="D201" s="153"/>
      <c r="E201" s="153"/>
      <c r="F201" s="154">
        <f t="shared" si="19"/>
        <v>14078</v>
      </c>
      <c r="G201" s="155">
        <v>2</v>
      </c>
      <c r="H201" s="155">
        <v>11440</v>
      </c>
      <c r="I201" s="155">
        <v>1719</v>
      </c>
      <c r="J201" s="155">
        <v>917</v>
      </c>
      <c r="L201" s="37"/>
      <c r="M201" s="179"/>
      <c r="N201" s="179"/>
      <c r="O201" s="152"/>
      <c r="P201" s="152"/>
      <c r="Q201" s="152"/>
    </row>
    <row r="202" spans="1:17" ht="18.75" customHeight="1" x14ac:dyDescent="0.2">
      <c r="A202" s="153" t="s">
        <v>158</v>
      </c>
      <c r="B202" s="153"/>
      <c r="C202" s="153"/>
      <c r="D202" s="153"/>
      <c r="E202" s="153"/>
      <c r="F202" s="154">
        <f t="shared" si="19"/>
        <v>43629</v>
      </c>
      <c r="G202" s="155">
        <v>0</v>
      </c>
      <c r="H202" s="155">
        <v>9223</v>
      </c>
      <c r="I202" s="155">
        <v>14545</v>
      </c>
      <c r="J202" s="155">
        <v>19861</v>
      </c>
      <c r="L202" s="37"/>
      <c r="M202" s="181"/>
      <c r="N202" s="156"/>
      <c r="O202" s="157"/>
      <c r="P202" s="157"/>
      <c r="Q202" s="157"/>
    </row>
    <row r="203" spans="1:17" ht="18.75" customHeight="1" x14ac:dyDescent="0.2">
      <c r="A203" s="153" t="s">
        <v>159</v>
      </c>
      <c r="B203" s="153"/>
      <c r="C203" s="153"/>
      <c r="D203" s="153"/>
      <c r="E203" s="153"/>
      <c r="F203" s="154">
        <f t="shared" si="19"/>
        <v>2583</v>
      </c>
      <c r="G203" s="155">
        <v>0</v>
      </c>
      <c r="H203" s="155">
        <v>2344</v>
      </c>
      <c r="I203" s="155">
        <v>124</v>
      </c>
      <c r="J203" s="155">
        <v>115</v>
      </c>
      <c r="L203" s="37"/>
      <c r="M203" s="181"/>
      <c r="N203" s="156"/>
      <c r="O203" s="157"/>
      <c r="P203" s="157"/>
      <c r="Q203" s="157"/>
    </row>
    <row r="204" spans="1:17" ht="18.75" customHeight="1" x14ac:dyDescent="0.2">
      <c r="A204" s="153" t="s">
        <v>160</v>
      </c>
      <c r="B204" s="153"/>
      <c r="C204" s="153"/>
      <c r="D204" s="153"/>
      <c r="E204" s="153"/>
      <c r="F204" s="154">
        <f t="shared" si="19"/>
        <v>14526</v>
      </c>
      <c r="G204" s="155">
        <v>0</v>
      </c>
      <c r="H204" s="155">
        <v>3829</v>
      </c>
      <c r="I204" s="155">
        <v>9932</v>
      </c>
      <c r="J204" s="155">
        <v>765</v>
      </c>
      <c r="L204" s="37"/>
      <c r="M204" s="181"/>
      <c r="N204" s="156"/>
      <c r="O204" s="157"/>
      <c r="P204" s="157"/>
      <c r="Q204" s="157"/>
    </row>
    <row r="205" spans="1:17" ht="18.75" customHeight="1" x14ac:dyDescent="0.2">
      <c r="A205" s="153" t="s">
        <v>161</v>
      </c>
      <c r="B205" s="153"/>
      <c r="C205" s="153"/>
      <c r="D205" s="153"/>
      <c r="E205" s="153"/>
      <c r="F205" s="154">
        <f t="shared" si="19"/>
        <v>8237</v>
      </c>
      <c r="G205" s="155">
        <v>0</v>
      </c>
      <c r="H205" s="155">
        <v>1167</v>
      </c>
      <c r="I205" s="155">
        <v>6261</v>
      </c>
      <c r="J205" s="155">
        <v>809</v>
      </c>
      <c r="L205" s="37"/>
      <c r="M205" s="181"/>
      <c r="N205" s="156"/>
      <c r="O205" s="157"/>
      <c r="P205" s="157"/>
      <c r="Q205" s="157"/>
    </row>
    <row r="206" spans="1:17" ht="18.75" customHeight="1" x14ac:dyDescent="0.2">
      <c r="A206" s="153" t="s">
        <v>162</v>
      </c>
      <c r="B206" s="153"/>
      <c r="C206" s="153"/>
      <c r="D206" s="153"/>
      <c r="E206" s="153"/>
      <c r="F206" s="154">
        <f t="shared" si="19"/>
        <v>1248</v>
      </c>
      <c r="G206" s="155">
        <v>0</v>
      </c>
      <c r="H206" s="155">
        <v>117</v>
      </c>
      <c r="I206" s="155">
        <v>1068</v>
      </c>
      <c r="J206" s="155">
        <v>63</v>
      </c>
      <c r="L206" s="37"/>
      <c r="M206" s="181"/>
      <c r="N206" s="156"/>
      <c r="O206" s="157"/>
      <c r="P206" s="157"/>
      <c r="Q206" s="157"/>
    </row>
    <row r="207" spans="1:17" ht="18.75" customHeight="1" x14ac:dyDescent="0.2">
      <c r="A207" s="153" t="s">
        <v>163</v>
      </c>
      <c r="B207" s="153"/>
      <c r="C207" s="153"/>
      <c r="D207" s="153"/>
      <c r="E207" s="153"/>
      <c r="F207" s="154">
        <f t="shared" si="19"/>
        <v>159</v>
      </c>
      <c r="G207" s="155">
        <v>0</v>
      </c>
      <c r="H207" s="155">
        <v>15</v>
      </c>
      <c r="I207" s="155">
        <v>133</v>
      </c>
      <c r="J207" s="155">
        <v>11</v>
      </c>
      <c r="L207" s="37"/>
      <c r="M207" s="181"/>
      <c r="N207" s="156"/>
      <c r="O207" s="157"/>
      <c r="P207" s="157"/>
      <c r="Q207" s="157"/>
    </row>
    <row r="208" spans="1:17" ht="18.75" customHeight="1" x14ac:dyDescent="0.2">
      <c r="A208" s="153" t="s">
        <v>164</v>
      </c>
      <c r="B208" s="153"/>
      <c r="C208" s="153"/>
      <c r="D208" s="153"/>
      <c r="E208" s="153"/>
      <c r="F208" s="154">
        <f t="shared" si="19"/>
        <v>11551</v>
      </c>
      <c r="G208" s="155">
        <v>0</v>
      </c>
      <c r="H208" s="155">
        <v>4065</v>
      </c>
      <c r="I208" s="155">
        <v>5858</v>
      </c>
      <c r="J208" s="155">
        <v>1628</v>
      </c>
      <c r="L208" s="37"/>
      <c r="M208" s="181"/>
      <c r="N208" s="156"/>
      <c r="O208" s="157"/>
      <c r="P208" s="157"/>
      <c r="Q208" s="157"/>
    </row>
    <row r="209" spans="1:17" ht="18.75" customHeight="1" x14ac:dyDescent="0.2">
      <c r="A209" s="153" t="s">
        <v>165</v>
      </c>
      <c r="B209" s="153"/>
      <c r="C209" s="153"/>
      <c r="D209" s="153"/>
      <c r="E209" s="153"/>
      <c r="F209" s="154">
        <f t="shared" si="19"/>
        <v>3530</v>
      </c>
      <c r="G209" s="155">
        <v>0</v>
      </c>
      <c r="H209" s="155">
        <v>348</v>
      </c>
      <c r="I209" s="155">
        <v>3104</v>
      </c>
      <c r="J209" s="155">
        <v>78</v>
      </c>
      <c r="L209" s="37"/>
      <c r="M209" s="181"/>
      <c r="N209" s="156"/>
      <c r="O209" s="157"/>
      <c r="P209" s="157"/>
      <c r="Q209" s="157"/>
    </row>
    <row r="210" spans="1:17" ht="18.75" customHeight="1" x14ac:dyDescent="0.2">
      <c r="A210" s="153" t="s">
        <v>166</v>
      </c>
      <c r="B210" s="153"/>
      <c r="C210" s="153"/>
      <c r="D210" s="153"/>
      <c r="E210" s="153"/>
      <c r="F210" s="154">
        <f t="shared" si="19"/>
        <v>59</v>
      </c>
      <c r="G210" s="155">
        <v>0</v>
      </c>
      <c r="H210" s="155">
        <v>8</v>
      </c>
      <c r="I210" s="155">
        <v>38</v>
      </c>
      <c r="J210" s="155">
        <v>13</v>
      </c>
      <c r="L210" s="37"/>
      <c r="M210" s="181"/>
      <c r="N210" s="156"/>
      <c r="O210" s="157"/>
      <c r="P210" s="157"/>
      <c r="Q210" s="157"/>
    </row>
    <row r="211" spans="1:17" ht="31.5" customHeight="1" x14ac:dyDescent="0.2">
      <c r="A211" s="182" t="s">
        <v>167</v>
      </c>
      <c r="B211" s="182"/>
      <c r="C211" s="182"/>
      <c r="D211" s="182"/>
      <c r="E211" s="182"/>
      <c r="F211" s="154">
        <f t="shared" si="19"/>
        <v>5252</v>
      </c>
      <c r="G211" s="155">
        <v>0</v>
      </c>
      <c r="H211" s="155">
        <v>4643</v>
      </c>
      <c r="I211" s="155">
        <v>554</v>
      </c>
      <c r="J211" s="155">
        <v>55</v>
      </c>
      <c r="L211" s="37"/>
      <c r="M211" s="181"/>
      <c r="N211" s="156"/>
      <c r="O211" s="157"/>
      <c r="P211" s="157"/>
      <c r="Q211" s="157"/>
    </row>
    <row r="212" spans="1:17" ht="31.5" customHeight="1" x14ac:dyDescent="0.2">
      <c r="A212" s="182" t="s">
        <v>168</v>
      </c>
      <c r="B212" s="182"/>
      <c r="C212" s="182"/>
      <c r="D212" s="182"/>
      <c r="E212" s="182"/>
      <c r="F212" s="154">
        <f t="shared" si="19"/>
        <v>179</v>
      </c>
      <c r="G212" s="155">
        <v>0</v>
      </c>
      <c r="H212" s="155">
        <v>135</v>
      </c>
      <c r="I212" s="155">
        <v>25</v>
      </c>
      <c r="J212" s="155">
        <v>19</v>
      </c>
      <c r="L212" s="37"/>
      <c r="M212" s="181"/>
      <c r="N212" s="156"/>
      <c r="O212" s="157"/>
      <c r="P212" s="157"/>
      <c r="Q212" s="157"/>
    </row>
    <row r="213" spans="1:17" ht="18.75" customHeight="1" x14ac:dyDescent="0.2">
      <c r="A213" s="153" t="s">
        <v>169</v>
      </c>
      <c r="B213" s="153"/>
      <c r="C213" s="153"/>
      <c r="D213" s="153"/>
      <c r="E213" s="153"/>
      <c r="F213" s="154">
        <f t="shared" si="19"/>
        <v>3005</v>
      </c>
      <c r="G213" s="155">
        <v>0</v>
      </c>
      <c r="H213" s="155">
        <v>1029</v>
      </c>
      <c r="I213" s="155">
        <v>926</v>
      </c>
      <c r="J213" s="155">
        <v>1050</v>
      </c>
      <c r="L213" s="37"/>
      <c r="M213" s="181"/>
      <c r="N213" s="156"/>
      <c r="O213" s="157"/>
      <c r="P213" s="157"/>
      <c r="Q213" s="157"/>
    </row>
    <row r="214" spans="1:17" ht="18.75" customHeight="1" x14ac:dyDescent="0.2">
      <c r="A214" s="153" t="s">
        <v>170</v>
      </c>
      <c r="B214" s="153"/>
      <c r="C214" s="153"/>
      <c r="D214" s="153"/>
      <c r="E214" s="153"/>
      <c r="F214" s="154">
        <f t="shared" si="19"/>
        <v>309</v>
      </c>
      <c r="G214" s="155">
        <v>0</v>
      </c>
      <c r="H214" s="155">
        <v>72</v>
      </c>
      <c r="I214" s="155">
        <v>104</v>
      </c>
      <c r="J214" s="155">
        <v>133</v>
      </c>
      <c r="L214" s="37"/>
      <c r="M214" s="181"/>
      <c r="N214" s="156"/>
      <c r="O214" s="157"/>
      <c r="P214" s="157"/>
      <c r="Q214" s="157"/>
    </row>
    <row r="215" spans="1:17" ht="18.75" customHeight="1" x14ac:dyDescent="0.2">
      <c r="A215" s="153" t="s">
        <v>171</v>
      </c>
      <c r="B215" s="153"/>
      <c r="C215" s="153"/>
      <c r="D215" s="153"/>
      <c r="E215" s="153"/>
      <c r="F215" s="154">
        <f t="shared" si="19"/>
        <v>7956</v>
      </c>
      <c r="G215" s="155">
        <v>0</v>
      </c>
      <c r="H215" s="155">
        <v>184</v>
      </c>
      <c r="I215" s="155">
        <v>144</v>
      </c>
      <c r="J215" s="155">
        <v>7628</v>
      </c>
      <c r="L215" s="37"/>
      <c r="M215" s="181"/>
      <c r="N215" s="156"/>
      <c r="O215" s="157"/>
      <c r="P215" s="157"/>
      <c r="Q215" s="157"/>
    </row>
    <row r="216" spans="1:17" ht="18.75" customHeight="1" x14ac:dyDescent="0.2">
      <c r="A216" s="153" t="s">
        <v>172</v>
      </c>
      <c r="B216" s="153"/>
      <c r="C216" s="153"/>
      <c r="D216" s="153"/>
      <c r="E216" s="153"/>
      <c r="F216" s="154">
        <f t="shared" si="19"/>
        <v>1773</v>
      </c>
      <c r="G216" s="155">
        <v>0</v>
      </c>
      <c r="H216" s="155">
        <v>26</v>
      </c>
      <c r="I216" s="155">
        <v>26</v>
      </c>
      <c r="J216" s="155">
        <v>1721</v>
      </c>
      <c r="L216" s="37"/>
      <c r="M216" s="181"/>
      <c r="N216" s="156"/>
      <c r="O216" s="157"/>
      <c r="P216" s="157"/>
      <c r="Q216" s="157"/>
    </row>
    <row r="217" spans="1:17" ht="18.75" customHeight="1" x14ac:dyDescent="0.2">
      <c r="A217" s="153" t="s">
        <v>173</v>
      </c>
      <c r="B217" s="153"/>
      <c r="C217" s="153"/>
      <c r="D217" s="153"/>
      <c r="E217" s="153"/>
      <c r="F217" s="154">
        <f t="shared" si="19"/>
        <v>335</v>
      </c>
      <c r="G217" s="155">
        <v>0</v>
      </c>
      <c r="H217" s="155">
        <v>4</v>
      </c>
      <c r="I217" s="155">
        <v>7</v>
      </c>
      <c r="J217" s="155">
        <v>324</v>
      </c>
      <c r="L217" s="37"/>
      <c r="M217" s="181"/>
      <c r="N217" s="156"/>
      <c r="O217" s="157"/>
      <c r="P217" s="157"/>
      <c r="Q217" s="157"/>
    </row>
    <row r="218" spans="1:17" ht="18.75" customHeight="1" x14ac:dyDescent="0.2">
      <c r="A218" s="153" t="s">
        <v>174</v>
      </c>
      <c r="B218" s="153"/>
      <c r="C218" s="153"/>
      <c r="D218" s="153"/>
      <c r="E218" s="153"/>
      <c r="F218" s="154">
        <f t="shared" si="19"/>
        <v>203</v>
      </c>
      <c r="G218" s="155">
        <v>0</v>
      </c>
      <c r="H218" s="155">
        <v>1</v>
      </c>
      <c r="I218" s="155">
        <v>5</v>
      </c>
      <c r="J218" s="155">
        <v>197</v>
      </c>
      <c r="L218" s="37"/>
      <c r="M218" s="181"/>
      <c r="N218" s="156"/>
      <c r="O218" s="157"/>
      <c r="P218" s="157"/>
      <c r="Q218" s="157"/>
    </row>
    <row r="219" spans="1:17" ht="18.75" customHeight="1" x14ac:dyDescent="0.2">
      <c r="A219" s="153" t="s">
        <v>175</v>
      </c>
      <c r="B219" s="153"/>
      <c r="C219" s="153"/>
      <c r="D219" s="153"/>
      <c r="E219" s="153"/>
      <c r="F219" s="154">
        <f t="shared" si="19"/>
        <v>224</v>
      </c>
      <c r="G219" s="155">
        <v>0</v>
      </c>
      <c r="H219" s="155">
        <v>39</v>
      </c>
      <c r="I219" s="155">
        <v>37</v>
      </c>
      <c r="J219" s="155">
        <v>148</v>
      </c>
      <c r="L219" s="37"/>
      <c r="M219" s="181"/>
      <c r="N219" s="156"/>
      <c r="O219" s="157"/>
      <c r="P219" s="157"/>
      <c r="Q219" s="157"/>
    </row>
    <row r="220" spans="1:17" ht="18.75" customHeight="1" x14ac:dyDescent="0.2">
      <c r="A220" s="153" t="s">
        <v>176</v>
      </c>
      <c r="B220" s="153"/>
      <c r="C220" s="153"/>
      <c r="D220" s="153"/>
      <c r="E220" s="153"/>
      <c r="F220" s="154">
        <f t="shared" si="19"/>
        <v>6714</v>
      </c>
      <c r="G220" s="155">
        <v>0</v>
      </c>
      <c r="H220" s="155">
        <v>6713</v>
      </c>
      <c r="I220" s="155">
        <v>0</v>
      </c>
      <c r="J220" s="155">
        <v>1</v>
      </c>
      <c r="L220" s="37"/>
      <c r="M220" s="181"/>
      <c r="N220" s="156"/>
      <c r="O220" s="157"/>
      <c r="P220" s="157"/>
      <c r="Q220" s="157"/>
    </row>
    <row r="221" spans="1:17" ht="18.75" customHeight="1" x14ac:dyDescent="0.2">
      <c r="A221" s="153" t="s">
        <v>177</v>
      </c>
      <c r="B221" s="153"/>
      <c r="C221" s="153"/>
      <c r="D221" s="153"/>
      <c r="E221" s="153"/>
      <c r="F221" s="154">
        <f t="shared" si="19"/>
        <v>11632</v>
      </c>
      <c r="G221" s="155">
        <v>0</v>
      </c>
      <c r="H221" s="155">
        <v>11632</v>
      </c>
      <c r="I221" s="155">
        <v>0</v>
      </c>
      <c r="J221" s="155">
        <v>0</v>
      </c>
      <c r="L221" s="37"/>
      <c r="M221" s="181"/>
      <c r="N221" s="156"/>
      <c r="O221" s="157"/>
      <c r="P221" s="157"/>
      <c r="Q221" s="157"/>
    </row>
    <row r="222" spans="1:17" ht="18.75" customHeight="1" x14ac:dyDescent="0.2">
      <c r="A222" s="153" t="s">
        <v>178</v>
      </c>
      <c r="B222" s="153"/>
      <c r="C222" s="153"/>
      <c r="D222" s="153"/>
      <c r="E222" s="153"/>
      <c r="F222" s="154">
        <f t="shared" si="19"/>
        <v>10878</v>
      </c>
      <c r="G222" s="155">
        <v>0</v>
      </c>
      <c r="H222" s="155">
        <v>10877</v>
      </c>
      <c r="I222" s="155">
        <v>0</v>
      </c>
      <c r="J222" s="155">
        <v>1</v>
      </c>
      <c r="L222" s="37"/>
      <c r="M222" s="181"/>
      <c r="N222" s="156"/>
      <c r="O222" s="157"/>
      <c r="P222" s="157"/>
      <c r="Q222" s="157"/>
    </row>
    <row r="223" spans="1:17" ht="18.75" customHeight="1" x14ac:dyDescent="0.2">
      <c r="A223" s="153" t="s">
        <v>179</v>
      </c>
      <c r="B223" s="153"/>
      <c r="C223" s="153"/>
      <c r="D223" s="153"/>
      <c r="E223" s="153"/>
      <c r="F223" s="154">
        <f t="shared" si="19"/>
        <v>20913</v>
      </c>
      <c r="G223" s="155">
        <v>0</v>
      </c>
      <c r="H223" s="155">
        <v>6035</v>
      </c>
      <c r="I223" s="155">
        <v>9379</v>
      </c>
      <c r="J223" s="155">
        <v>5499</v>
      </c>
      <c r="L223" s="37"/>
      <c r="M223" s="181"/>
      <c r="N223" s="156"/>
      <c r="O223" s="157"/>
      <c r="P223" s="157"/>
      <c r="Q223" s="157"/>
    </row>
    <row r="224" spans="1:17" ht="18.75" customHeight="1" x14ac:dyDescent="0.2">
      <c r="A224" s="153" t="s">
        <v>180</v>
      </c>
      <c r="B224" s="153"/>
      <c r="C224" s="153"/>
      <c r="D224" s="153"/>
      <c r="E224" s="153"/>
      <c r="F224" s="154">
        <f t="shared" si="19"/>
        <v>8637</v>
      </c>
      <c r="G224" s="155">
        <v>0</v>
      </c>
      <c r="H224" s="155">
        <v>1913</v>
      </c>
      <c r="I224" s="155">
        <v>5735</v>
      </c>
      <c r="J224" s="155">
        <v>989</v>
      </c>
      <c r="L224" s="37"/>
      <c r="M224" s="181"/>
      <c r="N224" s="156"/>
      <c r="O224" s="157"/>
      <c r="P224" s="157"/>
      <c r="Q224" s="157"/>
    </row>
    <row r="225" spans="1:17" ht="18.75" customHeight="1" x14ac:dyDescent="0.2">
      <c r="A225" s="153" t="s">
        <v>181</v>
      </c>
      <c r="B225" s="153"/>
      <c r="C225" s="153"/>
      <c r="D225" s="153"/>
      <c r="E225" s="153"/>
      <c r="F225" s="154">
        <f t="shared" si="19"/>
        <v>1638</v>
      </c>
      <c r="G225" s="155">
        <v>0</v>
      </c>
      <c r="H225" s="155">
        <v>163</v>
      </c>
      <c r="I225" s="155">
        <v>1452</v>
      </c>
      <c r="J225" s="155">
        <v>23</v>
      </c>
      <c r="L225" s="37"/>
      <c r="M225" s="181"/>
      <c r="N225" s="156"/>
      <c r="O225" s="157"/>
      <c r="P225" s="157"/>
      <c r="Q225" s="157"/>
    </row>
    <row r="226" spans="1:17" ht="18.75" customHeight="1" x14ac:dyDescent="0.2">
      <c r="A226" s="153" t="s">
        <v>182</v>
      </c>
      <c r="B226" s="153"/>
      <c r="C226" s="153"/>
      <c r="D226" s="153"/>
      <c r="E226" s="153"/>
      <c r="F226" s="154">
        <f t="shared" si="19"/>
        <v>8257</v>
      </c>
      <c r="G226" s="155">
        <v>0</v>
      </c>
      <c r="H226" s="155">
        <v>0</v>
      </c>
      <c r="I226" s="155">
        <v>8257</v>
      </c>
      <c r="J226" s="155">
        <v>0</v>
      </c>
      <c r="L226" s="37"/>
      <c r="M226" s="181"/>
      <c r="N226" s="156"/>
      <c r="O226" s="157"/>
      <c r="P226" s="157"/>
      <c r="Q226" s="157"/>
    </row>
    <row r="227" spans="1:17" ht="18.75" customHeight="1" x14ac:dyDescent="0.2">
      <c r="A227" s="153" t="s">
        <v>183</v>
      </c>
      <c r="B227" s="153"/>
      <c r="C227" s="153"/>
      <c r="D227" s="153"/>
      <c r="E227" s="153"/>
      <c r="F227" s="154">
        <f t="shared" si="19"/>
        <v>676</v>
      </c>
      <c r="G227" s="155">
        <v>0</v>
      </c>
      <c r="H227" s="155">
        <v>0</v>
      </c>
      <c r="I227" s="155">
        <v>676</v>
      </c>
      <c r="J227" s="155">
        <v>0</v>
      </c>
      <c r="L227" s="37"/>
      <c r="M227" s="181"/>
      <c r="N227" s="156"/>
      <c r="O227" s="157"/>
      <c r="P227" s="157"/>
      <c r="Q227" s="157"/>
    </row>
    <row r="228" spans="1:17" ht="18.75" customHeight="1" x14ac:dyDescent="0.2">
      <c r="A228" s="153" t="s">
        <v>184</v>
      </c>
      <c r="B228" s="153"/>
      <c r="C228" s="153"/>
      <c r="D228" s="153"/>
      <c r="E228" s="153"/>
      <c r="F228" s="154">
        <f t="shared" si="19"/>
        <v>8140</v>
      </c>
      <c r="G228" s="155">
        <v>0</v>
      </c>
      <c r="H228" s="155">
        <v>36</v>
      </c>
      <c r="I228" s="155">
        <v>8063</v>
      </c>
      <c r="J228" s="155">
        <v>41</v>
      </c>
      <c r="L228" s="37"/>
      <c r="M228" s="181"/>
      <c r="N228" s="156"/>
      <c r="O228" s="157"/>
      <c r="P228" s="157"/>
      <c r="Q228" s="157"/>
    </row>
    <row r="229" spans="1:17" ht="18.75" customHeight="1" x14ac:dyDescent="0.2">
      <c r="A229" s="153" t="s">
        <v>185</v>
      </c>
      <c r="B229" s="153"/>
      <c r="C229" s="153"/>
      <c r="D229" s="153"/>
      <c r="E229" s="153"/>
      <c r="F229" s="154">
        <f t="shared" si="19"/>
        <v>1681</v>
      </c>
      <c r="G229" s="155">
        <v>0</v>
      </c>
      <c r="H229" s="155">
        <v>97</v>
      </c>
      <c r="I229" s="155">
        <v>113</v>
      </c>
      <c r="J229" s="155">
        <v>1471</v>
      </c>
      <c r="L229" s="37"/>
      <c r="M229" s="181"/>
      <c r="N229" s="156"/>
      <c r="O229" s="157"/>
      <c r="P229" s="157"/>
      <c r="Q229" s="157"/>
    </row>
    <row r="230" spans="1:17" ht="18.75" customHeight="1" x14ac:dyDescent="0.2">
      <c r="A230" s="153" t="s">
        <v>186</v>
      </c>
      <c r="B230" s="153"/>
      <c r="C230" s="153"/>
      <c r="D230" s="153"/>
      <c r="E230" s="153"/>
      <c r="F230" s="154">
        <f t="shared" si="19"/>
        <v>229</v>
      </c>
      <c r="G230" s="155">
        <v>0</v>
      </c>
      <c r="H230" s="155">
        <v>11</v>
      </c>
      <c r="I230" s="155">
        <v>15</v>
      </c>
      <c r="J230" s="155">
        <v>203</v>
      </c>
      <c r="L230" s="37"/>
      <c r="M230" s="181"/>
      <c r="N230" s="156"/>
      <c r="O230" s="157"/>
      <c r="P230" s="157"/>
      <c r="Q230" s="157"/>
    </row>
    <row r="231" spans="1:17" ht="18.75" customHeight="1" x14ac:dyDescent="0.2">
      <c r="A231" s="153" t="s">
        <v>187</v>
      </c>
      <c r="B231" s="153"/>
      <c r="C231" s="153"/>
      <c r="D231" s="153"/>
      <c r="E231" s="153"/>
      <c r="F231" s="154">
        <f t="shared" si="19"/>
        <v>247</v>
      </c>
      <c r="G231" s="155">
        <v>0</v>
      </c>
      <c r="H231" s="155">
        <v>5</v>
      </c>
      <c r="I231" s="155">
        <v>14</v>
      </c>
      <c r="J231" s="155">
        <v>228</v>
      </c>
      <c r="L231" s="37"/>
      <c r="M231" s="181"/>
      <c r="N231" s="156"/>
      <c r="O231" s="157"/>
      <c r="P231" s="157"/>
      <c r="Q231" s="157"/>
    </row>
    <row r="232" spans="1:17" ht="18.75" customHeight="1" x14ac:dyDescent="0.2">
      <c r="A232" s="153" t="s">
        <v>188</v>
      </c>
      <c r="B232" s="153"/>
      <c r="C232" s="153"/>
      <c r="D232" s="153"/>
      <c r="E232" s="153"/>
      <c r="F232" s="154">
        <f t="shared" si="19"/>
        <v>44</v>
      </c>
      <c r="G232" s="155">
        <v>0</v>
      </c>
      <c r="H232" s="155">
        <v>4</v>
      </c>
      <c r="I232" s="155">
        <v>14</v>
      </c>
      <c r="J232" s="155">
        <v>26</v>
      </c>
      <c r="L232" s="37"/>
      <c r="M232" s="181"/>
      <c r="N232" s="156"/>
      <c r="O232" s="157"/>
      <c r="P232" s="157"/>
      <c r="Q232" s="157"/>
    </row>
    <row r="233" spans="1:17" ht="18.75" customHeight="1" x14ac:dyDescent="0.2">
      <c r="A233" s="153" t="s">
        <v>189</v>
      </c>
      <c r="B233" s="153"/>
      <c r="C233" s="153"/>
      <c r="D233" s="153"/>
      <c r="E233" s="153"/>
      <c r="F233" s="154">
        <f t="shared" si="19"/>
        <v>21556</v>
      </c>
      <c r="G233" s="155">
        <v>0</v>
      </c>
      <c r="H233" s="155">
        <v>7887</v>
      </c>
      <c r="I233" s="155">
        <v>6927</v>
      </c>
      <c r="J233" s="155">
        <v>6742</v>
      </c>
      <c r="L233" s="37"/>
      <c r="M233" s="181"/>
      <c r="N233" s="156"/>
      <c r="O233" s="157"/>
      <c r="P233" s="157"/>
      <c r="Q233" s="157"/>
    </row>
    <row r="234" spans="1:17" ht="18.75" customHeight="1" x14ac:dyDescent="0.2">
      <c r="A234" s="153" t="s">
        <v>190</v>
      </c>
      <c r="B234" s="153"/>
      <c r="C234" s="153"/>
      <c r="D234" s="153"/>
      <c r="E234" s="153"/>
      <c r="F234" s="154">
        <f t="shared" si="19"/>
        <v>41545</v>
      </c>
      <c r="G234" s="155">
        <v>0</v>
      </c>
      <c r="H234" s="155">
        <v>11250</v>
      </c>
      <c r="I234" s="155">
        <v>9609</v>
      </c>
      <c r="J234" s="155">
        <v>20686</v>
      </c>
      <c r="L234" s="37"/>
      <c r="M234" s="181"/>
      <c r="N234" s="156"/>
      <c r="O234" s="157"/>
      <c r="P234" s="157"/>
      <c r="Q234" s="157"/>
    </row>
    <row r="235" spans="1:17" ht="18.75" customHeight="1" x14ac:dyDescent="0.2">
      <c r="A235" s="153" t="s">
        <v>191</v>
      </c>
      <c r="B235" s="153"/>
      <c r="C235" s="153"/>
      <c r="D235" s="153"/>
      <c r="E235" s="153"/>
      <c r="F235" s="154">
        <f t="shared" si="19"/>
        <v>175</v>
      </c>
      <c r="G235" s="155">
        <v>0</v>
      </c>
      <c r="H235" s="155">
        <v>62</v>
      </c>
      <c r="I235" s="155">
        <v>52</v>
      </c>
      <c r="J235" s="155">
        <v>61</v>
      </c>
      <c r="L235" s="37"/>
      <c r="M235" s="181"/>
      <c r="N235" s="156"/>
      <c r="O235" s="157"/>
      <c r="P235" s="157"/>
      <c r="Q235" s="157"/>
    </row>
    <row r="236" spans="1:17" ht="18.75" customHeight="1" x14ac:dyDescent="0.2">
      <c r="A236" s="183" t="s">
        <v>8</v>
      </c>
      <c r="B236" s="183"/>
      <c r="C236" s="183"/>
      <c r="D236" s="183"/>
      <c r="E236" s="183"/>
      <c r="F236" s="141">
        <f>SUM(F200:F235)</f>
        <v>276305</v>
      </c>
      <c r="G236" s="141">
        <f>SUM(G200:G235)</f>
        <v>9371</v>
      </c>
      <c r="H236" s="141">
        <f>SUM(H200:H234)</f>
        <v>98524</v>
      </c>
      <c r="I236" s="141">
        <f>SUM(I200:I234)</f>
        <v>95910</v>
      </c>
      <c r="J236" s="141">
        <f>SUM(J200:J234)</f>
        <v>72325</v>
      </c>
      <c r="L236" s="37"/>
      <c r="M236" s="181"/>
      <c r="N236" s="156"/>
      <c r="O236" s="157"/>
      <c r="P236" s="157"/>
      <c r="Q236" s="157"/>
    </row>
    <row r="237" spans="1:17" ht="18.75" customHeight="1" x14ac:dyDescent="0.2">
      <c r="A237" s="184" t="s">
        <v>27</v>
      </c>
      <c r="B237" s="184"/>
      <c r="C237" s="184"/>
      <c r="D237" s="184"/>
      <c r="E237" s="184"/>
      <c r="F237" s="158">
        <f>SUM(G237:J237)</f>
        <v>0.99936664193554225</v>
      </c>
      <c r="G237" s="158">
        <f>+G236/$F$236</f>
        <v>3.3915419554477841E-2</v>
      </c>
      <c r="H237" s="158">
        <f>+H236/$F$236</f>
        <v>0.3565769711007763</v>
      </c>
      <c r="I237" s="158">
        <f>+I236/$F$236</f>
        <v>0.34711641121224734</v>
      </c>
      <c r="J237" s="158">
        <f>+J236/$F$236</f>
        <v>0.26175784006804076</v>
      </c>
      <c r="L237" s="37"/>
      <c r="M237" s="181"/>
      <c r="N237" s="156"/>
      <c r="O237" s="157"/>
      <c r="P237" s="157"/>
      <c r="Q237" s="157"/>
    </row>
    <row r="238" spans="1:17" ht="16.5" customHeight="1" x14ac:dyDescent="0.2">
      <c r="A238" s="159" t="s">
        <v>192</v>
      </c>
      <c r="L238" s="37"/>
      <c r="M238" s="37"/>
      <c r="N238" s="37"/>
      <c r="O238" s="37"/>
      <c r="P238" s="37"/>
      <c r="Q238" s="37"/>
    </row>
    <row r="239" spans="1:17" ht="16.5" thickBot="1" x14ac:dyDescent="0.3">
      <c r="A239" s="145" t="s">
        <v>193</v>
      </c>
      <c r="B239" s="13"/>
      <c r="C239" s="13"/>
      <c r="D239" s="13"/>
      <c r="E239" s="13"/>
      <c r="F239" s="13"/>
    </row>
    <row r="240" spans="1:17" ht="4.9000000000000004" customHeight="1" x14ac:dyDescent="0.2"/>
    <row r="241" spans="1:6" ht="22.5" customHeight="1" x14ac:dyDescent="0.2">
      <c r="A241" s="172" t="s">
        <v>151</v>
      </c>
      <c r="B241" s="173"/>
      <c r="C241" s="173"/>
      <c r="D241" s="173"/>
      <c r="E241" s="174"/>
      <c r="F241" s="148" t="s">
        <v>8</v>
      </c>
    </row>
    <row r="242" spans="1:6" s="77" customFormat="1" ht="15" customHeight="1" x14ac:dyDescent="0.25">
      <c r="A242" s="149" t="s">
        <v>194</v>
      </c>
      <c r="B242" s="149"/>
      <c r="C242" s="149"/>
      <c r="D242" s="149"/>
      <c r="E242" s="149"/>
      <c r="F242" s="150">
        <v>952</v>
      </c>
    </row>
    <row r="243" spans="1:6" s="77" customFormat="1" ht="15" customHeight="1" x14ac:dyDescent="0.25">
      <c r="A243" s="149" t="s">
        <v>195</v>
      </c>
      <c r="B243" s="149"/>
      <c r="C243" s="149"/>
      <c r="D243" s="149"/>
      <c r="E243" s="149"/>
      <c r="F243" s="150">
        <v>1936</v>
      </c>
    </row>
    <row r="244" spans="1:6" s="77" customFormat="1" ht="15" customHeight="1" x14ac:dyDescent="0.25">
      <c r="A244" s="149" t="s">
        <v>196</v>
      </c>
      <c r="B244" s="149"/>
      <c r="C244" s="149"/>
      <c r="D244" s="149"/>
      <c r="E244" s="149"/>
      <c r="F244" s="150">
        <v>8589</v>
      </c>
    </row>
    <row r="245" spans="1:6" s="77" customFormat="1" ht="15" customHeight="1" x14ac:dyDescent="0.25">
      <c r="A245" s="149" t="s">
        <v>197</v>
      </c>
      <c r="B245" s="149"/>
      <c r="C245" s="149"/>
      <c r="D245" s="149"/>
      <c r="E245" s="149"/>
      <c r="F245" s="150">
        <v>196</v>
      </c>
    </row>
    <row r="246" spans="1:6" s="77" customFormat="1" ht="15" customHeight="1" x14ac:dyDescent="0.25">
      <c r="A246" s="149" t="s">
        <v>198</v>
      </c>
      <c r="B246" s="149"/>
      <c r="C246" s="149"/>
      <c r="D246" s="149"/>
      <c r="E246" s="149"/>
      <c r="F246" s="150">
        <v>4041</v>
      </c>
    </row>
    <row r="247" spans="1:6" s="77" customFormat="1" ht="15" customHeight="1" x14ac:dyDescent="0.25">
      <c r="A247" s="149" t="s">
        <v>199</v>
      </c>
      <c r="B247" s="149"/>
      <c r="C247" s="149"/>
      <c r="D247" s="149"/>
      <c r="E247" s="149"/>
      <c r="F247" s="150">
        <v>68</v>
      </c>
    </row>
    <row r="248" spans="1:6" s="77" customFormat="1" ht="15" customHeight="1" x14ac:dyDescent="0.25">
      <c r="A248" s="149" t="s">
        <v>200</v>
      </c>
      <c r="B248" s="149"/>
      <c r="C248" s="149"/>
      <c r="D248" s="149"/>
      <c r="E248" s="149"/>
      <c r="F248" s="150">
        <v>2777</v>
      </c>
    </row>
    <row r="249" spans="1:6" s="77" customFormat="1" ht="15" customHeight="1" x14ac:dyDescent="0.25">
      <c r="A249" s="149" t="s">
        <v>201</v>
      </c>
      <c r="B249" s="149"/>
      <c r="C249" s="149"/>
      <c r="D249" s="149"/>
      <c r="E249" s="149"/>
      <c r="F249" s="150">
        <v>3652</v>
      </c>
    </row>
    <row r="250" spans="1:6" s="77" customFormat="1" ht="15" customHeight="1" x14ac:dyDescent="0.25">
      <c r="A250" s="149" t="s">
        <v>202</v>
      </c>
      <c r="B250" s="149"/>
      <c r="C250" s="149"/>
      <c r="D250" s="149"/>
      <c r="E250" s="149"/>
      <c r="F250" s="150">
        <v>35</v>
      </c>
    </row>
    <row r="251" spans="1:6" s="77" customFormat="1" ht="15" customHeight="1" x14ac:dyDescent="0.25">
      <c r="A251" s="149" t="s">
        <v>203</v>
      </c>
      <c r="B251" s="149"/>
      <c r="C251" s="149"/>
      <c r="D251" s="149"/>
      <c r="E251" s="149"/>
      <c r="F251" s="150">
        <v>92</v>
      </c>
    </row>
    <row r="252" spans="1:6" s="77" customFormat="1" ht="15" customHeight="1" x14ac:dyDescent="0.25">
      <c r="A252" s="149" t="s">
        <v>204</v>
      </c>
      <c r="B252" s="149"/>
      <c r="C252" s="149"/>
      <c r="D252" s="149"/>
      <c r="E252" s="149"/>
      <c r="F252" s="150">
        <v>5542</v>
      </c>
    </row>
    <row r="253" spans="1:6" s="77" customFormat="1" ht="15" customHeight="1" x14ac:dyDescent="0.25">
      <c r="A253" s="149" t="s">
        <v>205</v>
      </c>
      <c r="B253" s="149"/>
      <c r="C253" s="149"/>
      <c r="D253" s="149"/>
      <c r="E253" s="149"/>
      <c r="F253" s="150">
        <v>219</v>
      </c>
    </row>
    <row r="254" spans="1:6" s="77" customFormat="1" ht="15" customHeight="1" x14ac:dyDescent="0.25">
      <c r="A254" s="149" t="s">
        <v>206</v>
      </c>
      <c r="B254" s="149"/>
      <c r="C254" s="149"/>
      <c r="D254" s="149"/>
      <c r="E254" s="149"/>
      <c r="F254" s="150">
        <v>824</v>
      </c>
    </row>
    <row r="255" spans="1:6" s="77" customFormat="1" ht="15" customHeight="1" x14ac:dyDescent="0.25">
      <c r="A255" s="149" t="s">
        <v>207</v>
      </c>
      <c r="B255" s="149"/>
      <c r="C255" s="149"/>
      <c r="D255" s="149"/>
      <c r="E255" s="149"/>
      <c r="F255" s="150">
        <v>2536</v>
      </c>
    </row>
    <row r="256" spans="1:6" s="77" customFormat="1" ht="15" customHeight="1" x14ac:dyDescent="0.25">
      <c r="A256" s="149" t="s">
        <v>208</v>
      </c>
      <c r="B256" s="149"/>
      <c r="C256" s="149"/>
      <c r="D256" s="149"/>
      <c r="E256" s="149"/>
      <c r="F256" s="150">
        <v>172</v>
      </c>
    </row>
    <row r="257" spans="1:6" s="77" customFormat="1" ht="15" customHeight="1" x14ac:dyDescent="0.25">
      <c r="A257" s="149" t="s">
        <v>209</v>
      </c>
      <c r="B257" s="149"/>
      <c r="C257" s="149"/>
      <c r="D257" s="149"/>
      <c r="E257" s="149"/>
      <c r="F257" s="150">
        <v>225</v>
      </c>
    </row>
    <row r="258" spans="1:6" s="77" customFormat="1" ht="15" customHeight="1" x14ac:dyDescent="0.25">
      <c r="A258" s="149" t="s">
        <v>210</v>
      </c>
      <c r="B258" s="149"/>
      <c r="C258" s="149"/>
      <c r="D258" s="149"/>
      <c r="E258" s="149"/>
      <c r="F258" s="150">
        <v>138</v>
      </c>
    </row>
    <row r="259" spans="1:6" s="77" customFormat="1" ht="15" customHeight="1" x14ac:dyDescent="0.25">
      <c r="A259" s="149" t="s">
        <v>211</v>
      </c>
      <c r="B259" s="149"/>
      <c r="C259" s="149"/>
      <c r="D259" s="149"/>
      <c r="E259" s="149"/>
      <c r="F259" s="150">
        <v>59</v>
      </c>
    </row>
    <row r="260" spans="1:6" s="77" customFormat="1" ht="15" customHeight="1" x14ac:dyDescent="0.25">
      <c r="A260" s="149" t="s">
        <v>212</v>
      </c>
      <c r="B260" s="149"/>
      <c r="C260" s="149"/>
      <c r="D260" s="149"/>
      <c r="E260" s="149"/>
      <c r="F260" s="150">
        <v>267</v>
      </c>
    </row>
    <row r="261" spans="1:6" s="77" customFormat="1" ht="15" customHeight="1" x14ac:dyDescent="0.25">
      <c r="A261" s="149" t="s">
        <v>213</v>
      </c>
      <c r="B261" s="149"/>
      <c r="C261" s="149"/>
      <c r="D261" s="149"/>
      <c r="E261" s="149"/>
      <c r="F261" s="150">
        <v>403</v>
      </c>
    </row>
    <row r="262" spans="1:6" s="77" customFormat="1" ht="15" customHeight="1" x14ac:dyDescent="0.25">
      <c r="A262" s="149" t="s">
        <v>214</v>
      </c>
      <c r="B262" s="149"/>
      <c r="C262" s="149"/>
      <c r="D262" s="149"/>
      <c r="E262" s="149"/>
      <c r="F262" s="150">
        <v>119</v>
      </c>
    </row>
    <row r="263" spans="1:6" s="77" customFormat="1" ht="15" customHeight="1" x14ac:dyDescent="0.25">
      <c r="A263" s="149" t="s">
        <v>215</v>
      </c>
      <c r="B263" s="149"/>
      <c r="C263" s="149"/>
      <c r="D263" s="149"/>
      <c r="E263" s="149"/>
      <c r="F263" s="150">
        <v>118</v>
      </c>
    </row>
    <row r="264" spans="1:6" s="77" customFormat="1" ht="15" customHeight="1" x14ac:dyDescent="0.25">
      <c r="A264" s="149" t="s">
        <v>216</v>
      </c>
      <c r="B264" s="149"/>
      <c r="C264" s="149"/>
      <c r="D264" s="149"/>
      <c r="E264" s="149"/>
      <c r="F264" s="150">
        <v>23</v>
      </c>
    </row>
    <row r="265" spans="1:6" s="77" customFormat="1" ht="15" customHeight="1" x14ac:dyDescent="0.25">
      <c r="A265" s="149" t="s">
        <v>217</v>
      </c>
      <c r="B265" s="149"/>
      <c r="C265" s="149"/>
      <c r="D265" s="149"/>
      <c r="E265" s="149"/>
      <c r="F265" s="150">
        <v>11</v>
      </c>
    </row>
    <row r="266" spans="1:6" s="77" customFormat="1" ht="15" customHeight="1" x14ac:dyDescent="0.25">
      <c r="A266" s="149" t="s">
        <v>218</v>
      </c>
      <c r="B266" s="149"/>
      <c r="C266" s="149"/>
      <c r="D266" s="149"/>
      <c r="E266" s="149"/>
      <c r="F266" s="150">
        <v>57</v>
      </c>
    </row>
    <row r="267" spans="1:6" s="77" customFormat="1" ht="15" customHeight="1" x14ac:dyDescent="0.25">
      <c r="A267" s="149" t="s">
        <v>219</v>
      </c>
      <c r="B267" s="149"/>
      <c r="C267" s="149"/>
      <c r="D267" s="149"/>
      <c r="E267" s="149"/>
      <c r="F267" s="150">
        <v>3108</v>
      </c>
    </row>
    <row r="268" spans="1:6" s="77" customFormat="1" ht="15" customHeight="1" x14ac:dyDescent="0.25">
      <c r="A268" s="149" t="s">
        <v>220</v>
      </c>
      <c r="B268" s="149"/>
      <c r="C268" s="149"/>
      <c r="D268" s="149"/>
      <c r="E268" s="149"/>
      <c r="F268" s="150">
        <v>170</v>
      </c>
    </row>
    <row r="269" spans="1:6" s="77" customFormat="1" ht="15" customHeight="1" x14ac:dyDescent="0.25">
      <c r="A269" s="149" t="s">
        <v>221</v>
      </c>
      <c r="B269" s="149"/>
      <c r="C269" s="149"/>
      <c r="D269" s="149"/>
      <c r="E269" s="149"/>
      <c r="F269" s="150">
        <v>9280</v>
      </c>
    </row>
    <row r="270" spans="1:6" s="77" customFormat="1" ht="15" customHeight="1" x14ac:dyDescent="0.25">
      <c r="A270" s="149" t="s">
        <v>222</v>
      </c>
      <c r="B270" s="149"/>
      <c r="C270" s="149"/>
      <c r="D270" s="149"/>
      <c r="E270" s="149"/>
      <c r="F270" s="150">
        <v>4678</v>
      </c>
    </row>
    <row r="271" spans="1:6" s="77" customFormat="1" ht="15" customHeight="1" x14ac:dyDescent="0.25">
      <c r="A271" s="149" t="s">
        <v>223</v>
      </c>
      <c r="B271" s="149"/>
      <c r="C271" s="149"/>
      <c r="D271" s="149"/>
      <c r="E271" s="149"/>
      <c r="F271" s="150">
        <v>7145</v>
      </c>
    </row>
    <row r="272" spans="1:6" s="77" customFormat="1" ht="15" customHeight="1" x14ac:dyDescent="0.25">
      <c r="A272" s="149" t="s">
        <v>224</v>
      </c>
      <c r="B272" s="149"/>
      <c r="C272" s="149"/>
      <c r="D272" s="149"/>
      <c r="E272" s="149"/>
      <c r="F272" s="150">
        <v>2821</v>
      </c>
    </row>
    <row r="273" spans="1:6" s="77" customFormat="1" ht="15" customHeight="1" x14ac:dyDescent="0.25">
      <c r="A273" s="149" t="s">
        <v>225</v>
      </c>
      <c r="B273" s="149"/>
      <c r="C273" s="149"/>
      <c r="D273" s="149"/>
      <c r="E273" s="149"/>
      <c r="F273" s="150">
        <v>180</v>
      </c>
    </row>
    <row r="274" spans="1:6" s="77" customFormat="1" ht="15" customHeight="1" x14ac:dyDescent="0.25">
      <c r="A274" s="149" t="s">
        <v>226</v>
      </c>
      <c r="B274" s="149"/>
      <c r="C274" s="149"/>
      <c r="D274" s="149"/>
      <c r="E274" s="149"/>
      <c r="F274" s="150">
        <v>19</v>
      </c>
    </row>
    <row r="275" spans="1:6" s="77" customFormat="1" ht="15" customHeight="1" x14ac:dyDescent="0.25">
      <c r="A275" s="149" t="s">
        <v>227</v>
      </c>
      <c r="B275" s="149"/>
      <c r="C275" s="149"/>
      <c r="D275" s="149"/>
      <c r="E275" s="149"/>
      <c r="F275" s="150">
        <v>65</v>
      </c>
    </row>
    <row r="276" spans="1:6" s="77" customFormat="1" ht="15" customHeight="1" x14ac:dyDescent="0.25">
      <c r="A276" s="149" t="s">
        <v>228</v>
      </c>
      <c r="B276" s="149"/>
      <c r="C276" s="149"/>
      <c r="D276" s="149"/>
      <c r="E276" s="149"/>
      <c r="F276" s="150">
        <v>83</v>
      </c>
    </row>
    <row r="277" spans="1:6" s="77" customFormat="1" ht="15" customHeight="1" x14ac:dyDescent="0.25">
      <c r="A277" s="149" t="s">
        <v>229</v>
      </c>
      <c r="B277" s="149"/>
      <c r="C277" s="149"/>
      <c r="D277" s="149"/>
      <c r="E277" s="149"/>
      <c r="F277" s="150">
        <v>17</v>
      </c>
    </row>
    <row r="278" spans="1:6" s="77" customFormat="1" ht="15" customHeight="1" x14ac:dyDescent="0.25">
      <c r="A278" s="149" t="s">
        <v>230</v>
      </c>
      <c r="B278" s="149"/>
      <c r="C278" s="149"/>
      <c r="D278" s="149"/>
      <c r="E278" s="149"/>
      <c r="F278" s="150">
        <v>51</v>
      </c>
    </row>
    <row r="279" spans="1:6" s="77" customFormat="1" ht="15" customHeight="1" x14ac:dyDescent="0.25">
      <c r="A279" s="149" t="s">
        <v>231</v>
      </c>
      <c r="B279" s="149"/>
      <c r="C279" s="149"/>
      <c r="D279" s="149"/>
      <c r="E279" s="149"/>
      <c r="F279" s="150">
        <v>152</v>
      </c>
    </row>
    <row r="280" spans="1:6" s="77" customFormat="1" ht="15" customHeight="1" x14ac:dyDescent="0.25">
      <c r="A280" s="149" t="s">
        <v>232</v>
      </c>
      <c r="B280" s="149"/>
      <c r="C280" s="149"/>
      <c r="D280" s="149"/>
      <c r="E280" s="149"/>
      <c r="F280" s="150">
        <v>23</v>
      </c>
    </row>
    <row r="281" spans="1:6" s="77" customFormat="1" ht="15" customHeight="1" x14ac:dyDescent="0.25">
      <c r="A281" s="149" t="s">
        <v>233</v>
      </c>
      <c r="B281" s="149"/>
      <c r="C281" s="149"/>
      <c r="D281" s="149"/>
      <c r="E281" s="149"/>
      <c r="F281" s="150">
        <v>3</v>
      </c>
    </row>
    <row r="282" spans="1:6" s="77" customFormat="1" ht="15" customHeight="1" x14ac:dyDescent="0.25">
      <c r="A282" s="149" t="s">
        <v>234</v>
      </c>
      <c r="B282" s="149"/>
      <c r="C282" s="149"/>
      <c r="D282" s="149"/>
      <c r="E282" s="149"/>
      <c r="F282" s="150">
        <v>1</v>
      </c>
    </row>
    <row r="283" spans="1:6" s="77" customFormat="1" ht="15" customHeight="1" x14ac:dyDescent="0.25">
      <c r="A283" s="149" t="s">
        <v>235</v>
      </c>
      <c r="B283" s="149"/>
      <c r="C283" s="149"/>
      <c r="D283" s="149"/>
      <c r="E283" s="149"/>
      <c r="F283" s="150">
        <v>0</v>
      </c>
    </row>
    <row r="284" spans="1:6" s="77" customFormat="1" ht="15" customHeight="1" x14ac:dyDescent="0.25">
      <c r="A284" s="149" t="s">
        <v>236</v>
      </c>
      <c r="B284" s="149"/>
      <c r="C284" s="149"/>
      <c r="D284" s="149"/>
      <c r="E284" s="149"/>
      <c r="F284" s="150">
        <v>0</v>
      </c>
    </row>
    <row r="285" spans="1:6" s="77" customFormat="1" ht="15" customHeight="1" x14ac:dyDescent="0.25">
      <c r="A285" s="149" t="s">
        <v>237</v>
      </c>
      <c r="B285" s="149"/>
      <c r="C285" s="149"/>
      <c r="D285" s="149"/>
      <c r="E285" s="149"/>
      <c r="F285" s="150">
        <v>1</v>
      </c>
    </row>
    <row r="286" spans="1:6" s="77" customFormat="1" ht="15" customHeight="1" x14ac:dyDescent="0.25">
      <c r="A286" s="149" t="s">
        <v>238</v>
      </c>
      <c r="B286" s="149"/>
      <c r="C286" s="149"/>
      <c r="D286" s="149"/>
      <c r="E286" s="149"/>
      <c r="F286" s="150">
        <v>0</v>
      </c>
    </row>
    <row r="287" spans="1:6" s="77" customFormat="1" ht="15" customHeight="1" x14ac:dyDescent="0.25">
      <c r="A287" s="149" t="s">
        <v>239</v>
      </c>
      <c r="B287" s="149"/>
      <c r="C287" s="149"/>
      <c r="D287" s="149"/>
      <c r="E287" s="149"/>
      <c r="F287" s="150">
        <v>2</v>
      </c>
    </row>
    <row r="288" spans="1:6" s="77" customFormat="1" ht="15" customHeight="1" x14ac:dyDescent="0.25">
      <c r="A288" s="149" t="s">
        <v>240</v>
      </c>
      <c r="B288" s="149"/>
      <c r="C288" s="149"/>
      <c r="D288" s="149"/>
      <c r="E288" s="149"/>
      <c r="F288" s="150">
        <v>1</v>
      </c>
    </row>
    <row r="289" spans="1:17" s="77" customFormat="1" ht="15" customHeight="1" x14ac:dyDescent="0.25">
      <c r="A289" s="149" t="s">
        <v>241</v>
      </c>
      <c r="B289" s="149"/>
      <c r="C289" s="149"/>
      <c r="D289" s="149"/>
      <c r="E289" s="149"/>
      <c r="F289" s="150">
        <v>1</v>
      </c>
    </row>
    <row r="290" spans="1:17" s="77" customFormat="1" ht="15" customHeight="1" x14ac:dyDescent="0.25">
      <c r="A290" s="149" t="s">
        <v>242</v>
      </c>
      <c r="B290" s="149"/>
      <c r="C290" s="149"/>
      <c r="D290" s="149"/>
      <c r="E290" s="149"/>
      <c r="F290" s="150">
        <v>3</v>
      </c>
    </row>
    <row r="291" spans="1:17" s="77" customFormat="1" ht="15" customHeight="1" x14ac:dyDescent="0.25">
      <c r="A291" s="160" t="s">
        <v>243</v>
      </c>
      <c r="B291" s="160"/>
      <c r="C291" s="160"/>
      <c r="D291" s="160"/>
      <c r="E291" s="160"/>
      <c r="F291" s="161">
        <v>21</v>
      </c>
    </row>
    <row r="292" spans="1:17" ht="22.5" customHeight="1" x14ac:dyDescent="0.2">
      <c r="A292" s="175" t="s">
        <v>8</v>
      </c>
      <c r="B292" s="176"/>
      <c r="C292" s="176"/>
      <c r="D292" s="176"/>
      <c r="E292" s="177"/>
      <c r="F292" s="141">
        <f>SUM(F242:F291)</f>
        <v>60876</v>
      </c>
    </row>
    <row r="293" spans="1:17" s="37" customFormat="1" ht="10.9" customHeight="1" x14ac:dyDescent="0.2">
      <c r="A293" s="162"/>
      <c r="B293" s="162"/>
      <c r="C293" s="162"/>
      <c r="D293" s="162"/>
      <c r="E293" s="162"/>
      <c r="F293" s="163"/>
    </row>
    <row r="294" spans="1:17" ht="16.5" thickBot="1" x14ac:dyDescent="0.3">
      <c r="A294" s="164" t="s">
        <v>244</v>
      </c>
      <c r="B294" s="164"/>
      <c r="C294" s="164"/>
      <c r="D294" s="164"/>
      <c r="E294" s="165"/>
      <c r="F294" s="165"/>
      <c r="G294" s="165"/>
      <c r="H294" s="165"/>
      <c r="I294" s="165"/>
      <c r="J294" s="165"/>
      <c r="K294" s="165"/>
      <c r="L294" s="165"/>
      <c r="M294" s="165"/>
      <c r="N294" s="165"/>
      <c r="O294" s="165"/>
      <c r="P294" s="165"/>
      <c r="Q294" s="165"/>
    </row>
    <row r="295" spans="1:17" ht="4.1500000000000004" customHeight="1" x14ac:dyDescent="0.2"/>
    <row r="296" spans="1:17" s="77" customFormat="1" ht="22.5" customHeight="1" x14ac:dyDescent="0.25">
      <c r="A296" s="17" t="s">
        <v>245</v>
      </c>
      <c r="B296" s="166" t="s">
        <v>8</v>
      </c>
      <c r="C296" s="166" t="s">
        <v>95</v>
      </c>
    </row>
    <row r="297" spans="1:17" s="77" customFormat="1" ht="18.75" customHeight="1" x14ac:dyDescent="0.25">
      <c r="A297" s="149" t="s">
        <v>152</v>
      </c>
      <c r="B297" s="167">
        <f>SUM(C297:C297)</f>
        <v>9371</v>
      </c>
      <c r="C297" s="168">
        <v>9371</v>
      </c>
    </row>
    <row r="298" spans="1:17" s="77" customFormat="1" ht="18.75" customHeight="1" x14ac:dyDescent="0.25">
      <c r="A298" s="153" t="s">
        <v>246</v>
      </c>
      <c r="B298" s="167">
        <f>SUM(C298:C298)</f>
        <v>98586</v>
      </c>
      <c r="C298" s="168">
        <v>98586</v>
      </c>
    </row>
    <row r="299" spans="1:17" s="77" customFormat="1" ht="18.75" customHeight="1" x14ac:dyDescent="0.25">
      <c r="A299" s="153" t="s">
        <v>154</v>
      </c>
      <c r="B299" s="167">
        <f>SUM(C299:C299)</f>
        <v>95962</v>
      </c>
      <c r="C299" s="168">
        <v>95962</v>
      </c>
    </row>
    <row r="300" spans="1:17" s="77" customFormat="1" ht="18.75" customHeight="1" x14ac:dyDescent="0.25">
      <c r="A300" s="169" t="s">
        <v>155</v>
      </c>
      <c r="B300" s="170">
        <f>SUM(C300:C300)</f>
        <v>133262</v>
      </c>
      <c r="C300" s="171">
        <v>133262</v>
      </c>
    </row>
    <row r="301" spans="1:17" s="77" customFormat="1" ht="18.75" customHeight="1" x14ac:dyDescent="0.25">
      <c r="A301" s="17" t="s">
        <v>8</v>
      </c>
      <c r="B301" s="141">
        <f t="shared" ref="B301:C301" si="20">SUM(B297:B300)</f>
        <v>337181</v>
      </c>
      <c r="C301" s="141">
        <f t="shared" si="20"/>
        <v>337181</v>
      </c>
    </row>
    <row r="302" spans="1:17" x14ac:dyDescent="0.2">
      <c r="E302" s="68"/>
    </row>
    <row r="309" spans="3:14" x14ac:dyDescent="0.2">
      <c r="C309" s="68"/>
      <c r="D309" s="68"/>
      <c r="E309" s="68"/>
      <c r="F309" s="68"/>
      <c r="G309" s="68"/>
      <c r="H309" s="68"/>
      <c r="I309" s="68"/>
      <c r="J309" s="68"/>
      <c r="K309" s="68"/>
      <c r="L309" s="68"/>
      <c r="M309" s="68"/>
      <c r="N309" s="68"/>
    </row>
    <row r="310" spans="3:14" x14ac:dyDescent="0.2">
      <c r="C310" s="68"/>
      <c r="D310" s="68"/>
      <c r="E310" s="68"/>
      <c r="F310" s="68"/>
      <c r="G310" s="68"/>
      <c r="H310" s="68"/>
      <c r="I310" s="68"/>
      <c r="J310" s="68"/>
      <c r="K310" s="68"/>
      <c r="L310" s="68"/>
      <c r="M310" s="68"/>
      <c r="N310" s="68"/>
    </row>
    <row r="311" spans="3:14" x14ac:dyDescent="0.2">
      <c r="C311" s="68"/>
      <c r="D311" s="68"/>
      <c r="E311" s="68"/>
      <c r="F311" s="68"/>
      <c r="G311" s="68"/>
      <c r="H311" s="68"/>
      <c r="I311" s="68"/>
      <c r="J311" s="68"/>
      <c r="K311" s="68"/>
      <c r="L311" s="68"/>
      <c r="M311" s="68"/>
      <c r="N311" s="68"/>
    </row>
    <row r="312" spans="3:14" x14ac:dyDescent="0.2">
      <c r="C312" s="68"/>
      <c r="D312" s="68"/>
      <c r="E312" s="68"/>
      <c r="F312" s="68"/>
      <c r="G312" s="68"/>
      <c r="H312" s="68"/>
      <c r="I312" s="68"/>
      <c r="J312" s="68"/>
      <c r="K312" s="68"/>
      <c r="L312" s="68"/>
      <c r="M312" s="68"/>
      <c r="N312" s="68"/>
    </row>
    <row r="313" spans="3:14" x14ac:dyDescent="0.2">
      <c r="C313" s="68"/>
      <c r="D313" s="68"/>
      <c r="E313" s="68"/>
      <c r="F313" s="68"/>
      <c r="G313" s="68"/>
      <c r="H313" s="68"/>
      <c r="I313" s="68"/>
      <c r="J313" s="68"/>
      <c r="K313" s="68"/>
      <c r="L313" s="68"/>
      <c r="M313" s="68"/>
      <c r="N313" s="68"/>
    </row>
  </sheetData>
  <mergeCells count="43">
    <mergeCell ref="A60:P60"/>
    <mergeCell ref="A11:Q11"/>
    <mergeCell ref="A12:Q12"/>
    <mergeCell ref="A13:Q13"/>
    <mergeCell ref="A14:Q14"/>
    <mergeCell ref="I43:J43"/>
    <mergeCell ref="A131:P131"/>
    <mergeCell ref="H85:H86"/>
    <mergeCell ref="I85:I86"/>
    <mergeCell ref="J85:J86"/>
    <mergeCell ref="K85:M85"/>
    <mergeCell ref="N85:N86"/>
    <mergeCell ref="O85:Q85"/>
    <mergeCell ref="A85:A86"/>
    <mergeCell ref="B85:B86"/>
    <mergeCell ref="C85:C86"/>
    <mergeCell ref="D85:D86"/>
    <mergeCell ref="E85:E86"/>
    <mergeCell ref="F85:F86"/>
    <mergeCell ref="H102:Q102"/>
    <mergeCell ref="A106:P106"/>
    <mergeCell ref="A107:P107"/>
    <mergeCell ref="A119:E119"/>
    <mergeCell ref="K119:O119"/>
    <mergeCell ref="A143:P143"/>
    <mergeCell ref="A161:P161"/>
    <mergeCell ref="A163:A164"/>
    <mergeCell ref="B163:B164"/>
    <mergeCell ref="C163:E163"/>
    <mergeCell ref="F163:G163"/>
    <mergeCell ref="H163:I163"/>
    <mergeCell ref="J163:N163"/>
    <mergeCell ref="O199:Q199"/>
    <mergeCell ref="M202:M237"/>
    <mergeCell ref="A211:E211"/>
    <mergeCell ref="A212:E212"/>
    <mergeCell ref="A236:E236"/>
    <mergeCell ref="A237:E237"/>
    <mergeCell ref="A241:E241"/>
    <mergeCell ref="A292:E292"/>
    <mergeCell ref="A192:N192"/>
    <mergeCell ref="A199:E199"/>
    <mergeCell ref="M199:N201"/>
  </mergeCells>
  <printOptions horizontalCentered="1"/>
  <pageMargins left="0.31496062992125984" right="0.31496062992125984" top="0.51181102362204722" bottom="0.31496062992125984" header="0.31496062992125984" footer="0.31496062992125984"/>
  <pageSetup paperSize="9" scale="55" fitToHeight="0" orientation="landscape" r:id="rId1"/>
  <headerFooter alignWithMargins="0">
    <oddFooter>&amp;L&amp;8Fuente: UGIGC - PNCVFS - MIMP&amp;RPág. &amp;P</oddFooter>
  </headerFooter>
  <rowBreaks count="4" manualBreakCount="4">
    <brk id="79" max="16" man="1"/>
    <brk id="141" max="16" man="1"/>
    <brk id="193" max="16" man="1"/>
    <brk id="238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Casos CEM</vt:lpstr>
      <vt:lpstr>'Casos CEM'!Área_de_impresión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squispe</dc:creator>
  <cp:lastModifiedBy>dvillagomez</cp:lastModifiedBy>
  <dcterms:created xsi:type="dcterms:W3CDTF">2019-02-18T16:58:09Z</dcterms:created>
  <dcterms:modified xsi:type="dcterms:W3CDTF">2019-02-18T18:18:45Z</dcterms:modified>
</cp:coreProperties>
</file>