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-120" yWindow="-120" windowWidth="29040" windowHeight="15840" tabRatio="630" activeTab="1"/>
  </bookViews>
  <sheets>
    <sheet name="4.1.1" sheetId="1" r:id="rId1"/>
    <sheet name="4.1.2 - 4.1.3 - 4.1.4" sheetId="2" r:id="rId2"/>
    <sheet name="4.1.5" sheetId="5" r:id="rId3"/>
  </sheets>
  <definedNames>
    <definedName name="_xlnm.Print_Area" localSheetId="0">'4.1.1'!$A$1:$P$66</definedName>
    <definedName name="_xlnm.Print_Area" localSheetId="1">'4.1.2 - 4.1.3 - 4.1.4'!$A$1:$L$95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5" l="1"/>
  <c r="N26" i="5"/>
  <c r="O26" i="5" s="1"/>
  <c r="N25" i="5"/>
  <c r="P25" i="5" s="1"/>
  <c r="N24" i="5"/>
  <c r="O24" i="5" s="1"/>
  <c r="N23" i="5"/>
  <c r="P23" i="5" s="1"/>
  <c r="N22" i="5"/>
  <c r="P22" i="5" s="1"/>
  <c r="N21" i="5"/>
  <c r="P21" i="5" s="1"/>
  <c r="N20" i="5"/>
  <c r="P20" i="5" s="1"/>
  <c r="N19" i="5"/>
  <c r="P19" i="5" s="1"/>
  <c r="P18" i="5"/>
  <c r="N18" i="5"/>
  <c r="N17" i="5"/>
  <c r="P17" i="5" s="1"/>
  <c r="N16" i="5"/>
  <c r="P16" i="5" s="1"/>
  <c r="N15" i="5"/>
  <c r="P15" i="5" s="1"/>
  <c r="N14" i="5"/>
  <c r="O14" i="5" s="1"/>
  <c r="P13" i="5"/>
  <c r="N13" i="5"/>
  <c r="O13" i="5" s="1"/>
  <c r="N12" i="5"/>
  <c r="N11" i="5"/>
  <c r="N10" i="5"/>
  <c r="P10" i="5" s="1"/>
  <c r="N9" i="5"/>
  <c r="G57" i="2"/>
  <c r="I57" i="2"/>
  <c r="E88" i="2"/>
  <c r="G88" i="2"/>
  <c r="C88" i="2"/>
  <c r="H87" i="2"/>
  <c r="F87" i="2"/>
  <c r="B87" i="2"/>
  <c r="D87" i="2" s="1"/>
  <c r="E57" i="2"/>
  <c r="C57" i="2"/>
  <c r="B56" i="2"/>
  <c r="F56" i="2" s="1"/>
  <c r="K26" i="2"/>
  <c r="I26" i="2"/>
  <c r="E26" i="2"/>
  <c r="C26" i="2"/>
  <c r="B25" i="2"/>
  <c r="H25" i="2" s="1"/>
  <c r="N10" i="1"/>
  <c r="O10" i="1" s="1"/>
  <c r="N11" i="1"/>
  <c r="P11" i="1" s="1"/>
  <c r="N12" i="1"/>
  <c r="P12" i="1" s="1"/>
  <c r="N13" i="1"/>
  <c r="P13" i="1" s="1"/>
  <c r="N14" i="1"/>
  <c r="N15" i="1"/>
  <c r="O15" i="1" s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P26" i="5" l="1"/>
  <c r="O21" i="5"/>
  <c r="O11" i="5"/>
  <c r="O12" i="5"/>
  <c r="O18" i="5"/>
  <c r="P28" i="5"/>
  <c r="O10" i="5"/>
  <c r="O27" i="5"/>
  <c r="P24" i="5"/>
  <c r="P11" i="5"/>
  <c r="O22" i="5"/>
  <c r="P27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P27" i="1"/>
  <c r="O26" i="1"/>
  <c r="P23" i="1"/>
  <c r="O25" i="1"/>
  <c r="P19" i="1"/>
  <c r="P28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/>
  <c r="B26" i="2" l="1"/>
  <c r="C27" i="2" s="1"/>
  <c r="D69" i="2"/>
  <c r="B88" i="2"/>
  <c r="G89" i="2" s="1"/>
  <c r="H38" i="2"/>
  <c r="B57" i="2"/>
  <c r="B58" i="2" s="1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<sst xmlns="http://schemas.openxmlformats.org/spreadsheetml/2006/main" count="143" uniqueCount="72">
  <si>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</si>
  <si>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</si>
  <si>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</si>
  <si>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</si>
  <si>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</si>
  <si>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</si>
  <si>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</si>
  <si>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</si>
  <si>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</si>
  <si>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</si>
  <si>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</si>
  <si>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</si>
  <si>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</si>
  <si>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</si>
  <si>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</si>
  <si>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</si>
  <si>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</si>
  <si>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</si>
  <si>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</si>
  <si>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</si>
  <si>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</si>
  <si>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</si>
  <si>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</si>
  <si>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</si>
  <si>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</si>
  <si>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</si>
  <si>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</si>
  <si>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</si>
  <si>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</si>
  <si>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</si>
  <si>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</si>
  <si>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</si>
  <si>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Elaboración : UGIGC - AURORA - MIMP</t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</si>
  <si>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</si>
  <si>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</si>
  <si>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</si>
  <si>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</si>
  <si>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</si>
  <si>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</si>
  <si>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</si>
  <si>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</si>
  <si>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</si>
  <si>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</si>
  <si>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</si>
  <si>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</si>
  <si>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</si>
  <si>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</si>
  <si>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</si>
  <si>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</si>
  <si>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</si>
  <si>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</si>
  <si>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</si>
  <si>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</si>
  <si>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</si>
  <si>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</si>
  <si>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</si>
  <si>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</si>
  <si>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</si>
  <si>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</si>
  <si>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</si>
  <si>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</si>
  <si>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</si>
  <si>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</si>
  <si>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</si>
  <si>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</si>
  <si>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</si>
  <si>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</si>
  <si>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</si>
  <si>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/a Actualizado al 31 de enero 2020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</si>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</sst>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88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165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9" fontId="14" fillId="0" borderId="8" xfId="12" applyFont="1" applyBorder="1" applyAlignment="1">
      <alignment horizontal="center" vertical="center" wrapText="1"/>
    </xf>
    <xf numFmtId="0" fontId="4" fillId="4" borderId="10" xfId="4" applyFont="1" applyFill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4D-4FD2-AB9E-1A48FF9E05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18466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EA-4863-88CD-FCFA1C8BBC51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EA-4863-88CD-FCFA1C8BBC51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EA-4863-88CD-FCFA1C8BBC51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EA-4863-88CD-FCFA1C8BBC51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EA-4863-88CD-FCFA1C8BBC51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EA-4863-88CD-FCFA1C8BBC51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EA-4863-88CD-FCFA1C8BBC51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EA-4863-88CD-FCFA1C8BBC51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EA-4863-88CD-FCFA1C8BBC51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EA-4863-88CD-FCFA1C8BBC51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EA-4863-88CD-FCFA1C8BBC51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EA-4863-88CD-FCFA1C8BBC51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EA-4863-88CD-FCFA1C8BBC51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EA-4863-88CD-FCFA1C8BBC51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EA-4863-88CD-FCFA1C8BBC51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EA-4863-88CD-FCFA1C8BBC51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EA-4863-88CD-FCFA1C8BBC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431404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72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0" t="s">
        <v>27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7" ht="18" customHeight="1" x14ac:dyDescent="0.2">
      <c r="A4" s="70" t="s">
        <v>33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3" t="s">
        <v>31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67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40</v>
      </c>
      <c r="I8" s="7" t="s">
        <v>41</v>
      </c>
      <c r="J8" s="7" t="s">
        <v>42</v>
      </c>
      <c r="K8" s="7" t="s">
        <v>43</v>
      </c>
      <c r="L8" s="7" t="s">
        <v>44</v>
      </c>
      <c r="M8" s="7" t="s">
        <v>45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48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47</v>
      </c>
      <c r="P9" s="8">
        <f>N9/12</f>
        <v>2479.9166666666665</v>
      </c>
      <c r="Q9" s="61"/>
    </row>
    <row r="10" spans="1:17" ht="20.100000000000001" customHeight="1" x14ac:dyDescent="0.2">
      <c r="A10" s="64" t="s">
        <v>49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7" si="1">N10/12</f>
        <v>2337.75</v>
      </c>
      <c r="Q10" s="61"/>
    </row>
    <row r="11" spans="1:17" ht="20.100000000000001" customHeight="1" x14ac:dyDescent="0.2">
      <c r="A11" s="64" t="s">
        <v>50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51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52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53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54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55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17" ht="20.100000000000001" customHeight="1" x14ac:dyDescent="0.2">
      <c r="A17" s="64" t="s">
        <v>56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17" ht="20.100000000000001" customHeight="1" x14ac:dyDescent="0.2">
      <c r="A18" s="64" t="s">
        <v>57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17" ht="20.100000000000001" customHeight="1" x14ac:dyDescent="0.2">
      <c r="A19" s="64" t="s">
        <v>58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17" ht="20.100000000000001" customHeight="1" x14ac:dyDescent="0.2">
      <c r="A20" s="65" t="s">
        <v>59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17" ht="20.100000000000001" customHeight="1" x14ac:dyDescent="0.2">
      <c r="A21" s="10" t="s">
        <v>60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17" ht="20.100000000000001" customHeight="1" x14ac:dyDescent="0.2">
      <c r="A22" s="10" t="s">
        <v>61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17" ht="20.100000000000001" customHeight="1" x14ac:dyDescent="0.2">
      <c r="A23" s="10" t="s">
        <v>62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17" ht="20.100000000000001" customHeight="1" x14ac:dyDescent="0.2">
      <c r="A24" s="10" t="s">
        <v>63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17" ht="20.100000000000001" customHeight="1" x14ac:dyDescent="0.2">
      <c r="A25" s="10" t="s">
        <v>64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17" ht="20.100000000000001" customHeight="1" x14ac:dyDescent="0.2">
      <c r="A26" s="10" t="s">
        <v>65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17" ht="20.100000000000001" customHeight="1" thickBot="1" x14ac:dyDescent="0.25">
      <c r="A27" s="10" t="s">
        <v>66</v>
      </c>
      <c r="B27" s="9">
        <v>18466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67">
        <f t="shared" si="0"/>
        <v>18466</v>
      </c>
      <c r="O27" s="66">
        <f t="shared" si="2"/>
        <v>-0.89847431069082107</v>
      </c>
      <c r="P27" s="8">
        <f t="shared" si="1"/>
        <v>1538.8333333333333</v>
      </c>
    </row>
    <row r="28" spans="1:17" ht="20.100000000000001" customHeight="1" thickBot="1" x14ac:dyDescent="0.25">
      <c r="A28" s="68" t="s">
        <v>69</v>
      </c>
      <c r="B28" s="68"/>
      <c r="C28" s="68"/>
      <c r="D28" s="68"/>
      <c r="E28" s="68"/>
      <c r="F28" s="68"/>
      <c r="G28" s="68"/>
      <c r="H28" s="69"/>
      <c r="I28" s="69"/>
      <c r="J28" s="69"/>
      <c r="K28" s="69"/>
      <c r="L28" s="69"/>
      <c r="M28" s="69"/>
      <c r="N28" s="69"/>
      <c r="O28" s="11"/>
      <c r="P28" s="12">
        <f>SUM(N9:N27)</f>
        <v>1050552</v>
      </c>
    </row>
    <row r="29" spans="1:17" x14ac:dyDescent="0.2">
      <c r="A29" s="41" t="s">
        <v>68</v>
      </c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6">
    <mergeCell ref="A28:G28"/>
    <mergeCell ref="H28:N28"/>
    <mergeCell ref="A3:P3"/>
    <mergeCell ref="A4:P4"/>
    <mergeCell ref="A1:P1"/>
    <mergeCell ref="A6:P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tabSelected="1" view="pageBreakPreview" topLeftCell="A51" zoomScale="90" zoomScaleNormal="100" zoomScaleSheetLayoutView="90" workbookViewId="0">
      <selection activeCell="D62" sqref="D62"/>
    </sheetView>
  </sheetViews>
  <sheetFormatPr baseColWidth="10" defaultColWidth="11.42578125" defaultRowHeight="12.75" x14ac:dyDescent="0.2"/>
  <cols>
    <col min="1" max="1" width="11.42578125" style="42" customWidth="1"/>
    <col min="2" max="2" width="9.85546875" style="42" customWidth="1"/>
    <col min="3" max="3" width="12.28515625" style="42" customWidth="1"/>
    <col min="4" max="4" width="7.5703125" style="42" customWidth="1"/>
    <col min="5" max="5" width="12.28515625" style="18" customWidth="1"/>
    <col min="6" max="6" width="7.5703125" style="18" customWidth="1"/>
    <col min="7" max="7" width="12.28515625" style="18" customWidth="1"/>
    <col min="8" max="8" width="7.5703125" style="18" customWidth="1"/>
    <col min="9" max="9" width="12.28515625" style="18" customWidth="1"/>
    <col min="10" max="10" width="7.5703125" style="18" customWidth="1"/>
    <col min="11" max="11" width="12.28515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1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17"/>
    </row>
    <row r="2" spans="1:13" ht="18" x14ac:dyDescent="0.2">
      <c r="A2" s="84" t="s">
        <v>23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9"/>
    </row>
    <row r="3" spans="1:13" ht="18.75" customHeight="1" x14ac:dyDescent="0.2">
      <c r="A3" s="76" t="s">
        <v>33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78" t="s">
        <v>13</v>
      </c>
      <c r="B5" s="78" t="s">
        <v>0</v>
      </c>
      <c r="C5" s="87" t="s">
        <v>12</v>
      </c>
      <c r="D5" s="87"/>
      <c r="E5" s="87"/>
      <c r="F5" s="87"/>
      <c r="G5" s="87"/>
      <c r="H5" s="87"/>
      <c r="I5" s="87"/>
      <c r="J5" s="87"/>
      <c r="K5" s="87"/>
      <c r="L5" s="87"/>
    </row>
    <row r="6" spans="1:13" ht="18" customHeight="1" x14ac:dyDescent="0.2">
      <c r="A6" s="78"/>
      <c r="B6" s="78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79">
        <v>27902</v>
      </c>
      <c r="F9" s="79"/>
      <c r="G9" s="79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79">
        <v>26011</v>
      </c>
      <c r="F10" s="79"/>
      <c r="G10" s="79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46</v>
      </c>
      <c r="B25" s="21">
        <f>C25+E25+G25+I25+K25</f>
        <v>18466</v>
      </c>
      <c r="C25" s="62">
        <v>93</v>
      </c>
      <c r="D25" s="23">
        <f>C25/B25</f>
        <v>5.0362828982995775E-3</v>
      </c>
      <c r="E25" s="62">
        <v>9371</v>
      </c>
      <c r="F25" s="27">
        <f t="shared" si="9"/>
        <v>0.50747319397812196</v>
      </c>
      <c r="G25" s="62">
        <v>7291</v>
      </c>
      <c r="H25" s="27">
        <f t="shared" si="10"/>
        <v>0.39483374851077657</v>
      </c>
      <c r="I25" s="62">
        <v>1711</v>
      </c>
      <c r="J25" s="27">
        <f t="shared" si="11"/>
        <v>9.2656774612801904E-2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1050552</v>
      </c>
      <c r="C26" s="82">
        <f>SUM(C7:C25)</f>
        <v>2173</v>
      </c>
      <c r="D26" s="82"/>
      <c r="E26" s="82">
        <f>SUM(E7:E8)+SUM(G7:G8)+SUM(E9:G10)+SUM(E11:E25,G11:G25)</f>
        <v>937757</v>
      </c>
      <c r="F26" s="82"/>
      <c r="G26" s="82"/>
      <c r="H26" s="82"/>
      <c r="I26" s="82">
        <f>SUM(I7:I25)</f>
        <v>107801</v>
      </c>
      <c r="J26" s="82"/>
      <c r="K26" s="82">
        <f>SUM(K7:K25)</f>
        <v>2821</v>
      </c>
      <c r="L26" s="82"/>
    </row>
    <row r="27" spans="1:12" s="38" customFormat="1" ht="16.5" thickBot="1" x14ac:dyDescent="0.25">
      <c r="A27" s="36" t="s">
        <v>2</v>
      </c>
      <c r="B27" s="37">
        <f>B26/B26</f>
        <v>1</v>
      </c>
      <c r="C27" s="75">
        <f>C26/B26</f>
        <v>2.0684364029576832E-3</v>
      </c>
      <c r="D27" s="75"/>
      <c r="E27" s="83">
        <f>E26/B26</f>
        <v>0.89263263503377277</v>
      </c>
      <c r="F27" s="83"/>
      <c r="G27" s="83"/>
      <c r="H27" s="83"/>
      <c r="I27" s="83">
        <f>I26/B26</f>
        <v>0.10261367357351182</v>
      </c>
      <c r="J27" s="83"/>
      <c r="K27" s="83">
        <f>K26/B26</f>
        <v>2.6852549897577655E-3</v>
      </c>
      <c r="L27" s="83"/>
    </row>
    <row r="28" spans="1:12" x14ac:dyDescent="0.2">
      <c r="A28" s="39" t="s">
        <v>68</v>
      </c>
      <c r="B28" s="40"/>
      <c r="C28" s="40"/>
      <c r="D28" s="40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4" t="s">
        <v>24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ht="17.25" customHeight="1" x14ac:dyDescent="0.2">
      <c r="A34" s="76" t="s">
        <v>33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78" t="s">
        <v>7</v>
      </c>
      <c r="B36" s="78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78"/>
      <c r="B37" s="78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46</v>
      </c>
      <c r="B56" s="48">
        <f t="shared" ref="B56" si="17">C56+E56+G56+I56</f>
        <v>18466</v>
      </c>
      <c r="C56" s="62">
        <v>5183</v>
      </c>
      <c r="D56" s="27">
        <f t="shared" ref="D56" si="18">C56/B56</f>
        <v>0.28067800281598615</v>
      </c>
      <c r="E56" s="62">
        <v>12086</v>
      </c>
      <c r="F56" s="27">
        <f t="shared" ref="F56" si="19">E56/B56</f>
        <v>0.65450016246073861</v>
      </c>
      <c r="G56" s="62">
        <v>1197</v>
      </c>
      <c r="H56" s="27">
        <f t="shared" ref="H56" si="20">G56/B56</f>
        <v>6.4821834723275212E-2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SUM(B38:B55)</f>
        <v>1032086</v>
      </c>
      <c r="C57" s="82">
        <f>SUM(C38:C56)</f>
        <v>300909</v>
      </c>
      <c r="D57" s="82"/>
      <c r="E57" s="82">
        <f>SUM(E38:E56)</f>
        <v>694518</v>
      </c>
      <c r="F57" s="82"/>
      <c r="G57" s="82">
        <f>SUM(G38:G56)</f>
        <v>52182</v>
      </c>
      <c r="H57" s="82"/>
      <c r="I57" s="82">
        <f>SUM(I38:I56)</f>
        <v>2943</v>
      </c>
      <c r="J57" s="82"/>
    </row>
    <row r="58" spans="1:12" ht="16.5" thickBot="1" x14ac:dyDescent="0.25">
      <c r="A58" s="49" t="s">
        <v>2</v>
      </c>
      <c r="B58" s="50">
        <f>B57/$B$57</f>
        <v>1</v>
      </c>
      <c r="C58" s="80">
        <f>C57/$B$57</f>
        <v>0.29155419218941059</v>
      </c>
      <c r="D58" s="80"/>
      <c r="E58" s="80">
        <f>E57/$B$57</f>
        <v>0.67292648093279051</v>
      </c>
      <c r="F58" s="80"/>
      <c r="G58" s="80">
        <f>G57/$B$57</f>
        <v>5.0559740176690703E-2</v>
      </c>
      <c r="H58" s="80"/>
      <c r="I58" s="80">
        <f>I57/$B$57</f>
        <v>2.8515065604998034E-3</v>
      </c>
      <c r="J58" s="80"/>
    </row>
    <row r="59" spans="1:12" x14ac:dyDescent="0.2">
      <c r="A59" s="39" t="s">
        <v>68</v>
      </c>
      <c r="B59" s="40"/>
      <c r="C59" s="40"/>
      <c r="D59" s="40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76" t="s">
        <v>25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</row>
    <row r="65" spans="1:14" ht="17.25" customHeight="1" x14ac:dyDescent="0.2">
      <c r="A65" s="76" t="s">
        <v>33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78" t="s">
        <v>7</v>
      </c>
      <c r="B67" s="78" t="s">
        <v>0</v>
      </c>
      <c r="C67" s="78" t="s">
        <v>6</v>
      </c>
      <c r="D67" s="78"/>
      <c r="E67" s="78"/>
      <c r="F67" s="78"/>
      <c r="G67" s="78"/>
      <c r="H67" s="78"/>
      <c r="I67" s="52"/>
      <c r="J67" s="53"/>
    </row>
    <row r="68" spans="1:14" ht="18" customHeight="1" x14ac:dyDescent="0.2">
      <c r="A68" s="78"/>
      <c r="B68" s="78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46</v>
      </c>
      <c r="B87" s="48">
        <f t="shared" si="26"/>
        <v>18466</v>
      </c>
      <c r="C87" s="62">
        <v>15855</v>
      </c>
      <c r="D87" s="27">
        <f>C87/B87</f>
        <v>0.85860500379075055</v>
      </c>
      <c r="E87" s="62">
        <v>2611</v>
      </c>
      <c r="F87" s="27">
        <f t="shared" si="24"/>
        <v>0.14139499620924942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SUM(B69:B86)</f>
        <v>1032086</v>
      </c>
      <c r="C88" s="82">
        <f>SUM(C69:C87)</f>
        <v>907831</v>
      </c>
      <c r="D88" s="82"/>
      <c r="E88" s="82">
        <f>SUM(E69:E87)</f>
        <v>139923</v>
      </c>
      <c r="F88" s="82"/>
      <c r="G88" s="82">
        <f>SUM(G69:G87)</f>
        <v>2798</v>
      </c>
      <c r="H88" s="82"/>
      <c r="I88" s="55"/>
    </row>
    <row r="89" spans="1:14" ht="16.5" thickBot="1" x14ac:dyDescent="0.25">
      <c r="A89" s="36" t="s">
        <v>2</v>
      </c>
      <c r="B89" s="50">
        <f>B88/$B$88</f>
        <v>1</v>
      </c>
      <c r="C89" s="86">
        <f>C88/$B$88</f>
        <v>0.87960790089197993</v>
      </c>
      <c r="D89" s="86"/>
      <c r="E89" s="86">
        <f>E88/$B$88</f>
        <v>0.13557300457520013</v>
      </c>
      <c r="F89" s="86"/>
      <c r="G89" s="86">
        <f>G88/$B$88</f>
        <v>2.7110143922115019E-3</v>
      </c>
      <c r="H89" s="86"/>
      <c r="I89" s="56"/>
    </row>
    <row r="90" spans="1:14" ht="9.75" customHeight="1" x14ac:dyDescent="0.2">
      <c r="A90" s="39" t="s">
        <v>68</v>
      </c>
      <c r="B90" s="40"/>
      <c r="C90" s="40"/>
      <c r="D90" s="40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32</v>
      </c>
      <c r="B95" s="58"/>
      <c r="C95" s="58"/>
      <c r="D95" s="58"/>
    </row>
  </sheetData>
  <mergeCells count="39">
    <mergeCell ref="C89:D89"/>
    <mergeCell ref="E89:F89"/>
    <mergeCell ref="G89:H89"/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C27:D27"/>
    <mergeCell ref="A64:L64"/>
    <mergeCell ref="B5:B6"/>
    <mergeCell ref="B36:B37"/>
    <mergeCell ref="E10:G10"/>
    <mergeCell ref="G58:H58"/>
    <mergeCell ref="I58:J58"/>
  </mergeCells>
  <printOptions horizontalCentered="1"/>
  <pageMargins left="0.25" right="0.25" top="0.75" bottom="0.75" header="0.3" footer="0.3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topLeftCell="A16" zoomScale="90" zoomScaleNormal="100" zoomScaleSheetLayoutView="90" workbookViewId="0">
      <selection activeCell="Q22" sqref="Q22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72" t="s">
        <v>20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0" t="s">
        <v>26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7" ht="18" customHeight="1" x14ac:dyDescent="0.2">
      <c r="A4" s="70" t="s">
        <v>33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3" t="s">
        <v>70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67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40</v>
      </c>
      <c r="I8" s="7" t="s">
        <v>41</v>
      </c>
      <c r="J8" s="7" t="s">
        <v>42</v>
      </c>
      <c r="K8" s="7" t="s">
        <v>43</v>
      </c>
      <c r="L8" s="7" t="s">
        <v>44</v>
      </c>
      <c r="M8" s="7" t="s">
        <v>45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48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47</v>
      </c>
      <c r="P9" s="8">
        <f>N9/12</f>
        <v>17731.25</v>
      </c>
      <c r="Q9" s="61"/>
    </row>
    <row r="10" spans="1:17" ht="20.100000000000001" customHeight="1" x14ac:dyDescent="0.2">
      <c r="A10" s="64" t="s">
        <v>49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7" si="0">SUM(B10:M10)</f>
        <v>231272</v>
      </c>
      <c r="O10" s="66">
        <f>+N10/N9-1</f>
        <v>8.6932205381271332E-2</v>
      </c>
      <c r="P10" s="8">
        <f t="shared" ref="P10:P27" si="1">N10/12</f>
        <v>19272.666666666668</v>
      </c>
      <c r="Q10" s="61"/>
    </row>
    <row r="11" spans="1:17" ht="20.100000000000001" customHeight="1" x14ac:dyDescent="0.2">
      <c r="A11" s="64" t="s">
        <v>50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  <c r="Q11" s="61"/>
    </row>
    <row r="12" spans="1:17" ht="20.100000000000001" customHeight="1" x14ac:dyDescent="0.2">
      <c r="A12" s="64" t="s">
        <v>51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  <c r="Q12" s="61"/>
    </row>
    <row r="13" spans="1:17" ht="20.100000000000001" customHeight="1" x14ac:dyDescent="0.2">
      <c r="A13" s="64" t="s">
        <v>52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  <c r="Q13" s="61"/>
    </row>
    <row r="14" spans="1:17" ht="20.100000000000001" customHeight="1" x14ac:dyDescent="0.2">
      <c r="A14" s="64" t="s">
        <v>53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  <c r="Q14" s="61"/>
    </row>
    <row r="15" spans="1:17" ht="20.100000000000001" customHeight="1" x14ac:dyDescent="0.2">
      <c r="A15" s="64" t="s">
        <v>54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  <c r="Q15" s="61"/>
    </row>
    <row r="16" spans="1:17" ht="20.100000000000001" customHeight="1" x14ac:dyDescent="0.2">
      <c r="A16" s="64" t="s">
        <v>55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  <c r="Q16" s="61"/>
    </row>
    <row r="17" spans="1:17" ht="20.100000000000001" customHeight="1" x14ac:dyDescent="0.2">
      <c r="A17" s="64" t="s">
        <v>56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  <c r="Q17" s="61"/>
    </row>
    <row r="18" spans="1:17" ht="20.100000000000001" customHeight="1" x14ac:dyDescent="0.2">
      <c r="A18" s="64" t="s">
        <v>57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  <c r="Q18" s="61"/>
    </row>
    <row r="19" spans="1:17" ht="20.100000000000001" customHeight="1" x14ac:dyDescent="0.2">
      <c r="A19" s="64" t="s">
        <v>58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7" ht="20.100000000000001" customHeight="1" x14ac:dyDescent="0.2">
      <c r="A20" s="65" t="s">
        <v>59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7" ht="20.100000000000001" customHeight="1" x14ac:dyDescent="0.2">
      <c r="A21" s="10" t="s">
        <v>60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7" ht="20.100000000000001" customHeight="1" x14ac:dyDescent="0.2">
      <c r="A22" s="10" t="s">
        <v>61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7" ht="20.100000000000001" customHeight="1" x14ac:dyDescent="0.2">
      <c r="A23" s="10" t="s">
        <v>62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7" ht="20.100000000000001" customHeight="1" x14ac:dyDescent="0.2">
      <c r="A24" s="10" t="s">
        <v>63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7" ht="20.100000000000001" customHeight="1" x14ac:dyDescent="0.2">
      <c r="A25" s="10" t="s">
        <v>64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7" ht="20.100000000000001" customHeight="1" x14ac:dyDescent="0.2">
      <c r="A26" s="10" t="s">
        <v>65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7" ht="20.100000000000001" customHeight="1" thickBot="1" x14ac:dyDescent="0.25">
      <c r="A27" s="10" t="s">
        <v>66</v>
      </c>
      <c r="B27" s="9">
        <v>431404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67">
        <f t="shared" si="0"/>
        <v>431404</v>
      </c>
      <c r="O27" s="66">
        <f t="shared" si="2"/>
        <v>-0.90257441448082176</v>
      </c>
      <c r="P27" s="8">
        <f t="shared" si="1"/>
        <v>35950.333333333336</v>
      </c>
    </row>
    <row r="28" spans="1:17" ht="20.100000000000001" customHeight="1" thickBot="1" x14ac:dyDescent="0.25">
      <c r="A28" s="68" t="s">
        <v>71</v>
      </c>
      <c r="B28" s="68"/>
      <c r="C28" s="68"/>
      <c r="D28" s="68"/>
      <c r="E28" s="68"/>
      <c r="F28" s="68"/>
      <c r="G28" s="68"/>
      <c r="H28" s="69"/>
      <c r="I28" s="69"/>
      <c r="J28" s="69"/>
      <c r="K28" s="69"/>
      <c r="L28" s="69"/>
      <c r="M28" s="69"/>
      <c r="N28" s="69"/>
      <c r="O28" s="11"/>
      <c r="P28" s="12">
        <f>SUM(N9:N27)</f>
        <v>20958334</v>
      </c>
    </row>
    <row r="29" spans="1:17" x14ac:dyDescent="0.2">
      <c r="A29" s="41" t="s">
        <v>68</v>
      </c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6"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2020-02-14T21:54:03Z</cp:lastPrinted>
  <dcterms:created xsi:type="dcterms:W3CDTF">2011-12-21T14:02:55Z</dcterms:created>
  <dcterms:modified xsi:type="dcterms:W3CDTF">2020-02-14T22:57:11Z</dcterms:modified>
</cp:coreProperties>
</file>