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lanos\Desktop\Paginas\"/>
    </mc:Choice>
  </mc:AlternateContent>
  <bookViews>
    <workbookView xWindow="0" yWindow="0" windowWidth="28800" windowHeight="12132" tabRatio="805"/>
  </bookViews>
  <sheets>
    <sheet name="Casos CEM" sheetId="1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CEM'!$A$1:$Q$292</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D291" i="12" l="1"/>
  <c r="C291" i="12"/>
  <c r="B290" i="12"/>
  <c r="B289" i="12"/>
  <c r="B288" i="12"/>
  <c r="B287" i="12"/>
  <c r="B291" i="12" s="1"/>
  <c r="F282" i="12"/>
  <c r="J227" i="12"/>
  <c r="J228" i="12" s="1"/>
  <c r="I227" i="12"/>
  <c r="H227" i="12"/>
  <c r="H228" i="12" s="1"/>
  <c r="G227" i="12"/>
  <c r="G228" i="12" s="1"/>
  <c r="F226" i="12"/>
  <c r="F225" i="12"/>
  <c r="F224" i="12"/>
  <c r="F223" i="12"/>
  <c r="F222" i="12"/>
  <c r="F221" i="12"/>
  <c r="F220" i="12"/>
  <c r="F219" i="12"/>
  <c r="F218" i="12"/>
  <c r="F217" i="12"/>
  <c r="F216" i="12"/>
  <c r="F215" i="12"/>
  <c r="F214" i="12"/>
  <c r="F213" i="12"/>
  <c r="F212" i="12"/>
  <c r="F211" i="12"/>
  <c r="F210" i="12"/>
  <c r="F209" i="12"/>
  <c r="F208" i="12"/>
  <c r="F207" i="12"/>
  <c r="F206" i="12"/>
  <c r="F205" i="12"/>
  <c r="F204" i="12"/>
  <c r="F203" i="12"/>
  <c r="F202" i="12"/>
  <c r="F201" i="12"/>
  <c r="F200" i="12"/>
  <c r="F199" i="12"/>
  <c r="F198" i="12"/>
  <c r="F197" i="12"/>
  <c r="F227" i="12" s="1"/>
  <c r="N187" i="12"/>
  <c r="M187" i="12"/>
  <c r="L187" i="12"/>
  <c r="K187" i="12"/>
  <c r="J187" i="12"/>
  <c r="J188" i="12" s="1"/>
  <c r="I187" i="12"/>
  <c r="H187" i="12"/>
  <c r="G187" i="12"/>
  <c r="F187" i="12"/>
  <c r="E187" i="12"/>
  <c r="D187" i="12"/>
  <c r="C187" i="12"/>
  <c r="B186" i="12"/>
  <c r="B185" i="12"/>
  <c r="B184" i="12"/>
  <c r="B183" i="12"/>
  <c r="B182" i="12"/>
  <c r="B181" i="12"/>
  <c r="B180" i="12"/>
  <c r="B179" i="12"/>
  <c r="B178" i="12"/>
  <c r="B177" i="12"/>
  <c r="B176" i="12"/>
  <c r="B175" i="12"/>
  <c r="B174" i="12"/>
  <c r="B173" i="12"/>
  <c r="B172" i="12"/>
  <c r="B171" i="12"/>
  <c r="B170" i="12"/>
  <c r="B169" i="12"/>
  <c r="B168" i="12"/>
  <c r="B167" i="12"/>
  <c r="B166" i="12"/>
  <c r="B165" i="12"/>
  <c r="B164" i="12"/>
  <c r="B163" i="12"/>
  <c r="B187" i="12" s="1"/>
  <c r="B162" i="12"/>
  <c r="C155" i="12"/>
  <c r="D155" i="12" s="1"/>
  <c r="I155" i="12" s="1"/>
  <c r="B155" i="12"/>
  <c r="D154" i="12"/>
  <c r="D153" i="12"/>
  <c r="D152" i="12"/>
  <c r="D151" i="12"/>
  <c r="D150" i="12"/>
  <c r="D149" i="12"/>
  <c r="D148" i="12"/>
  <c r="D147" i="12"/>
  <c r="D146" i="12"/>
  <c r="D145" i="12"/>
  <c r="D144" i="12"/>
  <c r="I143" i="12"/>
  <c r="D143" i="12"/>
  <c r="J136" i="12"/>
  <c r="I136" i="12"/>
  <c r="H136" i="12"/>
  <c r="H137" i="12" s="1"/>
  <c r="G136" i="12"/>
  <c r="F136" i="12"/>
  <c r="E136" i="12"/>
  <c r="D136" i="12"/>
  <c r="C136" i="12"/>
  <c r="B135" i="12"/>
  <c r="B134" i="12"/>
  <c r="B136" i="12" s="1"/>
  <c r="B133" i="12"/>
  <c r="B132" i="12"/>
  <c r="N125" i="12"/>
  <c r="M125" i="12"/>
  <c r="M126" i="12" s="1"/>
  <c r="D125" i="12"/>
  <c r="C125" i="12"/>
  <c r="L124" i="12"/>
  <c r="B124" i="12"/>
  <c r="L123" i="12"/>
  <c r="B123" i="12"/>
  <c r="L122" i="12"/>
  <c r="B122" i="12"/>
  <c r="L121" i="12"/>
  <c r="L125" i="12" s="1"/>
  <c r="B121" i="12"/>
  <c r="B125" i="12" s="1"/>
  <c r="P114" i="12"/>
  <c r="O114" i="12"/>
  <c r="P113" i="12"/>
  <c r="O113" i="12"/>
  <c r="N113" i="12"/>
  <c r="M113" i="12"/>
  <c r="J113" i="12"/>
  <c r="I113" i="12"/>
  <c r="I114" i="12" s="1"/>
  <c r="H113" i="12"/>
  <c r="H114" i="12" s="1"/>
  <c r="G113" i="12"/>
  <c r="F113" i="12"/>
  <c r="E113" i="12"/>
  <c r="D113" i="12"/>
  <c r="C113" i="12"/>
  <c r="P112" i="12"/>
  <c r="O112" i="12"/>
  <c r="N112" i="12"/>
  <c r="M112" i="12"/>
  <c r="B112" i="12"/>
  <c r="P111" i="12"/>
  <c r="O111" i="12"/>
  <c r="N111" i="12"/>
  <c r="M111" i="12"/>
  <c r="B111" i="12"/>
  <c r="P110" i="12"/>
  <c r="O110" i="12"/>
  <c r="N110" i="12"/>
  <c r="N114" i="12" s="1"/>
  <c r="M110" i="12"/>
  <c r="M114" i="12" s="1"/>
  <c r="B110" i="12"/>
  <c r="B109" i="12"/>
  <c r="B113" i="12" s="1"/>
  <c r="Q97" i="12"/>
  <c r="P97" i="12"/>
  <c r="O97" i="12"/>
  <c r="M97" i="12"/>
  <c r="L97" i="12"/>
  <c r="K97" i="12"/>
  <c r="I97" i="12"/>
  <c r="I98" i="12" s="1"/>
  <c r="F97" i="12"/>
  <c r="F98" i="12" s="1"/>
  <c r="E97" i="12"/>
  <c r="E98" i="12" s="1"/>
  <c r="D97" i="12"/>
  <c r="D98" i="12" s="1"/>
  <c r="C97" i="12"/>
  <c r="N96" i="12"/>
  <c r="J96" i="12"/>
  <c r="B96" i="12"/>
  <c r="N95" i="12"/>
  <c r="J95" i="12"/>
  <c r="B95" i="12"/>
  <c r="N94" i="12"/>
  <c r="J94" i="12"/>
  <c r="B94" i="12"/>
  <c r="N93" i="12"/>
  <c r="J93" i="12"/>
  <c r="B93" i="12"/>
  <c r="N92" i="12"/>
  <c r="J92" i="12"/>
  <c r="B92" i="12"/>
  <c r="N91" i="12"/>
  <c r="J91" i="12"/>
  <c r="B91" i="12"/>
  <c r="N90" i="12"/>
  <c r="J90" i="12"/>
  <c r="B90" i="12"/>
  <c r="N89" i="12"/>
  <c r="J89" i="12"/>
  <c r="B89" i="12"/>
  <c r="N88" i="12"/>
  <c r="J88" i="12"/>
  <c r="B88" i="12"/>
  <c r="N87" i="12"/>
  <c r="J87" i="12"/>
  <c r="B87" i="12"/>
  <c r="N86" i="12"/>
  <c r="J86" i="12"/>
  <c r="B86" i="12"/>
  <c r="N85" i="12"/>
  <c r="N97" i="12" s="1"/>
  <c r="N98" i="12" s="1"/>
  <c r="J85" i="12"/>
  <c r="J97" i="12" s="1"/>
  <c r="B85" i="12"/>
  <c r="B97" i="12" s="1"/>
  <c r="J76" i="12"/>
  <c r="I76" i="12"/>
  <c r="H76" i="12"/>
  <c r="G76" i="12"/>
  <c r="F76" i="12"/>
  <c r="N65" i="12" s="1"/>
  <c r="E76" i="12"/>
  <c r="D76" i="12"/>
  <c r="C76" i="12"/>
  <c r="B75" i="12"/>
  <c r="B74" i="12"/>
  <c r="B73" i="12"/>
  <c r="B72" i="12"/>
  <c r="B71" i="12"/>
  <c r="B70" i="12"/>
  <c r="B69" i="12"/>
  <c r="B68" i="12"/>
  <c r="B67" i="12"/>
  <c r="N66" i="12"/>
  <c r="B66" i="12"/>
  <c r="B65" i="12"/>
  <c r="N64" i="12"/>
  <c r="B64" i="12"/>
  <c r="B76" i="12" s="1"/>
  <c r="N63" i="12"/>
  <c r="K53" i="12"/>
  <c r="L42" i="12" s="1"/>
  <c r="G53" i="12"/>
  <c r="G55" i="12" s="1"/>
  <c r="F53" i="12"/>
  <c r="F55" i="12" s="1"/>
  <c r="E53" i="12"/>
  <c r="E55" i="12" s="1"/>
  <c r="D53" i="12"/>
  <c r="D55" i="12" s="1"/>
  <c r="C53" i="12"/>
  <c r="C55" i="12" s="1"/>
  <c r="B52" i="12"/>
  <c r="B51" i="12"/>
  <c r="B50" i="12"/>
  <c r="B49" i="12"/>
  <c r="B48" i="12"/>
  <c r="B47" i="12"/>
  <c r="B46" i="12"/>
  <c r="B45" i="12"/>
  <c r="B44" i="12"/>
  <c r="B43" i="12"/>
  <c r="B53" i="12" s="1"/>
  <c r="B55" i="12" s="1"/>
  <c r="B42" i="12"/>
  <c r="B41" i="12"/>
  <c r="D35" i="12"/>
  <c r="D36" i="12" s="1"/>
  <c r="C35" i="12"/>
  <c r="B34" i="12"/>
  <c r="B33" i="12"/>
  <c r="B32" i="12"/>
  <c r="B31" i="12"/>
  <c r="B30" i="12"/>
  <c r="B29" i="12"/>
  <c r="B28" i="12"/>
  <c r="B27" i="12"/>
  <c r="I26" i="12"/>
  <c r="H26" i="12"/>
  <c r="G26" i="12"/>
  <c r="B26" i="12"/>
  <c r="B35" i="12" s="1"/>
  <c r="J25" i="12"/>
  <c r="B25" i="12"/>
  <c r="J24" i="12"/>
  <c r="B24" i="12"/>
  <c r="J23" i="12"/>
  <c r="J26" i="12" s="1"/>
  <c r="B23" i="12"/>
  <c r="E137" i="12" l="1"/>
  <c r="G137" i="12"/>
  <c r="B137" i="12"/>
  <c r="G77" i="12"/>
  <c r="D126" i="12"/>
  <c r="C126" i="12"/>
  <c r="B126" i="12" s="1"/>
  <c r="C188" i="12"/>
  <c r="K188" i="12"/>
  <c r="I77" i="12"/>
  <c r="Q98" i="12"/>
  <c r="J114" i="12"/>
  <c r="D137" i="12"/>
  <c r="D188" i="12"/>
  <c r="L188" i="12"/>
  <c r="I137" i="12"/>
  <c r="O98" i="12"/>
  <c r="J137" i="12"/>
  <c r="H77" i="12"/>
  <c r="P98" i="12"/>
  <c r="G188" i="12"/>
  <c r="B188" i="12"/>
  <c r="H188" i="12"/>
  <c r="I188" i="12"/>
  <c r="J77" i="12"/>
  <c r="E114" i="12"/>
  <c r="B114" i="12"/>
  <c r="F114" i="12"/>
  <c r="G114" i="12"/>
  <c r="C114" i="12"/>
  <c r="B98" i="12"/>
  <c r="C98" i="12"/>
  <c r="D114" i="12"/>
  <c r="N126" i="12"/>
  <c r="F137" i="12"/>
  <c r="F188" i="12"/>
  <c r="N188" i="12"/>
  <c r="C77" i="12"/>
  <c r="E77" i="12"/>
  <c r="B77" i="12"/>
  <c r="C137" i="12"/>
  <c r="L126" i="12"/>
  <c r="E188" i="12"/>
  <c r="M188" i="12"/>
  <c r="B36" i="12"/>
  <c r="C36" i="12"/>
  <c r="N78" i="12"/>
  <c r="O78" i="12" s="1"/>
  <c r="D77" i="12"/>
  <c r="J98" i="12"/>
  <c r="M98" i="12"/>
  <c r="L98" i="12"/>
  <c r="K98" i="12"/>
  <c r="I228" i="12"/>
  <c r="F228" i="12" s="1"/>
  <c r="O63" i="12"/>
  <c r="F77" i="12"/>
  <c r="L41" i="12"/>
  <c r="L53" i="12" s="1"/>
  <c r="O66" i="12" l="1"/>
  <c r="O64" i="12"/>
  <c r="O65" i="12"/>
</calcChain>
</file>

<file path=xl/sharedStrings.xml><?xml version="1.0" encoding="utf-8"?>
<sst xmlns="http://schemas.openxmlformats.org/spreadsheetml/2006/main" count="387" uniqueCount="238">
  <si>
    <t xml:space="preserve">Mes </t>
  </si>
  <si>
    <t>Total</t>
  </si>
  <si>
    <t>60 + años</t>
  </si>
  <si>
    <t>Ene</t>
  </si>
  <si>
    <t>Feb</t>
  </si>
  <si>
    <t>Mar</t>
  </si>
  <si>
    <t>Abr</t>
  </si>
  <si>
    <t>May</t>
  </si>
  <si>
    <t>Jun</t>
  </si>
  <si>
    <t>Jul</t>
  </si>
  <si>
    <t>Ago</t>
  </si>
  <si>
    <t>Oct</t>
  </si>
  <si>
    <t>Nov</t>
  </si>
  <si>
    <t>Dic</t>
  </si>
  <si>
    <t>%</t>
  </si>
  <si>
    <t>Mujer</t>
  </si>
  <si>
    <t>Hombre</t>
  </si>
  <si>
    <t>Variación %</t>
  </si>
  <si>
    <t>Tipo de Violencia</t>
  </si>
  <si>
    <t>Set</t>
  </si>
  <si>
    <t>0-17 años</t>
  </si>
  <si>
    <t>Leve</t>
  </si>
  <si>
    <t>Moderado</t>
  </si>
  <si>
    <t>Admisión</t>
  </si>
  <si>
    <t>Psicología</t>
  </si>
  <si>
    <t>Social</t>
  </si>
  <si>
    <t>PROGRAMA NACIONAL CONTRA LA VIOLENCIA FAMILIAR Y SEXUAL</t>
  </si>
  <si>
    <t>Niños y niñas</t>
  </si>
  <si>
    <t>Adolescentes</t>
  </si>
  <si>
    <t>Adultos/as</t>
  </si>
  <si>
    <t>Casos atendidos por meses y tipo de violencia</t>
  </si>
  <si>
    <t>Económica o patrimonial</t>
  </si>
  <si>
    <t>Psicológica</t>
  </si>
  <si>
    <t>Física</t>
  </si>
  <si>
    <t>Sexual</t>
  </si>
  <si>
    <t>Violación sexual</t>
  </si>
  <si>
    <t>Lima</t>
  </si>
  <si>
    <t>Arequipa</t>
  </si>
  <si>
    <t>Total
Casos</t>
  </si>
  <si>
    <t>Total de Casos</t>
  </si>
  <si>
    <t>Enero</t>
  </si>
  <si>
    <t>Febrero</t>
  </si>
  <si>
    <t>Marzo</t>
  </si>
  <si>
    <t>Abril</t>
  </si>
  <si>
    <t>Mayo</t>
  </si>
  <si>
    <t>Junio</t>
  </si>
  <si>
    <t>Julio</t>
  </si>
  <si>
    <t>Agosto</t>
  </si>
  <si>
    <t>Octubre</t>
  </si>
  <si>
    <t>Noviembre</t>
  </si>
  <si>
    <t>Diciembre</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</si>
  <si>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</si>
  <si>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</si>
  <si>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</si>
  <si>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</si>
  <si>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</si>
  <si>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</si>
  <si>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</si>
  <si>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</si>
  <si>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</si>
  <si>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En Comisaría</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</si>
  <si>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</si>
  <si>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</si>
  <si>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</si>
  <si>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</si>
  <si>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</si>
  <si>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</si>
  <si>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</si>
  <si>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</si>
  <si>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</si>
  <si>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</si>
  <si>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</si>
  <si>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</si>
  <si>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</si>
  <si>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</si>
  <si>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</si>
  <si>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</si>
  <si>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</si>
  <si>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</si>
  <si>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</si>
  <si>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</si>
  <si>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</si>
  <si>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</si>
  <si>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</si>
  <si>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</si>
  <si>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</si>
  <si>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</si>
  <si>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</si>
  <si>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</si>
  <si>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</si>
  <si>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</si>
  <si>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</si>
  <si>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</si>
  <si>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</si>
  <si>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</si>
  <si>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</si>
  <si>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</si>
  <si>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Sobrio/a</t>
  </si>
  <si>
    <t>Efectos de acohol</t>
  </si>
  <si>
    <t>Efectos de drogas</t>
  </si>
  <si>
    <t>Ambos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</si>
  <si>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</si>
  <si>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</si>
  <si>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</si>
  <si>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</si>
  <si>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</si>
  <si>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</si>
  <si>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</si>
  <si>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</si>
  <si>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</si>
  <si>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</si>
  <si>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Setiembre</t>
  </si>
  <si>
    <t>Variación %
(2015 - 2016)</t>
  </si>
  <si>
    <t>Acciones realizadas por los CEM respecto de los casos atendidos en el año 2018</t>
  </si>
  <si>
    <t>Departamento</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</si>
  <si>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</si>
  <si>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</si>
  <si>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</si>
  <si>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</si>
  <si>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</si>
  <si>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</si>
  <si>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</si>
  <si>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</si>
  <si>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</si>
  <si>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</si>
  <si>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</si>
  <si>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</si>
  <si>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</si>
  <si>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Ayacucho</t>
  </si>
  <si>
    <t>Cajamarca</t>
  </si>
  <si>
    <t>Callao</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</si>
  <si>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</si>
  <si>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</si>
  <si>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</si>
  <si>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</si>
  <si>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</si>
  <si>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</si>
  <si>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</si>
  <si>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</si>
  <si>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</si>
  <si>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</si>
  <si>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</si>
  <si>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</si>
  <si>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</si>
  <si>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</si>
  <si>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</si>
  <si>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</si>
  <si>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</si>
  <si>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</si>
  <si>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</si>
  <si>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</si>
  <si>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</si>
  <si>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</si>
  <si>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</si>
  <si>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</si>
  <si>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</si>
  <si>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</si>
  <si>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</si>
  <si>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</si>
  <si>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</si>
  <si>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</si>
  <si>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</si>
  <si>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</si>
  <si>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</si>
  <si>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</si>
  <si>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</si>
  <si>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</si>
  <si>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</si>
  <si>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</si>
  <si>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</si>
  <si>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</si>
  <si>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</si>
  <si>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</si>
  <si>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</si>
  <si>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</si>
  <si>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</si>
  <si>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</si>
  <si>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</si>
  <si>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</si>
  <si>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</si>
  <si>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</si>
  <si>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</si>
  <si>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</si>
  <si>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</si>
  <si>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</si>
  <si>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</si>
  <si>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</si>
  <si>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</si>
  <si>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</si>
  <si>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</si>
  <si>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</si>
  <si>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</si>
  <si>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</si>
  <si>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</si>
  <si>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</si>
  <si>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</si>
  <si>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</si>
  <si>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</si>
  <si>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</si>
  <si>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</si>
  <si>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</si>
  <si>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</si>
  <si>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</si>
  <si>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</si>
  <si>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</si>
  <si>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</si>
  <si>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</si>
  <si>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</si>
  <si>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</si>
  <si>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</si>
  <si>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</si>
  <si>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</si>
  <si>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</si>
  <si>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</si>
  <si>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</si>
  <si>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</si>
  <si>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</si>
  <si>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</si>
  <si>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</si>
  <si>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</si>
  <si>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</si>
  <si>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</si>
  <si>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</si>
  <si>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</si>
  <si>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</si>
  <si>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</si>
  <si>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</si>
  <si>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</si>
  <si>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</si>
  <si>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</si>
  <si>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</si>
  <si>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</si>
  <si>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</si>
  <si>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</si>
  <si>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</si>
  <si>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</si>
  <si>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</si>
  <si>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Período : Enero - Febrero 2018 (Preliminar)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</si>
</sst>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8"/>
      <name val="Arial"/>
      <family val="2"/>
    </font>
    <font>
      <b/>
      <sz val="14"/>
      <color indexed="9"/>
      <name val="Arial"/>
      <family val="2"/>
    </font>
    <font>
      <b/>
      <sz val="9"/>
      <name val="Arial"/>
      <family val="2"/>
    </font>
    <font>
      <b/>
      <sz val="12"/>
      <name val="Arial"/>
      <family val="2"/>
    </font>
    <font>
      <sz val="9"/>
      <name val="Arial"/>
      <family val="2"/>
    </font>
    <font>
      <sz val="15"/>
      <name val="Arial"/>
      <family val="2"/>
    </font>
    <font>
      <b/>
      <sz val="17"/>
      <color indexed="9"/>
      <name val="Arial"/>
      <family val="2"/>
    </font>
    <font>
      <b/>
      <u/>
      <vertAlign val="superscript"/>
      <sz val="15"/>
      <color indexed="9"/>
      <name val="Arial"/>
      <family val="2"/>
    </font>
    <font>
      <sz val="12"/>
      <name val="Arial"/>
      <family val="2"/>
    </font>
    <font>
      <sz val="10"/>
      <name val="Arial Narrow"/>
      <family val="2"/>
    </font>
    <font>
      <b/>
      <vertAlign val="superscript"/>
      <sz val="11"/>
      <color indexed="9"/>
      <name val="Arial"/>
      <family val="2"/>
    </font>
    <font>
      <sz val="8"/>
      <name val="Arial Narrow"/>
      <family val="2"/>
    </font>
    <font>
      <b/>
      <sz val="11"/>
      <name val="Arial Narrow"/>
      <family val="2"/>
    </font>
    <font>
      <b/>
      <vertAlign val="superscript"/>
      <sz val="9"/>
      <color indexed="9"/>
      <name val="Arial"/>
      <family val="2"/>
    </font>
    <font>
      <vertAlign val="superscript"/>
      <sz val="11"/>
      <name val="Arial"/>
      <family val="2"/>
    </font>
    <font>
      <sz val="11"/>
      <color theme="1"/>
      <name val="Calibri"/>
      <family val="2"/>
      <scheme val="minor"/>
    </font>
    <font>
      <b/>
      <sz val="15"/>
      <color theme="1"/>
      <name val="Arial"/>
      <family val="2"/>
    </font>
    <font>
      <sz val="10"/>
      <color theme="0"/>
      <name val="Arial"/>
      <family val="2"/>
    </font>
    <font>
      <b/>
      <sz val="12"/>
      <color theme="0"/>
      <name val="Arial"/>
      <family val="2"/>
    </font>
    <font>
      <b/>
      <sz val="10"/>
      <color theme="0"/>
      <name val="Arial"/>
      <family val="2"/>
    </font>
    <font>
      <b/>
      <sz val="14"/>
      <color theme="0"/>
      <name val="Arial"/>
      <family val="2"/>
    </font>
    <font>
      <b/>
      <sz val="12"/>
      <color rgb="FFFF8080"/>
      <name val="Arial"/>
      <family val="2"/>
    </font>
    <font>
      <b/>
      <sz val="11"/>
      <color theme="0"/>
      <name val="Arial"/>
      <family val="2"/>
    </font>
    <font>
      <b/>
      <sz val="9"/>
      <color theme="0"/>
      <name val="Arial"/>
      <family val="2"/>
    </font>
    <font>
      <b/>
      <sz val="12"/>
      <color theme="1"/>
      <name val="Arial"/>
      <family val="2"/>
    </font>
    <font>
      <b/>
      <sz val="11"/>
      <color theme="0"/>
      <name val="Arial Narrow"/>
      <family val="2"/>
    </font>
    <font>
      <sz val="10"/>
      <color rgb="FFFF0000"/>
      <name val="Arial"/>
      <family val="2"/>
    </font>
    <font>
      <b/>
      <sz val="17"/>
      <color theme="0"/>
      <name val="Arial"/>
      <family val="2"/>
    </font>
    <font>
      <b/>
      <u/>
      <sz val="15"/>
      <color theme="0"/>
      <name val="Arial"/>
      <family val="2"/>
    </font>
  </fonts>
  <fills count="8">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hair">
        <color rgb="FF305496"/>
      </top>
      <bottom style="thin">
        <color rgb="FF305496"/>
      </bottom>
      <diagonal/>
    </border>
    <border>
      <left/>
      <right/>
      <top/>
      <bottom style="medium">
        <color theme="4" tint="-0.499984740745262"/>
      </bottom>
      <diagonal/>
    </border>
    <border>
      <left style="thin">
        <color theme="0"/>
      </left>
      <right/>
      <top/>
      <bottom/>
      <diagonal/>
    </border>
    <border>
      <left/>
      <right style="thin">
        <color theme="0"/>
      </right>
      <top/>
      <bottom/>
      <diagonal/>
    </border>
    <border>
      <left/>
      <right style="thick">
        <color rgb="FF305496"/>
      </right>
      <top/>
      <bottom/>
      <diagonal/>
    </border>
    <border>
      <left/>
      <right style="thin">
        <color theme="0"/>
      </right>
      <top style="thin">
        <color theme="0"/>
      </top>
      <bottom/>
      <diagonal/>
    </border>
  </borders>
  <cellStyleXfs count="15">
    <xf numFmtId="0" fontId="0" fillId="0" borderId="0"/>
    <xf numFmtId="0" fontId="2" fillId="0" borderId="0"/>
    <xf numFmtId="0" fontId="21" fillId="0" borderId="0"/>
    <xf numFmtId="0" fontId="21" fillId="0" borderId="0"/>
    <xf numFmtId="0" fontId="2" fillId="0" borderId="0"/>
    <xf numFmtId="0" fontId="2" fillId="0" borderId="0">
      <alignment vertical="center"/>
    </xf>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2" fillId="2" borderId="0" xfId="4" applyFill="1"/>
    <xf numFmtId="0" fontId="22" fillId="2" borderId="0" xfId="4" applyFont="1" applyFill="1" applyAlignment="1">
      <alignment horizontal="centerContinuous" vertical="center" wrapText="1"/>
    </xf>
    <xf numFmtId="0" fontId="11" fillId="2" borderId="0" xfId="4" applyFont="1" applyFill="1" applyAlignment="1">
      <alignment horizontal="centerContinuous" vertical="center" wrapText="1"/>
    </xf>
    <xf numFmtId="0" fontId="11" fillId="2" borderId="0" xfId="4" applyFont="1" applyFill="1"/>
    <xf numFmtId="0" fontId="3" fillId="2" borderId="0" xfId="7" applyFont="1" applyFill="1" applyAlignment="1">
      <alignment horizontal="centerContinuous" vertical="center"/>
    </xf>
    <xf numFmtId="0" fontId="2" fillId="2" borderId="0" xfId="4" applyFont="1" applyFill="1" applyAlignment="1">
      <alignment horizontal="centerContinuous" vertical="center"/>
    </xf>
    <xf numFmtId="0" fontId="23" fillId="3" borderId="0" xfId="4" applyFont="1" applyFill="1" applyBorder="1" applyAlignment="1">
      <alignment horizontal="centerContinuous" vertical="center"/>
    </xf>
    <xf numFmtId="0" fontId="2" fillId="3" borderId="0" xfId="4" applyFill="1"/>
    <xf numFmtId="0" fontId="24" fillId="3" borderId="0" xfId="4" applyFont="1" applyFill="1" applyBorder="1" applyAlignment="1">
      <alignment horizontal="centerContinuous" vertical="center"/>
    </xf>
    <xf numFmtId="0" fontId="25" fillId="3" borderId="0" xfId="4" applyFont="1" applyFill="1" applyBorder="1" applyAlignment="1">
      <alignment horizontal="centerContinuous" vertical="center"/>
    </xf>
    <xf numFmtId="0" fontId="26" fillId="4" borderId="1" xfId="4" applyFont="1" applyFill="1" applyBorder="1" applyAlignment="1" applyProtection="1">
      <alignment vertical="center"/>
      <protection hidden="1"/>
    </xf>
    <xf numFmtId="0" fontId="9" fillId="2" borderId="1" xfId="4" applyFont="1" applyFill="1" applyBorder="1" applyAlignment="1"/>
    <xf numFmtId="0" fontId="27" fillId="2" borderId="1" xfId="4" applyFont="1" applyFill="1" applyBorder="1" applyAlignment="1"/>
    <xf numFmtId="0" fontId="3" fillId="2" borderId="0" xfId="4" applyFont="1" applyFill="1"/>
    <xf numFmtId="0" fontId="25" fillId="4" borderId="0" xfId="4" applyFont="1" applyFill="1" applyBorder="1" applyAlignment="1">
      <alignment horizontal="center" vertical="center" wrapText="1"/>
    </xf>
    <xf numFmtId="0" fontId="4" fillId="5" borderId="2" xfId="4" applyFont="1" applyFill="1" applyBorder="1" applyAlignment="1">
      <alignment horizontal="left" vertical="center"/>
    </xf>
    <xf numFmtId="3" fontId="4" fillId="5" borderId="2" xfId="4" applyNumberFormat="1" applyFont="1" applyFill="1" applyBorder="1" applyAlignment="1">
      <alignment horizontal="center" vertical="center"/>
    </xf>
    <xf numFmtId="3" fontId="5" fillId="5" borderId="2" xfId="4" applyNumberFormat="1" applyFont="1" applyFill="1" applyBorder="1" applyAlignment="1">
      <alignment horizontal="center" vertical="center"/>
    </xf>
    <xf numFmtId="0" fontId="2" fillId="2" borderId="0" xfId="4" applyFill="1" applyAlignment="1">
      <alignment horizontal="center" vertical="center"/>
    </xf>
    <xf numFmtId="0" fontId="4" fillId="5" borderId="3" xfId="4" applyFont="1" applyFill="1" applyBorder="1" applyAlignment="1">
      <alignment horizontal="left" vertical="center"/>
    </xf>
    <xf numFmtId="3" fontId="4" fillId="5" borderId="3" xfId="4" applyNumberFormat="1" applyFont="1" applyFill="1" applyBorder="1" applyAlignment="1">
      <alignment horizontal="center" vertical="center"/>
    </xf>
    <xf numFmtId="3" fontId="5" fillId="5" borderId="3" xfId="4" applyNumberFormat="1" applyFont="1" applyFill="1" applyBorder="1" applyAlignment="1">
      <alignment horizontal="center" vertical="center"/>
    </xf>
    <xf numFmtId="0" fontId="4" fillId="5" borderId="4" xfId="4" applyFont="1" applyFill="1" applyBorder="1" applyAlignment="1">
      <alignment horizontal="left" vertical="center"/>
    </xf>
    <xf numFmtId="3" fontId="5" fillId="5" borderId="4" xfId="4" applyNumberFormat="1" applyFont="1" applyFill="1" applyBorder="1" applyAlignment="1">
      <alignment horizontal="center" vertical="center"/>
    </xf>
    <xf numFmtId="3" fontId="4" fillId="5" borderId="4" xfId="4" applyNumberFormat="1" applyFont="1" applyFill="1" applyBorder="1" applyAlignment="1">
      <alignment horizontal="center" vertical="center"/>
    </xf>
    <xf numFmtId="3" fontId="28" fillId="4" borderId="0" xfId="4" applyNumberFormat="1" applyFont="1" applyFill="1" applyBorder="1" applyAlignment="1">
      <alignment horizontal="center" vertical="center"/>
    </xf>
    <xf numFmtId="0" fontId="5" fillId="2" borderId="0" xfId="4" applyFont="1" applyFill="1"/>
    <xf numFmtId="0" fontId="4" fillId="5" borderId="1" xfId="4" applyFont="1" applyFill="1" applyBorder="1" applyAlignment="1">
      <alignment vertical="center"/>
    </xf>
    <xf numFmtId="164" fontId="4" fillId="5" borderId="1" xfId="11" applyNumberFormat="1" applyFont="1" applyFill="1" applyBorder="1" applyAlignment="1">
      <alignment horizontal="center" vertical="center"/>
    </xf>
    <xf numFmtId="0" fontId="2" fillId="6" borderId="0" xfId="4" applyFont="1" applyFill="1"/>
    <xf numFmtId="0" fontId="2" fillId="6" borderId="0" xfId="4" applyFill="1"/>
    <xf numFmtId="0" fontId="14" fillId="2" borderId="0" xfId="4" applyFont="1" applyFill="1"/>
    <xf numFmtId="0" fontId="27" fillId="2" borderId="0" xfId="4" applyFont="1" applyFill="1" applyBorder="1" applyAlignment="1">
      <alignment horizontal="left"/>
    </xf>
    <xf numFmtId="0" fontId="29" fillId="4" borderId="0" xfId="4" applyFont="1" applyFill="1" applyBorder="1" applyAlignment="1">
      <alignment horizontal="center" vertical="center"/>
    </xf>
    <xf numFmtId="0" fontId="25" fillId="6" borderId="0" xfId="4" applyFont="1" applyFill="1" applyBorder="1" applyAlignment="1">
      <alignment vertical="center" wrapText="1"/>
    </xf>
    <xf numFmtId="0" fontId="3" fillId="6" borderId="0" xfId="4" applyFont="1" applyFill="1" applyBorder="1" applyAlignment="1">
      <alignment horizontal="left" vertical="center"/>
    </xf>
    <xf numFmtId="0" fontId="2" fillId="2" borderId="0" xfId="4" applyFont="1" applyFill="1"/>
    <xf numFmtId="0" fontId="4" fillId="6" borderId="0" xfId="4" applyFont="1" applyFill="1" applyBorder="1" applyAlignment="1">
      <alignment horizontal="left" vertical="center"/>
    </xf>
    <xf numFmtId="164" fontId="4" fillId="5" borderId="2" xfId="11" applyNumberFormat="1" applyFont="1" applyFill="1" applyBorder="1" applyAlignment="1">
      <alignment horizontal="center" vertical="center"/>
    </xf>
    <xf numFmtId="0" fontId="2" fillId="2" borderId="0" xfId="4" applyFont="1" applyFill="1" applyAlignment="1">
      <alignment horizontal="center" vertical="center"/>
    </xf>
    <xf numFmtId="0" fontId="2" fillId="6" borderId="0" xfId="4" applyFill="1" applyBorder="1" applyAlignment="1">
      <alignment horizontal="center" vertical="center"/>
    </xf>
    <xf numFmtId="3" fontId="3" fillId="6" borderId="0" xfId="4" applyNumberFormat="1" applyFont="1" applyFill="1" applyBorder="1" applyAlignment="1">
      <alignment horizontal="center" vertical="center"/>
    </xf>
    <xf numFmtId="3" fontId="2" fillId="6" borderId="0" xfId="4" applyNumberFormat="1" applyFont="1" applyFill="1" applyBorder="1" applyAlignment="1">
      <alignment horizontal="center" vertical="center"/>
    </xf>
    <xf numFmtId="164" fontId="4" fillId="5" borderId="3" xfId="11" applyNumberFormat="1" applyFont="1" applyFill="1" applyBorder="1" applyAlignment="1">
      <alignment horizontal="center" vertical="center"/>
    </xf>
    <xf numFmtId="0" fontId="3" fillId="2" borderId="0" xfId="4" applyFont="1" applyFill="1" applyBorder="1" applyAlignment="1">
      <alignment vertical="center"/>
    </xf>
    <xf numFmtId="9" fontId="2" fillId="2" borderId="0" xfId="11" applyFont="1" applyFill="1" applyBorder="1" applyAlignment="1">
      <alignment horizontal="center" vertical="center"/>
    </xf>
    <xf numFmtId="0" fontId="2" fillId="6" borderId="0" xfId="4" applyFill="1" applyBorder="1"/>
    <xf numFmtId="0" fontId="3" fillId="5" borderId="1" xfId="4" applyFont="1" applyFill="1" applyBorder="1" applyAlignment="1">
      <alignment vertical="center"/>
    </xf>
    <xf numFmtId="164" fontId="3" fillId="5" borderId="1" xfId="11" applyNumberFormat="1" applyFont="1" applyFill="1" applyBorder="1" applyAlignment="1">
      <alignment horizontal="center" vertical="center"/>
    </xf>
    <xf numFmtId="164" fontId="28" fillId="4" borderId="0" xfId="9" applyNumberFormat="1" applyFont="1" applyFill="1" applyBorder="1" applyAlignment="1">
      <alignment horizontal="center" vertical="center"/>
    </xf>
    <xf numFmtId="9" fontId="3" fillId="2" borderId="0" xfId="11" applyFont="1" applyFill="1" applyBorder="1" applyAlignment="1">
      <alignment horizontal="center" vertical="center"/>
    </xf>
    <xf numFmtId="0" fontId="28" fillId="6" borderId="0" xfId="4" applyFont="1" applyFill="1" applyBorder="1" applyAlignment="1">
      <alignment horizontal="left" vertical="center"/>
    </xf>
    <xf numFmtId="0" fontId="15" fillId="2" borderId="0" xfId="4" applyFont="1" applyFill="1" applyProtection="1"/>
    <xf numFmtId="0" fontId="23" fillId="2" borderId="0" xfId="4" applyFont="1" applyFill="1"/>
    <xf numFmtId="0" fontId="28" fillId="4" borderId="0" xfId="4" applyFont="1" applyFill="1" applyBorder="1" applyAlignment="1">
      <alignment vertical="center" wrapText="1"/>
    </xf>
    <xf numFmtId="0" fontId="2" fillId="2" borderId="0" xfId="4" applyFont="1" applyFill="1" applyBorder="1" applyAlignment="1">
      <alignment horizontal="left" vertical="center"/>
    </xf>
    <xf numFmtId="3" fontId="2" fillId="2" borderId="0" xfId="4" applyNumberFormat="1" applyFont="1" applyFill="1" applyBorder="1" applyAlignment="1">
      <alignment horizontal="center" vertical="center"/>
    </xf>
    <xf numFmtId="0" fontId="2" fillId="2" borderId="0" xfId="4" applyFill="1" applyAlignment="1">
      <alignment horizontal="left" vertical="center"/>
    </xf>
    <xf numFmtId="0" fontId="2" fillId="2" borderId="0" xfId="4" applyFont="1" applyFill="1" applyAlignment="1">
      <alignment horizontal="left" vertical="center"/>
    </xf>
    <xf numFmtId="0" fontId="2" fillId="2" borderId="0" xfId="4" applyFont="1" applyFill="1" applyBorder="1" applyAlignment="1">
      <alignment horizontal="center" vertical="center"/>
    </xf>
    <xf numFmtId="3" fontId="2" fillId="2" borderId="0" xfId="4" applyNumberFormat="1" applyFill="1"/>
    <xf numFmtId="0" fontId="23" fillId="2" borderId="0" xfId="4" applyFont="1" applyFill="1" applyBorder="1" applyAlignment="1">
      <alignment horizontal="center" vertical="center"/>
    </xf>
    <xf numFmtId="3" fontId="23" fillId="2" borderId="0" xfId="4" applyNumberFormat="1" applyFont="1" applyFill="1" applyBorder="1" applyAlignment="1">
      <alignment horizontal="center" vertical="center"/>
    </xf>
    <xf numFmtId="9" fontId="23" fillId="2" borderId="0" xfId="11" applyNumberFormat="1" applyFont="1" applyFill="1" applyBorder="1" applyAlignment="1">
      <alignment horizontal="center" vertical="center"/>
    </xf>
    <xf numFmtId="0" fontId="2" fillId="2" borderId="0" xfId="4" applyFont="1" applyFill="1" applyAlignment="1">
      <alignment horizontal="center"/>
    </xf>
    <xf numFmtId="0" fontId="30" fillId="2" borderId="1" xfId="4" applyFont="1" applyFill="1" applyBorder="1" applyAlignment="1"/>
    <xf numFmtId="0" fontId="24" fillId="2" borderId="1" xfId="4" applyFont="1" applyFill="1" applyBorder="1" applyAlignment="1"/>
    <xf numFmtId="0" fontId="7" fillId="2" borderId="0" xfId="4" applyFont="1" applyFill="1" applyAlignment="1">
      <alignment horizontal="center"/>
    </xf>
    <xf numFmtId="0" fontId="31" fillId="4" borderId="5"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4" fillId="5" borderId="2" xfId="4" applyFont="1" applyFill="1" applyBorder="1" applyAlignment="1">
      <alignment horizontal="justify" vertical="center"/>
    </xf>
    <xf numFmtId="3" fontId="5" fillId="2" borderId="0" xfId="4" applyNumberFormat="1" applyFont="1" applyFill="1" applyAlignment="1">
      <alignment horizontal="left"/>
    </xf>
    <xf numFmtId="3" fontId="4" fillId="5" borderId="7" xfId="4" applyNumberFormat="1" applyFont="1" applyFill="1" applyBorder="1" applyAlignment="1">
      <alignment horizontal="center" vertical="center"/>
    </xf>
    <xf numFmtId="3" fontId="5" fillId="5" borderId="7" xfId="4" applyNumberFormat="1" applyFont="1" applyFill="1" applyBorder="1" applyAlignment="1">
      <alignment horizontal="center" vertical="center"/>
    </xf>
    <xf numFmtId="0" fontId="4" fillId="5" borderId="3" xfId="4" applyFont="1" applyFill="1" applyBorder="1" applyAlignment="1">
      <alignment horizontal="justify" vertical="center"/>
    </xf>
    <xf numFmtId="0" fontId="4" fillId="5" borderId="3" xfId="4" applyFont="1" applyFill="1" applyBorder="1" applyAlignment="1">
      <alignment horizontal="center" vertical="center"/>
    </xf>
    <xf numFmtId="0" fontId="4" fillId="5" borderId="8" xfId="4" applyFont="1" applyFill="1" applyBorder="1" applyAlignment="1">
      <alignment horizontal="left" vertical="center"/>
    </xf>
    <xf numFmtId="3" fontId="4" fillId="5" borderId="8" xfId="4" applyNumberFormat="1" applyFont="1" applyFill="1" applyBorder="1" applyAlignment="1">
      <alignment horizontal="center" vertical="center"/>
    </xf>
    <xf numFmtId="3" fontId="4" fillId="5" borderId="9" xfId="4" applyNumberFormat="1" applyFont="1" applyFill="1" applyBorder="1" applyAlignment="1">
      <alignment horizontal="center" vertical="center"/>
    </xf>
    <xf numFmtId="3" fontId="5" fillId="5" borderId="9" xfId="4" applyNumberFormat="1" applyFont="1" applyFill="1" applyBorder="1" applyAlignment="1">
      <alignment horizontal="center" vertical="center"/>
    </xf>
    <xf numFmtId="0" fontId="28" fillId="4" borderId="10" xfId="4" applyFont="1" applyFill="1" applyBorder="1" applyAlignment="1">
      <alignment horizontal="left" vertical="center"/>
    </xf>
    <xf numFmtId="3" fontId="28" fillId="4" borderId="10" xfId="4" applyNumberFormat="1" applyFont="1" applyFill="1" applyBorder="1" applyAlignment="1">
      <alignment horizontal="center" vertical="center"/>
    </xf>
    <xf numFmtId="0" fontId="28" fillId="4" borderId="0" xfId="4" applyFont="1" applyFill="1" applyBorder="1" applyAlignment="1">
      <alignment horizontal="justify" vertical="center"/>
    </xf>
    <xf numFmtId="0" fontId="4" fillId="5" borderId="11" xfId="4" applyFont="1" applyFill="1" applyBorder="1" applyAlignment="1">
      <alignment horizontal="left" vertical="center"/>
    </xf>
    <xf numFmtId="164" fontId="4" fillId="5" borderId="11" xfId="11" applyNumberFormat="1" applyFont="1" applyFill="1" applyBorder="1" applyAlignment="1">
      <alignment horizontal="center" vertical="center"/>
    </xf>
    <xf numFmtId="0" fontId="4" fillId="5" borderId="1" xfId="4" applyFont="1" applyFill="1" applyBorder="1" applyAlignment="1">
      <alignment horizontal="left" vertical="center"/>
    </xf>
    <xf numFmtId="0" fontId="17" fillId="2" borderId="0" xfId="4" applyFont="1" applyFill="1" applyAlignment="1">
      <alignment horizontal="center" vertical="center" wrapText="1"/>
    </xf>
    <xf numFmtId="0" fontId="4" fillId="5" borderId="2" xfId="4" applyFont="1" applyFill="1" applyBorder="1" applyAlignment="1">
      <alignment horizontal="left" vertical="center" wrapText="1"/>
    </xf>
    <xf numFmtId="0" fontId="4" fillId="5" borderId="2" xfId="4" applyFont="1" applyFill="1" applyBorder="1" applyAlignment="1">
      <alignment horizontal="center" vertical="center" wrapText="1"/>
    </xf>
    <xf numFmtId="3" fontId="2" fillId="6" borderId="0" xfId="4" applyNumberFormat="1" applyFill="1" applyBorder="1" applyAlignment="1">
      <alignment horizontal="center" vertical="center"/>
    </xf>
    <xf numFmtId="3" fontId="2" fillId="6" borderId="0" xfId="4" applyNumberFormat="1" applyFill="1" applyBorder="1" applyAlignment="1">
      <alignment horizontal="center"/>
    </xf>
    <xf numFmtId="0" fontId="4" fillId="5" borderId="4" xfId="4" applyFont="1" applyFill="1" applyBorder="1" applyAlignment="1">
      <alignment horizontal="justify" vertical="center"/>
    </xf>
    <xf numFmtId="3" fontId="5" fillId="5" borderId="0" xfId="4" applyNumberFormat="1" applyFont="1" applyFill="1" applyBorder="1" applyAlignment="1">
      <alignment horizontal="center" vertical="center"/>
    </xf>
    <xf numFmtId="0" fontId="2" fillId="2" borderId="0" xfId="4" applyFill="1" applyBorder="1"/>
    <xf numFmtId="0" fontId="8" fillId="2" borderId="0" xfId="4" applyFont="1" applyFill="1" applyBorder="1" applyAlignment="1">
      <alignment horizontal="center" vertical="center" wrapText="1"/>
    </xf>
    <xf numFmtId="0" fontId="18" fillId="5" borderId="2" xfId="4" applyFont="1" applyFill="1" applyBorder="1" applyAlignment="1">
      <alignment horizontal="left" vertical="center" wrapText="1"/>
    </xf>
    <xf numFmtId="3" fontId="2" fillId="2" borderId="0" xfId="4" applyNumberFormat="1" applyFill="1" applyBorder="1" applyAlignment="1">
      <alignment horizontal="center"/>
    </xf>
    <xf numFmtId="0" fontId="18" fillId="5" borderId="4" xfId="4" applyFont="1" applyFill="1" applyBorder="1" applyAlignment="1">
      <alignment horizontal="justify" vertical="center"/>
    </xf>
    <xf numFmtId="0" fontId="18" fillId="5" borderId="4" xfId="4" applyFont="1" applyFill="1" applyBorder="1" applyAlignment="1">
      <alignment horizontal="justify" vertical="center" wrapText="1"/>
    </xf>
    <xf numFmtId="3" fontId="3" fillId="2" borderId="0" xfId="4" applyNumberFormat="1" applyFont="1" applyFill="1" applyBorder="1" applyAlignment="1">
      <alignment horizontal="center"/>
    </xf>
    <xf numFmtId="0" fontId="4" fillId="7" borderId="0" xfId="4" applyFont="1" applyFill="1" applyBorder="1" applyAlignment="1">
      <alignment horizontal="justify" vertical="center"/>
    </xf>
    <xf numFmtId="9" fontId="4" fillId="7" borderId="0" xfId="9" applyFont="1" applyFill="1" applyBorder="1" applyAlignment="1">
      <alignment horizontal="center" vertical="center"/>
    </xf>
    <xf numFmtId="3" fontId="3" fillId="6" borderId="0" xfId="4" applyNumberFormat="1" applyFont="1" applyFill="1" applyBorder="1" applyAlignment="1">
      <alignment horizontal="center"/>
    </xf>
    <xf numFmtId="0" fontId="10" fillId="2" borderId="0" xfId="4" applyFont="1" applyFill="1"/>
    <xf numFmtId="0" fontId="31" fillId="4" borderId="0" xfId="4" applyFont="1" applyFill="1" applyBorder="1" applyAlignment="1">
      <alignment horizontal="center" vertical="center" wrapText="1"/>
    </xf>
    <xf numFmtId="0" fontId="2" fillId="6" borderId="0" xfId="6" applyFill="1"/>
    <xf numFmtId="3" fontId="4" fillId="5" borderId="0" xfId="4" applyNumberFormat="1" applyFont="1" applyFill="1" applyBorder="1" applyAlignment="1">
      <alignment horizontal="center" vertical="center"/>
    </xf>
    <xf numFmtId="0" fontId="28" fillId="4" borderId="12" xfId="4" applyFont="1" applyFill="1" applyBorder="1" applyAlignment="1">
      <alignment horizontal="justify" vertical="center"/>
    </xf>
    <xf numFmtId="3" fontId="28" fillId="4" borderId="13" xfId="4" applyNumberFormat="1" applyFont="1" applyFill="1" applyBorder="1" applyAlignment="1">
      <alignment horizontal="center" vertical="center"/>
    </xf>
    <xf numFmtId="0" fontId="28" fillId="4" borderId="0" xfId="4" applyFont="1" applyFill="1" applyBorder="1" applyAlignment="1">
      <alignment horizontal="right" vertical="center" wrapText="1"/>
    </xf>
    <xf numFmtId="0" fontId="32" fillId="2" borderId="0" xfId="4" applyFont="1" applyFill="1"/>
    <xf numFmtId="164" fontId="5" fillId="5" borderId="2" xfId="11" applyNumberFormat="1" applyFont="1" applyFill="1" applyBorder="1" applyAlignment="1">
      <alignment horizontal="right" vertical="center"/>
    </xf>
    <xf numFmtId="164" fontId="23" fillId="2" borderId="0" xfId="11" applyNumberFormat="1" applyFont="1" applyFill="1"/>
    <xf numFmtId="164" fontId="5" fillId="5" borderId="4" xfId="11" applyNumberFormat="1" applyFont="1" applyFill="1" applyBorder="1" applyAlignment="1">
      <alignment horizontal="right" vertical="center"/>
    </xf>
    <xf numFmtId="164" fontId="28" fillId="4" borderId="0" xfId="11" applyNumberFormat="1" applyFont="1" applyFill="1" applyBorder="1" applyAlignment="1">
      <alignment horizontal="right" vertical="center"/>
    </xf>
    <xf numFmtId="0" fontId="23" fillId="2" borderId="0" xfId="4" applyFont="1" applyFill="1" applyAlignment="1">
      <alignment wrapText="1"/>
    </xf>
    <xf numFmtId="0" fontId="2" fillId="0" borderId="0" xfId="8"/>
    <xf numFmtId="0" fontId="28" fillId="6" borderId="0" xfId="4" applyFont="1" applyFill="1" applyBorder="1" applyAlignment="1">
      <alignment vertical="center" wrapText="1"/>
    </xf>
    <xf numFmtId="0" fontId="29" fillId="4" borderId="14" xfId="4" applyFont="1" applyFill="1" applyBorder="1" applyAlignment="1">
      <alignment horizontal="center" vertical="center" wrapText="1"/>
    </xf>
    <xf numFmtId="0" fontId="29" fillId="4" borderId="15" xfId="4" applyFont="1" applyFill="1" applyBorder="1" applyAlignment="1">
      <alignment horizontal="center" vertical="center" wrapText="1"/>
    </xf>
    <xf numFmtId="0" fontId="29" fillId="4" borderId="14" xfId="4" applyFont="1" applyFill="1" applyBorder="1" applyAlignment="1">
      <alignment vertical="center" wrapText="1"/>
    </xf>
    <xf numFmtId="0" fontId="29" fillId="6" borderId="0" xfId="4" applyFont="1" applyFill="1" applyBorder="1" applyAlignment="1">
      <alignment vertical="center" wrapText="1"/>
    </xf>
    <xf numFmtId="3" fontId="5" fillId="5" borderId="16" xfId="4" applyNumberFormat="1" applyFont="1" applyFill="1" applyBorder="1" applyAlignment="1">
      <alignment vertical="center"/>
    </xf>
    <xf numFmtId="3" fontId="4" fillId="5" borderId="16" xfId="4" applyNumberFormat="1" applyFont="1" applyFill="1" applyBorder="1" applyAlignment="1">
      <alignment horizontal="right" vertical="center"/>
    </xf>
    <xf numFmtId="3" fontId="5" fillId="5" borderId="16" xfId="4" applyNumberFormat="1" applyFont="1" applyFill="1" applyBorder="1" applyAlignment="1">
      <alignment horizontal="center" vertical="center"/>
    </xf>
    <xf numFmtId="3" fontId="4" fillId="6" borderId="0" xfId="4" applyNumberFormat="1" applyFont="1" applyFill="1" applyBorder="1" applyAlignment="1">
      <alignment vertical="center"/>
    </xf>
    <xf numFmtId="3" fontId="5" fillId="5" borderId="17" xfId="4" applyNumberFormat="1" applyFont="1" applyFill="1" applyBorder="1" applyAlignment="1">
      <alignment vertical="center"/>
    </xf>
    <xf numFmtId="3" fontId="4" fillId="5" borderId="17" xfId="4" applyNumberFormat="1" applyFont="1" applyFill="1" applyBorder="1" applyAlignment="1">
      <alignment horizontal="right" vertical="center"/>
    </xf>
    <xf numFmtId="3" fontId="5" fillId="5" borderId="18" xfId="4" applyNumberFormat="1" applyFont="1" applyFill="1" applyBorder="1" applyAlignment="1">
      <alignment horizontal="center" vertical="center"/>
    </xf>
    <xf numFmtId="3" fontId="28" fillId="4" borderId="0" xfId="4" applyNumberFormat="1" applyFont="1" applyFill="1" applyBorder="1" applyAlignment="1">
      <alignment horizontal="right" vertical="center"/>
    </xf>
    <xf numFmtId="164" fontId="4" fillId="5" borderId="2" xfId="9" applyNumberFormat="1" applyFont="1" applyFill="1" applyBorder="1" applyAlignment="1">
      <alignment horizontal="right" vertical="center"/>
    </xf>
    <xf numFmtId="164" fontId="4" fillId="6" borderId="0" xfId="4" applyNumberFormat="1" applyFont="1" applyFill="1" applyBorder="1" applyAlignment="1">
      <alignment vertical="center"/>
    </xf>
    <xf numFmtId="0" fontId="2" fillId="2" borderId="0" xfId="4" applyFont="1" applyFill="1" applyAlignment="1">
      <alignment vertical="center" wrapText="1"/>
    </xf>
    <xf numFmtId="0" fontId="9" fillId="2" borderId="0" xfId="4" applyFont="1" applyFill="1" applyBorder="1" applyAlignment="1"/>
    <xf numFmtId="0" fontId="28" fillId="4" borderId="19" xfId="4" applyFont="1" applyFill="1" applyBorder="1" applyAlignment="1">
      <alignment horizontal="right" vertical="center" wrapText="1"/>
    </xf>
    <xf numFmtId="0" fontId="25" fillId="6" borderId="20" xfId="4" applyFont="1" applyFill="1" applyBorder="1" applyAlignment="1">
      <alignment horizontal="center" vertical="center" wrapText="1"/>
    </xf>
    <xf numFmtId="0" fontId="5" fillId="5" borderId="2" xfId="4" applyFont="1" applyFill="1" applyBorder="1" applyAlignment="1">
      <alignment vertical="center"/>
    </xf>
    <xf numFmtId="3" fontId="4" fillId="5" borderId="2" xfId="4" applyNumberFormat="1" applyFont="1" applyFill="1" applyBorder="1" applyAlignment="1">
      <alignment horizontal="right" vertical="center"/>
    </xf>
    <xf numFmtId="3" fontId="5" fillId="5" borderId="2" xfId="4" applyNumberFormat="1" applyFont="1" applyFill="1" applyBorder="1" applyAlignment="1">
      <alignment horizontal="right" vertical="center"/>
    </xf>
    <xf numFmtId="0" fontId="5" fillId="5" borderId="3" xfId="4" applyFont="1" applyFill="1" applyBorder="1" applyAlignment="1">
      <alignment vertical="center"/>
    </xf>
    <xf numFmtId="3" fontId="4" fillId="5" borderId="3" xfId="4" applyNumberFormat="1" applyFont="1" applyFill="1" applyBorder="1" applyAlignment="1">
      <alignment horizontal="right" vertical="center"/>
    </xf>
    <xf numFmtId="3" fontId="5" fillId="5" borderId="3" xfId="4" applyNumberFormat="1" applyFont="1" applyFill="1" applyBorder="1" applyAlignment="1">
      <alignment horizontal="right" vertical="center"/>
    </xf>
    <xf numFmtId="0" fontId="5" fillId="5" borderId="0" xfId="4" applyFont="1" applyFill="1" applyAlignment="1">
      <alignment vertical="center"/>
    </xf>
    <xf numFmtId="3" fontId="4" fillId="5" borderId="0" xfId="4" applyNumberFormat="1" applyFont="1" applyFill="1" applyAlignment="1">
      <alignment horizontal="right" vertical="center"/>
    </xf>
    <xf numFmtId="3" fontId="5" fillId="5" borderId="0" xfId="4" applyNumberFormat="1" applyFont="1" applyFill="1" applyAlignment="1">
      <alignment horizontal="right" vertical="center"/>
    </xf>
    <xf numFmtId="3" fontId="28" fillId="4" borderId="0" xfId="4" applyNumberFormat="1" applyFont="1" applyFill="1" applyAlignment="1">
      <alignment horizontal="right" vertical="center"/>
    </xf>
    <xf numFmtId="164" fontId="4" fillId="5" borderId="0" xfId="9" applyNumberFormat="1" applyFont="1" applyFill="1" applyAlignment="1">
      <alignment horizontal="right" vertical="center"/>
    </xf>
    <xf numFmtId="0" fontId="6" fillId="2" borderId="0" xfId="4" applyFont="1" applyFill="1" applyAlignment="1">
      <alignment horizontal="left"/>
    </xf>
    <xf numFmtId="0" fontId="28" fillId="4" borderId="19" xfId="4" applyFont="1" applyFill="1" applyBorder="1" applyAlignment="1">
      <alignment horizontal="center" vertical="center" wrapText="1"/>
    </xf>
    <xf numFmtId="0" fontId="5" fillId="5" borderId="21" xfId="4" applyFont="1" applyFill="1" applyBorder="1" applyAlignment="1">
      <alignment vertical="center"/>
    </xf>
    <xf numFmtId="3" fontId="4" fillId="5" borderId="4" xfId="4" applyNumberFormat="1" applyFont="1" applyFill="1" applyBorder="1" applyAlignment="1">
      <alignment horizontal="right" vertical="center"/>
    </xf>
    <xf numFmtId="0" fontId="25" fillId="6" borderId="0" xfId="4" applyFont="1" applyFill="1" applyBorder="1" applyAlignment="1">
      <alignment horizontal="center" vertical="center" wrapText="1"/>
    </xf>
    <xf numFmtId="0" fontId="25" fillId="6" borderId="0" xfId="4" applyFont="1" applyFill="1" applyAlignment="1">
      <alignment horizontal="center" vertical="center"/>
    </xf>
    <xf numFmtId="0" fontId="9" fillId="2" borderId="22" xfId="4" applyFont="1" applyFill="1" applyBorder="1" applyAlignment="1"/>
    <xf numFmtId="0" fontId="2" fillId="2" borderId="22" xfId="4" applyFill="1" applyBorder="1"/>
    <xf numFmtId="0" fontId="28" fillId="4" borderId="0" xfId="4" applyFont="1" applyFill="1" applyAlignment="1">
      <alignment horizontal="right" vertical="center"/>
    </xf>
    <xf numFmtId="0" fontId="28" fillId="6" borderId="0" xfId="4" applyFont="1" applyFill="1" applyBorder="1" applyAlignment="1">
      <alignment horizontal="right" vertical="center"/>
    </xf>
    <xf numFmtId="0" fontId="5" fillId="5" borderId="2" xfId="4" applyFont="1" applyFill="1" applyBorder="1"/>
    <xf numFmtId="3" fontId="4" fillId="5" borderId="2" xfId="4" applyNumberFormat="1" applyFont="1" applyFill="1" applyBorder="1"/>
    <xf numFmtId="3" fontId="5" fillId="5" borderId="2" xfId="4" applyNumberFormat="1" applyFont="1" applyFill="1" applyBorder="1"/>
    <xf numFmtId="3" fontId="5" fillId="6" borderId="0" xfId="4" applyNumberFormat="1" applyFont="1" applyFill="1" applyBorder="1"/>
    <xf numFmtId="0" fontId="5" fillId="5" borderId="3" xfId="4" applyFont="1" applyFill="1" applyBorder="1"/>
    <xf numFmtId="0" fontId="5" fillId="5" borderId="0" xfId="4" applyFont="1" applyFill="1"/>
    <xf numFmtId="3" fontId="4" fillId="5" borderId="4" xfId="4" applyNumberFormat="1" applyFont="1" applyFill="1" applyBorder="1"/>
    <xf numFmtId="3" fontId="5" fillId="5" borderId="4" xfId="4" applyNumberFormat="1" applyFont="1" applyFill="1" applyBorder="1"/>
    <xf numFmtId="3" fontId="28" fillId="6" borderId="0" xfId="4" applyNumberFormat="1" applyFont="1" applyFill="1" applyBorder="1" applyAlignment="1">
      <alignment horizontal="right" vertical="center"/>
    </xf>
    <xf numFmtId="0" fontId="2" fillId="6" borderId="0" xfId="4" applyFill="1" applyAlignment="1">
      <alignment horizontal="left" vertical="center"/>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wrapText="1"/>
    </xf>
    <xf numFmtId="0" fontId="28" fillId="4" borderId="0" xfId="4" applyFont="1" applyFill="1" applyBorder="1" applyAlignment="1">
      <alignment horizontal="center" vertical="center"/>
    </xf>
    <xf numFmtId="0" fontId="9" fillId="2" borderId="1" xfId="4" applyFont="1" applyFill="1" applyBorder="1" applyAlignment="1">
      <alignment horizontal="left"/>
    </xf>
    <xf numFmtId="0" fontId="28" fillId="4" borderId="0" xfId="4" applyFont="1" applyFill="1" applyAlignment="1">
      <alignment horizontal="center" vertical="center"/>
    </xf>
    <xf numFmtId="164" fontId="2" fillId="2" borderId="0" xfId="11" applyNumberFormat="1" applyFont="1" applyFill="1" applyBorder="1" applyAlignment="1">
      <alignment horizontal="center" vertical="center"/>
    </xf>
    <xf numFmtId="3" fontId="5" fillId="7" borderId="2" xfId="4" applyNumberFormat="1" applyFont="1" applyFill="1" applyBorder="1" applyAlignment="1">
      <alignment horizontal="center" vertical="center"/>
    </xf>
    <xf numFmtId="3" fontId="5" fillId="7" borderId="16" xfId="4" applyNumberFormat="1" applyFont="1" applyFill="1" applyBorder="1" applyAlignment="1">
      <alignment horizontal="center" vertical="center"/>
    </xf>
    <xf numFmtId="3" fontId="5" fillId="7" borderId="0" xfId="4" applyNumberFormat="1" applyFont="1" applyFill="1" applyBorder="1" applyAlignment="1">
      <alignment horizontal="center" vertical="center"/>
    </xf>
    <xf numFmtId="3" fontId="5" fillId="7" borderId="18" xfId="4" applyNumberFormat="1" applyFont="1" applyFill="1" applyBorder="1" applyAlignment="1">
      <alignment horizontal="center" vertical="center"/>
    </xf>
    <xf numFmtId="0" fontId="6" fillId="2" borderId="0" xfId="4" applyFont="1" applyFill="1" applyAlignment="1">
      <alignment horizontal="left" vertical="center" wrapText="1"/>
    </xf>
    <xf numFmtId="0" fontId="28" fillId="4" borderId="0" xfId="4" applyFont="1" applyFill="1" applyBorder="1" applyAlignment="1">
      <alignment horizontal="center" vertical="center" wrapText="1"/>
    </xf>
    <xf numFmtId="0" fontId="28" fillId="4" borderId="24" xfId="4" applyFont="1" applyFill="1" applyBorder="1" applyAlignment="1">
      <alignment horizontal="center" vertical="center" wrapText="1"/>
    </xf>
    <xf numFmtId="0" fontId="28" fillId="4" borderId="0" xfId="4" applyFont="1" applyFill="1" applyAlignment="1">
      <alignment horizontal="center" vertical="center"/>
    </xf>
    <xf numFmtId="0" fontId="4" fillId="5" borderId="0" xfId="4" applyFont="1" applyFill="1" applyAlignment="1">
      <alignment horizontal="center" vertical="center"/>
    </xf>
    <xf numFmtId="0" fontId="28" fillId="4" borderId="20" xfId="4" applyFont="1" applyFill="1" applyBorder="1" applyAlignment="1">
      <alignment horizontal="center" vertical="center" wrapText="1"/>
    </xf>
    <xf numFmtId="0" fontId="28" fillId="4" borderId="5" xfId="4" applyFont="1" applyFill="1" applyBorder="1" applyAlignment="1">
      <alignment horizontal="center" vertical="center" wrapText="1"/>
    </xf>
    <xf numFmtId="0" fontId="28" fillId="4" borderId="26" xfId="4" applyFont="1" applyFill="1" applyBorder="1" applyAlignment="1">
      <alignment horizontal="center" vertical="center" wrapText="1"/>
    </xf>
    <xf numFmtId="0" fontId="28" fillId="4" borderId="23" xfId="4" applyFont="1" applyFill="1" applyBorder="1" applyAlignment="1">
      <alignment horizontal="center" vertical="center" wrapText="1"/>
    </xf>
    <xf numFmtId="0" fontId="9" fillId="2" borderId="1" xfId="4" applyFont="1" applyFill="1" applyBorder="1" applyAlignment="1">
      <alignment horizontal="left"/>
    </xf>
    <xf numFmtId="0" fontId="28" fillId="4" borderId="25" xfId="4" applyFont="1" applyFill="1" applyBorder="1" applyAlignment="1">
      <alignment horizontal="center" vertical="center" wrapText="1"/>
    </xf>
    <xf numFmtId="0" fontId="2" fillId="2" borderId="0" xfId="4" applyFont="1" applyFill="1" applyAlignment="1">
      <alignment horizontal="justify" vertical="center" wrapText="1"/>
    </xf>
    <xf numFmtId="0" fontId="30" fillId="2" borderId="0" xfId="4" applyFont="1" applyFill="1" applyBorder="1" applyAlignment="1">
      <alignment horizontal="left"/>
    </xf>
    <xf numFmtId="0" fontId="9" fillId="2" borderId="1" xfId="4" applyFont="1" applyFill="1" applyBorder="1" applyAlignment="1">
      <alignment horizontal="left" vertical="center" wrapText="1"/>
    </xf>
    <xf numFmtId="0" fontId="30" fillId="2" borderId="1" xfId="4" applyFont="1" applyFill="1" applyBorder="1" applyAlignment="1">
      <alignment horizontal="left"/>
    </xf>
    <xf numFmtId="0" fontId="28" fillId="4" borderId="0" xfId="4" applyFont="1" applyFill="1" applyBorder="1" applyAlignment="1">
      <alignment horizontal="left" vertical="center"/>
    </xf>
    <xf numFmtId="0" fontId="28" fillId="4" borderId="0" xfId="4" applyFont="1" applyFill="1" applyBorder="1" applyAlignment="1">
      <alignment horizontal="center" vertical="center"/>
    </xf>
    <xf numFmtId="0" fontId="33" fillId="3" borderId="0" xfId="4" applyFont="1" applyFill="1" applyBorder="1" applyAlignment="1">
      <alignment horizontal="center" vertical="center"/>
    </xf>
    <xf numFmtId="0" fontId="34" fillId="3" borderId="0" xfId="4" applyFont="1" applyFill="1" applyBorder="1" applyAlignment="1">
      <alignment horizontal="center" vertical="center"/>
    </xf>
    <xf numFmtId="0" fontId="26" fillId="3" borderId="0" xfId="4" applyFont="1" applyFill="1" applyBorder="1" applyAlignment="1">
      <alignment horizontal="center" vertical="center"/>
    </xf>
    <xf numFmtId="0" fontId="25" fillId="4" borderId="0" xfId="4" applyFont="1" applyFill="1" applyBorder="1" applyAlignment="1">
      <alignment horizontal="left" vertical="center" wrapText="1"/>
    </xf>
  </cellXfs>
  <cellStyles count="15">
    <cellStyle name="Normal" xfId="0" builtinId="0"/>
    <cellStyle name="Normal 2" xfId="1"/>
    <cellStyle name="Normal 2 2" xfId="2"/>
    <cellStyle name="Normal 2 2 3" xfId="3"/>
    <cellStyle name="Normal 2 3" xfId="4"/>
    <cellStyle name="Normal 2 3 2" xfId="5"/>
    <cellStyle name="Normal 3 2" xfId="6"/>
    <cellStyle name="Normal_Directorio CEMs - agos - 2009 - UGTAI" xfId="7"/>
    <cellStyle name="Normal_ESTADISTICAS" xfId="8"/>
    <cellStyle name="Porcentaje" xfId="9" builtinId="5"/>
    <cellStyle name="Porcentaje 10" xfId="10"/>
    <cellStyle name="Porcentaje 2" xfId="11"/>
    <cellStyle name="Porcentaje 3 2" xfId="12"/>
    <cellStyle name="Porcentual 2" xfId="13"/>
    <cellStyle name="Porcentual 2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CEM'!$M$63:$M$66</c:f>
              <c:strCache>
                <c:ptCount val="4"/>
                <c:pt idx="0">
                  <c:v>Niños y niñas</c:v>
                </c:pt>
                <c:pt idx="1">
                  <c:v>Adolescentes</c:v>
                </c:pt>
                <c:pt idx="2">
                  <c:v>Adultos/as</c:v>
                </c:pt>
                <c:pt idx="3">
                  <c:v>Adultos mayores</c:v>
                </c:pt>
              </c:strCache>
            </c:strRef>
          </c:cat>
          <c:val>
            <c:numRef>
              <c:f>'Casos CEM'!$N$63:$N$66</c:f>
              <c:numCache>
                <c:formatCode>#,##0</c:formatCode>
                <c:ptCount val="4"/>
                <c:pt idx="0">
                  <c:v>3401</c:v>
                </c:pt>
                <c:pt idx="1">
                  <c:v>2475</c:v>
                </c:pt>
                <c:pt idx="2">
                  <c:v>12362</c:v>
                </c:pt>
                <c:pt idx="3">
                  <c:v>1223</c:v>
                </c:pt>
              </c:numCache>
            </c:numRef>
          </c:val>
        </c:ser>
        <c:dLbls>
          <c:showLegendKey val="0"/>
          <c:showVal val="0"/>
          <c:showCatName val="0"/>
          <c:showSerName val="0"/>
          <c:showPercent val="0"/>
          <c:showBubbleSize val="0"/>
        </c:dLbls>
        <c:gapWidth val="150"/>
        <c:axId val="188518192"/>
        <c:axId val="190296096"/>
      </c:barChart>
      <c:catAx>
        <c:axId val="188518192"/>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190296096"/>
        <c:crosses val="autoZero"/>
        <c:auto val="0"/>
        <c:lblAlgn val="ctr"/>
        <c:lblOffset val="100"/>
        <c:noMultiLvlLbl val="0"/>
      </c:catAx>
      <c:valAx>
        <c:axId val="190296096"/>
        <c:scaling>
          <c:orientation val="minMax"/>
        </c:scaling>
        <c:delete val="1"/>
        <c:axPos val="b"/>
        <c:numFmt formatCode="#,##0" sourceLinked="1"/>
        <c:majorTickMark val="out"/>
        <c:minorTickMark val="none"/>
        <c:tickLblPos val="nextTo"/>
        <c:crossAx val="188518192"/>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CEM'!$L$110</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CEM'!$M$108:$P$108</c:f>
              <c:strCache>
                <c:ptCount val="4"/>
                <c:pt idx="0">
                  <c:v>Niños y niñas</c:v>
                </c:pt>
                <c:pt idx="1">
                  <c:v>Adolescentes</c:v>
                </c:pt>
                <c:pt idx="2">
                  <c:v>Personas adultas</c:v>
                </c:pt>
                <c:pt idx="3">
                  <c:v>Personas adultas mayores</c:v>
                </c:pt>
              </c:strCache>
            </c:strRef>
          </c:cat>
          <c:val>
            <c:numRef>
              <c:f>'Casos CEM'!$M$110:$P$110</c:f>
              <c:numCache>
                <c:formatCode>#,##0</c:formatCode>
                <c:ptCount val="4"/>
                <c:pt idx="0">
                  <c:v>1825</c:v>
                </c:pt>
                <c:pt idx="1">
                  <c:v>937</c:v>
                </c:pt>
                <c:pt idx="2">
                  <c:v>6269</c:v>
                </c:pt>
                <c:pt idx="3">
                  <c:v>838</c:v>
                </c:pt>
              </c:numCache>
            </c:numRef>
          </c:val>
        </c:ser>
        <c:ser>
          <c:idx val="1"/>
          <c:order val="1"/>
          <c:tx>
            <c:strRef>
              <c:f>'Casos CEM'!$L$111</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CEM'!$M$108:$P$108</c:f>
              <c:strCache>
                <c:ptCount val="4"/>
                <c:pt idx="0">
                  <c:v>Niños y niñas</c:v>
                </c:pt>
                <c:pt idx="1">
                  <c:v>Adolescentes</c:v>
                </c:pt>
                <c:pt idx="2">
                  <c:v>Personas adultas</c:v>
                </c:pt>
                <c:pt idx="3">
                  <c:v>Personas adultas mayores</c:v>
                </c:pt>
              </c:strCache>
            </c:strRef>
          </c:cat>
          <c:val>
            <c:numRef>
              <c:f>'Casos CEM'!$M$111:$P$111</c:f>
              <c:numCache>
                <c:formatCode>#,##0</c:formatCode>
                <c:ptCount val="4"/>
                <c:pt idx="0">
                  <c:v>1108</c:v>
                </c:pt>
                <c:pt idx="1">
                  <c:v>803</c:v>
                </c:pt>
                <c:pt idx="2">
                  <c:v>5516</c:v>
                </c:pt>
                <c:pt idx="3">
                  <c:v>341</c:v>
                </c:pt>
              </c:numCache>
            </c:numRef>
          </c:val>
        </c:ser>
        <c:ser>
          <c:idx val="2"/>
          <c:order val="2"/>
          <c:tx>
            <c:strRef>
              <c:f>'Casos CEM'!$L$112</c:f>
              <c:strCache>
                <c:ptCount val="1"/>
                <c:pt idx="0">
                  <c:v>Sexual</c:v>
                </c:pt>
              </c:strCache>
            </c:strRef>
          </c:tx>
          <c:spPr>
            <a:solidFill>
              <a:schemeClr val="bg1">
                <a:lumMod val="50000"/>
              </a:schemeClr>
            </a:solidFill>
            <a:ln w="12700">
              <a:solidFill>
                <a:schemeClr val="tx1"/>
              </a:solidFill>
            </a:ln>
            <a:effectLst/>
          </c:spPr>
          <c:invertIfNegative val="0"/>
          <c:cat>
            <c:strRef>
              <c:f>'Casos CEM'!$M$108:$P$108</c:f>
              <c:strCache>
                <c:ptCount val="4"/>
                <c:pt idx="0">
                  <c:v>Niños y niñas</c:v>
                </c:pt>
                <c:pt idx="1">
                  <c:v>Adolescentes</c:v>
                </c:pt>
                <c:pt idx="2">
                  <c:v>Personas adultas</c:v>
                </c:pt>
                <c:pt idx="3">
                  <c:v>Personas adultas mayores</c:v>
                </c:pt>
              </c:strCache>
            </c:strRef>
          </c:cat>
          <c:val>
            <c:numRef>
              <c:f>'Casos CEM'!$M$112:$P$112</c:f>
              <c:numCache>
                <c:formatCode>#,##0</c:formatCode>
                <c:ptCount val="4"/>
                <c:pt idx="0">
                  <c:v>452</c:v>
                </c:pt>
                <c:pt idx="1">
                  <c:v>720</c:v>
                </c:pt>
                <c:pt idx="2">
                  <c:v>530</c:v>
                </c:pt>
                <c:pt idx="3">
                  <c:v>20</c:v>
                </c:pt>
              </c:numCache>
            </c:numRef>
          </c:val>
        </c:ser>
        <c:ser>
          <c:idx val="3"/>
          <c:order val="3"/>
          <c:tx>
            <c:strRef>
              <c:f>'Casos CEM'!$L$113</c:f>
              <c:strCache>
                <c:ptCount val="1"/>
                <c:pt idx="0">
                  <c:v>Económica o patrimonial</c:v>
                </c:pt>
              </c:strCache>
            </c:strRef>
          </c:tx>
          <c:spPr>
            <a:solidFill>
              <a:schemeClr val="accent4"/>
            </a:solidFill>
            <a:ln>
              <a:solidFill>
                <a:schemeClr val="tx1"/>
              </a:solidFill>
            </a:ln>
          </c:spPr>
          <c:invertIfNegative val="0"/>
          <c:cat>
            <c:strRef>
              <c:f>'Casos CEM'!$M$108:$P$108</c:f>
              <c:strCache>
                <c:ptCount val="4"/>
                <c:pt idx="0">
                  <c:v>Niños y niñas</c:v>
                </c:pt>
                <c:pt idx="1">
                  <c:v>Adolescentes</c:v>
                </c:pt>
                <c:pt idx="2">
                  <c:v>Personas adultas</c:v>
                </c:pt>
                <c:pt idx="3">
                  <c:v>Personas adultas mayores</c:v>
                </c:pt>
              </c:strCache>
            </c:strRef>
          </c:cat>
          <c:val>
            <c:numRef>
              <c:f>'Casos CEM'!$M$113:$P$113</c:f>
              <c:numCache>
                <c:formatCode>#,##0</c:formatCode>
                <c:ptCount val="4"/>
                <c:pt idx="0">
                  <c:v>16</c:v>
                </c:pt>
                <c:pt idx="1">
                  <c:v>15</c:v>
                </c:pt>
                <c:pt idx="2">
                  <c:v>47</c:v>
                </c:pt>
                <c:pt idx="3">
                  <c:v>24</c:v>
                </c:pt>
              </c:numCache>
            </c:numRef>
          </c:val>
        </c:ser>
        <c:dLbls>
          <c:showLegendKey val="0"/>
          <c:showVal val="0"/>
          <c:showCatName val="0"/>
          <c:showSerName val="0"/>
          <c:showPercent val="0"/>
          <c:showBubbleSize val="0"/>
        </c:dLbls>
        <c:gapWidth val="150"/>
        <c:overlap val="100"/>
        <c:axId val="189310136"/>
        <c:axId val="390257392"/>
      </c:barChart>
      <c:catAx>
        <c:axId val="189310136"/>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390257392"/>
        <c:crosses val="autoZero"/>
        <c:auto val="1"/>
        <c:lblAlgn val="ctr"/>
        <c:lblOffset val="100"/>
        <c:noMultiLvlLbl val="0"/>
      </c:catAx>
      <c:valAx>
        <c:axId val="390257392"/>
        <c:scaling>
          <c:orientation val="minMax"/>
        </c:scaling>
        <c:delete val="1"/>
        <c:axPos val="b"/>
        <c:numFmt formatCode="#,##0" sourceLinked="1"/>
        <c:majorTickMark val="out"/>
        <c:minorTickMark val="none"/>
        <c:tickLblPos val="nextTo"/>
        <c:crossAx val="189310136"/>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16549</c:v>
                </c:pt>
                <c:pt idx="1">
                  <c:v>2912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CEM'!$I$41:$I$42</c:f>
              <c:strCache>
                <c:ptCount val="2"/>
                <c:pt idx="0">
                  <c:v>Si</c:v>
                </c:pt>
                <c:pt idx="1">
                  <c:v>No</c:v>
                </c:pt>
              </c:strCache>
            </c:strRef>
          </c:cat>
          <c:val>
            <c:numRef>
              <c:f>'Casos CEM'!$K$41:$K$42</c:f>
              <c:numCache>
                <c:formatCode>#,##0</c:formatCode>
                <c:ptCount val="2"/>
                <c:pt idx="0">
                  <c:v>11157</c:v>
                </c:pt>
                <c:pt idx="1">
                  <c:v>8304</c:v>
                </c:pt>
              </c:numCache>
            </c:numRef>
          </c:val>
        </c:ser>
        <c:dLbls>
          <c:showLegendKey val="0"/>
          <c:showVal val="0"/>
          <c:showCatName val="0"/>
          <c:showSerName val="0"/>
          <c:showPercent val="0"/>
          <c:showBubbleSize val="0"/>
        </c:dLbls>
        <c:gapWidth val="150"/>
        <c:axId val="187063304"/>
        <c:axId val="187098888"/>
      </c:barChart>
      <c:catAx>
        <c:axId val="18706330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187098888"/>
        <c:crosses val="autoZero"/>
        <c:auto val="1"/>
        <c:lblAlgn val="ctr"/>
        <c:lblOffset val="100"/>
        <c:noMultiLvlLbl val="0"/>
      </c:catAx>
      <c:valAx>
        <c:axId val="187098888"/>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MX"/>
          </a:p>
        </c:txPr>
        <c:crossAx val="18706330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106279</xdr:colOff>
      <xdr:row>60</xdr:row>
      <xdr:rowOff>59657</xdr:rowOff>
    </xdr:from>
    <xdr:to>
      <xdr:col>16</xdr:col>
      <xdr:colOff>668254</xdr:colOff>
      <xdr:row>76</xdr:row>
      <xdr:rowOff>83219</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106</xdr:row>
      <xdr:rowOff>0</xdr:rowOff>
    </xdr:from>
    <xdr:to>
      <xdr:col>16</xdr:col>
      <xdr:colOff>666750</xdr:colOff>
      <xdr:row>114</xdr:row>
      <xdr:rowOff>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619125</xdr:colOff>
      <xdr:row>20</xdr:row>
      <xdr:rowOff>0</xdr:rowOff>
    </xdr:from>
    <xdr:to>
      <xdr:col>16</xdr:col>
      <xdr:colOff>485775</xdr:colOff>
      <xdr:row>35</xdr:row>
      <xdr:rowOff>114300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38</xdr:row>
      <xdr:rowOff>38100</xdr:rowOff>
    </xdr:from>
    <xdr:to>
      <xdr:col>16</xdr:col>
      <xdr:colOff>762000</xdr:colOff>
      <xdr:row>59</xdr:row>
      <xdr:rowOff>47625</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55</xdr:row>
      <xdr:rowOff>60909</xdr:rowOff>
    </xdr:from>
    <xdr:to>
      <xdr:col>12</xdr:col>
      <xdr:colOff>511673</xdr:colOff>
      <xdr:row>58</xdr:row>
      <xdr:rowOff>8020</xdr:rowOff>
    </xdr:to>
    <xdr:sp macro="" textlink="">
      <xdr:nvSpPr>
        <xdr:cNvPr id="7" name="CuadroTexto 6"/>
        <xdr:cNvSpPr txBox="1"/>
      </xdr:nvSpPr>
      <xdr:spPr>
        <a:xfrm>
          <a:off x="44450" y="7635189"/>
          <a:ext cx="112419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100</xdr:row>
      <xdr:rowOff>17145</xdr:rowOff>
    </xdr:from>
    <xdr:to>
      <xdr:col>16</xdr:col>
      <xdr:colOff>715836</xdr:colOff>
      <xdr:row>101</xdr:row>
      <xdr:rowOff>53569</xdr:rowOff>
    </xdr:to>
    <xdr:sp macro="" textlink="">
      <xdr:nvSpPr>
        <xdr:cNvPr id="8" name="Rectángulo 7"/>
        <xdr:cNvSpPr/>
      </xdr:nvSpPr>
      <xdr:spPr>
        <a:xfrm>
          <a:off x="3350895" y="13458825"/>
          <a:ext cx="111495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314 casos, Junín 64 casos, Cusco 57 casos, </a:t>
          </a:r>
          <a:r>
            <a:rPr lang="es-PE" sz="1600" baseline="0">
              <a:solidFill>
                <a:schemeClr val="lt1"/>
              </a:solidFill>
              <a:effectLst/>
              <a:latin typeface="Arial" panose="020B0604020202020204" pitchFamily="34" charset="0"/>
              <a:ea typeface="+mn-ea"/>
              <a:cs typeface="Arial" panose="020B0604020202020204" pitchFamily="34" charset="0"/>
            </a:rPr>
            <a:t>Arequipa 50 casos, Huánuco 41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0.09353</cdr:y>
    </cdr:from>
    <cdr:to>
      <cdr:x>0.44802</cdr:x>
      <cdr:y>0.18288</cdr:y>
    </cdr:to>
    <cdr:sp macro="" textlink="">
      <cdr:nvSpPr>
        <cdr:cNvPr id="2" name="1 CuadroTexto"/>
        <cdr:cNvSpPr txBox="1"/>
      </cdr:nvSpPr>
      <cdr:spPr>
        <a:xfrm xmlns:a="http://schemas.openxmlformats.org/drawingml/2006/main">
          <a:off x="1938448" y="335869"/>
          <a:ext cx="365960" cy="3208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6,3%</a:t>
          </a:r>
        </a:p>
      </cdr:txBody>
    </cdr:sp>
  </cdr:relSizeAnchor>
  <cdr:relSizeAnchor xmlns:cdr="http://schemas.openxmlformats.org/drawingml/2006/chartDrawing">
    <cdr:from>
      <cdr:x>0.87915</cdr:x>
      <cdr:y>0.33081</cdr:y>
    </cdr:from>
    <cdr:to>
      <cdr:x>0.96306</cdr:x>
      <cdr:y>0.41993</cdr:y>
    </cdr:to>
    <cdr:sp macro="" textlink="">
      <cdr:nvSpPr>
        <cdr:cNvPr id="3" name="1 CuadroTexto"/>
        <cdr:cNvSpPr txBox="1"/>
      </cdr:nvSpPr>
      <cdr:spPr>
        <a:xfrm xmlns:a="http://schemas.openxmlformats.org/drawingml/2006/main">
          <a:off x="4521906" y="1187905"/>
          <a:ext cx="431591" cy="3200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63,5%</a:t>
          </a:r>
        </a:p>
      </cdr:txBody>
    </cdr:sp>
  </cdr:relSizeAnchor>
  <cdr:relSizeAnchor xmlns:cdr="http://schemas.openxmlformats.org/drawingml/2006/chartDrawing">
    <cdr:from>
      <cdr:x>0.4455</cdr:x>
      <cdr:y>0.56931</cdr:y>
    </cdr:from>
    <cdr:to>
      <cdr:x>0.51763</cdr:x>
      <cdr:y>0.6594</cdr:y>
    </cdr:to>
    <cdr:sp macro="" textlink="">
      <cdr:nvSpPr>
        <cdr:cNvPr id="7" name="1 CuadroTexto"/>
        <cdr:cNvSpPr txBox="1"/>
      </cdr:nvSpPr>
      <cdr:spPr>
        <a:xfrm xmlns:a="http://schemas.openxmlformats.org/drawingml/2006/main">
          <a:off x="2291446" y="2044359"/>
          <a:ext cx="371001" cy="3235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12,7%</a:t>
          </a:r>
        </a:p>
      </cdr:txBody>
    </cdr:sp>
  </cdr:relSizeAnchor>
  <cdr:relSizeAnchor xmlns:cdr="http://schemas.openxmlformats.org/drawingml/2006/chartDrawing">
    <cdr:from>
      <cdr:x>0.48572</cdr:x>
      <cdr:y>0.79764</cdr:y>
    </cdr:from>
    <cdr:to>
      <cdr:x>0.55732</cdr:x>
      <cdr:y>0.88654</cdr:y>
    </cdr:to>
    <cdr:sp macro="" textlink="">
      <cdr:nvSpPr>
        <cdr:cNvPr id="8" name="1 CuadroTexto"/>
        <cdr:cNvSpPr txBox="1"/>
      </cdr:nvSpPr>
      <cdr:spPr>
        <a:xfrm xmlns:a="http://schemas.openxmlformats.org/drawingml/2006/main">
          <a:off x="2498318" y="2864265"/>
          <a:ext cx="368275" cy="3192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17,5%</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05496"/>
  </sheetPr>
  <dimension ref="A1:AF296"/>
  <sheetViews>
    <sheetView tabSelected="1" view="pageBreakPreview" zoomScale="95" zoomScaleNormal="95" zoomScaleSheetLayoutView="95" workbookViewId="0"/>
  </sheetViews>
  <sheetFormatPr baseColWidth="10" defaultColWidth="11.44140625" defaultRowHeight="13.2" x14ac:dyDescent="0.25"/>
  <cols>
    <col min="1" max="1" width="15.6640625" style="1" customWidth="1"/>
    <col min="2" max="2" width="11.88671875" style="1" customWidth="1"/>
    <col min="3" max="3" width="13.6640625" style="1" customWidth="1"/>
    <col min="4" max="4" width="13.5546875" style="1" customWidth="1"/>
    <col min="5" max="5" width="12.44140625" style="1" customWidth="1"/>
    <col min="6" max="6" width="13.5546875" style="1" customWidth="1"/>
    <col min="7" max="7" width="13.6640625" style="1" customWidth="1"/>
    <col min="8" max="8" width="12.88671875" style="1" customWidth="1"/>
    <col min="9" max="9" width="10.6640625" style="1" customWidth="1"/>
    <col min="10" max="10" width="11.33203125" style="1" customWidth="1"/>
    <col min="11" max="11" width="15.6640625" style="1" customWidth="1"/>
    <col min="12" max="12" width="12.109375" style="1" customWidth="1"/>
    <col min="13" max="13" width="13.44140625" style="1" customWidth="1"/>
    <col min="14" max="15" width="9.6640625" style="1" customWidth="1"/>
    <col min="16" max="16" width="11.109375" style="1" customWidth="1"/>
    <col min="17" max="17" width="13.44140625" style="1" customWidth="1"/>
    <col min="18" max="112" width="11.44140625" style="1"/>
    <col min="113" max="113" width="15.6640625" style="1" customWidth="1"/>
    <col min="114" max="114" width="11.88671875" style="1" customWidth="1"/>
    <col min="115" max="115" width="12.33203125" style="1" customWidth="1"/>
    <col min="116" max="116" width="13.5546875" style="1" customWidth="1"/>
    <col min="117" max="117" width="12.44140625" style="1" customWidth="1"/>
    <col min="118" max="118" width="12" style="1" customWidth="1"/>
    <col min="119" max="119" width="13.6640625" style="1" customWidth="1"/>
    <col min="120" max="120" width="12.88671875" style="1" customWidth="1"/>
    <col min="121" max="122" width="10.6640625" style="1" customWidth="1"/>
    <col min="123" max="123" width="12" style="1" customWidth="1"/>
    <col min="124" max="124" width="12.109375" style="1" customWidth="1"/>
    <col min="125" max="125" width="13.44140625" style="1" customWidth="1"/>
    <col min="126" max="126" width="11.6640625" style="1" customWidth="1"/>
    <col min="127" max="128" width="10.6640625" style="1" customWidth="1"/>
    <col min="129" max="16384" width="11.441406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26</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 customHeight="1" x14ac:dyDescent="0.25">
      <c r="A11" s="195" t="s">
        <v>51</v>
      </c>
      <c r="B11" s="195"/>
      <c r="C11" s="195"/>
      <c r="D11" s="195"/>
      <c r="E11" s="195"/>
      <c r="F11" s="195"/>
      <c r="G11" s="195"/>
      <c r="H11" s="195"/>
      <c r="I11" s="195"/>
      <c r="J11" s="195"/>
      <c r="K11" s="195"/>
      <c r="L11" s="195"/>
      <c r="M11" s="195"/>
      <c r="N11" s="195"/>
      <c r="O11" s="195"/>
      <c r="P11" s="195"/>
      <c r="Q11" s="195"/>
    </row>
    <row r="12" spans="1:17" ht="24.9" customHeight="1" x14ac:dyDescent="0.25">
      <c r="A12" s="195" t="s">
        <v>52</v>
      </c>
      <c r="B12" s="195"/>
      <c r="C12" s="195"/>
      <c r="D12" s="195"/>
      <c r="E12" s="195"/>
      <c r="F12" s="195"/>
      <c r="G12" s="195"/>
      <c r="H12" s="195"/>
      <c r="I12" s="195"/>
      <c r="J12" s="195"/>
      <c r="K12" s="195"/>
      <c r="L12" s="195"/>
      <c r="M12" s="195"/>
      <c r="N12" s="195"/>
      <c r="O12" s="195"/>
      <c r="P12" s="195"/>
      <c r="Q12" s="195"/>
    </row>
    <row r="13" spans="1:17" ht="24.9" customHeight="1" x14ac:dyDescent="0.25">
      <c r="A13" s="196" t="s">
        <v>53</v>
      </c>
      <c r="B13" s="196"/>
      <c r="C13" s="196"/>
      <c r="D13" s="196"/>
      <c r="E13" s="196"/>
      <c r="F13" s="196"/>
      <c r="G13" s="196"/>
      <c r="H13" s="196"/>
      <c r="I13" s="196"/>
      <c r="J13" s="196"/>
      <c r="K13" s="196"/>
      <c r="L13" s="196"/>
      <c r="M13" s="196"/>
      <c r="N13" s="196"/>
      <c r="O13" s="196"/>
      <c r="P13" s="196"/>
      <c r="Q13" s="196"/>
    </row>
    <row r="14" spans="1:17" ht="17.399999999999999" x14ac:dyDescent="0.25">
      <c r="A14" s="197" t="s">
        <v>237</v>
      </c>
      <c r="B14" s="197"/>
      <c r="C14" s="197"/>
      <c r="D14" s="197"/>
      <c r="E14" s="197"/>
      <c r="F14" s="197"/>
      <c r="G14" s="197"/>
      <c r="H14" s="197"/>
      <c r="I14" s="197"/>
      <c r="J14" s="197"/>
      <c r="K14" s="197"/>
      <c r="L14" s="197"/>
      <c r="M14" s="197"/>
      <c r="N14" s="197"/>
      <c r="O14" s="197"/>
      <c r="P14" s="197"/>
      <c r="Q14" s="197"/>
    </row>
    <row r="15" spans="1:17" ht="3.75" customHeight="1" x14ac:dyDescent="0.25">
      <c r="A15" s="9"/>
      <c r="B15" s="10"/>
      <c r="C15" s="10"/>
      <c r="D15" s="10"/>
      <c r="E15" s="10"/>
      <c r="F15" s="10"/>
      <c r="G15" s="10"/>
      <c r="H15" s="10"/>
      <c r="I15" s="7"/>
      <c r="J15" s="7"/>
      <c r="K15" s="10"/>
      <c r="L15" s="10"/>
      <c r="M15" s="10"/>
      <c r="N15" s="10"/>
      <c r="O15" s="10"/>
      <c r="P15" s="10"/>
      <c r="Q15" s="8"/>
    </row>
    <row r="16" spans="1:17" ht="4.95" customHeight="1" x14ac:dyDescent="0.25"/>
    <row r="17" spans="1:17" ht="22.2" customHeight="1" thickBot="1" x14ac:dyDescent="0.3">
      <c r="A17" s="11" t="s">
        <v>54</v>
      </c>
      <c r="B17" s="11"/>
      <c r="C17" s="11"/>
      <c r="D17" s="11"/>
      <c r="E17" s="11"/>
      <c r="F17" s="11"/>
      <c r="G17" s="11"/>
      <c r="H17" s="11"/>
      <c r="I17" s="11"/>
      <c r="J17" s="11"/>
      <c r="K17" s="11"/>
      <c r="L17" s="11"/>
      <c r="M17" s="11"/>
      <c r="N17" s="11"/>
      <c r="O17" s="11"/>
      <c r="P17" s="11"/>
      <c r="Q17" s="11"/>
    </row>
    <row r="18" spans="1:17" ht="6.6" customHeight="1" x14ac:dyDescent="0.25"/>
    <row r="19" spans="1:17" ht="17.25" customHeight="1" thickBot="1" x14ac:dyDescent="0.35">
      <c r="A19" s="12" t="s">
        <v>55</v>
      </c>
      <c r="B19" s="12"/>
      <c r="C19" s="12"/>
      <c r="D19" s="12"/>
      <c r="E19" s="12"/>
      <c r="F19" s="12"/>
      <c r="G19" s="12"/>
      <c r="H19" s="12"/>
      <c r="I19" s="12"/>
      <c r="J19" s="12"/>
      <c r="K19" s="12"/>
      <c r="L19" s="12"/>
      <c r="M19" s="12"/>
      <c r="N19" s="12"/>
      <c r="O19" s="12"/>
      <c r="P19" s="12"/>
      <c r="Q19" s="13"/>
    </row>
    <row r="20" spans="1:17" ht="2.25" customHeight="1" x14ac:dyDescent="0.25">
      <c r="A20" s="14"/>
    </row>
    <row r="21" spans="1:17" ht="4.95" customHeight="1" x14ac:dyDescent="0.25"/>
    <row r="22" spans="1:17" ht="31.95" customHeight="1" x14ac:dyDescent="0.25">
      <c r="A22" s="168" t="s">
        <v>0</v>
      </c>
      <c r="B22" s="170" t="s">
        <v>1</v>
      </c>
      <c r="C22" s="170" t="s">
        <v>15</v>
      </c>
      <c r="D22" s="170" t="s">
        <v>16</v>
      </c>
      <c r="F22" s="15" t="s">
        <v>56</v>
      </c>
      <c r="G22" s="169" t="s">
        <v>57</v>
      </c>
      <c r="H22" s="170" t="s">
        <v>15</v>
      </c>
      <c r="I22" s="170" t="s">
        <v>16</v>
      </c>
      <c r="J22" s="170" t="s">
        <v>1</v>
      </c>
    </row>
    <row r="23" spans="1:17" s="19" customFormat="1" ht="15" customHeight="1" x14ac:dyDescent="0.3">
      <c r="A23" s="16" t="s">
        <v>3</v>
      </c>
      <c r="B23" s="17">
        <f>C23+D23</f>
        <v>9907</v>
      </c>
      <c r="C23" s="18">
        <v>8429</v>
      </c>
      <c r="D23" s="18">
        <v>1478</v>
      </c>
      <c r="F23" s="16" t="s">
        <v>58</v>
      </c>
      <c r="G23" s="18">
        <v>240</v>
      </c>
      <c r="H23" s="18">
        <v>9390</v>
      </c>
      <c r="I23" s="18">
        <v>1593</v>
      </c>
      <c r="J23" s="17">
        <f>H23+I23</f>
        <v>10983</v>
      </c>
    </row>
    <row r="24" spans="1:17" s="19" customFormat="1" ht="15" customHeight="1" x14ac:dyDescent="0.3">
      <c r="A24" s="20" t="s">
        <v>4</v>
      </c>
      <c r="B24" s="21">
        <f t="shared" ref="B24:B34" si="0">+C24+D24</f>
        <v>9554</v>
      </c>
      <c r="C24" s="18">
        <v>8120</v>
      </c>
      <c r="D24" s="18">
        <v>1434</v>
      </c>
      <c r="F24" s="20" t="s">
        <v>59</v>
      </c>
      <c r="G24" s="22">
        <v>5</v>
      </c>
      <c r="H24" s="18">
        <v>1318</v>
      </c>
      <c r="I24" s="18">
        <v>283</v>
      </c>
      <c r="J24" s="21">
        <f>+H24+I24</f>
        <v>1601</v>
      </c>
    </row>
    <row r="25" spans="1:17" s="19" customFormat="1" ht="15" customHeight="1" x14ac:dyDescent="0.3">
      <c r="A25" s="20" t="s">
        <v>5</v>
      </c>
      <c r="B25" s="21">
        <f t="shared" si="0"/>
        <v>0</v>
      </c>
      <c r="C25" s="18"/>
      <c r="D25" s="18"/>
      <c r="F25" s="23" t="s">
        <v>60</v>
      </c>
      <c r="G25" s="24">
        <v>50</v>
      </c>
      <c r="H25" s="24">
        <v>5841</v>
      </c>
      <c r="I25" s="24">
        <v>1036</v>
      </c>
      <c r="J25" s="25">
        <f>+H25+I25</f>
        <v>6877</v>
      </c>
    </row>
    <row r="26" spans="1:17" s="19" customFormat="1" ht="15" customHeight="1" x14ac:dyDescent="0.3">
      <c r="A26" s="20" t="s">
        <v>6</v>
      </c>
      <c r="B26" s="21">
        <f t="shared" si="0"/>
        <v>0</v>
      </c>
      <c r="C26" s="18"/>
      <c r="D26" s="18"/>
      <c r="F26" s="168" t="s">
        <v>1</v>
      </c>
      <c r="G26" s="26">
        <f>SUM(G23:G25)</f>
        <v>295</v>
      </c>
      <c r="H26" s="26">
        <f>SUM(H23:H25)</f>
        <v>16549</v>
      </c>
      <c r="I26" s="26">
        <f>SUM(I23:I25)</f>
        <v>2912</v>
      </c>
      <c r="J26" s="26">
        <f>SUM(J23:J25)</f>
        <v>19461</v>
      </c>
    </row>
    <row r="27" spans="1:17" s="19" customFormat="1" ht="15" customHeight="1" x14ac:dyDescent="0.3">
      <c r="A27" s="20" t="s">
        <v>7</v>
      </c>
      <c r="B27" s="21">
        <f t="shared" si="0"/>
        <v>0</v>
      </c>
      <c r="C27" s="18"/>
      <c r="D27" s="18"/>
    </row>
    <row r="28" spans="1:17" s="19" customFormat="1" ht="15" customHeight="1" x14ac:dyDescent="0.3">
      <c r="A28" s="20" t="s">
        <v>8</v>
      </c>
      <c r="B28" s="21">
        <f t="shared" si="0"/>
        <v>0</v>
      </c>
      <c r="C28" s="18"/>
      <c r="D28" s="18"/>
    </row>
    <row r="29" spans="1:17" s="19" customFormat="1" ht="15" customHeight="1" x14ac:dyDescent="0.3">
      <c r="A29" s="20" t="s">
        <v>9</v>
      </c>
      <c r="B29" s="21">
        <f t="shared" si="0"/>
        <v>0</v>
      </c>
      <c r="C29" s="18"/>
      <c r="D29" s="18"/>
    </row>
    <row r="30" spans="1:17" s="19" customFormat="1" ht="15" customHeight="1" x14ac:dyDescent="0.3">
      <c r="A30" s="20" t="s">
        <v>10</v>
      </c>
      <c r="B30" s="21">
        <f t="shared" si="0"/>
        <v>0</v>
      </c>
      <c r="C30" s="18"/>
      <c r="D30" s="18"/>
    </row>
    <row r="31" spans="1:17" s="19" customFormat="1" ht="15" customHeight="1" x14ac:dyDescent="0.3">
      <c r="A31" s="20" t="s">
        <v>19</v>
      </c>
      <c r="B31" s="21">
        <f t="shared" si="0"/>
        <v>0</v>
      </c>
      <c r="C31" s="18"/>
      <c r="D31" s="18"/>
    </row>
    <row r="32" spans="1:17" s="19" customFormat="1" ht="15" customHeight="1" x14ac:dyDescent="0.3">
      <c r="A32" s="20" t="s">
        <v>11</v>
      </c>
      <c r="B32" s="21">
        <f t="shared" si="0"/>
        <v>0</v>
      </c>
      <c r="C32" s="18"/>
      <c r="D32" s="18"/>
    </row>
    <row r="33" spans="1:17" s="19" customFormat="1" ht="15" customHeight="1" x14ac:dyDescent="0.3">
      <c r="A33" s="20" t="s">
        <v>12</v>
      </c>
      <c r="B33" s="21">
        <f t="shared" si="0"/>
        <v>0</v>
      </c>
      <c r="C33" s="18"/>
      <c r="D33" s="18"/>
    </row>
    <row r="34" spans="1:17" s="19" customFormat="1" ht="15" customHeight="1" x14ac:dyDescent="0.3">
      <c r="A34" s="23" t="s">
        <v>13</v>
      </c>
      <c r="B34" s="25">
        <f t="shared" si="0"/>
        <v>0</v>
      </c>
      <c r="C34" s="24"/>
      <c r="D34" s="24"/>
    </row>
    <row r="35" spans="1:17" s="19" customFormat="1" ht="13.8" x14ac:dyDescent="0.3">
      <c r="A35" s="168" t="s">
        <v>1</v>
      </c>
      <c r="B35" s="26">
        <f>SUM(B23:B34)</f>
        <v>19461</v>
      </c>
      <c r="C35" s="26">
        <f>SUM(C23:C34)</f>
        <v>16549</v>
      </c>
      <c r="D35" s="26">
        <f>SUM(D23:D34)</f>
        <v>2912</v>
      </c>
    </row>
    <row r="36" spans="1:17" ht="14.4" thickBot="1" x14ac:dyDescent="0.3">
      <c r="A36" s="28" t="s">
        <v>14</v>
      </c>
      <c r="B36" s="29">
        <f>B35/$B35</f>
        <v>1</v>
      </c>
      <c r="C36" s="29">
        <f>C35/$B35</f>
        <v>0.85036740146960588</v>
      </c>
      <c r="D36" s="29">
        <f>D35/$B35</f>
        <v>0.14963259853039412</v>
      </c>
    </row>
    <row r="37" spans="1:17" s="31" customFormat="1" ht="6" customHeight="1" x14ac:dyDescent="0.25">
      <c r="A37" s="30"/>
    </row>
    <row r="38" spans="1:17" s="32" customFormat="1" ht="16.2" thickBot="1" x14ac:dyDescent="0.35">
      <c r="A38" s="12" t="s">
        <v>61</v>
      </c>
      <c r="B38" s="13"/>
      <c r="C38" s="13"/>
      <c r="D38" s="13"/>
      <c r="E38" s="13"/>
      <c r="F38" s="13"/>
      <c r="G38" s="12"/>
      <c r="H38" s="13"/>
      <c r="I38" s="12" t="s">
        <v>62</v>
      </c>
      <c r="J38" s="13"/>
      <c r="K38" s="13"/>
      <c r="L38" s="13"/>
      <c r="M38" s="13"/>
      <c r="N38" s="13"/>
      <c r="O38" s="13"/>
      <c r="P38" s="13"/>
      <c r="Q38" s="13"/>
    </row>
    <row r="39" spans="1:17" ht="6.75" customHeight="1" x14ac:dyDescent="0.3">
      <c r="A39" s="33"/>
      <c r="B39" s="33"/>
      <c r="C39" s="33"/>
      <c r="D39" s="33"/>
      <c r="E39" s="33"/>
      <c r="F39" s="33"/>
      <c r="G39" s="33"/>
      <c r="H39" s="33"/>
      <c r="I39" s="33"/>
      <c r="J39" s="33"/>
      <c r="K39" s="33"/>
      <c r="L39" s="33"/>
      <c r="M39" s="33"/>
      <c r="N39" s="33"/>
      <c r="O39" s="33"/>
      <c r="P39" s="33"/>
    </row>
    <row r="40" spans="1:17" ht="37.5" customHeight="1" x14ac:dyDescent="0.25">
      <c r="A40" s="168" t="s">
        <v>0</v>
      </c>
      <c r="B40" s="170" t="s">
        <v>1</v>
      </c>
      <c r="C40" s="34" t="s">
        <v>63</v>
      </c>
      <c r="D40" s="34" t="s">
        <v>64</v>
      </c>
      <c r="E40" s="34" t="s">
        <v>65</v>
      </c>
      <c r="F40" s="34" t="s">
        <v>66</v>
      </c>
      <c r="G40" s="34" t="s">
        <v>67</v>
      </c>
      <c r="H40" s="35"/>
      <c r="I40" s="198" t="s">
        <v>68</v>
      </c>
      <c r="J40" s="198"/>
      <c r="K40" s="170" t="s">
        <v>69</v>
      </c>
      <c r="L40" s="170" t="s">
        <v>14</v>
      </c>
      <c r="M40" s="36"/>
      <c r="N40" s="37"/>
      <c r="O40" s="37"/>
      <c r="P40" s="37"/>
    </row>
    <row r="41" spans="1:17" s="19" customFormat="1" ht="16.95" customHeight="1" x14ac:dyDescent="0.3">
      <c r="A41" s="16" t="s">
        <v>3</v>
      </c>
      <c r="B41" s="17">
        <f>C41+D41+E41+F41+G41</f>
        <v>9907</v>
      </c>
      <c r="C41" s="18">
        <v>7621</v>
      </c>
      <c r="D41" s="18">
        <v>883</v>
      </c>
      <c r="E41" s="18">
        <v>1114</v>
      </c>
      <c r="F41" s="18">
        <v>257</v>
      </c>
      <c r="G41" s="18">
        <v>32</v>
      </c>
      <c r="H41" s="38"/>
      <c r="I41" s="16" t="s">
        <v>70</v>
      </c>
      <c r="J41" s="16"/>
      <c r="K41" s="18">
        <v>11157</v>
      </c>
      <c r="L41" s="39">
        <f>K41/K53</f>
        <v>0.57330044704794203</v>
      </c>
      <c r="M41" s="36"/>
      <c r="N41" s="40"/>
      <c r="O41" s="40"/>
      <c r="P41" s="40"/>
    </row>
    <row r="42" spans="1:17" s="19" customFormat="1" ht="16.95" customHeight="1" x14ac:dyDescent="0.3">
      <c r="A42" s="20" t="s">
        <v>4</v>
      </c>
      <c r="B42" s="17">
        <f t="shared" ref="B42:B52" si="1">C42+D42+E42+F42+G42</f>
        <v>9554</v>
      </c>
      <c r="C42" s="18">
        <v>7681</v>
      </c>
      <c r="D42" s="18">
        <v>744</v>
      </c>
      <c r="E42" s="18">
        <v>862</v>
      </c>
      <c r="F42" s="18">
        <v>236</v>
      </c>
      <c r="G42" s="18">
        <v>31</v>
      </c>
      <c r="H42" s="41"/>
      <c r="I42" s="20" t="s">
        <v>71</v>
      </c>
      <c r="J42" s="20"/>
      <c r="K42" s="18">
        <v>8304</v>
      </c>
      <c r="L42" s="44">
        <f>K42/K53</f>
        <v>0.42669955295205797</v>
      </c>
      <c r="M42" s="36"/>
      <c r="N42" s="40"/>
      <c r="O42" s="40"/>
      <c r="P42" s="40"/>
    </row>
    <row r="43" spans="1:17" s="19" customFormat="1" ht="16.95" hidden="1" customHeight="1" x14ac:dyDescent="0.3">
      <c r="A43" s="20" t="s">
        <v>5</v>
      </c>
      <c r="B43" s="17">
        <f t="shared" si="1"/>
        <v>0</v>
      </c>
      <c r="C43" s="18"/>
      <c r="D43" s="18"/>
      <c r="E43" s="18"/>
      <c r="F43" s="18"/>
      <c r="G43" s="18"/>
      <c r="H43" s="41"/>
      <c r="M43" s="36"/>
      <c r="N43" s="40"/>
      <c r="O43" s="40"/>
      <c r="P43" s="40"/>
    </row>
    <row r="44" spans="1:17" s="19" customFormat="1" ht="16.95" hidden="1" customHeight="1" x14ac:dyDescent="0.3">
      <c r="A44" s="20" t="s">
        <v>6</v>
      </c>
      <c r="B44" s="17">
        <f t="shared" si="1"/>
        <v>0</v>
      </c>
      <c r="C44" s="18"/>
      <c r="D44" s="18"/>
      <c r="E44" s="18"/>
      <c r="F44" s="18"/>
      <c r="G44" s="18"/>
      <c r="H44" s="41"/>
      <c r="M44" s="36"/>
      <c r="N44" s="40"/>
      <c r="O44" s="40"/>
      <c r="P44" s="40"/>
    </row>
    <row r="45" spans="1:17" s="19" customFormat="1" ht="16.95" hidden="1" customHeight="1" x14ac:dyDescent="0.3">
      <c r="A45" s="20" t="s">
        <v>7</v>
      </c>
      <c r="B45" s="17">
        <f t="shared" si="1"/>
        <v>0</v>
      </c>
      <c r="C45" s="18"/>
      <c r="D45" s="18"/>
      <c r="E45" s="18"/>
      <c r="F45" s="18"/>
      <c r="G45" s="18"/>
      <c r="H45" s="41"/>
      <c r="M45" s="36"/>
      <c r="N45" s="42"/>
      <c r="O45" s="43"/>
      <c r="P45" s="40"/>
    </row>
    <row r="46" spans="1:17" s="19" customFormat="1" ht="16.95" hidden="1" customHeight="1" x14ac:dyDescent="0.3">
      <c r="A46" s="20" t="s">
        <v>8</v>
      </c>
      <c r="B46" s="17">
        <f t="shared" si="1"/>
        <v>0</v>
      </c>
      <c r="C46" s="18"/>
      <c r="D46" s="18"/>
      <c r="E46" s="18"/>
      <c r="F46" s="18"/>
      <c r="G46" s="18"/>
      <c r="H46" s="41"/>
      <c r="M46" s="36"/>
      <c r="N46" s="42"/>
      <c r="O46" s="43"/>
      <c r="P46" s="40"/>
    </row>
    <row r="47" spans="1:17" s="19" customFormat="1" ht="16.95" hidden="1" customHeight="1" x14ac:dyDescent="0.3">
      <c r="A47" s="20" t="s">
        <v>9</v>
      </c>
      <c r="B47" s="17">
        <f t="shared" si="1"/>
        <v>0</v>
      </c>
      <c r="C47" s="18"/>
      <c r="D47" s="18"/>
      <c r="E47" s="18"/>
      <c r="F47" s="18"/>
      <c r="G47" s="18"/>
      <c r="H47" s="41"/>
      <c r="M47" s="36"/>
      <c r="N47" s="42"/>
      <c r="O47" s="43"/>
      <c r="P47" s="40"/>
    </row>
    <row r="48" spans="1:17" s="19" customFormat="1" ht="16.95" hidden="1" customHeight="1" x14ac:dyDescent="0.3">
      <c r="A48" s="20" t="s">
        <v>10</v>
      </c>
      <c r="B48" s="17">
        <f t="shared" si="1"/>
        <v>0</v>
      </c>
      <c r="C48" s="18"/>
      <c r="D48" s="18"/>
      <c r="E48" s="18"/>
      <c r="F48" s="18"/>
      <c r="G48" s="18"/>
      <c r="H48" s="41"/>
      <c r="M48" s="36"/>
      <c r="N48" s="42"/>
      <c r="O48" s="43"/>
      <c r="P48" s="40"/>
    </row>
    <row r="49" spans="1:17" s="19" customFormat="1" ht="16.95" hidden="1" customHeight="1" x14ac:dyDescent="0.3">
      <c r="A49" s="20" t="s">
        <v>19</v>
      </c>
      <c r="B49" s="17">
        <f t="shared" si="1"/>
        <v>0</v>
      </c>
      <c r="C49" s="18"/>
      <c r="D49" s="18"/>
      <c r="E49" s="18"/>
      <c r="F49" s="18"/>
      <c r="G49" s="18"/>
      <c r="H49" s="41"/>
      <c r="M49" s="36"/>
      <c r="N49" s="42"/>
      <c r="O49" s="43"/>
      <c r="P49" s="40"/>
    </row>
    <row r="50" spans="1:17" s="19" customFormat="1" ht="16.95" hidden="1" customHeight="1" x14ac:dyDescent="0.3">
      <c r="A50" s="20" t="s">
        <v>11</v>
      </c>
      <c r="B50" s="17">
        <f t="shared" si="1"/>
        <v>0</v>
      </c>
      <c r="C50" s="18"/>
      <c r="D50" s="18"/>
      <c r="E50" s="18"/>
      <c r="F50" s="18"/>
      <c r="G50" s="18"/>
      <c r="H50" s="41"/>
      <c r="M50" s="36"/>
      <c r="N50" s="42"/>
      <c r="O50" s="43"/>
      <c r="P50" s="40"/>
    </row>
    <row r="51" spans="1:17" s="19" customFormat="1" ht="16.95" hidden="1" customHeight="1" x14ac:dyDescent="0.3">
      <c r="A51" s="20" t="s">
        <v>12</v>
      </c>
      <c r="B51" s="17">
        <f t="shared" si="1"/>
        <v>0</v>
      </c>
      <c r="C51" s="18"/>
      <c r="D51" s="18"/>
      <c r="E51" s="18"/>
      <c r="F51" s="18"/>
      <c r="G51" s="18"/>
      <c r="H51" s="41"/>
      <c r="M51" s="36"/>
      <c r="N51" s="42"/>
      <c r="O51" s="43"/>
      <c r="P51" s="40"/>
    </row>
    <row r="52" spans="1:17" s="19" customFormat="1" ht="17.25" hidden="1" customHeight="1" x14ac:dyDescent="0.3">
      <c r="A52" s="23" t="s">
        <v>13</v>
      </c>
      <c r="B52" s="25">
        <f t="shared" si="1"/>
        <v>0</v>
      </c>
      <c r="C52" s="24"/>
      <c r="D52" s="24"/>
      <c r="E52" s="24"/>
      <c r="F52" s="24"/>
      <c r="G52" s="24"/>
      <c r="H52" s="41"/>
      <c r="M52" s="36"/>
      <c r="N52" s="42"/>
      <c r="O52" s="43"/>
      <c r="P52" s="40"/>
    </row>
    <row r="53" spans="1:17" s="19" customFormat="1" ht="20.25" customHeight="1" x14ac:dyDescent="0.3">
      <c r="A53" s="168" t="s">
        <v>1</v>
      </c>
      <c r="B53" s="26">
        <f t="shared" ref="B53:G53" si="2">SUM(B41:B52)</f>
        <v>19461</v>
      </c>
      <c r="C53" s="26">
        <f t="shared" si="2"/>
        <v>15302</v>
      </c>
      <c r="D53" s="26">
        <f t="shared" si="2"/>
        <v>1627</v>
      </c>
      <c r="E53" s="26">
        <f t="shared" si="2"/>
        <v>1976</v>
      </c>
      <c r="F53" s="26">
        <f t="shared" si="2"/>
        <v>493</v>
      </c>
      <c r="G53" s="26">
        <f t="shared" si="2"/>
        <v>63</v>
      </c>
      <c r="H53" s="38"/>
      <c r="I53" s="168" t="s">
        <v>1</v>
      </c>
      <c r="J53" s="168"/>
      <c r="K53" s="26">
        <f>K41+K42</f>
        <v>19461</v>
      </c>
      <c r="L53" s="50">
        <f>L41+L42</f>
        <v>1</v>
      </c>
      <c r="M53" s="45"/>
      <c r="N53" s="46"/>
      <c r="O53" s="46"/>
      <c r="P53" s="40"/>
    </row>
    <row r="54" spans="1:17" ht="1.5" customHeight="1" x14ac:dyDescent="0.25">
      <c r="H54" s="47"/>
      <c r="M54" s="37"/>
      <c r="N54" s="37"/>
      <c r="O54" s="37"/>
      <c r="P54" s="37"/>
    </row>
    <row r="55" spans="1:17" ht="16.2" customHeight="1" thickBot="1" x14ac:dyDescent="0.3">
      <c r="A55" s="48" t="s">
        <v>14</v>
      </c>
      <c r="B55" s="49">
        <f t="shared" ref="B55:G55" si="3">B53/$B53</f>
        <v>1</v>
      </c>
      <c r="C55" s="49">
        <f t="shared" si="3"/>
        <v>0.78629052977750369</v>
      </c>
      <c r="D55" s="49">
        <f t="shared" si="3"/>
        <v>8.360310364318381E-2</v>
      </c>
      <c r="E55" s="49">
        <f t="shared" si="3"/>
        <v>0.10153640614562458</v>
      </c>
      <c r="F55" s="49">
        <f t="shared" si="3"/>
        <v>2.5332716715482248E-2</v>
      </c>
      <c r="G55" s="49">
        <f t="shared" si="3"/>
        <v>3.237243718205642E-3</v>
      </c>
      <c r="H55" s="38"/>
      <c r="M55" s="37"/>
      <c r="N55" s="37"/>
      <c r="O55" s="37"/>
      <c r="P55" s="46"/>
    </row>
    <row r="56" spans="1:17" ht="13.8" x14ac:dyDescent="0.25">
      <c r="A56" s="45"/>
      <c r="B56" s="51"/>
      <c r="C56" s="51"/>
      <c r="D56" s="51"/>
      <c r="E56" s="51"/>
      <c r="G56" s="52"/>
      <c r="H56" s="52"/>
      <c r="M56" s="37"/>
      <c r="N56" s="37"/>
      <c r="O56" s="37"/>
      <c r="P56" s="46"/>
    </row>
    <row r="57" spans="1:17" ht="13.8" x14ac:dyDescent="0.25">
      <c r="A57" s="45"/>
      <c r="B57" s="51"/>
      <c r="C57" s="51"/>
      <c r="D57" s="51"/>
      <c r="E57" s="51"/>
      <c r="G57" s="52"/>
      <c r="H57" s="52"/>
      <c r="M57" s="37"/>
      <c r="N57" s="37"/>
      <c r="O57" s="37"/>
      <c r="P57" s="46"/>
    </row>
    <row r="58" spans="1:17" ht="13.8" x14ac:dyDescent="0.25">
      <c r="A58" s="45"/>
      <c r="B58" s="51"/>
      <c r="C58" s="51"/>
      <c r="D58" s="51"/>
      <c r="E58" s="51"/>
      <c r="G58" s="52"/>
      <c r="H58" s="52"/>
      <c r="M58" s="37"/>
      <c r="N58" s="37"/>
      <c r="O58" s="37"/>
      <c r="P58" s="46"/>
    </row>
    <row r="59" spans="1:17" s="31" customFormat="1" ht="13.8" x14ac:dyDescent="0.3">
      <c r="A59" s="53" t="s">
        <v>72</v>
      </c>
      <c r="B59" s="167"/>
    </row>
    <row r="60" spans="1:17" ht="16.2" thickBot="1" x14ac:dyDescent="0.35">
      <c r="A60" s="192" t="s">
        <v>73</v>
      </c>
      <c r="B60" s="192"/>
      <c r="C60" s="192"/>
      <c r="D60" s="192"/>
      <c r="E60" s="192"/>
      <c r="F60" s="192"/>
      <c r="G60" s="192"/>
      <c r="H60" s="192"/>
      <c r="I60" s="192"/>
      <c r="J60" s="192"/>
      <c r="K60" s="192"/>
      <c r="L60" s="192"/>
      <c r="M60" s="192"/>
      <c r="N60" s="192"/>
      <c r="O60" s="192"/>
      <c r="P60" s="192"/>
      <c r="Q60" s="13"/>
    </row>
    <row r="61" spans="1:17" ht="4.5" customHeight="1" x14ac:dyDescent="0.25">
      <c r="M61" s="37"/>
      <c r="N61" s="37"/>
      <c r="O61" s="37"/>
      <c r="P61" s="37"/>
      <c r="Q61" s="37"/>
    </row>
    <row r="62" spans="1:17" ht="3" customHeight="1" x14ac:dyDescent="0.25">
      <c r="L62" s="54"/>
      <c r="P62" s="37"/>
      <c r="Q62" s="37"/>
    </row>
    <row r="63" spans="1:17" ht="32.4" customHeight="1" x14ac:dyDescent="0.25">
      <c r="A63" s="55" t="s">
        <v>74</v>
      </c>
      <c r="B63" s="170" t="s">
        <v>1</v>
      </c>
      <c r="C63" s="169" t="s">
        <v>75</v>
      </c>
      <c r="D63" s="169" t="s">
        <v>76</v>
      </c>
      <c r="E63" s="169" t="s">
        <v>77</v>
      </c>
      <c r="F63" s="169" t="s">
        <v>78</v>
      </c>
      <c r="G63" s="169" t="s">
        <v>79</v>
      </c>
      <c r="H63" s="169" t="s">
        <v>80</v>
      </c>
      <c r="I63" s="169" t="s">
        <v>81</v>
      </c>
      <c r="J63" s="169" t="s">
        <v>82</v>
      </c>
      <c r="L63" s="37"/>
      <c r="M63" s="56" t="s">
        <v>27</v>
      </c>
      <c r="N63" s="57">
        <f>C76+D76</f>
        <v>3401</v>
      </c>
      <c r="O63" s="173">
        <f>N63/N$78</f>
        <v>0.17475977596218079</v>
      </c>
      <c r="P63" s="37"/>
      <c r="Q63" s="37"/>
    </row>
    <row r="64" spans="1:17" s="19" customFormat="1" ht="13.5" customHeight="1" x14ac:dyDescent="0.3">
      <c r="A64" s="16" t="s">
        <v>3</v>
      </c>
      <c r="B64" s="17">
        <f t="shared" ref="B64:B75" si="4">SUM(C64:J64)</f>
        <v>9907</v>
      </c>
      <c r="C64" s="18">
        <v>553</v>
      </c>
      <c r="D64" s="18">
        <v>1155</v>
      </c>
      <c r="E64" s="18">
        <v>1218</v>
      </c>
      <c r="F64" s="18">
        <v>1367</v>
      </c>
      <c r="G64" s="18">
        <v>2206</v>
      </c>
      <c r="H64" s="18">
        <v>1730</v>
      </c>
      <c r="I64" s="18">
        <v>1064</v>
      </c>
      <c r="J64" s="18">
        <v>614</v>
      </c>
      <c r="L64" s="40"/>
      <c r="M64" s="56" t="s">
        <v>28</v>
      </c>
      <c r="N64" s="57">
        <f>E76</f>
        <v>2475</v>
      </c>
      <c r="O64" s="173">
        <f>N64/N$78</f>
        <v>0.12717743178665022</v>
      </c>
      <c r="P64" s="40"/>
      <c r="Q64" s="40"/>
    </row>
    <row r="65" spans="1:17" s="19" customFormat="1" ht="12" customHeight="1" x14ac:dyDescent="0.3">
      <c r="A65" s="20" t="s">
        <v>4</v>
      </c>
      <c r="B65" s="21">
        <f t="shared" si="4"/>
        <v>9554</v>
      </c>
      <c r="C65" s="18">
        <v>528</v>
      </c>
      <c r="D65" s="18">
        <v>1165</v>
      </c>
      <c r="E65" s="18">
        <v>1257</v>
      </c>
      <c r="F65" s="18">
        <v>1410</v>
      </c>
      <c r="G65" s="18">
        <v>1939</v>
      </c>
      <c r="H65" s="18">
        <v>1648</v>
      </c>
      <c r="I65" s="18">
        <v>998</v>
      </c>
      <c r="J65" s="18">
        <v>609</v>
      </c>
      <c r="L65" s="40"/>
      <c r="M65" s="56" t="s">
        <v>29</v>
      </c>
      <c r="N65" s="57">
        <f>F76+G76+H76+I76</f>
        <v>12362</v>
      </c>
      <c r="O65" s="173">
        <f>N65/N$78</f>
        <v>0.63521915626124048</v>
      </c>
      <c r="P65" s="40"/>
      <c r="Q65" s="40"/>
    </row>
    <row r="66" spans="1:17" s="19" customFormat="1" ht="12" customHeight="1" x14ac:dyDescent="0.3">
      <c r="A66" s="20" t="s">
        <v>5</v>
      </c>
      <c r="B66" s="21">
        <f t="shared" si="4"/>
        <v>0</v>
      </c>
      <c r="C66" s="18"/>
      <c r="D66" s="18"/>
      <c r="E66" s="18"/>
      <c r="F66" s="18"/>
      <c r="G66" s="18"/>
      <c r="H66" s="18"/>
      <c r="I66" s="18"/>
      <c r="J66" s="18"/>
      <c r="L66" s="40"/>
      <c r="M66" s="56" t="s">
        <v>83</v>
      </c>
      <c r="N66" s="57">
        <f>J76</f>
        <v>1223</v>
      </c>
      <c r="O66" s="173">
        <f>N66/N$78</f>
        <v>6.2843635989928578E-2</v>
      </c>
      <c r="P66" s="40"/>
      <c r="Q66" s="40"/>
    </row>
    <row r="67" spans="1:17" s="19" customFormat="1" ht="12" customHeight="1" x14ac:dyDescent="0.3">
      <c r="A67" s="20" t="s">
        <v>6</v>
      </c>
      <c r="B67" s="21">
        <f t="shared" si="4"/>
        <v>0</v>
      </c>
      <c r="C67" s="18"/>
      <c r="D67" s="18"/>
      <c r="E67" s="18"/>
      <c r="F67" s="18"/>
      <c r="G67" s="18"/>
      <c r="H67" s="18"/>
      <c r="I67" s="18"/>
      <c r="J67" s="18"/>
      <c r="L67" s="40"/>
      <c r="M67" s="40"/>
      <c r="N67" s="40"/>
      <c r="O67" s="40"/>
      <c r="P67" s="40"/>
      <c r="Q67" s="40"/>
    </row>
    <row r="68" spans="1:17" s="19" customFormat="1" ht="12" customHeight="1" x14ac:dyDescent="0.3">
      <c r="A68" s="20" t="s">
        <v>7</v>
      </c>
      <c r="B68" s="21">
        <f t="shared" si="4"/>
        <v>0</v>
      </c>
      <c r="C68" s="18"/>
      <c r="D68" s="18"/>
      <c r="E68" s="18"/>
      <c r="F68" s="18"/>
      <c r="G68" s="18"/>
      <c r="H68" s="18"/>
      <c r="I68" s="18"/>
      <c r="J68" s="18"/>
      <c r="K68" s="58"/>
      <c r="L68" s="59"/>
      <c r="M68" s="40"/>
      <c r="N68" s="40"/>
      <c r="O68" s="40"/>
      <c r="P68" s="40"/>
      <c r="Q68" s="40"/>
    </row>
    <row r="69" spans="1:17" s="19" customFormat="1" ht="12" customHeight="1" x14ac:dyDescent="0.3">
      <c r="A69" s="20" t="s">
        <v>8</v>
      </c>
      <c r="B69" s="21">
        <f t="shared" si="4"/>
        <v>0</v>
      </c>
      <c r="C69" s="18"/>
      <c r="D69" s="18"/>
      <c r="E69" s="18"/>
      <c r="F69" s="18"/>
      <c r="G69" s="18"/>
      <c r="H69" s="18"/>
      <c r="I69" s="18"/>
      <c r="J69" s="18"/>
      <c r="K69" s="58"/>
      <c r="L69" s="59"/>
      <c r="M69" s="56"/>
      <c r="N69" s="60"/>
      <c r="O69" s="57"/>
      <c r="P69" s="46"/>
      <c r="Q69" s="40"/>
    </row>
    <row r="70" spans="1:17" s="19" customFormat="1" ht="12" customHeight="1" x14ac:dyDescent="0.3">
      <c r="A70" s="20" t="s">
        <v>9</v>
      </c>
      <c r="B70" s="21">
        <f t="shared" si="4"/>
        <v>0</v>
      </c>
      <c r="C70" s="18"/>
      <c r="D70" s="18"/>
      <c r="E70" s="18"/>
      <c r="F70" s="18"/>
      <c r="G70" s="18"/>
      <c r="H70" s="18"/>
      <c r="I70" s="18"/>
      <c r="J70" s="18"/>
      <c r="K70" s="58"/>
      <c r="L70" s="59"/>
      <c r="M70" s="56"/>
      <c r="N70" s="60"/>
      <c r="O70" s="57"/>
      <c r="P70" s="46"/>
      <c r="Q70" s="40"/>
    </row>
    <row r="71" spans="1:17" s="19" customFormat="1" ht="12" customHeight="1" x14ac:dyDescent="0.3">
      <c r="A71" s="20" t="s">
        <v>10</v>
      </c>
      <c r="B71" s="21">
        <f t="shared" si="4"/>
        <v>0</v>
      </c>
      <c r="C71" s="18"/>
      <c r="D71" s="18"/>
      <c r="E71" s="18"/>
      <c r="F71" s="18"/>
      <c r="G71" s="18"/>
      <c r="H71" s="18"/>
      <c r="I71" s="18"/>
      <c r="J71" s="18"/>
      <c r="K71" s="58"/>
      <c r="L71" s="59"/>
      <c r="M71" s="56"/>
      <c r="N71" s="60"/>
      <c r="O71" s="57"/>
      <c r="P71" s="46"/>
      <c r="Q71" s="40"/>
    </row>
    <row r="72" spans="1:17" s="19" customFormat="1" ht="12" customHeight="1" x14ac:dyDescent="0.3">
      <c r="A72" s="20" t="s">
        <v>19</v>
      </c>
      <c r="B72" s="21">
        <f t="shared" si="4"/>
        <v>0</v>
      </c>
      <c r="C72" s="18"/>
      <c r="D72" s="18"/>
      <c r="E72" s="18"/>
      <c r="F72" s="18"/>
      <c r="G72" s="18"/>
      <c r="H72" s="18"/>
      <c r="I72" s="18"/>
      <c r="J72" s="18"/>
      <c r="L72" s="40"/>
      <c r="M72" s="56"/>
      <c r="N72" s="60"/>
      <c r="O72" s="57"/>
      <c r="P72" s="46"/>
      <c r="Q72" s="40"/>
    </row>
    <row r="73" spans="1:17" s="19" customFormat="1" ht="12" customHeight="1" x14ac:dyDescent="0.3">
      <c r="A73" s="20" t="s">
        <v>11</v>
      </c>
      <c r="B73" s="21">
        <f t="shared" si="4"/>
        <v>0</v>
      </c>
      <c r="C73" s="18"/>
      <c r="D73" s="18"/>
      <c r="E73" s="18"/>
      <c r="F73" s="18"/>
      <c r="G73" s="18"/>
      <c r="H73" s="18"/>
      <c r="I73" s="18"/>
      <c r="J73" s="18"/>
      <c r="L73" s="40"/>
      <c r="M73" s="56"/>
      <c r="N73" s="60"/>
      <c r="O73" s="57"/>
      <c r="P73" s="46"/>
      <c r="Q73" s="40"/>
    </row>
    <row r="74" spans="1:17" s="19" customFormat="1" ht="12" customHeight="1" x14ac:dyDescent="0.3">
      <c r="A74" s="20" t="s">
        <v>12</v>
      </c>
      <c r="B74" s="21">
        <f t="shared" si="4"/>
        <v>0</v>
      </c>
      <c r="C74" s="18"/>
      <c r="D74" s="18"/>
      <c r="E74" s="18"/>
      <c r="F74" s="18"/>
      <c r="G74" s="18"/>
      <c r="H74" s="18"/>
      <c r="I74" s="18"/>
      <c r="J74" s="18"/>
      <c r="L74" s="40"/>
      <c r="M74" s="56"/>
      <c r="N74" s="60"/>
      <c r="O74" s="57"/>
      <c r="P74" s="46"/>
      <c r="Q74" s="40"/>
    </row>
    <row r="75" spans="1:17" s="19" customFormat="1" ht="12" customHeight="1" x14ac:dyDescent="0.3">
      <c r="A75" s="23" t="s">
        <v>13</v>
      </c>
      <c r="B75" s="25">
        <f t="shared" si="4"/>
        <v>0</v>
      </c>
      <c r="C75" s="24"/>
      <c r="D75" s="24"/>
      <c r="E75" s="24"/>
      <c r="F75" s="24"/>
      <c r="G75" s="24"/>
      <c r="H75" s="24"/>
      <c r="I75" s="24"/>
      <c r="J75" s="24"/>
      <c r="L75" s="40"/>
      <c r="M75" s="56"/>
      <c r="N75" s="60"/>
      <c r="O75" s="57"/>
      <c r="P75" s="46"/>
      <c r="Q75" s="40"/>
    </row>
    <row r="76" spans="1:17" s="19" customFormat="1" ht="16.95" customHeight="1" x14ac:dyDescent="0.3">
      <c r="A76" s="168" t="s">
        <v>1</v>
      </c>
      <c r="B76" s="26">
        <f t="shared" ref="B76:J76" si="5">SUM(B64:B75)</f>
        <v>19461</v>
      </c>
      <c r="C76" s="26">
        <f t="shared" si="5"/>
        <v>1081</v>
      </c>
      <c r="D76" s="26">
        <f t="shared" si="5"/>
        <v>2320</v>
      </c>
      <c r="E76" s="26">
        <f t="shared" si="5"/>
        <v>2475</v>
      </c>
      <c r="F76" s="26">
        <f t="shared" si="5"/>
        <v>2777</v>
      </c>
      <c r="G76" s="26">
        <f t="shared" si="5"/>
        <v>4145</v>
      </c>
      <c r="H76" s="26">
        <f t="shared" si="5"/>
        <v>3378</v>
      </c>
      <c r="I76" s="26">
        <f t="shared" si="5"/>
        <v>2062</v>
      </c>
      <c r="J76" s="26">
        <f t="shared" si="5"/>
        <v>1223</v>
      </c>
      <c r="L76" s="40"/>
      <c r="M76" s="40"/>
      <c r="N76" s="40"/>
      <c r="O76" s="40"/>
      <c r="P76" s="40"/>
      <c r="Q76" s="40"/>
    </row>
    <row r="77" spans="1:17" s="19" customFormat="1" ht="16.95" customHeight="1" thickBot="1" x14ac:dyDescent="0.35">
      <c r="A77" s="28" t="s">
        <v>14</v>
      </c>
      <c r="B77" s="29">
        <f t="shared" ref="B77:J77" si="6">B76/$B76</f>
        <v>1</v>
      </c>
      <c r="C77" s="29">
        <f>C76/$B76</f>
        <v>5.5546991418734905E-2</v>
      </c>
      <c r="D77" s="29">
        <f t="shared" si="6"/>
        <v>0.11921278454344586</v>
      </c>
      <c r="E77" s="29">
        <f t="shared" si="6"/>
        <v>0.12717743178665022</v>
      </c>
      <c r="F77" s="29">
        <f t="shared" si="6"/>
        <v>0.14269564770566776</v>
      </c>
      <c r="G77" s="29">
        <f t="shared" si="6"/>
        <v>0.21299008272956169</v>
      </c>
      <c r="H77" s="29">
        <f t="shared" si="6"/>
        <v>0.17357792508093109</v>
      </c>
      <c r="I77" s="29">
        <f t="shared" si="6"/>
        <v>0.10595550074507991</v>
      </c>
      <c r="J77" s="29">
        <f t="shared" si="6"/>
        <v>6.2843635989928578E-2</v>
      </c>
      <c r="L77" s="40"/>
      <c r="M77" s="40"/>
      <c r="N77" s="40"/>
      <c r="O77" s="40"/>
      <c r="P77" s="40"/>
      <c r="Q77" s="40"/>
    </row>
    <row r="78" spans="1:17" ht="13.8" x14ac:dyDescent="0.3">
      <c r="A78" s="53"/>
      <c r="B78" s="61"/>
      <c r="F78" s="61"/>
      <c r="G78" s="61"/>
      <c r="H78" s="61"/>
      <c r="I78" s="61"/>
      <c r="L78" s="54"/>
      <c r="M78" s="62" t="s">
        <v>1</v>
      </c>
      <c r="N78" s="63">
        <f>SUM(N62:N75)</f>
        <v>19461</v>
      </c>
      <c r="O78" s="64">
        <f>N78/N$78</f>
        <v>1</v>
      </c>
      <c r="P78" s="54"/>
      <c r="Q78" s="65"/>
    </row>
    <row r="79" spans="1:17" ht="16.2" thickBot="1" x14ac:dyDescent="0.35">
      <c r="A79" s="66" t="s">
        <v>30</v>
      </c>
      <c r="B79" s="13"/>
      <c r="C79" s="13"/>
      <c r="D79" s="13"/>
      <c r="E79" s="13"/>
      <c r="F79" s="13"/>
      <c r="H79" s="12" t="s">
        <v>84</v>
      </c>
      <c r="I79" s="13"/>
      <c r="J79" s="13"/>
      <c r="K79" s="13"/>
      <c r="L79" s="67"/>
      <c r="M79" s="67"/>
      <c r="N79" s="67"/>
      <c r="O79" s="67"/>
      <c r="P79" s="67"/>
      <c r="Q79" s="12"/>
    </row>
    <row r="80" spans="1:17" ht="3.75" customHeight="1" x14ac:dyDescent="0.3">
      <c r="A80" s="68"/>
      <c r="B80" s="68"/>
      <c r="C80" s="68"/>
      <c r="D80" s="68"/>
      <c r="E80" s="68"/>
      <c r="F80" s="68"/>
      <c r="G80" s="68"/>
      <c r="H80" s="68"/>
      <c r="I80" s="68"/>
      <c r="J80" s="68"/>
      <c r="K80" s="68"/>
      <c r="L80" s="68"/>
      <c r="M80" s="68"/>
      <c r="N80" s="68"/>
      <c r="O80" s="68"/>
      <c r="P80" s="68"/>
    </row>
    <row r="81" spans="1:17" ht="2.25" customHeight="1" x14ac:dyDescent="0.25"/>
    <row r="82" spans="1:17" ht="6" hidden="1" customHeight="1" x14ac:dyDescent="0.25"/>
    <row r="83" spans="1:17" ht="28.2" customHeight="1" x14ac:dyDescent="0.25">
      <c r="A83" s="193" t="s">
        <v>0</v>
      </c>
      <c r="B83" s="194" t="s">
        <v>1</v>
      </c>
      <c r="C83" s="179" t="s">
        <v>85</v>
      </c>
      <c r="D83" s="194" t="s">
        <v>32</v>
      </c>
      <c r="E83" s="194" t="s">
        <v>33</v>
      </c>
      <c r="F83" s="194" t="s">
        <v>34</v>
      </c>
      <c r="G83" s="27"/>
      <c r="H83" s="193" t="s">
        <v>0</v>
      </c>
      <c r="I83" s="179" t="s">
        <v>86</v>
      </c>
      <c r="J83" s="179" t="s">
        <v>1</v>
      </c>
      <c r="K83" s="179" t="s">
        <v>35</v>
      </c>
      <c r="L83" s="179"/>
      <c r="M83" s="179"/>
      <c r="N83" s="179" t="s">
        <v>1</v>
      </c>
      <c r="O83" s="179" t="s">
        <v>87</v>
      </c>
      <c r="P83" s="179"/>
      <c r="Q83" s="179"/>
    </row>
    <row r="84" spans="1:17" ht="13.8" x14ac:dyDescent="0.25">
      <c r="A84" s="193"/>
      <c r="B84" s="194"/>
      <c r="C84" s="179"/>
      <c r="D84" s="194"/>
      <c r="E84" s="194"/>
      <c r="F84" s="194"/>
      <c r="G84" s="27"/>
      <c r="H84" s="193"/>
      <c r="I84" s="179"/>
      <c r="J84" s="179"/>
      <c r="K84" s="69" t="s">
        <v>20</v>
      </c>
      <c r="L84" s="69" t="s">
        <v>88</v>
      </c>
      <c r="M84" s="69" t="s">
        <v>2</v>
      </c>
      <c r="N84" s="179"/>
      <c r="O84" s="70" t="s">
        <v>20</v>
      </c>
      <c r="P84" s="70" t="s">
        <v>88</v>
      </c>
      <c r="Q84" s="70" t="s">
        <v>2</v>
      </c>
    </row>
    <row r="85" spans="1:17" ht="16.95" customHeight="1" x14ac:dyDescent="0.25">
      <c r="A85" s="71" t="s">
        <v>3</v>
      </c>
      <c r="B85" s="17">
        <f>SUM(C85:F85)</f>
        <v>9907</v>
      </c>
      <c r="C85" s="18">
        <v>51</v>
      </c>
      <c r="D85" s="18">
        <v>4994</v>
      </c>
      <c r="E85" s="18">
        <v>4063</v>
      </c>
      <c r="F85" s="18">
        <v>799</v>
      </c>
      <c r="G85" s="72"/>
      <c r="H85" s="71" t="s">
        <v>3</v>
      </c>
      <c r="I85" s="73">
        <v>218</v>
      </c>
      <c r="J85" s="17">
        <f t="shared" ref="J85:J96" si="7">K85+L85+M85</f>
        <v>416</v>
      </c>
      <c r="K85" s="74">
        <v>264</v>
      </c>
      <c r="L85" s="74">
        <v>145</v>
      </c>
      <c r="M85" s="74">
        <v>7</v>
      </c>
      <c r="N85" s="17">
        <f t="shared" ref="N85:N96" si="8">O85+P85+Q85</f>
        <v>3</v>
      </c>
      <c r="O85" s="74">
        <v>2</v>
      </c>
      <c r="P85" s="74">
        <v>1</v>
      </c>
      <c r="Q85" s="74">
        <v>0</v>
      </c>
    </row>
    <row r="86" spans="1:17" ht="16.95" customHeight="1" x14ac:dyDescent="0.25">
      <c r="A86" s="20" t="s">
        <v>4</v>
      </c>
      <c r="B86" s="21">
        <f>SUM(C86:F86)</f>
        <v>9554</v>
      </c>
      <c r="C86" s="18">
        <v>51</v>
      </c>
      <c r="D86" s="18">
        <v>4875</v>
      </c>
      <c r="E86" s="18">
        <v>3705</v>
      </c>
      <c r="F86" s="18">
        <v>923</v>
      </c>
      <c r="G86" s="72"/>
      <c r="H86" s="20" t="s">
        <v>4</v>
      </c>
      <c r="I86" s="73">
        <v>179</v>
      </c>
      <c r="J86" s="21">
        <f t="shared" si="7"/>
        <v>473</v>
      </c>
      <c r="K86" s="74">
        <v>336</v>
      </c>
      <c r="L86" s="74">
        <v>131</v>
      </c>
      <c r="M86" s="74">
        <v>6</v>
      </c>
      <c r="N86" s="21">
        <f t="shared" si="8"/>
        <v>1</v>
      </c>
      <c r="O86" s="74">
        <v>0</v>
      </c>
      <c r="P86" s="74">
        <v>1</v>
      </c>
      <c r="Q86" s="74">
        <v>0</v>
      </c>
    </row>
    <row r="87" spans="1:17" ht="16.95" hidden="1" customHeight="1" x14ac:dyDescent="0.25">
      <c r="A87" s="75" t="s">
        <v>5</v>
      </c>
      <c r="B87" s="21">
        <f>SUM(C87:F87)</f>
        <v>0</v>
      </c>
      <c r="C87" s="18"/>
      <c r="D87" s="18"/>
      <c r="E87" s="18"/>
      <c r="F87" s="18"/>
      <c r="G87" s="72"/>
      <c r="H87" s="75" t="s">
        <v>5</v>
      </c>
      <c r="I87" s="73"/>
      <c r="J87" s="21">
        <f>K87+L87+M87</f>
        <v>0</v>
      </c>
      <c r="K87" s="74"/>
      <c r="L87" s="74"/>
      <c r="M87" s="74"/>
      <c r="N87" s="21">
        <f>O87+P87+Q87</f>
        <v>0</v>
      </c>
      <c r="O87" s="74"/>
      <c r="P87" s="74"/>
      <c r="Q87" s="74"/>
    </row>
    <row r="88" spans="1:17" ht="16.95" hidden="1" customHeight="1" x14ac:dyDescent="0.25">
      <c r="A88" s="20" t="s">
        <v>6</v>
      </c>
      <c r="B88" s="21">
        <f>SUM(C88:F88)</f>
        <v>0</v>
      </c>
      <c r="C88" s="18"/>
      <c r="D88" s="18"/>
      <c r="E88" s="18"/>
      <c r="F88" s="18"/>
      <c r="G88" s="72"/>
      <c r="H88" s="20" t="s">
        <v>6</v>
      </c>
      <c r="I88" s="73"/>
      <c r="J88" s="21">
        <f t="shared" si="7"/>
        <v>0</v>
      </c>
      <c r="K88" s="74"/>
      <c r="L88" s="74"/>
      <c r="M88" s="74"/>
      <c r="N88" s="21">
        <f t="shared" si="8"/>
        <v>0</v>
      </c>
      <c r="O88" s="74"/>
      <c r="P88" s="74"/>
      <c r="Q88" s="74"/>
    </row>
    <row r="89" spans="1:17" ht="16.95" hidden="1" customHeight="1" x14ac:dyDescent="0.25">
      <c r="A89" s="75" t="s">
        <v>7</v>
      </c>
      <c r="B89" s="21">
        <f>SUM(C89:F89)</f>
        <v>0</v>
      </c>
      <c r="C89" s="18"/>
      <c r="D89" s="18"/>
      <c r="E89" s="18"/>
      <c r="F89" s="18"/>
      <c r="G89" s="72"/>
      <c r="H89" s="75" t="s">
        <v>7</v>
      </c>
      <c r="I89" s="73"/>
      <c r="J89" s="21">
        <f t="shared" si="7"/>
        <v>0</v>
      </c>
      <c r="K89" s="74"/>
      <c r="L89" s="74"/>
      <c r="M89" s="74"/>
      <c r="N89" s="76">
        <f t="shared" si="8"/>
        <v>0</v>
      </c>
      <c r="O89" s="74"/>
      <c r="P89" s="74"/>
      <c r="Q89" s="74"/>
    </row>
    <row r="90" spans="1:17" ht="16.95" hidden="1" customHeight="1" x14ac:dyDescent="0.25">
      <c r="A90" s="20" t="s">
        <v>8</v>
      </c>
      <c r="B90" s="21">
        <f t="shared" ref="B90:B95" si="9">SUM(C90:F90)</f>
        <v>0</v>
      </c>
      <c r="C90" s="18"/>
      <c r="D90" s="18"/>
      <c r="E90" s="18"/>
      <c r="F90" s="18"/>
      <c r="G90" s="72"/>
      <c r="H90" s="20" t="s">
        <v>8</v>
      </c>
      <c r="I90" s="73"/>
      <c r="J90" s="21">
        <f t="shared" si="7"/>
        <v>0</v>
      </c>
      <c r="K90" s="74"/>
      <c r="L90" s="74"/>
      <c r="M90" s="74"/>
      <c r="N90" s="21">
        <f t="shared" si="8"/>
        <v>0</v>
      </c>
      <c r="O90" s="74"/>
      <c r="P90" s="74"/>
      <c r="Q90" s="74"/>
    </row>
    <row r="91" spans="1:17" ht="16.95" hidden="1" customHeight="1" x14ac:dyDescent="0.25">
      <c r="A91" s="75" t="s">
        <v>9</v>
      </c>
      <c r="B91" s="21">
        <f t="shared" si="9"/>
        <v>0</v>
      </c>
      <c r="C91" s="18"/>
      <c r="D91" s="18"/>
      <c r="E91" s="18"/>
      <c r="F91" s="18"/>
      <c r="G91" s="72"/>
      <c r="H91" s="20" t="s">
        <v>9</v>
      </c>
      <c r="I91" s="73"/>
      <c r="J91" s="21">
        <f t="shared" si="7"/>
        <v>0</v>
      </c>
      <c r="K91" s="74"/>
      <c r="L91" s="74"/>
      <c r="M91" s="74"/>
      <c r="N91" s="21">
        <f t="shared" si="8"/>
        <v>0</v>
      </c>
      <c r="O91" s="74"/>
      <c r="P91" s="74"/>
      <c r="Q91" s="74"/>
    </row>
    <row r="92" spans="1:17" ht="16.95" hidden="1" customHeight="1" x14ac:dyDescent="0.25">
      <c r="A92" s="20" t="s">
        <v>10</v>
      </c>
      <c r="B92" s="21">
        <f t="shared" si="9"/>
        <v>0</v>
      </c>
      <c r="C92" s="18"/>
      <c r="D92" s="18"/>
      <c r="E92" s="18"/>
      <c r="F92" s="18"/>
      <c r="G92" s="72"/>
      <c r="H92" s="20" t="s">
        <v>10</v>
      </c>
      <c r="I92" s="73"/>
      <c r="J92" s="21">
        <f t="shared" si="7"/>
        <v>0</v>
      </c>
      <c r="K92" s="74"/>
      <c r="L92" s="74"/>
      <c r="M92" s="74"/>
      <c r="N92" s="21">
        <f t="shared" si="8"/>
        <v>0</v>
      </c>
      <c r="O92" s="74"/>
      <c r="P92" s="74"/>
      <c r="Q92" s="74"/>
    </row>
    <row r="93" spans="1:17" ht="16.95" hidden="1" customHeight="1" x14ac:dyDescent="0.25">
      <c r="A93" s="75" t="s">
        <v>19</v>
      </c>
      <c r="B93" s="21">
        <f t="shared" si="9"/>
        <v>0</v>
      </c>
      <c r="C93" s="18"/>
      <c r="D93" s="18"/>
      <c r="E93" s="18"/>
      <c r="F93" s="18"/>
      <c r="G93" s="72"/>
      <c r="H93" s="75" t="s">
        <v>19</v>
      </c>
      <c r="I93" s="73"/>
      <c r="J93" s="21">
        <f t="shared" si="7"/>
        <v>0</v>
      </c>
      <c r="K93" s="74"/>
      <c r="L93" s="74"/>
      <c r="M93" s="74"/>
      <c r="N93" s="21">
        <f t="shared" si="8"/>
        <v>0</v>
      </c>
      <c r="O93" s="74"/>
      <c r="P93" s="74"/>
      <c r="Q93" s="74"/>
    </row>
    <row r="94" spans="1:17" ht="16.95" hidden="1" customHeight="1" x14ac:dyDescent="0.25">
      <c r="A94" s="20" t="s">
        <v>11</v>
      </c>
      <c r="B94" s="21">
        <f t="shared" si="9"/>
        <v>0</v>
      </c>
      <c r="C94" s="18"/>
      <c r="D94" s="18"/>
      <c r="E94" s="18"/>
      <c r="F94" s="18"/>
      <c r="G94" s="27"/>
      <c r="H94" s="20" t="s">
        <v>11</v>
      </c>
      <c r="I94" s="73"/>
      <c r="J94" s="21">
        <f t="shared" si="7"/>
        <v>0</v>
      </c>
      <c r="K94" s="74"/>
      <c r="L94" s="74"/>
      <c r="M94" s="74"/>
      <c r="N94" s="21">
        <f t="shared" si="8"/>
        <v>0</v>
      </c>
      <c r="O94" s="74"/>
      <c r="P94" s="74"/>
      <c r="Q94" s="74"/>
    </row>
    <row r="95" spans="1:17" ht="17.25" hidden="1" customHeight="1" x14ac:dyDescent="0.25">
      <c r="A95" s="75" t="s">
        <v>12</v>
      </c>
      <c r="B95" s="21">
        <f t="shared" si="9"/>
        <v>0</v>
      </c>
      <c r="C95" s="18"/>
      <c r="D95" s="18"/>
      <c r="E95" s="18"/>
      <c r="F95" s="18"/>
      <c r="G95" s="27"/>
      <c r="H95" s="75" t="s">
        <v>12</v>
      </c>
      <c r="I95" s="73"/>
      <c r="J95" s="21">
        <f t="shared" si="7"/>
        <v>0</v>
      </c>
      <c r="K95" s="74"/>
      <c r="L95" s="74"/>
      <c r="M95" s="74"/>
      <c r="N95" s="21">
        <f t="shared" si="8"/>
        <v>0</v>
      </c>
      <c r="O95" s="74"/>
      <c r="P95" s="74"/>
      <c r="Q95" s="74"/>
    </row>
    <row r="96" spans="1:17" ht="19.95" hidden="1" customHeight="1" x14ac:dyDescent="0.25">
      <c r="A96" s="77" t="s">
        <v>13</v>
      </c>
      <c r="B96" s="78">
        <f>SUM(C96:F96)</f>
        <v>0</v>
      </c>
      <c r="C96" s="24"/>
      <c r="D96" s="24"/>
      <c r="E96" s="24"/>
      <c r="F96" s="24"/>
      <c r="G96" s="27"/>
      <c r="H96" s="23" t="s">
        <v>13</v>
      </c>
      <c r="I96" s="79"/>
      <c r="J96" s="25">
        <f t="shared" si="7"/>
        <v>0</v>
      </c>
      <c r="K96" s="80"/>
      <c r="L96" s="80"/>
      <c r="M96" s="80"/>
      <c r="N96" s="25">
        <f t="shared" si="8"/>
        <v>0</v>
      </c>
      <c r="O96" s="80"/>
      <c r="P96" s="80"/>
      <c r="Q96" s="80"/>
    </row>
    <row r="97" spans="1:17" ht="16.95" customHeight="1" x14ac:dyDescent="0.25">
      <c r="A97" s="81" t="s">
        <v>1</v>
      </c>
      <c r="B97" s="82">
        <f>SUM(B85:B96)</f>
        <v>19461</v>
      </c>
      <c r="C97" s="82">
        <f>SUM(C85:C96)</f>
        <v>102</v>
      </c>
      <c r="D97" s="82">
        <f>SUM(D85:D96)</f>
        <v>9869</v>
      </c>
      <c r="E97" s="82">
        <f>SUM(E85:E96)</f>
        <v>7768</v>
      </c>
      <c r="F97" s="82">
        <f>SUM(F85:F96)</f>
        <v>1722</v>
      </c>
      <c r="G97" s="27"/>
      <c r="H97" s="83" t="s">
        <v>1</v>
      </c>
      <c r="I97" s="26">
        <f t="shared" ref="I97:Q97" si="10">SUM(I85:I96)</f>
        <v>397</v>
      </c>
      <c r="J97" s="26">
        <f>SUM(J85:J96)</f>
        <v>889</v>
      </c>
      <c r="K97" s="26">
        <f>SUM(K85:K96)</f>
        <v>600</v>
      </c>
      <c r="L97" s="26">
        <f t="shared" si="10"/>
        <v>276</v>
      </c>
      <c r="M97" s="26">
        <f t="shared" si="10"/>
        <v>13</v>
      </c>
      <c r="N97" s="26">
        <f>SUM(N85:N96)</f>
        <v>4</v>
      </c>
      <c r="O97" s="26">
        <f t="shared" si="10"/>
        <v>2</v>
      </c>
      <c r="P97" s="26">
        <f t="shared" si="10"/>
        <v>2</v>
      </c>
      <c r="Q97" s="26">
        <f t="shared" si="10"/>
        <v>0</v>
      </c>
    </row>
    <row r="98" spans="1:17" ht="16.95" customHeight="1" thickBot="1" x14ac:dyDescent="0.3">
      <c r="A98" s="84" t="s">
        <v>14</v>
      </c>
      <c r="B98" s="85">
        <f>B97/$B97</f>
        <v>1</v>
      </c>
      <c r="C98" s="85">
        <f>C97/$B97</f>
        <v>5.2412517342377059E-3</v>
      </c>
      <c r="D98" s="85">
        <f>D97/$B97</f>
        <v>0.50711679769796003</v>
      </c>
      <c r="E98" s="85">
        <f>E97/$B97</f>
        <v>0.39915728893684804</v>
      </c>
      <c r="F98" s="85">
        <f>F97/$B97</f>
        <v>8.8484661630954212E-2</v>
      </c>
      <c r="G98" s="27"/>
      <c r="H98" s="86" t="s">
        <v>14</v>
      </c>
      <c r="I98" s="29">
        <f>I97/I97</f>
        <v>1</v>
      </c>
      <c r="J98" s="29">
        <f>J97/$J$97</f>
        <v>1</v>
      </c>
      <c r="K98" s="29">
        <f>K97/$J$97</f>
        <v>0.67491563554555678</v>
      </c>
      <c r="L98" s="29">
        <f>L97/$J$97</f>
        <v>0.31046119235095615</v>
      </c>
      <c r="M98" s="29">
        <f>M97/$J$97</f>
        <v>1.4623172103487065E-2</v>
      </c>
      <c r="N98" s="29">
        <f>N97/$N$97</f>
        <v>1</v>
      </c>
      <c r="O98" s="29">
        <f>O97/$N$97</f>
        <v>0.5</v>
      </c>
      <c r="P98" s="29">
        <f>P97/$N$97</f>
        <v>0.5</v>
      </c>
      <c r="Q98" s="29">
        <f>Q97/$N$97</f>
        <v>0</v>
      </c>
    </row>
    <row r="99" spans="1:17" ht="5.25" customHeight="1" x14ac:dyDescent="0.25">
      <c r="C99" s="61"/>
      <c r="D99" s="61"/>
      <c r="E99" s="61"/>
    </row>
    <row r="100" spans="1:17" ht="23.25" customHeight="1" x14ac:dyDescent="0.25">
      <c r="C100" s="61"/>
      <c r="D100" s="61"/>
      <c r="E100" s="61"/>
      <c r="H100" s="189" t="s">
        <v>89</v>
      </c>
      <c r="I100" s="189"/>
      <c r="J100" s="189"/>
      <c r="K100" s="189"/>
      <c r="L100" s="189"/>
      <c r="M100" s="189"/>
      <c r="N100" s="189"/>
      <c r="O100" s="189"/>
      <c r="P100" s="189"/>
      <c r="Q100" s="189"/>
    </row>
    <row r="101" spans="1:17" ht="42" customHeight="1" x14ac:dyDescent="0.25">
      <c r="C101" s="61"/>
      <c r="D101" s="61"/>
      <c r="E101" s="61"/>
    </row>
    <row r="102" spans="1:17" ht="6.6" customHeight="1" x14ac:dyDescent="0.25">
      <c r="C102" s="61"/>
      <c r="D102" s="61"/>
      <c r="E102" s="61"/>
    </row>
    <row r="103" spans="1:17" ht="1.95" customHeight="1" x14ac:dyDescent="0.25">
      <c r="C103" s="61"/>
      <c r="D103" s="61"/>
      <c r="E103" s="61"/>
    </row>
    <row r="104" spans="1:17" ht="15.6" x14ac:dyDescent="0.3">
      <c r="A104" s="190" t="s">
        <v>90</v>
      </c>
      <c r="B104" s="190"/>
      <c r="C104" s="190"/>
      <c r="D104" s="190"/>
      <c r="E104" s="190"/>
      <c r="F104" s="190"/>
      <c r="G104" s="190"/>
      <c r="H104" s="190"/>
      <c r="I104" s="190"/>
      <c r="J104" s="190"/>
      <c r="K104" s="190"/>
      <c r="L104" s="190"/>
      <c r="M104" s="190"/>
      <c r="N104" s="190"/>
      <c r="O104" s="190"/>
      <c r="P104" s="190"/>
    </row>
    <row r="105" spans="1:17" ht="3" customHeight="1" thickBot="1" x14ac:dyDescent="0.35">
      <c r="A105" s="187"/>
      <c r="B105" s="187"/>
      <c r="C105" s="187"/>
      <c r="D105" s="187"/>
      <c r="E105" s="187"/>
      <c r="F105" s="187"/>
      <c r="G105" s="187"/>
      <c r="H105" s="187"/>
      <c r="I105" s="187"/>
      <c r="J105" s="187"/>
      <c r="K105" s="187"/>
      <c r="L105" s="187"/>
      <c r="M105" s="187"/>
      <c r="N105" s="187"/>
      <c r="O105" s="187"/>
      <c r="P105" s="187"/>
      <c r="Q105" s="12"/>
    </row>
    <row r="106" spans="1:17" ht="3.75" customHeight="1" x14ac:dyDescent="0.25"/>
    <row r="107" spans="1:17" ht="3.75" customHeight="1" x14ac:dyDescent="0.25"/>
    <row r="108" spans="1:17" ht="36.75" customHeight="1" x14ac:dyDescent="0.25">
      <c r="A108" s="55" t="s">
        <v>18</v>
      </c>
      <c r="B108" s="170" t="s">
        <v>1</v>
      </c>
      <c r="C108" s="169" t="s">
        <v>75</v>
      </c>
      <c r="D108" s="169" t="s">
        <v>76</v>
      </c>
      <c r="E108" s="169" t="s">
        <v>77</v>
      </c>
      <c r="F108" s="169" t="s">
        <v>78</v>
      </c>
      <c r="G108" s="169" t="s">
        <v>79</v>
      </c>
      <c r="H108" s="169" t="s">
        <v>80</v>
      </c>
      <c r="I108" s="169" t="s">
        <v>81</v>
      </c>
      <c r="J108" s="169" t="s">
        <v>82</v>
      </c>
      <c r="M108" s="87" t="s">
        <v>27</v>
      </c>
      <c r="N108" s="87" t="s">
        <v>28</v>
      </c>
      <c r="O108" s="87" t="s">
        <v>91</v>
      </c>
      <c r="P108" s="87" t="s">
        <v>92</v>
      </c>
    </row>
    <row r="109" spans="1:17" ht="16.95" customHeight="1" x14ac:dyDescent="0.25">
      <c r="A109" s="88" t="s">
        <v>93</v>
      </c>
      <c r="B109" s="89">
        <f>SUM(C109:J109)</f>
        <v>102</v>
      </c>
      <c r="C109" s="18">
        <v>7</v>
      </c>
      <c r="D109" s="18">
        <v>9</v>
      </c>
      <c r="E109" s="18">
        <v>15</v>
      </c>
      <c r="F109" s="18">
        <v>10</v>
      </c>
      <c r="G109" s="18">
        <v>18</v>
      </c>
      <c r="H109" s="18">
        <v>11</v>
      </c>
      <c r="I109" s="18">
        <v>8</v>
      </c>
      <c r="J109" s="18">
        <v>24</v>
      </c>
      <c r="M109" s="87"/>
      <c r="N109" s="87"/>
      <c r="O109" s="87"/>
      <c r="P109" s="87"/>
    </row>
    <row r="110" spans="1:17" ht="16.95" customHeight="1" x14ac:dyDescent="0.25">
      <c r="A110" s="71" t="s">
        <v>32</v>
      </c>
      <c r="B110" s="21">
        <f>SUM(C110:J110)</f>
        <v>9869</v>
      </c>
      <c r="C110" s="18">
        <v>610</v>
      </c>
      <c r="D110" s="18">
        <v>1215</v>
      </c>
      <c r="E110" s="18">
        <v>937</v>
      </c>
      <c r="F110" s="18">
        <v>1083</v>
      </c>
      <c r="G110" s="18">
        <v>2009</v>
      </c>
      <c r="H110" s="18">
        <v>1921</v>
      </c>
      <c r="I110" s="18">
        <v>1256</v>
      </c>
      <c r="J110" s="18">
        <v>838</v>
      </c>
      <c r="L110" s="1" t="s">
        <v>32</v>
      </c>
      <c r="M110" s="90">
        <f>C110+D110</f>
        <v>1825</v>
      </c>
      <c r="N110" s="90">
        <f>E110</f>
        <v>937</v>
      </c>
      <c r="O110" s="90">
        <f>F110+G110+H110+I110</f>
        <v>6269</v>
      </c>
      <c r="P110" s="91">
        <f>J110</f>
        <v>838</v>
      </c>
    </row>
    <row r="111" spans="1:17" ht="16.95" customHeight="1" x14ac:dyDescent="0.25">
      <c r="A111" s="75" t="s">
        <v>33</v>
      </c>
      <c r="B111" s="21">
        <f>SUM(C111:J111)</f>
        <v>7768</v>
      </c>
      <c r="C111" s="18">
        <v>384</v>
      </c>
      <c r="D111" s="18">
        <v>724</v>
      </c>
      <c r="E111" s="18">
        <v>803</v>
      </c>
      <c r="F111" s="18">
        <v>1432</v>
      </c>
      <c r="G111" s="18">
        <v>1968</v>
      </c>
      <c r="H111" s="18">
        <v>1365</v>
      </c>
      <c r="I111" s="18">
        <v>751</v>
      </c>
      <c r="J111" s="18">
        <v>341</v>
      </c>
      <c r="L111" s="1" t="s">
        <v>33</v>
      </c>
      <c r="M111" s="90">
        <f>C111+D111</f>
        <v>1108</v>
      </c>
      <c r="N111" s="90">
        <f>E111</f>
        <v>803</v>
      </c>
      <c r="O111" s="90">
        <f>F111+G111+H111+I111</f>
        <v>5516</v>
      </c>
      <c r="P111" s="91">
        <f>J111</f>
        <v>341</v>
      </c>
    </row>
    <row r="112" spans="1:17" s="94" customFormat="1" ht="16.95" customHeight="1" x14ac:dyDescent="0.25">
      <c r="A112" s="92" t="s">
        <v>34</v>
      </c>
      <c r="B112" s="25">
        <f>SUM(C112:J112)</f>
        <v>1722</v>
      </c>
      <c r="C112" s="93">
        <v>80</v>
      </c>
      <c r="D112" s="93">
        <v>372</v>
      </c>
      <c r="E112" s="93">
        <v>720</v>
      </c>
      <c r="F112" s="93">
        <v>252</v>
      </c>
      <c r="G112" s="93">
        <v>150</v>
      </c>
      <c r="H112" s="93">
        <v>81</v>
      </c>
      <c r="I112" s="93">
        <v>47</v>
      </c>
      <c r="J112" s="93">
        <v>20</v>
      </c>
      <c r="L112" s="94" t="s">
        <v>34</v>
      </c>
      <c r="M112" s="90">
        <f>C112+D112</f>
        <v>452</v>
      </c>
      <c r="N112" s="90">
        <f>E112</f>
        <v>720</v>
      </c>
      <c r="O112" s="90">
        <f>F112+G112+H112+I112</f>
        <v>530</v>
      </c>
      <c r="P112" s="91">
        <f>J112</f>
        <v>20</v>
      </c>
    </row>
    <row r="113" spans="1:23" ht="16.95" customHeight="1" x14ac:dyDescent="0.25">
      <c r="A113" s="168" t="s">
        <v>1</v>
      </c>
      <c r="B113" s="26">
        <f>SUM(B109:B112)</f>
        <v>19461</v>
      </c>
      <c r="C113" s="26">
        <f>SUM(C109:C112)</f>
        <v>1081</v>
      </c>
      <c r="D113" s="26">
        <f>SUM(D109:D112)</f>
        <v>2320</v>
      </c>
      <c r="E113" s="26">
        <f t="shared" ref="E113:J113" si="11">SUM(E109:E112)</f>
        <v>2475</v>
      </c>
      <c r="F113" s="26">
        <f t="shared" si="11"/>
        <v>2777</v>
      </c>
      <c r="G113" s="26">
        <f t="shared" si="11"/>
        <v>4145</v>
      </c>
      <c r="H113" s="26">
        <f t="shared" si="11"/>
        <v>3378</v>
      </c>
      <c r="I113" s="26">
        <f t="shared" si="11"/>
        <v>2062</v>
      </c>
      <c r="J113" s="26">
        <f t="shared" si="11"/>
        <v>1223</v>
      </c>
      <c r="L113" s="1" t="s">
        <v>31</v>
      </c>
      <c r="M113" s="90">
        <f>C109+D109</f>
        <v>16</v>
      </c>
      <c r="N113" s="90">
        <f>E109</f>
        <v>15</v>
      </c>
      <c r="O113" s="90">
        <f>F109+G109+H109+I109</f>
        <v>47</v>
      </c>
      <c r="P113" s="91">
        <f>J109</f>
        <v>24</v>
      </c>
    </row>
    <row r="114" spans="1:23" s="31" customFormat="1" ht="16.95" customHeight="1" thickBot="1" x14ac:dyDescent="0.3">
      <c r="A114" s="28" t="s">
        <v>14</v>
      </c>
      <c r="B114" s="29">
        <f t="shared" ref="B114:J114" si="12">B113/$B113</f>
        <v>1</v>
      </c>
      <c r="C114" s="29">
        <f t="shared" si="12"/>
        <v>5.5546991418734905E-2</v>
      </c>
      <c r="D114" s="29">
        <f>D113/$B113</f>
        <v>0.11921278454344586</v>
      </c>
      <c r="E114" s="29">
        <f t="shared" si="12"/>
        <v>0.12717743178665022</v>
      </c>
      <c r="F114" s="29">
        <f t="shared" si="12"/>
        <v>0.14269564770566776</v>
      </c>
      <c r="G114" s="29">
        <f t="shared" si="12"/>
        <v>0.21299008272956169</v>
      </c>
      <c r="H114" s="29">
        <f t="shared" si="12"/>
        <v>0.17357792508093109</v>
      </c>
      <c r="I114" s="29">
        <f t="shared" si="12"/>
        <v>0.10595550074507991</v>
      </c>
      <c r="J114" s="29">
        <f t="shared" si="12"/>
        <v>6.2843635989928578E-2</v>
      </c>
      <c r="M114" s="43">
        <f>SUM(M110:M112)</f>
        <v>3385</v>
      </c>
      <c r="N114" s="43">
        <f>SUM(N110:N112)</f>
        <v>2460</v>
      </c>
      <c r="O114" s="43">
        <f>SUM(O110:O112)</f>
        <v>12315</v>
      </c>
      <c r="P114" s="43">
        <f>SUM(P110:P112)</f>
        <v>1199</v>
      </c>
    </row>
    <row r="115" spans="1:23" ht="4.5" customHeight="1" x14ac:dyDescent="0.25"/>
    <row r="116" spans="1:23" ht="4.5" customHeight="1" x14ac:dyDescent="0.25"/>
    <row r="117" spans="1:23" ht="39.75" customHeight="1" thickBot="1" x14ac:dyDescent="0.35">
      <c r="A117" s="191" t="s">
        <v>94</v>
      </c>
      <c r="B117" s="191"/>
      <c r="C117" s="191"/>
      <c r="D117" s="191"/>
      <c r="E117" s="191"/>
      <c r="F117" s="12"/>
      <c r="G117" s="12"/>
      <c r="H117" s="12"/>
      <c r="I117" s="12"/>
      <c r="J117" s="12"/>
      <c r="K117" s="191" t="s">
        <v>95</v>
      </c>
      <c r="L117" s="191"/>
      <c r="M117" s="191"/>
      <c r="N117" s="191"/>
      <c r="O117" s="191"/>
      <c r="P117" s="12"/>
      <c r="Q117" s="12"/>
      <c r="R117"/>
      <c r="S117"/>
      <c r="T117"/>
      <c r="U117"/>
      <c r="V117"/>
      <c r="W117"/>
    </row>
    <row r="118" spans="1:23" ht="4.5" customHeight="1" x14ac:dyDescent="0.3">
      <c r="R118"/>
      <c r="S118"/>
      <c r="T118"/>
      <c r="U118"/>
      <c r="V118"/>
      <c r="W118"/>
    </row>
    <row r="119" spans="1:23" ht="4.5" customHeight="1" x14ac:dyDescent="0.3">
      <c r="R119"/>
      <c r="S119"/>
      <c r="T119"/>
      <c r="U119"/>
      <c r="V119"/>
      <c r="W119"/>
    </row>
    <row r="120" spans="1:23" ht="32.4" customHeight="1" x14ac:dyDescent="0.3">
      <c r="A120" s="169" t="s">
        <v>96</v>
      </c>
      <c r="B120" s="169" t="s">
        <v>38</v>
      </c>
      <c r="C120" s="169" t="s">
        <v>15</v>
      </c>
      <c r="D120" s="169" t="s">
        <v>16</v>
      </c>
      <c r="E120" s="95"/>
      <c r="K120" s="169" t="s">
        <v>96</v>
      </c>
      <c r="L120" s="169" t="s">
        <v>38</v>
      </c>
      <c r="M120" s="169" t="s">
        <v>15</v>
      </c>
      <c r="N120" s="169" t="s">
        <v>16</v>
      </c>
      <c r="R120"/>
      <c r="S120"/>
      <c r="T120"/>
      <c r="U120"/>
      <c r="V120"/>
      <c r="W120"/>
    </row>
    <row r="121" spans="1:23" ht="26.4" customHeight="1" x14ac:dyDescent="0.3">
      <c r="A121" s="96" t="s">
        <v>97</v>
      </c>
      <c r="B121" s="18">
        <f>SUM(C121:D121)</f>
        <v>18891</v>
      </c>
      <c r="C121" s="18">
        <v>2620</v>
      </c>
      <c r="D121" s="18">
        <v>16271</v>
      </c>
      <c r="E121" s="95"/>
      <c r="K121" s="96" t="s">
        <v>97</v>
      </c>
      <c r="L121" s="18">
        <f>SUM(M121:N121)</f>
        <v>18891</v>
      </c>
      <c r="M121" s="18">
        <v>16026</v>
      </c>
      <c r="N121" s="18">
        <v>2865</v>
      </c>
      <c r="R121"/>
      <c r="S121"/>
      <c r="T121"/>
      <c r="U121"/>
      <c r="V121"/>
      <c r="W121"/>
    </row>
    <row r="122" spans="1:23" ht="26.4" customHeight="1" x14ac:dyDescent="0.3">
      <c r="A122" s="96" t="s">
        <v>98</v>
      </c>
      <c r="B122" s="18">
        <f>SUM(C122:D122)</f>
        <v>539</v>
      </c>
      <c r="C122" s="18">
        <v>25</v>
      </c>
      <c r="D122" s="18">
        <v>514</v>
      </c>
      <c r="E122" s="97"/>
      <c r="K122" s="96" t="s">
        <v>98</v>
      </c>
      <c r="L122" s="18">
        <f>SUM(M122:N122)</f>
        <v>539</v>
      </c>
      <c r="M122" s="18">
        <v>493</v>
      </c>
      <c r="N122" s="18">
        <v>46</v>
      </c>
      <c r="R122"/>
      <c r="S122"/>
      <c r="T122"/>
      <c r="U122"/>
      <c r="V122"/>
      <c r="W122"/>
    </row>
    <row r="123" spans="1:23" ht="29.25" customHeight="1" x14ac:dyDescent="0.3">
      <c r="A123" s="96" t="s">
        <v>99</v>
      </c>
      <c r="B123" s="18">
        <f>SUM(C123:D123)</f>
        <v>13</v>
      </c>
      <c r="C123" s="18">
        <v>0</v>
      </c>
      <c r="D123" s="18">
        <v>13</v>
      </c>
      <c r="E123" s="97"/>
      <c r="K123" s="96" t="s">
        <v>99</v>
      </c>
      <c r="L123" s="18">
        <f>SUM(M123:N123)</f>
        <v>13</v>
      </c>
      <c r="M123" s="18">
        <v>12</v>
      </c>
      <c r="N123" s="18">
        <v>1</v>
      </c>
      <c r="R123"/>
      <c r="S123"/>
      <c r="T123"/>
      <c r="U123"/>
      <c r="V123"/>
      <c r="W123"/>
    </row>
    <row r="124" spans="1:23" s="94" customFormat="1" ht="29.25" customHeight="1" x14ac:dyDescent="0.3">
      <c r="A124" s="98" t="s">
        <v>100</v>
      </c>
      <c r="B124" s="93">
        <f>SUM(C124:D124)</f>
        <v>18</v>
      </c>
      <c r="C124" s="93">
        <v>1</v>
      </c>
      <c r="D124" s="93">
        <v>17</v>
      </c>
      <c r="E124" s="97"/>
      <c r="K124" s="99" t="s">
        <v>100</v>
      </c>
      <c r="L124" s="93">
        <f>SUM(M124:N124)</f>
        <v>18</v>
      </c>
      <c r="M124" s="93">
        <v>18</v>
      </c>
      <c r="N124" s="93">
        <v>0</v>
      </c>
      <c r="R124"/>
      <c r="S124"/>
      <c r="T124"/>
      <c r="U124"/>
      <c r="V124"/>
      <c r="W124"/>
    </row>
    <row r="125" spans="1:23" ht="25.5" customHeight="1" x14ac:dyDescent="0.3">
      <c r="A125" s="83" t="s">
        <v>1</v>
      </c>
      <c r="B125" s="26">
        <f>SUM(B121:B124)</f>
        <v>19461</v>
      </c>
      <c r="C125" s="26">
        <f>SUM(C121:C124)</f>
        <v>2646</v>
      </c>
      <c r="D125" s="26">
        <f>SUM(D121:D124)</f>
        <v>16815</v>
      </c>
      <c r="E125" s="100"/>
      <c r="K125" s="83" t="s">
        <v>1</v>
      </c>
      <c r="L125" s="26">
        <f>SUM(L121:L124)</f>
        <v>19461</v>
      </c>
      <c r="M125" s="26">
        <f>SUM(M121:M124)</f>
        <v>16549</v>
      </c>
      <c r="N125" s="26">
        <f>SUM(N121:N124)</f>
        <v>2912</v>
      </c>
      <c r="R125"/>
      <c r="S125"/>
      <c r="T125"/>
      <c r="U125"/>
      <c r="V125"/>
      <c r="W125"/>
    </row>
    <row r="126" spans="1:23" s="31" customFormat="1" ht="25.5" customHeight="1" x14ac:dyDescent="0.3">
      <c r="A126" s="101" t="s">
        <v>14</v>
      </c>
      <c r="B126" s="102">
        <f>SUM(C126:D126)</f>
        <v>1</v>
      </c>
      <c r="C126" s="102">
        <f>+C125/$B$125</f>
        <v>0.13596423616463696</v>
      </c>
      <c r="D126" s="102">
        <f>+D125/$B$125</f>
        <v>0.86403576383536307</v>
      </c>
      <c r="E126" s="103"/>
      <c r="K126" s="101" t="s">
        <v>14</v>
      </c>
      <c r="L126" s="102">
        <f>SUM(M126:N126)</f>
        <v>1</v>
      </c>
      <c r="M126" s="102">
        <f>+M125/$L$125</f>
        <v>0.85036740146960588</v>
      </c>
      <c r="N126" s="102">
        <f>+N125/$L$125</f>
        <v>0.14963259853039412</v>
      </c>
      <c r="R126"/>
      <c r="S126"/>
      <c r="T126"/>
      <c r="U126"/>
      <c r="V126"/>
      <c r="W126"/>
    </row>
    <row r="127" spans="1:23" ht="15" customHeight="1" x14ac:dyDescent="0.25">
      <c r="A127" s="104"/>
    </row>
    <row r="128" spans="1:23" ht="15" customHeight="1" thickBot="1" x14ac:dyDescent="0.35">
      <c r="A128" s="192" t="s">
        <v>101</v>
      </c>
      <c r="B128" s="192"/>
      <c r="C128" s="192"/>
      <c r="D128" s="192"/>
      <c r="E128" s="192"/>
      <c r="F128" s="192"/>
      <c r="G128" s="192"/>
      <c r="H128" s="192"/>
      <c r="I128" s="192"/>
      <c r="J128" s="192"/>
      <c r="K128" s="192"/>
      <c r="L128" s="192"/>
      <c r="M128" s="192"/>
      <c r="N128" s="192"/>
      <c r="O128" s="192"/>
      <c r="P128" s="192"/>
      <c r="Q128" s="12"/>
    </row>
    <row r="129" spans="1:17" ht="7.2" customHeight="1" x14ac:dyDescent="0.25"/>
    <row r="130" spans="1:17" ht="7.2" customHeight="1" x14ac:dyDescent="0.25"/>
    <row r="131" spans="1:17" ht="46.2" customHeight="1" x14ac:dyDescent="0.25">
      <c r="A131" s="169" t="s">
        <v>18</v>
      </c>
      <c r="B131" s="170" t="s">
        <v>1</v>
      </c>
      <c r="C131" s="169" t="s">
        <v>102</v>
      </c>
      <c r="D131" s="169" t="s">
        <v>103</v>
      </c>
      <c r="E131" s="105" t="s">
        <v>104</v>
      </c>
      <c r="F131" s="105" t="s">
        <v>105</v>
      </c>
      <c r="G131" s="169" t="s">
        <v>106</v>
      </c>
      <c r="H131" s="169" t="s">
        <v>107</v>
      </c>
      <c r="I131" s="169" t="s">
        <v>108</v>
      </c>
      <c r="J131" s="169" t="s">
        <v>109</v>
      </c>
      <c r="Q131" s="106"/>
    </row>
    <row r="132" spans="1:17" ht="25.5" customHeight="1" x14ac:dyDescent="0.25">
      <c r="A132" s="88" t="s">
        <v>85</v>
      </c>
      <c r="B132" s="17">
        <f>SUM(C132:J132)</f>
        <v>102</v>
      </c>
      <c r="C132" s="18">
        <v>21</v>
      </c>
      <c r="D132" s="18">
        <v>2</v>
      </c>
      <c r="E132" s="18">
        <v>5</v>
      </c>
      <c r="F132" s="18">
        <v>0</v>
      </c>
      <c r="G132" s="18">
        <v>0</v>
      </c>
      <c r="H132" s="18">
        <v>73</v>
      </c>
      <c r="I132" s="18">
        <v>0</v>
      </c>
      <c r="J132" s="18">
        <v>1</v>
      </c>
      <c r="Q132" s="106"/>
    </row>
    <row r="133" spans="1:17" ht="25.5" customHeight="1" x14ac:dyDescent="0.25">
      <c r="A133" s="71" t="s">
        <v>32</v>
      </c>
      <c r="B133" s="17">
        <f>SUM(C133:J133)</f>
        <v>9869</v>
      </c>
      <c r="C133" s="18">
        <v>1010</v>
      </c>
      <c r="D133" s="18">
        <v>152</v>
      </c>
      <c r="E133" s="18">
        <v>92</v>
      </c>
      <c r="F133" s="18">
        <v>13</v>
      </c>
      <c r="G133" s="18">
        <v>211</v>
      </c>
      <c r="H133" s="18">
        <v>7843</v>
      </c>
      <c r="I133" s="18">
        <v>7</v>
      </c>
      <c r="J133" s="18">
        <v>541</v>
      </c>
      <c r="Q133" s="106"/>
    </row>
    <row r="134" spans="1:17" ht="25.5" customHeight="1" x14ac:dyDescent="0.25">
      <c r="A134" s="75" t="s">
        <v>33</v>
      </c>
      <c r="B134" s="17">
        <f>SUM(C134:J134)</f>
        <v>7768</v>
      </c>
      <c r="C134" s="18">
        <v>876</v>
      </c>
      <c r="D134" s="18">
        <v>148</v>
      </c>
      <c r="E134" s="18">
        <v>79</v>
      </c>
      <c r="F134" s="18">
        <v>11</v>
      </c>
      <c r="G134" s="18">
        <v>157</v>
      </c>
      <c r="H134" s="18">
        <v>6115</v>
      </c>
      <c r="I134" s="18">
        <v>5</v>
      </c>
      <c r="J134" s="18">
        <v>377</v>
      </c>
      <c r="Q134" s="106"/>
    </row>
    <row r="135" spans="1:17" ht="25.5" customHeight="1" x14ac:dyDescent="0.25">
      <c r="A135" s="92" t="s">
        <v>34</v>
      </c>
      <c r="B135" s="107">
        <f>SUM(C135:J135)</f>
        <v>1722</v>
      </c>
      <c r="C135" s="93">
        <v>153</v>
      </c>
      <c r="D135" s="93">
        <v>14</v>
      </c>
      <c r="E135" s="93">
        <v>36</v>
      </c>
      <c r="F135" s="93">
        <v>2</v>
      </c>
      <c r="G135" s="93">
        <v>30</v>
      </c>
      <c r="H135" s="93">
        <v>1411</v>
      </c>
      <c r="I135" s="93">
        <v>10</v>
      </c>
      <c r="J135" s="93">
        <v>66</v>
      </c>
      <c r="Q135" s="106"/>
    </row>
    <row r="136" spans="1:17" ht="25.5" customHeight="1" x14ac:dyDescent="0.25">
      <c r="A136" s="108" t="s">
        <v>1</v>
      </c>
      <c r="B136" s="109">
        <f t="shared" ref="B136:J136" si="13">SUM(B132:B135)</f>
        <v>19461</v>
      </c>
      <c r="C136" s="109">
        <f t="shared" si="13"/>
        <v>2060</v>
      </c>
      <c r="D136" s="109">
        <f t="shared" si="13"/>
        <v>316</v>
      </c>
      <c r="E136" s="109">
        <f t="shared" si="13"/>
        <v>212</v>
      </c>
      <c r="F136" s="109">
        <f t="shared" si="13"/>
        <v>26</v>
      </c>
      <c r="G136" s="109">
        <f t="shared" si="13"/>
        <v>398</v>
      </c>
      <c r="H136" s="109">
        <f t="shared" si="13"/>
        <v>15442</v>
      </c>
      <c r="I136" s="109">
        <f t="shared" si="13"/>
        <v>22</v>
      </c>
      <c r="J136" s="109">
        <f t="shared" si="13"/>
        <v>985</v>
      </c>
      <c r="Q136" s="106"/>
    </row>
    <row r="137" spans="1:17" ht="25.5" customHeight="1" thickBot="1" x14ac:dyDescent="0.3">
      <c r="A137" s="28" t="s">
        <v>14</v>
      </c>
      <c r="B137" s="29">
        <f>B136/$B136</f>
        <v>1</v>
      </c>
      <c r="C137" s="29">
        <f t="shared" ref="C137:J137" si="14">C136/$B$136</f>
        <v>0.10585273110323211</v>
      </c>
      <c r="D137" s="29">
        <f t="shared" si="14"/>
        <v>1.6237603411952111E-2</v>
      </c>
      <c r="E137" s="29">
        <f t="shared" si="14"/>
        <v>1.0893582035866605E-2</v>
      </c>
      <c r="F137" s="29">
        <f t="shared" si="14"/>
        <v>1.3360053440213762E-3</v>
      </c>
      <c r="G137" s="29">
        <f t="shared" si="14"/>
        <v>2.0451158727711832E-2</v>
      </c>
      <c r="H137" s="29">
        <f t="shared" si="14"/>
        <v>0.79348440470684956</v>
      </c>
      <c r="I137" s="29">
        <f t="shared" si="14"/>
        <v>1.1304660603257799E-3</v>
      </c>
      <c r="J137" s="29">
        <f t="shared" si="14"/>
        <v>5.0614048610040596E-2</v>
      </c>
      <c r="Q137" s="106"/>
    </row>
    <row r="138" spans="1:17" x14ac:dyDescent="0.25">
      <c r="A138" s="104"/>
    </row>
    <row r="140" spans="1:17" ht="16.2" thickBot="1" x14ac:dyDescent="0.35">
      <c r="A140" s="187" t="s">
        <v>110</v>
      </c>
      <c r="B140" s="187"/>
      <c r="C140" s="187"/>
      <c r="D140" s="187"/>
      <c r="E140" s="187"/>
      <c r="F140" s="187"/>
      <c r="G140" s="187"/>
      <c r="H140" s="187"/>
      <c r="I140" s="187"/>
      <c r="J140" s="187"/>
      <c r="K140" s="187"/>
      <c r="L140" s="187"/>
      <c r="M140" s="187"/>
      <c r="N140" s="187"/>
      <c r="O140" s="187"/>
      <c r="P140" s="187"/>
      <c r="Q140" s="12"/>
    </row>
    <row r="142" spans="1:17" ht="22.5" customHeight="1" x14ac:dyDescent="0.25">
      <c r="A142" s="169" t="s">
        <v>0</v>
      </c>
      <c r="B142" s="169">
        <v>2017</v>
      </c>
      <c r="C142" s="169">
        <v>2018</v>
      </c>
      <c r="D142" s="110" t="s">
        <v>17</v>
      </c>
      <c r="G142" s="54"/>
      <c r="H142" s="37"/>
      <c r="I142" s="37"/>
      <c r="J142" s="37"/>
      <c r="K142" s="111"/>
    </row>
    <row r="143" spans="1:17" ht="15" customHeight="1" x14ac:dyDescent="0.25">
      <c r="A143" s="16" t="s">
        <v>3</v>
      </c>
      <c r="B143" s="18">
        <v>6663</v>
      </c>
      <c r="C143" s="18">
        <v>9907</v>
      </c>
      <c r="D143" s="112">
        <f>C143/B143-1</f>
        <v>0.48686777727750252</v>
      </c>
      <c r="G143" s="54"/>
      <c r="H143" s="54" t="s">
        <v>40</v>
      </c>
      <c r="I143" s="113">
        <f>D143</f>
        <v>0.48686777727750252</v>
      </c>
      <c r="J143" s="37"/>
      <c r="K143" s="111"/>
    </row>
    <row r="144" spans="1:17" ht="15" customHeight="1" x14ac:dyDescent="0.25">
      <c r="A144" s="20" t="s">
        <v>4</v>
      </c>
      <c r="B144" s="22">
        <v>6316</v>
      </c>
      <c r="C144" s="22">
        <v>9554</v>
      </c>
      <c r="D144" s="112">
        <f t="shared" ref="D144:D155" si="15">C144/B144-1</f>
        <v>0.51266624445851794</v>
      </c>
      <c r="G144" s="54"/>
      <c r="H144" s="54" t="s">
        <v>41</v>
      </c>
      <c r="I144" s="113"/>
      <c r="J144" s="37"/>
      <c r="K144" s="111"/>
    </row>
    <row r="145" spans="1:32" ht="15" hidden="1" customHeight="1" x14ac:dyDescent="0.25">
      <c r="A145" s="20" t="s">
        <v>5</v>
      </c>
      <c r="B145" s="22"/>
      <c r="C145" s="22"/>
      <c r="D145" s="112" t="e">
        <f t="shared" si="15"/>
        <v>#DIV/0!</v>
      </c>
      <c r="G145" s="54"/>
      <c r="H145" s="54" t="s">
        <v>42</v>
      </c>
      <c r="I145" s="113"/>
      <c r="J145" s="37"/>
      <c r="K145" s="111"/>
    </row>
    <row r="146" spans="1:32" ht="15" hidden="1" customHeight="1" x14ac:dyDescent="0.25">
      <c r="A146" s="20" t="s">
        <v>6</v>
      </c>
      <c r="B146" s="22"/>
      <c r="C146" s="22"/>
      <c r="D146" s="112" t="e">
        <f t="shared" si="15"/>
        <v>#DIV/0!</v>
      </c>
      <c r="G146" s="54"/>
      <c r="H146" s="54" t="s">
        <v>43</v>
      </c>
      <c r="I146" s="113"/>
      <c r="J146" s="37"/>
      <c r="K146" s="111"/>
      <c r="L146" s="111"/>
      <c r="M146" s="111"/>
    </row>
    <row r="147" spans="1:32" ht="15" hidden="1" customHeight="1" x14ac:dyDescent="0.25">
      <c r="A147" s="20" t="s">
        <v>7</v>
      </c>
      <c r="B147" s="22"/>
      <c r="C147" s="22"/>
      <c r="D147" s="112" t="e">
        <f t="shared" si="15"/>
        <v>#DIV/0!</v>
      </c>
      <c r="G147" s="54"/>
      <c r="H147" s="54" t="s">
        <v>44</v>
      </c>
      <c r="I147" s="113"/>
      <c r="J147" s="37"/>
      <c r="K147" s="111"/>
      <c r="L147" s="111"/>
      <c r="M147" s="111"/>
    </row>
    <row r="148" spans="1:32" ht="15" hidden="1" customHeight="1" x14ac:dyDescent="0.25">
      <c r="A148" s="20" t="s">
        <v>8</v>
      </c>
      <c r="B148" s="22"/>
      <c r="C148" s="22"/>
      <c r="D148" s="112" t="e">
        <f t="shared" si="15"/>
        <v>#DIV/0!</v>
      </c>
      <c r="G148" s="54"/>
      <c r="H148" s="54" t="s">
        <v>45</v>
      </c>
      <c r="I148" s="113"/>
      <c r="J148" s="37"/>
      <c r="K148" s="111"/>
      <c r="L148" s="111"/>
      <c r="M148" s="111"/>
    </row>
    <row r="149" spans="1:32" ht="13.8" hidden="1" x14ac:dyDescent="0.25">
      <c r="A149" s="20" t="s">
        <v>9</v>
      </c>
      <c r="B149" s="22"/>
      <c r="C149" s="22"/>
      <c r="D149" s="112" t="e">
        <f t="shared" si="15"/>
        <v>#DIV/0!</v>
      </c>
      <c r="G149" s="54"/>
      <c r="H149" s="54" t="s">
        <v>46</v>
      </c>
      <c r="I149" s="113"/>
      <c r="J149" s="37"/>
      <c r="K149" s="111"/>
      <c r="L149" s="111"/>
      <c r="M149" s="111"/>
    </row>
    <row r="150" spans="1:32" ht="13.8" hidden="1" x14ac:dyDescent="0.25">
      <c r="A150" s="20" t="s">
        <v>10</v>
      </c>
      <c r="B150" s="22"/>
      <c r="C150" s="22"/>
      <c r="D150" s="112" t="e">
        <f t="shared" si="15"/>
        <v>#DIV/0!</v>
      </c>
      <c r="G150" s="54"/>
      <c r="H150" s="54" t="s">
        <v>47</v>
      </c>
      <c r="I150" s="113"/>
      <c r="J150" s="37"/>
      <c r="K150" s="111"/>
      <c r="L150" s="111"/>
      <c r="M150" s="111"/>
    </row>
    <row r="151" spans="1:32" ht="13.8" hidden="1" x14ac:dyDescent="0.25">
      <c r="A151" s="20" t="s">
        <v>19</v>
      </c>
      <c r="B151" s="22"/>
      <c r="C151" s="22"/>
      <c r="D151" s="112" t="e">
        <f t="shared" si="15"/>
        <v>#DIV/0!</v>
      </c>
      <c r="G151" s="54"/>
      <c r="H151" s="54" t="s">
        <v>111</v>
      </c>
      <c r="I151" s="113"/>
      <c r="J151" s="37"/>
      <c r="K151" s="111"/>
      <c r="L151" s="111"/>
      <c r="M151" s="111"/>
    </row>
    <row r="152" spans="1:32" ht="13.8" hidden="1" x14ac:dyDescent="0.25">
      <c r="A152" s="20" t="s">
        <v>11</v>
      </c>
      <c r="B152" s="22"/>
      <c r="C152" s="22"/>
      <c r="D152" s="112" t="e">
        <f t="shared" si="15"/>
        <v>#DIV/0!</v>
      </c>
      <c r="G152" s="54"/>
      <c r="H152" s="54" t="s">
        <v>48</v>
      </c>
      <c r="I152" s="113"/>
      <c r="J152" s="37"/>
      <c r="K152" s="111"/>
      <c r="L152" s="111"/>
      <c r="M152" s="111"/>
    </row>
    <row r="153" spans="1:32" ht="13.8" hidden="1" x14ac:dyDescent="0.25">
      <c r="A153" s="20" t="s">
        <v>12</v>
      </c>
      <c r="B153" s="22"/>
      <c r="C153" s="22"/>
      <c r="D153" s="112" t="e">
        <f t="shared" si="15"/>
        <v>#DIV/0!</v>
      </c>
      <c r="G153" s="54"/>
      <c r="H153" s="54" t="s">
        <v>49</v>
      </c>
      <c r="I153" s="113"/>
      <c r="J153" s="37"/>
      <c r="K153" s="111"/>
    </row>
    <row r="154" spans="1:32" ht="13.8" hidden="1" x14ac:dyDescent="0.25">
      <c r="A154" s="23" t="s">
        <v>13</v>
      </c>
      <c r="B154" s="24"/>
      <c r="C154" s="24"/>
      <c r="D154" s="114" t="e">
        <f t="shared" si="15"/>
        <v>#DIV/0!</v>
      </c>
      <c r="G154" s="54"/>
      <c r="H154" s="54" t="s">
        <v>50</v>
      </c>
      <c r="I154" s="113"/>
      <c r="J154" s="37"/>
      <c r="K154" s="111"/>
    </row>
    <row r="155" spans="1:32" ht="20.25" customHeight="1" x14ac:dyDescent="0.25">
      <c r="A155" s="168" t="s">
        <v>1</v>
      </c>
      <c r="B155" s="26">
        <f>SUM(B143:B154)</f>
        <v>12979</v>
      </c>
      <c r="C155" s="26">
        <f>SUM(C143:C154)</f>
        <v>19461</v>
      </c>
      <c r="D155" s="115">
        <f t="shared" si="15"/>
        <v>0.49942214346251634</v>
      </c>
      <c r="G155" s="54"/>
      <c r="H155" s="116" t="s">
        <v>112</v>
      </c>
      <c r="I155" s="113">
        <f>D155</f>
        <v>0.49942214346251634</v>
      </c>
      <c r="J155" s="37"/>
      <c r="K155" s="111"/>
    </row>
    <row r="156" spans="1:32" x14ac:dyDescent="0.25">
      <c r="G156" s="54"/>
      <c r="H156" s="54"/>
      <c r="I156" s="54"/>
      <c r="J156" s="37"/>
    </row>
    <row r="158" spans="1:32" ht="16.2" thickBot="1" x14ac:dyDescent="0.35">
      <c r="A158" s="187" t="s">
        <v>113</v>
      </c>
      <c r="B158" s="187"/>
      <c r="C158" s="187"/>
      <c r="D158" s="187"/>
      <c r="E158" s="187"/>
      <c r="F158" s="187"/>
      <c r="G158" s="187"/>
      <c r="H158" s="187"/>
      <c r="I158" s="187"/>
      <c r="J158" s="187"/>
      <c r="K158" s="187"/>
      <c r="L158" s="187"/>
      <c r="M158" s="187"/>
      <c r="N158" s="187"/>
      <c r="O158" s="187"/>
      <c r="P158" s="187"/>
      <c r="Q158" s="171"/>
    </row>
    <row r="159" spans="1:32" ht="14.4" x14ac:dyDescent="0.3">
      <c r="R159"/>
      <c r="S159"/>
      <c r="T159"/>
      <c r="U159"/>
      <c r="V159"/>
      <c r="W159"/>
      <c r="X159"/>
      <c r="Y159"/>
      <c r="Z159"/>
      <c r="AA159"/>
      <c r="AB159"/>
      <c r="AC159"/>
      <c r="AD159"/>
      <c r="AE159"/>
      <c r="AF159" s="117"/>
    </row>
    <row r="160" spans="1:32" ht="71.25" customHeight="1" thickBot="1" x14ac:dyDescent="0.35">
      <c r="A160" s="179" t="s">
        <v>114</v>
      </c>
      <c r="B160" s="179" t="s">
        <v>39</v>
      </c>
      <c r="C160" s="179" t="s">
        <v>115</v>
      </c>
      <c r="D160" s="179"/>
      <c r="E160" s="188"/>
      <c r="F160" s="179" t="s">
        <v>116</v>
      </c>
      <c r="G160" s="188"/>
      <c r="H160" s="179" t="s">
        <v>117</v>
      </c>
      <c r="I160" s="188"/>
      <c r="J160" s="179" t="s">
        <v>118</v>
      </c>
      <c r="K160" s="179"/>
      <c r="L160" s="179"/>
      <c r="M160" s="179"/>
      <c r="N160" s="179"/>
      <c r="O160" s="118"/>
      <c r="P160" s="118"/>
      <c r="Q160" s="47"/>
      <c r="R160"/>
      <c r="S160"/>
      <c r="T160"/>
      <c r="U160"/>
      <c r="V160"/>
      <c r="W160"/>
      <c r="X160"/>
      <c r="Y160"/>
      <c r="Z160"/>
      <c r="AA160"/>
      <c r="AB160"/>
      <c r="AC160"/>
      <c r="AD160"/>
      <c r="AE160"/>
      <c r="AF160" s="117"/>
    </row>
    <row r="161" spans="1:32" ht="44.25" customHeight="1" thickTop="1" x14ac:dyDescent="0.3">
      <c r="A161" s="179"/>
      <c r="B161" s="179"/>
      <c r="C161" s="119" t="s">
        <v>21</v>
      </c>
      <c r="D161" s="119" t="s">
        <v>22</v>
      </c>
      <c r="E161" s="120" t="s">
        <v>119</v>
      </c>
      <c r="F161" s="119" t="s">
        <v>71</v>
      </c>
      <c r="G161" s="120" t="s">
        <v>70</v>
      </c>
      <c r="H161" s="119" t="s">
        <v>71</v>
      </c>
      <c r="I161" s="120" t="s">
        <v>70</v>
      </c>
      <c r="J161" s="119" t="s">
        <v>120</v>
      </c>
      <c r="K161" s="119" t="s">
        <v>121</v>
      </c>
      <c r="L161" s="119" t="s">
        <v>122</v>
      </c>
      <c r="M161" s="121" t="s">
        <v>123</v>
      </c>
      <c r="N161" s="121" t="s">
        <v>124</v>
      </c>
      <c r="O161" s="47"/>
      <c r="P161" s="122"/>
      <c r="Q161" s="47"/>
      <c r="R161"/>
      <c r="S161"/>
      <c r="T161"/>
      <c r="U161"/>
      <c r="V161"/>
      <c r="W161"/>
      <c r="X161"/>
      <c r="Y161"/>
      <c r="Z161"/>
      <c r="AA161"/>
      <c r="AB161"/>
      <c r="AC161"/>
      <c r="AD161"/>
      <c r="AE161"/>
      <c r="AF161" s="117"/>
    </row>
    <row r="162" spans="1:32" ht="13.95" customHeight="1" x14ac:dyDescent="0.3">
      <c r="A162" s="123" t="s">
        <v>125</v>
      </c>
      <c r="B162" s="124">
        <f>C162+D162+E162</f>
        <v>228</v>
      </c>
      <c r="C162" s="18">
        <v>39</v>
      </c>
      <c r="D162" s="18">
        <v>131</v>
      </c>
      <c r="E162" s="125">
        <v>58</v>
      </c>
      <c r="F162" s="174">
        <v>86</v>
      </c>
      <c r="G162" s="175">
        <v>142</v>
      </c>
      <c r="H162" s="174">
        <v>21</v>
      </c>
      <c r="I162" s="175">
        <v>207</v>
      </c>
      <c r="J162" s="18">
        <v>193</v>
      </c>
      <c r="K162" s="18">
        <v>87</v>
      </c>
      <c r="L162" s="18">
        <v>50</v>
      </c>
      <c r="M162" s="18">
        <v>5</v>
      </c>
      <c r="N162" s="18">
        <v>0</v>
      </c>
      <c r="O162" s="126"/>
      <c r="P162" s="126"/>
      <c r="Q162" s="47"/>
      <c r="R162"/>
      <c r="S162"/>
      <c r="T162"/>
      <c r="U162"/>
      <c r="V162"/>
      <c r="W162"/>
      <c r="X162"/>
      <c r="Y162"/>
      <c r="Z162"/>
      <c r="AA162"/>
      <c r="AB162"/>
      <c r="AC162"/>
      <c r="AD162"/>
      <c r="AE162"/>
      <c r="AF162" s="117"/>
    </row>
    <row r="163" spans="1:32" ht="13.95" customHeight="1" x14ac:dyDescent="0.3">
      <c r="A163" s="123" t="s">
        <v>126</v>
      </c>
      <c r="B163" s="124">
        <f t="shared" ref="B163:B186" si="16">C163+D163+E163</f>
        <v>657</v>
      </c>
      <c r="C163" s="18">
        <v>224</v>
      </c>
      <c r="D163" s="18">
        <v>339</v>
      </c>
      <c r="E163" s="125">
        <v>94</v>
      </c>
      <c r="F163" s="174">
        <v>155</v>
      </c>
      <c r="G163" s="175">
        <v>502</v>
      </c>
      <c r="H163" s="174">
        <v>51</v>
      </c>
      <c r="I163" s="175">
        <v>606</v>
      </c>
      <c r="J163" s="18">
        <v>499</v>
      </c>
      <c r="K163" s="18">
        <v>299</v>
      </c>
      <c r="L163" s="18">
        <v>68</v>
      </c>
      <c r="M163" s="18">
        <v>2</v>
      </c>
      <c r="N163" s="18">
        <v>0</v>
      </c>
      <c r="O163" s="126"/>
      <c r="P163" s="126"/>
      <c r="Q163" s="47"/>
      <c r="R163"/>
      <c r="S163"/>
      <c r="T163"/>
      <c r="U163"/>
      <c r="V163"/>
      <c r="W163"/>
      <c r="X163"/>
      <c r="Y163"/>
      <c r="Z163"/>
      <c r="AA163"/>
      <c r="AB163"/>
      <c r="AC163"/>
      <c r="AD163"/>
      <c r="AE163"/>
      <c r="AF163" s="117"/>
    </row>
    <row r="164" spans="1:32" ht="13.95" customHeight="1" x14ac:dyDescent="0.3">
      <c r="A164" s="123" t="s">
        <v>127</v>
      </c>
      <c r="B164" s="124">
        <f t="shared" si="16"/>
        <v>301</v>
      </c>
      <c r="C164" s="18">
        <v>111</v>
      </c>
      <c r="D164" s="18">
        <v>143</v>
      </c>
      <c r="E164" s="125">
        <v>47</v>
      </c>
      <c r="F164" s="174">
        <v>183</v>
      </c>
      <c r="G164" s="175">
        <v>118</v>
      </c>
      <c r="H164" s="174">
        <v>6</v>
      </c>
      <c r="I164" s="175">
        <v>295</v>
      </c>
      <c r="J164" s="18">
        <v>253</v>
      </c>
      <c r="K164" s="18">
        <v>142</v>
      </c>
      <c r="L164" s="18">
        <v>121</v>
      </c>
      <c r="M164" s="18">
        <v>21</v>
      </c>
      <c r="N164" s="18">
        <v>0</v>
      </c>
      <c r="O164" s="126"/>
      <c r="P164" s="126"/>
      <c r="Q164" s="47"/>
      <c r="R164"/>
      <c r="S164"/>
      <c r="T164"/>
      <c r="U164"/>
      <c r="V164"/>
      <c r="W164"/>
      <c r="X164"/>
      <c r="Y164"/>
      <c r="Z164"/>
      <c r="AA164"/>
      <c r="AB164"/>
      <c r="AC164"/>
      <c r="AD164"/>
      <c r="AE164"/>
      <c r="AF164" s="117"/>
    </row>
    <row r="165" spans="1:32" ht="13.95" customHeight="1" x14ac:dyDescent="0.3">
      <c r="A165" s="123" t="s">
        <v>37</v>
      </c>
      <c r="B165" s="124">
        <f t="shared" si="16"/>
        <v>1988</v>
      </c>
      <c r="C165" s="18">
        <v>1034</v>
      </c>
      <c r="D165" s="18">
        <v>819</v>
      </c>
      <c r="E165" s="125">
        <v>135</v>
      </c>
      <c r="F165" s="174">
        <v>352</v>
      </c>
      <c r="G165" s="175">
        <v>1636</v>
      </c>
      <c r="H165" s="174">
        <v>60</v>
      </c>
      <c r="I165" s="175">
        <v>1928</v>
      </c>
      <c r="J165" s="18">
        <v>1461</v>
      </c>
      <c r="K165" s="18">
        <v>726</v>
      </c>
      <c r="L165" s="18">
        <v>236</v>
      </c>
      <c r="M165" s="18">
        <v>27</v>
      </c>
      <c r="N165" s="18">
        <v>0</v>
      </c>
      <c r="O165" s="126"/>
      <c r="P165" s="126"/>
      <c r="Q165" s="47"/>
      <c r="R165"/>
      <c r="S165"/>
      <c r="T165"/>
      <c r="U165"/>
      <c r="V165"/>
      <c r="W165"/>
      <c r="X165"/>
      <c r="Y165"/>
      <c r="Z165"/>
      <c r="AA165"/>
      <c r="AB165"/>
      <c r="AC165"/>
      <c r="AD165"/>
      <c r="AE165"/>
      <c r="AF165" s="117"/>
    </row>
    <row r="166" spans="1:32" ht="13.95" customHeight="1" x14ac:dyDescent="0.3">
      <c r="A166" s="123" t="s">
        <v>128</v>
      </c>
      <c r="B166" s="124">
        <f t="shared" si="16"/>
        <v>494</v>
      </c>
      <c r="C166" s="18">
        <v>90</v>
      </c>
      <c r="D166" s="18">
        <v>308</v>
      </c>
      <c r="E166" s="125">
        <v>96</v>
      </c>
      <c r="F166" s="174">
        <v>307</v>
      </c>
      <c r="G166" s="175">
        <v>187</v>
      </c>
      <c r="H166" s="174">
        <v>19</v>
      </c>
      <c r="I166" s="175">
        <v>475</v>
      </c>
      <c r="J166" s="18">
        <v>402</v>
      </c>
      <c r="K166" s="18">
        <v>325</v>
      </c>
      <c r="L166" s="18">
        <v>267</v>
      </c>
      <c r="M166" s="18">
        <v>5</v>
      </c>
      <c r="N166" s="18">
        <v>2</v>
      </c>
      <c r="O166" s="126"/>
      <c r="P166" s="126"/>
      <c r="Q166" s="47"/>
      <c r="R166"/>
      <c r="S166"/>
      <c r="T166"/>
      <c r="U166"/>
      <c r="V166"/>
      <c r="W166"/>
      <c r="X166"/>
      <c r="Y166"/>
      <c r="Z166"/>
      <c r="AA166"/>
      <c r="AB166"/>
      <c r="AC166"/>
      <c r="AD166"/>
      <c r="AE166"/>
      <c r="AF166" s="117"/>
    </row>
    <row r="167" spans="1:32" ht="13.95" customHeight="1" x14ac:dyDescent="0.3">
      <c r="A167" s="123" t="s">
        <v>129</v>
      </c>
      <c r="B167" s="124">
        <f t="shared" si="16"/>
        <v>536</v>
      </c>
      <c r="C167" s="18">
        <v>253</v>
      </c>
      <c r="D167" s="18">
        <v>230</v>
      </c>
      <c r="E167" s="125">
        <v>53</v>
      </c>
      <c r="F167" s="174">
        <v>210</v>
      </c>
      <c r="G167" s="175">
        <v>326</v>
      </c>
      <c r="H167" s="174">
        <v>26</v>
      </c>
      <c r="I167" s="175">
        <v>510</v>
      </c>
      <c r="J167" s="18">
        <v>477</v>
      </c>
      <c r="K167" s="18">
        <v>293</v>
      </c>
      <c r="L167" s="18">
        <v>171</v>
      </c>
      <c r="M167" s="18">
        <v>4</v>
      </c>
      <c r="N167" s="18">
        <v>0</v>
      </c>
      <c r="O167" s="126"/>
      <c r="P167" s="126"/>
      <c r="Q167" s="47"/>
      <c r="R167"/>
      <c r="S167"/>
      <c r="T167"/>
      <c r="U167"/>
      <c r="V167"/>
      <c r="W167"/>
      <c r="X167"/>
      <c r="Y167"/>
      <c r="Z167"/>
      <c r="AA167"/>
      <c r="AB167"/>
      <c r="AC167"/>
      <c r="AD167"/>
      <c r="AE167"/>
      <c r="AF167" s="117"/>
    </row>
    <row r="168" spans="1:32" ht="13.95" customHeight="1" x14ac:dyDescent="0.3">
      <c r="A168" s="123" t="s">
        <v>130</v>
      </c>
      <c r="B168" s="124">
        <f t="shared" si="16"/>
        <v>472</v>
      </c>
      <c r="C168" s="18">
        <v>111</v>
      </c>
      <c r="D168" s="18">
        <v>302</v>
      </c>
      <c r="E168" s="125">
        <v>59</v>
      </c>
      <c r="F168" s="174">
        <v>145</v>
      </c>
      <c r="G168" s="175">
        <v>327</v>
      </c>
      <c r="H168" s="174">
        <v>4</v>
      </c>
      <c r="I168" s="175">
        <v>468</v>
      </c>
      <c r="J168" s="18">
        <v>379</v>
      </c>
      <c r="K168" s="18">
        <v>216</v>
      </c>
      <c r="L168" s="18">
        <v>96</v>
      </c>
      <c r="M168" s="18">
        <v>7</v>
      </c>
      <c r="N168" s="18">
        <v>0</v>
      </c>
      <c r="O168" s="126"/>
      <c r="P168" s="126"/>
      <c r="Q168" s="47"/>
      <c r="R168"/>
      <c r="S168"/>
      <c r="T168"/>
      <c r="U168"/>
      <c r="V168"/>
      <c r="W168"/>
      <c r="X168"/>
      <c r="Y168"/>
      <c r="Z168"/>
      <c r="AA168"/>
      <c r="AB168"/>
      <c r="AC168"/>
      <c r="AD168"/>
      <c r="AE168"/>
      <c r="AF168" s="117"/>
    </row>
    <row r="169" spans="1:32" ht="13.95" customHeight="1" x14ac:dyDescent="0.3">
      <c r="A169" s="123" t="s">
        <v>131</v>
      </c>
      <c r="B169" s="124">
        <f t="shared" si="16"/>
        <v>1166</v>
      </c>
      <c r="C169" s="18">
        <v>319</v>
      </c>
      <c r="D169" s="18">
        <v>684</v>
      </c>
      <c r="E169" s="125">
        <v>163</v>
      </c>
      <c r="F169" s="174">
        <v>424</v>
      </c>
      <c r="G169" s="175">
        <v>742</v>
      </c>
      <c r="H169" s="174">
        <v>94</v>
      </c>
      <c r="I169" s="175">
        <v>1072</v>
      </c>
      <c r="J169" s="18">
        <v>973</v>
      </c>
      <c r="K169" s="18">
        <v>769</v>
      </c>
      <c r="L169" s="18">
        <v>265</v>
      </c>
      <c r="M169" s="18">
        <v>6</v>
      </c>
      <c r="N169" s="18">
        <v>2</v>
      </c>
      <c r="O169" s="126"/>
      <c r="P169" s="126"/>
      <c r="Q169" s="47"/>
      <c r="R169"/>
      <c r="S169"/>
      <c r="T169"/>
      <c r="U169"/>
      <c r="V169"/>
      <c r="W169"/>
      <c r="X169"/>
      <c r="Y169"/>
      <c r="Z169"/>
      <c r="AA169"/>
      <c r="AB169"/>
      <c r="AC169"/>
      <c r="AD169"/>
      <c r="AE169"/>
      <c r="AF169" s="117"/>
    </row>
    <row r="170" spans="1:32" ht="13.95" customHeight="1" x14ac:dyDescent="0.3">
      <c r="A170" s="123" t="s">
        <v>132</v>
      </c>
      <c r="B170" s="124">
        <f t="shared" si="16"/>
        <v>248</v>
      </c>
      <c r="C170" s="18">
        <v>36</v>
      </c>
      <c r="D170" s="18">
        <v>146</v>
      </c>
      <c r="E170" s="125">
        <v>66</v>
      </c>
      <c r="F170" s="174">
        <v>134</v>
      </c>
      <c r="G170" s="175">
        <v>114</v>
      </c>
      <c r="H170" s="174">
        <v>18</v>
      </c>
      <c r="I170" s="175">
        <v>230</v>
      </c>
      <c r="J170" s="18">
        <v>197</v>
      </c>
      <c r="K170" s="18">
        <v>167</v>
      </c>
      <c r="L170" s="18">
        <v>101</v>
      </c>
      <c r="M170" s="18">
        <v>10</v>
      </c>
      <c r="N170" s="18">
        <v>0</v>
      </c>
      <c r="O170" s="126"/>
      <c r="P170" s="126"/>
      <c r="Q170" s="47"/>
      <c r="R170"/>
      <c r="S170"/>
      <c r="T170"/>
      <c r="U170"/>
      <c r="V170"/>
      <c r="W170"/>
      <c r="X170"/>
      <c r="Y170"/>
      <c r="Z170"/>
      <c r="AA170"/>
      <c r="AB170"/>
      <c r="AC170"/>
      <c r="AD170"/>
      <c r="AE170"/>
      <c r="AF170" s="117"/>
    </row>
    <row r="171" spans="1:32" ht="13.95" customHeight="1" x14ac:dyDescent="0.3">
      <c r="A171" s="123" t="s">
        <v>133</v>
      </c>
      <c r="B171" s="124">
        <f t="shared" si="16"/>
        <v>509</v>
      </c>
      <c r="C171" s="18">
        <v>192</v>
      </c>
      <c r="D171" s="18">
        <v>235</v>
      </c>
      <c r="E171" s="125">
        <v>82</v>
      </c>
      <c r="F171" s="174">
        <v>319</v>
      </c>
      <c r="G171" s="175">
        <v>190</v>
      </c>
      <c r="H171" s="174">
        <v>24</v>
      </c>
      <c r="I171" s="175">
        <v>485</v>
      </c>
      <c r="J171" s="18">
        <v>389</v>
      </c>
      <c r="K171" s="18">
        <v>163</v>
      </c>
      <c r="L171" s="18">
        <v>269</v>
      </c>
      <c r="M171" s="18">
        <v>4</v>
      </c>
      <c r="N171" s="18">
        <v>1</v>
      </c>
      <c r="O171" s="126"/>
      <c r="P171" s="126"/>
      <c r="Q171" s="47"/>
      <c r="R171"/>
      <c r="S171"/>
      <c r="T171"/>
      <c r="U171"/>
      <c r="V171"/>
      <c r="W171"/>
      <c r="X171"/>
      <c r="Y171"/>
      <c r="Z171"/>
      <c r="AA171"/>
      <c r="AB171"/>
      <c r="AC171"/>
      <c r="AD171"/>
      <c r="AE171"/>
      <c r="AF171" s="117"/>
    </row>
    <row r="172" spans="1:32" ht="13.95" customHeight="1" x14ac:dyDescent="0.3">
      <c r="A172" s="123" t="s">
        <v>134</v>
      </c>
      <c r="B172" s="124">
        <f t="shared" si="16"/>
        <v>727</v>
      </c>
      <c r="C172" s="18">
        <v>291</v>
      </c>
      <c r="D172" s="18">
        <v>302</v>
      </c>
      <c r="E172" s="125">
        <v>134</v>
      </c>
      <c r="F172" s="174">
        <v>398</v>
      </c>
      <c r="G172" s="175">
        <v>329</v>
      </c>
      <c r="H172" s="174">
        <v>23</v>
      </c>
      <c r="I172" s="175">
        <v>704</v>
      </c>
      <c r="J172" s="18">
        <v>587</v>
      </c>
      <c r="K172" s="18">
        <v>543</v>
      </c>
      <c r="L172" s="18">
        <v>302</v>
      </c>
      <c r="M172" s="18">
        <v>2</v>
      </c>
      <c r="N172" s="18">
        <v>0</v>
      </c>
      <c r="O172" s="126"/>
      <c r="P172" s="126"/>
      <c r="Q172" s="47"/>
      <c r="R172"/>
      <c r="S172"/>
      <c r="T172"/>
      <c r="U172"/>
      <c r="V172"/>
      <c r="W172"/>
      <c r="X172"/>
      <c r="Y172"/>
      <c r="Z172"/>
      <c r="AA172"/>
      <c r="AB172"/>
      <c r="AC172"/>
      <c r="AD172"/>
      <c r="AE172"/>
      <c r="AF172" s="117"/>
    </row>
    <row r="173" spans="1:32" ht="13.95" customHeight="1" x14ac:dyDescent="0.3">
      <c r="A173" s="123" t="s">
        <v>135</v>
      </c>
      <c r="B173" s="124">
        <f t="shared" si="16"/>
        <v>942</v>
      </c>
      <c r="C173" s="18">
        <v>344</v>
      </c>
      <c r="D173" s="18">
        <v>501</v>
      </c>
      <c r="E173" s="125">
        <v>97</v>
      </c>
      <c r="F173" s="174">
        <v>607</v>
      </c>
      <c r="G173" s="175">
        <v>335</v>
      </c>
      <c r="H173" s="174">
        <v>55</v>
      </c>
      <c r="I173" s="175">
        <v>887</v>
      </c>
      <c r="J173" s="18">
        <v>694</v>
      </c>
      <c r="K173" s="18">
        <v>438</v>
      </c>
      <c r="L173" s="18">
        <v>415</v>
      </c>
      <c r="M173" s="18">
        <v>25</v>
      </c>
      <c r="N173" s="18">
        <v>0</v>
      </c>
      <c r="O173" s="126"/>
      <c r="P173" s="126"/>
      <c r="Q173" s="47"/>
      <c r="R173"/>
      <c r="S173"/>
      <c r="T173"/>
      <c r="U173"/>
      <c r="V173"/>
      <c r="W173"/>
      <c r="X173"/>
      <c r="Y173"/>
      <c r="Z173"/>
      <c r="AA173"/>
      <c r="AB173"/>
      <c r="AC173"/>
      <c r="AD173"/>
      <c r="AE173"/>
      <c r="AF173" s="117"/>
    </row>
    <row r="174" spans="1:32" ht="13.95" customHeight="1" x14ac:dyDescent="0.3">
      <c r="A174" s="123" t="s">
        <v>136</v>
      </c>
      <c r="B174" s="124">
        <f t="shared" si="16"/>
        <v>786</v>
      </c>
      <c r="C174" s="18">
        <v>298</v>
      </c>
      <c r="D174" s="18">
        <v>322</v>
      </c>
      <c r="E174" s="125">
        <v>166</v>
      </c>
      <c r="F174" s="174">
        <v>554</v>
      </c>
      <c r="G174" s="175">
        <v>232</v>
      </c>
      <c r="H174" s="174">
        <v>55</v>
      </c>
      <c r="I174" s="175">
        <v>731</v>
      </c>
      <c r="J174" s="18">
        <v>626</v>
      </c>
      <c r="K174" s="18">
        <v>573</v>
      </c>
      <c r="L174" s="18">
        <v>401</v>
      </c>
      <c r="M174" s="18">
        <v>14</v>
      </c>
      <c r="N174" s="18">
        <v>0</v>
      </c>
      <c r="O174" s="126"/>
      <c r="P174" s="126"/>
      <c r="Q174" s="47"/>
      <c r="R174"/>
      <c r="S174"/>
      <c r="T174"/>
      <c r="U174"/>
      <c r="V174"/>
      <c r="W174"/>
      <c r="X174"/>
      <c r="Y174"/>
      <c r="Z174"/>
      <c r="AA174"/>
      <c r="AB174"/>
      <c r="AC174"/>
      <c r="AD174"/>
      <c r="AE174"/>
      <c r="AF174" s="117"/>
    </row>
    <row r="175" spans="1:32" ht="13.95" customHeight="1" x14ac:dyDescent="0.3">
      <c r="A175" s="123" t="s">
        <v>137</v>
      </c>
      <c r="B175" s="124">
        <f t="shared" si="16"/>
        <v>354</v>
      </c>
      <c r="C175" s="18">
        <v>212</v>
      </c>
      <c r="D175" s="18">
        <v>102</v>
      </c>
      <c r="E175" s="125">
        <v>40</v>
      </c>
      <c r="F175" s="174">
        <v>23</v>
      </c>
      <c r="G175" s="175">
        <v>331</v>
      </c>
      <c r="H175" s="174">
        <v>13</v>
      </c>
      <c r="I175" s="175">
        <v>341</v>
      </c>
      <c r="J175" s="18">
        <v>126</v>
      </c>
      <c r="K175" s="18">
        <v>62</v>
      </c>
      <c r="L175" s="18">
        <v>12</v>
      </c>
      <c r="M175" s="18">
        <v>5</v>
      </c>
      <c r="N175" s="18">
        <v>0</v>
      </c>
      <c r="O175" s="126"/>
      <c r="P175" s="126"/>
      <c r="Q175" s="47"/>
      <c r="R175"/>
      <c r="S175"/>
      <c r="T175"/>
      <c r="U175"/>
      <c r="V175"/>
      <c r="W175"/>
      <c r="X175"/>
      <c r="Y175"/>
      <c r="Z175"/>
      <c r="AA175"/>
      <c r="AB175"/>
      <c r="AC175"/>
      <c r="AD175"/>
      <c r="AE175"/>
      <c r="AF175" s="117"/>
    </row>
    <row r="176" spans="1:32" ht="13.95" customHeight="1" x14ac:dyDescent="0.3">
      <c r="A176" s="123" t="s">
        <v>36</v>
      </c>
      <c r="B176" s="124">
        <f t="shared" si="16"/>
        <v>6450</v>
      </c>
      <c r="C176" s="18">
        <v>2143</v>
      </c>
      <c r="D176" s="18">
        <v>3290</v>
      </c>
      <c r="E176" s="125">
        <v>1017</v>
      </c>
      <c r="F176" s="174">
        <v>2514</v>
      </c>
      <c r="G176" s="175">
        <v>3936</v>
      </c>
      <c r="H176" s="174">
        <v>245</v>
      </c>
      <c r="I176" s="175">
        <v>6205</v>
      </c>
      <c r="J176" s="18">
        <v>4230</v>
      </c>
      <c r="K176" s="18">
        <v>2670</v>
      </c>
      <c r="L176" s="18">
        <v>1344</v>
      </c>
      <c r="M176" s="18">
        <v>78</v>
      </c>
      <c r="N176" s="18">
        <v>10</v>
      </c>
      <c r="O176" s="126"/>
      <c r="P176" s="126"/>
      <c r="Q176" s="47"/>
      <c r="R176"/>
      <c r="S176"/>
      <c r="T176"/>
      <c r="U176"/>
      <c r="V176"/>
      <c r="W176"/>
      <c r="X176"/>
      <c r="Y176"/>
      <c r="Z176"/>
      <c r="AA176"/>
      <c r="AB176"/>
      <c r="AC176"/>
      <c r="AD176"/>
      <c r="AE176"/>
      <c r="AF176" s="117"/>
    </row>
    <row r="177" spans="1:32" ht="13.95" customHeight="1" x14ac:dyDescent="0.3">
      <c r="A177" s="123" t="s">
        <v>138</v>
      </c>
      <c r="B177" s="124">
        <f t="shared" si="16"/>
        <v>413</v>
      </c>
      <c r="C177" s="18">
        <v>164</v>
      </c>
      <c r="D177" s="18">
        <v>186</v>
      </c>
      <c r="E177" s="125">
        <v>63</v>
      </c>
      <c r="F177" s="174">
        <v>234</v>
      </c>
      <c r="G177" s="175">
        <v>179</v>
      </c>
      <c r="H177" s="174">
        <v>30</v>
      </c>
      <c r="I177" s="175">
        <v>383</v>
      </c>
      <c r="J177" s="18">
        <v>282</v>
      </c>
      <c r="K177" s="18">
        <v>115</v>
      </c>
      <c r="L177" s="18">
        <v>153</v>
      </c>
      <c r="M177" s="18">
        <v>2</v>
      </c>
      <c r="N177" s="18">
        <v>1</v>
      </c>
      <c r="O177" s="126"/>
      <c r="P177" s="126"/>
      <c r="Q177" s="47"/>
      <c r="R177"/>
      <c r="S177"/>
      <c r="T177"/>
      <c r="U177"/>
      <c r="V177"/>
      <c r="W177"/>
      <c r="X177"/>
      <c r="Y177"/>
      <c r="Z177"/>
      <c r="AA177"/>
      <c r="AB177"/>
      <c r="AC177"/>
      <c r="AD177"/>
      <c r="AE177"/>
      <c r="AF177" s="117"/>
    </row>
    <row r="178" spans="1:32" ht="13.95" customHeight="1" x14ac:dyDescent="0.3">
      <c r="A178" s="123" t="s">
        <v>139</v>
      </c>
      <c r="B178" s="124">
        <f t="shared" si="16"/>
        <v>99</v>
      </c>
      <c r="C178" s="18">
        <v>10</v>
      </c>
      <c r="D178" s="18">
        <v>69</v>
      </c>
      <c r="E178" s="125">
        <v>20</v>
      </c>
      <c r="F178" s="174">
        <v>60</v>
      </c>
      <c r="G178" s="175">
        <v>39</v>
      </c>
      <c r="H178" s="174">
        <v>1</v>
      </c>
      <c r="I178" s="175">
        <v>98</v>
      </c>
      <c r="J178" s="18">
        <v>64</v>
      </c>
      <c r="K178" s="18">
        <v>58</v>
      </c>
      <c r="L178" s="18">
        <v>55</v>
      </c>
      <c r="M178" s="18">
        <v>3</v>
      </c>
      <c r="N178" s="18">
        <v>0</v>
      </c>
      <c r="O178" s="126"/>
      <c r="P178" s="126"/>
      <c r="Q178" s="47"/>
      <c r="R178"/>
      <c r="S178"/>
      <c r="T178"/>
      <c r="U178"/>
      <c r="V178"/>
      <c r="W178"/>
      <c r="X178"/>
      <c r="Y178"/>
      <c r="Z178"/>
      <c r="AA178"/>
      <c r="AB178"/>
      <c r="AC178"/>
      <c r="AD178"/>
      <c r="AE178"/>
      <c r="AF178" s="117"/>
    </row>
    <row r="179" spans="1:32" ht="13.95" customHeight="1" x14ac:dyDescent="0.3">
      <c r="A179" s="123" t="s">
        <v>140</v>
      </c>
      <c r="B179" s="124">
        <f t="shared" si="16"/>
        <v>118</v>
      </c>
      <c r="C179" s="18">
        <v>47</v>
      </c>
      <c r="D179" s="18">
        <v>43</v>
      </c>
      <c r="E179" s="125">
        <v>28</v>
      </c>
      <c r="F179" s="174">
        <v>42</v>
      </c>
      <c r="G179" s="175">
        <v>76</v>
      </c>
      <c r="H179" s="174">
        <v>11</v>
      </c>
      <c r="I179" s="175">
        <v>107</v>
      </c>
      <c r="J179" s="18">
        <v>90</v>
      </c>
      <c r="K179" s="18">
        <v>54</v>
      </c>
      <c r="L179" s="18">
        <v>14</v>
      </c>
      <c r="M179" s="18">
        <v>1</v>
      </c>
      <c r="N179" s="18">
        <v>0</v>
      </c>
      <c r="O179" s="126"/>
      <c r="P179" s="126"/>
      <c r="Q179" s="47"/>
      <c r="R179"/>
      <c r="S179"/>
      <c r="T179"/>
      <c r="U179"/>
      <c r="V179"/>
      <c r="W179"/>
      <c r="X179"/>
      <c r="Y179"/>
      <c r="Z179"/>
      <c r="AA179"/>
      <c r="AB179"/>
      <c r="AC179"/>
      <c r="AD179"/>
      <c r="AE179"/>
      <c r="AF179" s="117"/>
    </row>
    <row r="180" spans="1:32" ht="13.95" customHeight="1" x14ac:dyDescent="0.3">
      <c r="A180" s="123" t="s">
        <v>141</v>
      </c>
      <c r="B180" s="124">
        <f t="shared" si="16"/>
        <v>136</v>
      </c>
      <c r="C180" s="18">
        <v>35</v>
      </c>
      <c r="D180" s="18">
        <v>77</v>
      </c>
      <c r="E180" s="125">
        <v>24</v>
      </c>
      <c r="F180" s="174">
        <v>89</v>
      </c>
      <c r="G180" s="175">
        <v>47</v>
      </c>
      <c r="H180" s="174">
        <v>23</v>
      </c>
      <c r="I180" s="175">
        <v>113</v>
      </c>
      <c r="J180" s="18">
        <v>85</v>
      </c>
      <c r="K180" s="18">
        <v>77</v>
      </c>
      <c r="L180" s="18">
        <v>65</v>
      </c>
      <c r="M180" s="18">
        <v>3</v>
      </c>
      <c r="N180" s="18">
        <v>0</v>
      </c>
      <c r="O180" s="126"/>
      <c r="P180" s="126"/>
      <c r="Q180" s="47"/>
      <c r="R180"/>
      <c r="S180"/>
      <c r="T180"/>
      <c r="U180"/>
      <c r="V180"/>
      <c r="W180"/>
      <c r="X180"/>
      <c r="Y180"/>
      <c r="Z180"/>
      <c r="AA180"/>
      <c r="AB180"/>
      <c r="AC180"/>
      <c r="AD180"/>
      <c r="AE180"/>
      <c r="AF180" s="117"/>
    </row>
    <row r="181" spans="1:32" ht="13.95" customHeight="1" x14ac:dyDescent="0.3">
      <c r="A181" s="123" t="s">
        <v>142</v>
      </c>
      <c r="B181" s="124">
        <f t="shared" si="16"/>
        <v>579</v>
      </c>
      <c r="C181" s="18">
        <v>186</v>
      </c>
      <c r="D181" s="18">
        <v>271</v>
      </c>
      <c r="E181" s="125">
        <v>122</v>
      </c>
      <c r="F181" s="174">
        <v>283</v>
      </c>
      <c r="G181" s="175">
        <v>296</v>
      </c>
      <c r="H181" s="174">
        <v>31</v>
      </c>
      <c r="I181" s="175">
        <v>548</v>
      </c>
      <c r="J181" s="18">
        <v>442</v>
      </c>
      <c r="K181" s="18">
        <v>342</v>
      </c>
      <c r="L181" s="18">
        <v>208</v>
      </c>
      <c r="M181" s="18">
        <v>7</v>
      </c>
      <c r="N181" s="18">
        <v>0</v>
      </c>
      <c r="O181" s="126"/>
      <c r="P181" s="126"/>
      <c r="Q181" s="47"/>
      <c r="R181"/>
      <c r="S181"/>
      <c r="T181"/>
      <c r="U181"/>
      <c r="V181"/>
      <c r="W181"/>
      <c r="X181"/>
      <c r="Y181"/>
      <c r="Z181"/>
      <c r="AA181"/>
      <c r="AB181"/>
      <c r="AC181"/>
      <c r="AD181"/>
      <c r="AE181"/>
      <c r="AF181" s="117"/>
    </row>
    <row r="182" spans="1:32" ht="13.95" customHeight="1" x14ac:dyDescent="0.3">
      <c r="A182" s="123" t="s">
        <v>143</v>
      </c>
      <c r="B182" s="124">
        <f t="shared" si="16"/>
        <v>841</v>
      </c>
      <c r="C182" s="18">
        <v>342</v>
      </c>
      <c r="D182" s="18">
        <v>420</v>
      </c>
      <c r="E182" s="125">
        <v>79</v>
      </c>
      <c r="F182" s="174">
        <v>444</v>
      </c>
      <c r="G182" s="175">
        <v>397</v>
      </c>
      <c r="H182" s="174">
        <v>171</v>
      </c>
      <c r="I182" s="175">
        <v>670</v>
      </c>
      <c r="J182" s="18">
        <v>531</v>
      </c>
      <c r="K182" s="18">
        <v>344</v>
      </c>
      <c r="L182" s="18">
        <v>209</v>
      </c>
      <c r="M182" s="18">
        <v>9</v>
      </c>
      <c r="N182" s="18">
        <v>0</v>
      </c>
      <c r="O182" s="126"/>
      <c r="P182" s="126"/>
      <c r="Q182" s="47"/>
      <c r="R182"/>
      <c r="S182"/>
      <c r="T182"/>
      <c r="U182"/>
      <c r="V182"/>
      <c r="W182"/>
      <c r="X182"/>
      <c r="Y182"/>
      <c r="Z182"/>
      <c r="AA182"/>
      <c r="AB182"/>
      <c r="AC182"/>
      <c r="AD182"/>
      <c r="AE182"/>
      <c r="AF182" s="117"/>
    </row>
    <row r="183" spans="1:32" ht="13.95" customHeight="1" x14ac:dyDescent="0.3">
      <c r="A183" s="123" t="s">
        <v>144</v>
      </c>
      <c r="B183" s="124">
        <f t="shared" si="16"/>
        <v>503</v>
      </c>
      <c r="C183" s="18">
        <v>223</v>
      </c>
      <c r="D183" s="18">
        <v>189</v>
      </c>
      <c r="E183" s="125">
        <v>91</v>
      </c>
      <c r="F183" s="174">
        <v>207</v>
      </c>
      <c r="G183" s="175">
        <v>296</v>
      </c>
      <c r="H183" s="174">
        <v>28</v>
      </c>
      <c r="I183" s="175">
        <v>475</v>
      </c>
      <c r="J183" s="18">
        <v>332</v>
      </c>
      <c r="K183" s="18">
        <v>326</v>
      </c>
      <c r="L183" s="18">
        <v>148</v>
      </c>
      <c r="M183" s="18">
        <v>8</v>
      </c>
      <c r="N183" s="18">
        <v>0</v>
      </c>
      <c r="O183" s="126"/>
      <c r="P183" s="126"/>
      <c r="Q183" s="47"/>
      <c r="R183"/>
      <c r="S183"/>
      <c r="T183"/>
      <c r="U183"/>
      <c r="V183"/>
      <c r="W183"/>
      <c r="X183"/>
      <c r="Y183"/>
      <c r="Z183"/>
      <c r="AA183"/>
      <c r="AB183"/>
      <c r="AC183"/>
      <c r="AD183"/>
      <c r="AE183"/>
      <c r="AF183" s="117"/>
    </row>
    <row r="184" spans="1:32" ht="13.95" customHeight="1" x14ac:dyDescent="0.3">
      <c r="A184" s="123" t="s">
        <v>145</v>
      </c>
      <c r="B184" s="124">
        <f t="shared" si="16"/>
        <v>401</v>
      </c>
      <c r="C184" s="18">
        <v>195</v>
      </c>
      <c r="D184" s="18">
        <v>178</v>
      </c>
      <c r="E184" s="125">
        <v>28</v>
      </c>
      <c r="F184" s="174">
        <v>288</v>
      </c>
      <c r="G184" s="175">
        <v>113</v>
      </c>
      <c r="H184" s="174">
        <v>34</v>
      </c>
      <c r="I184" s="175">
        <v>367</v>
      </c>
      <c r="J184" s="18">
        <v>274</v>
      </c>
      <c r="K184" s="18">
        <v>134</v>
      </c>
      <c r="L184" s="18">
        <v>167</v>
      </c>
      <c r="M184" s="18">
        <v>12</v>
      </c>
      <c r="N184" s="18">
        <v>0</v>
      </c>
      <c r="O184" s="126"/>
      <c r="P184" s="126"/>
      <c r="Q184" s="47"/>
      <c r="R184"/>
      <c r="S184"/>
      <c r="T184"/>
      <c r="U184"/>
      <c r="V184"/>
      <c r="W184"/>
      <c r="X184"/>
      <c r="Y184"/>
      <c r="Z184"/>
      <c r="AA184"/>
      <c r="AB184"/>
      <c r="AC184"/>
      <c r="AD184"/>
      <c r="AE184"/>
      <c r="AF184" s="117"/>
    </row>
    <row r="185" spans="1:32" ht="13.95" customHeight="1" x14ac:dyDescent="0.3">
      <c r="A185" s="123" t="s">
        <v>146</v>
      </c>
      <c r="B185" s="124">
        <f t="shared" si="16"/>
        <v>369</v>
      </c>
      <c r="C185" s="18">
        <v>86</v>
      </c>
      <c r="D185" s="18">
        <v>175</v>
      </c>
      <c r="E185" s="125">
        <v>108</v>
      </c>
      <c r="F185" s="174">
        <v>184</v>
      </c>
      <c r="G185" s="175">
        <v>185</v>
      </c>
      <c r="H185" s="174">
        <v>19</v>
      </c>
      <c r="I185" s="175">
        <v>350</v>
      </c>
      <c r="J185" s="18">
        <v>294</v>
      </c>
      <c r="K185" s="18">
        <v>243</v>
      </c>
      <c r="L185" s="18">
        <v>168</v>
      </c>
      <c r="M185" s="18">
        <v>4</v>
      </c>
      <c r="N185" s="18">
        <v>0</v>
      </c>
      <c r="O185" s="126"/>
      <c r="P185" s="126"/>
      <c r="Q185" s="47"/>
      <c r="R185"/>
      <c r="S185"/>
      <c r="T185"/>
      <c r="U185"/>
      <c r="V185"/>
      <c r="W185"/>
      <c r="X185"/>
      <c r="Y185"/>
      <c r="Z185"/>
      <c r="AA185"/>
      <c r="AB185"/>
      <c r="AC185"/>
      <c r="AD185"/>
      <c r="AE185"/>
      <c r="AF185" s="117"/>
    </row>
    <row r="186" spans="1:32" s="94" customFormat="1" ht="13.95" customHeight="1" x14ac:dyDescent="0.3">
      <c r="A186" s="127" t="s">
        <v>147</v>
      </c>
      <c r="B186" s="128">
        <f t="shared" si="16"/>
        <v>144</v>
      </c>
      <c r="C186" s="93">
        <v>42</v>
      </c>
      <c r="D186" s="93">
        <v>94</v>
      </c>
      <c r="E186" s="129">
        <v>8</v>
      </c>
      <c r="F186" s="176">
        <v>62</v>
      </c>
      <c r="G186" s="177">
        <v>82</v>
      </c>
      <c r="H186" s="176">
        <v>4</v>
      </c>
      <c r="I186" s="177">
        <v>140</v>
      </c>
      <c r="J186" s="93">
        <v>83</v>
      </c>
      <c r="K186" s="93">
        <v>38</v>
      </c>
      <c r="L186" s="93">
        <v>47</v>
      </c>
      <c r="M186" s="93">
        <v>1</v>
      </c>
      <c r="N186" s="93">
        <v>0</v>
      </c>
      <c r="O186" s="126"/>
      <c r="P186" s="126"/>
      <c r="Q186" s="47"/>
      <c r="R186"/>
      <c r="S186"/>
      <c r="T186"/>
      <c r="U186"/>
      <c r="V186"/>
      <c r="W186"/>
      <c r="X186"/>
      <c r="Y186"/>
      <c r="Z186"/>
      <c r="AA186"/>
      <c r="AB186"/>
      <c r="AC186"/>
      <c r="AD186"/>
      <c r="AE186"/>
      <c r="AF186" s="117"/>
    </row>
    <row r="187" spans="1:32" ht="13.95" customHeight="1" x14ac:dyDescent="0.25">
      <c r="A187" s="168" t="s">
        <v>1</v>
      </c>
      <c r="B187" s="130">
        <f>SUM(B162:B186)</f>
        <v>19461</v>
      </c>
      <c r="C187" s="26">
        <f t="shared" ref="C187:N187" si="17">SUM(C162:C186)</f>
        <v>7027</v>
      </c>
      <c r="D187" s="26">
        <f t="shared" si="17"/>
        <v>9556</v>
      </c>
      <c r="E187" s="26">
        <f t="shared" si="17"/>
        <v>2878</v>
      </c>
      <c r="F187" s="26">
        <f t="shared" si="17"/>
        <v>8304</v>
      </c>
      <c r="G187" s="26">
        <f t="shared" si="17"/>
        <v>11157</v>
      </c>
      <c r="H187" s="26">
        <f t="shared" si="17"/>
        <v>1066</v>
      </c>
      <c r="I187" s="26">
        <f t="shared" si="17"/>
        <v>18395</v>
      </c>
      <c r="J187" s="26">
        <f t="shared" si="17"/>
        <v>13963</v>
      </c>
      <c r="K187" s="26">
        <f t="shared" si="17"/>
        <v>9204</v>
      </c>
      <c r="L187" s="26">
        <f t="shared" si="17"/>
        <v>5352</v>
      </c>
      <c r="M187" s="26">
        <f t="shared" si="17"/>
        <v>265</v>
      </c>
      <c r="N187" s="26">
        <f t="shared" si="17"/>
        <v>16</v>
      </c>
      <c r="O187" s="126"/>
      <c r="P187" s="126"/>
      <c r="Q187" s="126"/>
    </row>
    <row r="188" spans="1:32" ht="13.95" customHeight="1" x14ac:dyDescent="0.25">
      <c r="A188" s="17" t="s">
        <v>14</v>
      </c>
      <c r="B188" s="131">
        <f>B187/$B$187</f>
        <v>1</v>
      </c>
      <c r="C188" s="131">
        <f t="shared" ref="C188:N188" si="18">C187/$B$187</f>
        <v>0.36108113663223884</v>
      </c>
      <c r="D188" s="131">
        <f t="shared" si="18"/>
        <v>0.49103334874877963</v>
      </c>
      <c r="E188" s="131">
        <f t="shared" si="18"/>
        <v>0.14788551461898156</v>
      </c>
      <c r="F188" s="131">
        <f t="shared" si="18"/>
        <v>0.42669955295205797</v>
      </c>
      <c r="G188" s="131">
        <f t="shared" si="18"/>
        <v>0.57330044704794203</v>
      </c>
      <c r="H188" s="131">
        <f t="shared" si="18"/>
        <v>5.4776219104876421E-2</v>
      </c>
      <c r="I188" s="131">
        <f>I187/$B$187</f>
        <v>0.9452237808951236</v>
      </c>
      <c r="J188" s="131">
        <f t="shared" si="18"/>
        <v>0.71748625456040283</v>
      </c>
      <c r="K188" s="131">
        <f t="shared" si="18"/>
        <v>0.47294589178356711</v>
      </c>
      <c r="L188" s="131">
        <f t="shared" si="18"/>
        <v>0.27501156158470785</v>
      </c>
      <c r="M188" s="131">
        <f t="shared" si="18"/>
        <v>1.3616977544833255E-2</v>
      </c>
      <c r="N188" s="131">
        <f t="shared" si="18"/>
        <v>8.2215713478238524E-4</v>
      </c>
      <c r="O188" s="132"/>
      <c r="P188" s="126"/>
      <c r="Q188" s="126"/>
    </row>
    <row r="189" spans="1:32" ht="4.5" customHeight="1" x14ac:dyDescent="0.25"/>
    <row r="190" spans="1:32" ht="12.75" customHeight="1" x14ac:dyDescent="0.25">
      <c r="A190" s="178" t="s">
        <v>148</v>
      </c>
      <c r="B190" s="178"/>
      <c r="C190" s="178"/>
      <c r="D190" s="178"/>
      <c r="E190" s="178"/>
      <c r="F190" s="178"/>
      <c r="G190" s="178"/>
      <c r="H190" s="178"/>
      <c r="I190" s="178"/>
      <c r="J190" s="178"/>
      <c r="K190" s="178"/>
      <c r="L190" s="178"/>
      <c r="M190" s="178"/>
      <c r="N190" s="178"/>
      <c r="O190" s="133"/>
    </row>
    <row r="191" spans="1:32" ht="6.75" customHeight="1" x14ac:dyDescent="0.25"/>
    <row r="192" spans="1:32" ht="18" thickBot="1" x14ac:dyDescent="0.3">
      <c r="A192" s="11" t="s">
        <v>149</v>
      </c>
      <c r="B192" s="11"/>
      <c r="C192" s="11"/>
      <c r="D192" s="11"/>
      <c r="E192" s="11"/>
      <c r="F192" s="11"/>
      <c r="G192" s="11"/>
      <c r="H192" s="11"/>
      <c r="I192" s="11"/>
      <c r="J192" s="11"/>
      <c r="K192" s="11"/>
      <c r="L192" s="11"/>
      <c r="M192" s="11"/>
      <c r="N192" s="11"/>
      <c r="O192" s="11"/>
      <c r="P192" s="11"/>
      <c r="Q192" s="11"/>
    </row>
    <row r="193" spans="1:24" ht="14.4" x14ac:dyDescent="0.3">
      <c r="R193"/>
      <c r="S193"/>
      <c r="T193"/>
      <c r="U193"/>
      <c r="V193"/>
      <c r="W193"/>
      <c r="X193" s="117"/>
    </row>
    <row r="194" spans="1:24" ht="17.25" customHeight="1" thickBot="1" x14ac:dyDescent="0.35">
      <c r="A194" s="12" t="s">
        <v>150</v>
      </c>
      <c r="B194" s="12"/>
      <c r="C194" s="12"/>
      <c r="D194" s="12"/>
      <c r="E194" s="12"/>
      <c r="F194" s="12"/>
      <c r="G194" s="12"/>
      <c r="H194" s="12"/>
      <c r="I194" s="12"/>
      <c r="J194" s="12"/>
      <c r="K194" s="134"/>
      <c r="O194" s="134"/>
      <c r="P194" s="134"/>
      <c r="R194"/>
      <c r="S194"/>
      <c r="T194"/>
      <c r="U194"/>
      <c r="V194"/>
      <c r="W194"/>
      <c r="X194" s="117"/>
    </row>
    <row r="195" spans="1:24" ht="14.4" x14ac:dyDescent="0.3">
      <c r="O195" s="94"/>
      <c r="P195" s="94"/>
      <c r="R195"/>
      <c r="S195"/>
      <c r="T195"/>
      <c r="U195"/>
      <c r="V195"/>
      <c r="W195"/>
      <c r="X195" s="117"/>
    </row>
    <row r="196" spans="1:24" ht="22.5" customHeight="1" x14ac:dyDescent="0.3">
      <c r="A196" s="179" t="s">
        <v>151</v>
      </c>
      <c r="B196" s="179"/>
      <c r="C196" s="179"/>
      <c r="D196" s="179"/>
      <c r="E196" s="180"/>
      <c r="F196" s="135" t="s">
        <v>1</v>
      </c>
      <c r="G196" s="135" t="s">
        <v>23</v>
      </c>
      <c r="H196" s="135" t="s">
        <v>152</v>
      </c>
      <c r="I196" s="135" t="s">
        <v>25</v>
      </c>
      <c r="J196" s="135" t="s">
        <v>153</v>
      </c>
      <c r="N196" s="136"/>
      <c r="R196"/>
      <c r="S196"/>
      <c r="T196"/>
      <c r="U196"/>
      <c r="V196"/>
      <c r="W196"/>
      <c r="X196" s="117"/>
    </row>
    <row r="197" spans="1:24" ht="13.5" customHeight="1" x14ac:dyDescent="0.3">
      <c r="A197" s="137" t="s">
        <v>154</v>
      </c>
      <c r="B197" s="137"/>
      <c r="C197" s="137"/>
      <c r="D197" s="137"/>
      <c r="E197" s="137"/>
      <c r="F197" s="138">
        <f t="shared" ref="F197:F226" si="19">+SUM(G197:J197)</f>
        <v>19461</v>
      </c>
      <c r="G197" s="139">
        <v>14039</v>
      </c>
      <c r="H197" s="139">
        <v>3325</v>
      </c>
      <c r="I197" s="139">
        <v>1227</v>
      </c>
      <c r="J197" s="139">
        <v>870</v>
      </c>
      <c r="R197"/>
      <c r="S197"/>
      <c r="T197"/>
      <c r="U197"/>
      <c r="V197"/>
      <c r="W197"/>
      <c r="X197" s="117"/>
    </row>
    <row r="198" spans="1:24" ht="13.5" customHeight="1" x14ac:dyDescent="0.3">
      <c r="A198" s="140" t="s">
        <v>155</v>
      </c>
      <c r="B198" s="140"/>
      <c r="C198" s="140"/>
      <c r="D198" s="140"/>
      <c r="E198" s="140"/>
      <c r="F198" s="141">
        <f t="shared" si="19"/>
        <v>18991</v>
      </c>
      <c r="G198" s="142">
        <v>0</v>
      </c>
      <c r="H198" s="142">
        <v>15849</v>
      </c>
      <c r="I198" s="142">
        <v>2223</v>
      </c>
      <c r="J198" s="142">
        <v>919</v>
      </c>
      <c r="R198"/>
      <c r="S198"/>
      <c r="T198"/>
      <c r="U198"/>
      <c r="V198"/>
      <c r="W198"/>
      <c r="X198" s="117"/>
    </row>
    <row r="199" spans="1:24" ht="13.5" customHeight="1" x14ac:dyDescent="0.3">
      <c r="A199" s="140" t="s">
        <v>156</v>
      </c>
      <c r="B199" s="140"/>
      <c r="C199" s="140"/>
      <c r="D199" s="140"/>
      <c r="E199" s="140"/>
      <c r="F199" s="141">
        <f t="shared" si="19"/>
        <v>58851</v>
      </c>
      <c r="G199" s="142">
        <v>0</v>
      </c>
      <c r="H199" s="142">
        <v>11859</v>
      </c>
      <c r="I199" s="142">
        <v>20028</v>
      </c>
      <c r="J199" s="142">
        <v>26964</v>
      </c>
      <c r="R199"/>
      <c r="S199"/>
      <c r="T199"/>
      <c r="U199"/>
      <c r="V199"/>
      <c r="W199"/>
      <c r="X199" s="117"/>
    </row>
    <row r="200" spans="1:24" ht="13.5" customHeight="1" x14ac:dyDescent="0.3">
      <c r="A200" s="140" t="s">
        <v>157</v>
      </c>
      <c r="B200" s="140"/>
      <c r="C200" s="140"/>
      <c r="D200" s="140"/>
      <c r="E200" s="140"/>
      <c r="F200" s="141">
        <f t="shared" si="19"/>
        <v>3425</v>
      </c>
      <c r="G200" s="142">
        <v>0</v>
      </c>
      <c r="H200" s="142">
        <v>3186</v>
      </c>
      <c r="I200" s="142">
        <v>110</v>
      </c>
      <c r="J200" s="142">
        <v>129</v>
      </c>
      <c r="R200"/>
      <c r="S200"/>
      <c r="T200"/>
      <c r="U200"/>
      <c r="V200"/>
      <c r="W200"/>
      <c r="X200" s="117"/>
    </row>
    <row r="201" spans="1:24" ht="13.5" customHeight="1" x14ac:dyDescent="0.3">
      <c r="A201" s="140" t="s">
        <v>158</v>
      </c>
      <c r="B201" s="140"/>
      <c r="C201" s="140"/>
      <c r="D201" s="140"/>
      <c r="E201" s="140"/>
      <c r="F201" s="141">
        <f t="shared" si="19"/>
        <v>19249</v>
      </c>
      <c r="G201" s="142">
        <v>0</v>
      </c>
      <c r="H201" s="142">
        <v>4317</v>
      </c>
      <c r="I201" s="142">
        <v>14296</v>
      </c>
      <c r="J201" s="142">
        <v>636</v>
      </c>
      <c r="R201"/>
      <c r="S201"/>
      <c r="T201"/>
      <c r="U201"/>
      <c r="V201"/>
      <c r="W201"/>
      <c r="X201" s="117"/>
    </row>
    <row r="202" spans="1:24" ht="13.5" customHeight="1" x14ac:dyDescent="0.3">
      <c r="A202" s="140" t="s">
        <v>159</v>
      </c>
      <c r="B202" s="140"/>
      <c r="C202" s="140"/>
      <c r="D202" s="140"/>
      <c r="E202" s="140"/>
      <c r="F202" s="141">
        <f t="shared" si="19"/>
        <v>11645</v>
      </c>
      <c r="G202" s="142">
        <v>0</v>
      </c>
      <c r="H202" s="142">
        <v>1761</v>
      </c>
      <c r="I202" s="142">
        <v>8516</v>
      </c>
      <c r="J202" s="142">
        <v>1368</v>
      </c>
      <c r="R202"/>
      <c r="S202"/>
      <c r="T202"/>
      <c r="U202"/>
      <c r="V202"/>
      <c r="W202"/>
      <c r="X202" s="117"/>
    </row>
    <row r="203" spans="1:24" ht="13.5" customHeight="1" x14ac:dyDescent="0.3">
      <c r="A203" s="140" t="s">
        <v>160</v>
      </c>
      <c r="B203" s="140"/>
      <c r="C203" s="140"/>
      <c r="D203" s="140"/>
      <c r="E203" s="140"/>
      <c r="F203" s="141">
        <f t="shared" si="19"/>
        <v>1505</v>
      </c>
      <c r="G203" s="142">
        <v>0</v>
      </c>
      <c r="H203" s="142">
        <v>125</v>
      </c>
      <c r="I203" s="142">
        <v>1336</v>
      </c>
      <c r="J203" s="142">
        <v>44</v>
      </c>
      <c r="R203"/>
      <c r="S203"/>
      <c r="T203"/>
      <c r="U203"/>
      <c r="V203"/>
      <c r="W203"/>
      <c r="X203" s="117"/>
    </row>
    <row r="204" spans="1:24" ht="13.5" customHeight="1" x14ac:dyDescent="0.3">
      <c r="A204" s="140" t="s">
        <v>161</v>
      </c>
      <c r="B204" s="140"/>
      <c r="C204" s="140"/>
      <c r="D204" s="140"/>
      <c r="E204" s="140"/>
      <c r="F204" s="141">
        <f t="shared" si="19"/>
        <v>299</v>
      </c>
      <c r="G204" s="142">
        <v>0</v>
      </c>
      <c r="H204" s="142">
        <v>30</v>
      </c>
      <c r="I204" s="142">
        <v>230</v>
      </c>
      <c r="J204" s="142">
        <v>39</v>
      </c>
      <c r="R204"/>
      <c r="S204"/>
      <c r="T204"/>
      <c r="U204"/>
      <c r="V204"/>
      <c r="W204"/>
      <c r="X204" s="117"/>
    </row>
    <row r="205" spans="1:24" ht="13.5" customHeight="1" x14ac:dyDescent="0.3">
      <c r="A205" s="140" t="s">
        <v>162</v>
      </c>
      <c r="B205" s="140"/>
      <c r="C205" s="140"/>
      <c r="D205" s="140"/>
      <c r="E205" s="140"/>
      <c r="F205" s="141">
        <f t="shared" si="19"/>
        <v>14687</v>
      </c>
      <c r="G205" s="142">
        <v>0</v>
      </c>
      <c r="H205" s="142">
        <v>5120</v>
      </c>
      <c r="I205" s="142">
        <v>7488</v>
      </c>
      <c r="J205" s="142">
        <v>2079</v>
      </c>
      <c r="R205"/>
      <c r="S205"/>
      <c r="T205"/>
      <c r="U205"/>
      <c r="V205"/>
      <c r="W205"/>
      <c r="X205" s="117"/>
    </row>
    <row r="206" spans="1:24" ht="13.5" customHeight="1" x14ac:dyDescent="0.3">
      <c r="A206" s="140" t="s">
        <v>163</v>
      </c>
      <c r="B206" s="140"/>
      <c r="C206" s="140"/>
      <c r="D206" s="140"/>
      <c r="E206" s="140"/>
      <c r="F206" s="141">
        <f t="shared" si="19"/>
        <v>3283</v>
      </c>
      <c r="G206" s="142">
        <v>0</v>
      </c>
      <c r="H206" s="142">
        <v>366</v>
      </c>
      <c r="I206" s="142">
        <v>2776</v>
      </c>
      <c r="J206" s="142">
        <v>141</v>
      </c>
      <c r="R206"/>
      <c r="S206"/>
      <c r="T206"/>
      <c r="U206"/>
      <c r="V206"/>
      <c r="W206"/>
      <c r="X206" s="117"/>
    </row>
    <row r="207" spans="1:24" ht="13.5" customHeight="1" x14ac:dyDescent="0.3">
      <c r="A207" s="140" t="s">
        <v>164</v>
      </c>
      <c r="B207" s="140"/>
      <c r="C207" s="140"/>
      <c r="D207" s="140"/>
      <c r="E207" s="140"/>
      <c r="F207" s="141">
        <f t="shared" si="19"/>
        <v>168</v>
      </c>
      <c r="G207" s="142">
        <v>0</v>
      </c>
      <c r="H207" s="142">
        <v>17</v>
      </c>
      <c r="I207" s="142">
        <v>134</v>
      </c>
      <c r="J207" s="142">
        <v>17</v>
      </c>
      <c r="R207"/>
      <c r="S207"/>
      <c r="T207"/>
      <c r="U207"/>
      <c r="V207"/>
      <c r="W207"/>
      <c r="X207" s="117"/>
    </row>
    <row r="208" spans="1:24" ht="13.5" customHeight="1" x14ac:dyDescent="0.3">
      <c r="A208" s="140" t="s">
        <v>165</v>
      </c>
      <c r="B208" s="140"/>
      <c r="C208" s="140"/>
      <c r="D208" s="140"/>
      <c r="E208" s="140"/>
      <c r="F208" s="141">
        <f t="shared" si="19"/>
        <v>6771</v>
      </c>
      <c r="G208" s="142">
        <v>0</v>
      </c>
      <c r="H208" s="142">
        <v>5940</v>
      </c>
      <c r="I208" s="142">
        <v>743</v>
      </c>
      <c r="J208" s="142">
        <v>88</v>
      </c>
      <c r="R208"/>
      <c r="S208"/>
      <c r="T208"/>
      <c r="U208"/>
      <c r="V208"/>
      <c r="W208"/>
      <c r="X208" s="117"/>
    </row>
    <row r="209" spans="1:24" ht="13.5" customHeight="1" x14ac:dyDescent="0.3">
      <c r="A209" s="140" t="s">
        <v>166</v>
      </c>
      <c r="B209" s="140"/>
      <c r="C209" s="140"/>
      <c r="D209" s="140"/>
      <c r="E209" s="140"/>
      <c r="F209" s="141">
        <f t="shared" si="19"/>
        <v>5103</v>
      </c>
      <c r="G209" s="142">
        <v>0</v>
      </c>
      <c r="H209" s="142">
        <v>1868</v>
      </c>
      <c r="I209" s="142">
        <v>1517</v>
      </c>
      <c r="J209" s="142">
        <v>1718</v>
      </c>
      <c r="R209"/>
      <c r="S209"/>
      <c r="T209"/>
      <c r="U209"/>
      <c r="V209"/>
      <c r="W209"/>
      <c r="X209" s="117"/>
    </row>
    <row r="210" spans="1:24" ht="13.5" customHeight="1" x14ac:dyDescent="0.3">
      <c r="A210" s="140" t="s">
        <v>167</v>
      </c>
      <c r="B210" s="140"/>
      <c r="C210" s="140"/>
      <c r="D210" s="140"/>
      <c r="E210" s="140"/>
      <c r="F210" s="141">
        <f t="shared" si="19"/>
        <v>179</v>
      </c>
      <c r="G210" s="142">
        <v>0</v>
      </c>
      <c r="H210" s="142">
        <v>77</v>
      </c>
      <c r="I210" s="142">
        <v>102</v>
      </c>
      <c r="J210" s="142">
        <v>0</v>
      </c>
      <c r="R210"/>
      <c r="S210"/>
      <c r="T210"/>
      <c r="U210"/>
      <c r="V210"/>
      <c r="W210"/>
      <c r="X210" s="117"/>
    </row>
    <row r="211" spans="1:24" ht="13.5" customHeight="1" x14ac:dyDescent="0.3">
      <c r="A211" s="140" t="s">
        <v>168</v>
      </c>
      <c r="B211" s="140"/>
      <c r="C211" s="140"/>
      <c r="D211" s="140"/>
      <c r="E211" s="140"/>
      <c r="F211" s="141">
        <f t="shared" si="19"/>
        <v>9727</v>
      </c>
      <c r="G211" s="142">
        <v>0</v>
      </c>
      <c r="H211" s="142">
        <v>201</v>
      </c>
      <c r="I211" s="142">
        <v>139</v>
      </c>
      <c r="J211" s="142">
        <v>9387</v>
      </c>
      <c r="R211"/>
      <c r="S211"/>
      <c r="T211"/>
      <c r="U211"/>
      <c r="V211"/>
      <c r="W211"/>
      <c r="X211" s="117"/>
    </row>
    <row r="212" spans="1:24" ht="13.5" customHeight="1" x14ac:dyDescent="0.3">
      <c r="A212" s="140" t="s">
        <v>169</v>
      </c>
      <c r="B212" s="140"/>
      <c r="C212" s="140"/>
      <c r="D212" s="140"/>
      <c r="E212" s="140"/>
      <c r="F212" s="141">
        <f t="shared" si="19"/>
        <v>1751</v>
      </c>
      <c r="G212" s="142">
        <v>0</v>
      </c>
      <c r="H212" s="142">
        <v>8</v>
      </c>
      <c r="I212" s="142">
        <v>16</v>
      </c>
      <c r="J212" s="142">
        <v>1727</v>
      </c>
      <c r="R212"/>
      <c r="S212"/>
      <c r="T212"/>
      <c r="U212"/>
      <c r="V212"/>
      <c r="W212"/>
      <c r="X212" s="117"/>
    </row>
    <row r="213" spans="1:24" ht="13.5" customHeight="1" x14ac:dyDescent="0.3">
      <c r="A213" s="140" t="s">
        <v>170</v>
      </c>
      <c r="B213" s="140"/>
      <c r="C213" s="140"/>
      <c r="D213" s="140"/>
      <c r="E213" s="140"/>
      <c r="F213" s="141">
        <f t="shared" si="19"/>
        <v>175</v>
      </c>
      <c r="G213" s="142">
        <v>0</v>
      </c>
      <c r="H213" s="142">
        <v>2</v>
      </c>
      <c r="I213" s="142">
        <v>1</v>
      </c>
      <c r="J213" s="142">
        <v>172</v>
      </c>
      <c r="R213"/>
      <c r="S213"/>
      <c r="T213"/>
      <c r="U213"/>
      <c r="V213"/>
      <c r="W213"/>
      <c r="X213" s="117"/>
    </row>
    <row r="214" spans="1:24" ht="13.5" customHeight="1" x14ac:dyDescent="0.3">
      <c r="A214" s="140" t="s">
        <v>171</v>
      </c>
      <c r="B214" s="140"/>
      <c r="C214" s="140"/>
      <c r="D214" s="140"/>
      <c r="E214" s="140"/>
      <c r="F214" s="141">
        <f t="shared" si="19"/>
        <v>327</v>
      </c>
      <c r="G214" s="142">
        <v>0</v>
      </c>
      <c r="H214" s="142">
        <v>81</v>
      </c>
      <c r="I214" s="142">
        <v>5</v>
      </c>
      <c r="J214" s="142">
        <v>241</v>
      </c>
      <c r="R214"/>
      <c r="S214"/>
      <c r="T214"/>
      <c r="U214"/>
      <c r="V214"/>
      <c r="W214"/>
      <c r="X214" s="117"/>
    </row>
    <row r="215" spans="1:24" ht="13.5" customHeight="1" x14ac:dyDescent="0.3">
      <c r="A215" s="140" t="s">
        <v>172</v>
      </c>
      <c r="B215" s="140"/>
      <c r="C215" s="140"/>
      <c r="D215" s="140"/>
      <c r="E215" s="140"/>
      <c r="F215" s="141">
        <f t="shared" si="19"/>
        <v>424</v>
      </c>
      <c r="G215" s="142">
        <v>0</v>
      </c>
      <c r="H215" s="142">
        <v>74</v>
      </c>
      <c r="I215" s="142">
        <v>15</v>
      </c>
      <c r="J215" s="142">
        <v>335</v>
      </c>
      <c r="R215"/>
      <c r="S215"/>
      <c r="T215"/>
      <c r="U215"/>
      <c r="V215"/>
      <c r="W215"/>
      <c r="X215" s="117"/>
    </row>
    <row r="216" spans="1:24" ht="13.5" customHeight="1" x14ac:dyDescent="0.3">
      <c r="A216" s="140" t="s">
        <v>173</v>
      </c>
      <c r="B216" s="140"/>
      <c r="C216" s="140"/>
      <c r="D216" s="140"/>
      <c r="E216" s="140"/>
      <c r="F216" s="141">
        <f t="shared" si="19"/>
        <v>9103</v>
      </c>
      <c r="G216" s="142">
        <v>0</v>
      </c>
      <c r="H216" s="142">
        <v>9103</v>
      </c>
      <c r="I216" s="142">
        <v>0</v>
      </c>
      <c r="J216" s="142">
        <v>0</v>
      </c>
      <c r="R216"/>
      <c r="S216"/>
      <c r="T216"/>
      <c r="U216"/>
      <c r="V216"/>
      <c r="W216"/>
      <c r="X216" s="117"/>
    </row>
    <row r="217" spans="1:24" ht="13.5" customHeight="1" x14ac:dyDescent="0.3">
      <c r="A217" s="140" t="s">
        <v>174</v>
      </c>
      <c r="B217" s="140"/>
      <c r="C217" s="140"/>
      <c r="D217" s="140"/>
      <c r="E217" s="140"/>
      <c r="F217" s="141">
        <f t="shared" si="19"/>
        <v>15567</v>
      </c>
      <c r="G217" s="142">
        <v>0</v>
      </c>
      <c r="H217" s="142">
        <v>15567</v>
      </c>
      <c r="I217" s="142">
        <v>0</v>
      </c>
      <c r="J217" s="142">
        <v>0</v>
      </c>
      <c r="R217"/>
      <c r="S217"/>
      <c r="T217"/>
      <c r="U217"/>
      <c r="V217"/>
      <c r="W217"/>
      <c r="X217" s="117"/>
    </row>
    <row r="218" spans="1:24" ht="13.5" customHeight="1" x14ac:dyDescent="0.3">
      <c r="A218" s="140" t="s">
        <v>175</v>
      </c>
      <c r="B218" s="140"/>
      <c r="C218" s="140"/>
      <c r="D218" s="140"/>
      <c r="E218" s="140"/>
      <c r="F218" s="141">
        <f>+SUM(G218:J218)</f>
        <v>14504</v>
      </c>
      <c r="G218" s="142">
        <v>0</v>
      </c>
      <c r="H218" s="142">
        <v>14504</v>
      </c>
      <c r="I218" s="142">
        <v>0</v>
      </c>
      <c r="J218" s="142">
        <v>0</v>
      </c>
      <c r="R218"/>
      <c r="S218"/>
      <c r="T218"/>
      <c r="U218"/>
      <c r="V218"/>
      <c r="W218"/>
      <c r="X218" s="117"/>
    </row>
    <row r="219" spans="1:24" ht="13.5" customHeight="1" x14ac:dyDescent="0.3">
      <c r="A219" s="140" t="s">
        <v>176</v>
      </c>
      <c r="B219" s="140"/>
      <c r="C219" s="140"/>
      <c r="D219" s="140"/>
      <c r="E219" s="140"/>
      <c r="F219" s="141">
        <f t="shared" si="19"/>
        <v>31781</v>
      </c>
      <c r="G219" s="142">
        <v>0</v>
      </c>
      <c r="H219" s="142">
        <v>9853</v>
      </c>
      <c r="I219" s="142">
        <v>13977</v>
      </c>
      <c r="J219" s="142">
        <v>7951</v>
      </c>
      <c r="R219"/>
      <c r="S219"/>
      <c r="T219"/>
      <c r="U219"/>
      <c r="V219"/>
      <c r="W219"/>
      <c r="X219" s="117"/>
    </row>
    <row r="220" spans="1:24" ht="13.5" customHeight="1" x14ac:dyDescent="0.3">
      <c r="A220" s="140" t="s">
        <v>177</v>
      </c>
      <c r="B220" s="140"/>
      <c r="C220" s="140"/>
      <c r="D220" s="140"/>
      <c r="E220" s="140"/>
      <c r="F220" s="141">
        <f t="shared" si="19"/>
        <v>11662</v>
      </c>
      <c r="G220" s="142">
        <v>0</v>
      </c>
      <c r="H220" s="142">
        <v>2853</v>
      </c>
      <c r="I220" s="142">
        <v>7362</v>
      </c>
      <c r="J220" s="142">
        <v>1447</v>
      </c>
      <c r="R220"/>
      <c r="S220"/>
      <c r="T220"/>
      <c r="U220"/>
      <c r="V220"/>
      <c r="W220"/>
      <c r="X220" s="117"/>
    </row>
    <row r="221" spans="1:24" ht="13.5" customHeight="1" x14ac:dyDescent="0.3">
      <c r="A221" s="140" t="s">
        <v>178</v>
      </c>
      <c r="B221" s="140"/>
      <c r="C221" s="140"/>
      <c r="D221" s="140"/>
      <c r="E221" s="140"/>
      <c r="F221" s="141">
        <f t="shared" si="19"/>
        <v>2047</v>
      </c>
      <c r="G221" s="142">
        <v>0</v>
      </c>
      <c r="H221" s="142">
        <v>151</v>
      </c>
      <c r="I221" s="142">
        <v>1832</v>
      </c>
      <c r="J221" s="142">
        <v>64</v>
      </c>
      <c r="R221"/>
      <c r="S221"/>
      <c r="T221"/>
      <c r="U221"/>
      <c r="V221"/>
      <c r="W221"/>
      <c r="X221" s="117"/>
    </row>
    <row r="222" spans="1:24" ht="13.5" customHeight="1" x14ac:dyDescent="0.3">
      <c r="A222" s="140" t="s">
        <v>179</v>
      </c>
      <c r="B222" s="140"/>
      <c r="C222" s="140"/>
      <c r="D222" s="140"/>
      <c r="E222" s="140"/>
      <c r="F222" s="141">
        <f t="shared" si="19"/>
        <v>11789</v>
      </c>
      <c r="G222" s="142">
        <v>0</v>
      </c>
      <c r="H222" s="142">
        <v>0</v>
      </c>
      <c r="I222" s="142">
        <v>11789</v>
      </c>
      <c r="J222" s="142">
        <v>0</v>
      </c>
      <c r="R222"/>
      <c r="S222"/>
      <c r="T222"/>
      <c r="U222"/>
      <c r="V222"/>
      <c r="W222"/>
      <c r="X222" s="117"/>
    </row>
    <row r="223" spans="1:24" ht="13.5" customHeight="1" x14ac:dyDescent="0.3">
      <c r="A223" s="140" t="s">
        <v>180</v>
      </c>
      <c r="B223" s="140"/>
      <c r="C223" s="140"/>
      <c r="D223" s="140"/>
      <c r="E223" s="140"/>
      <c r="F223" s="141">
        <f t="shared" si="19"/>
        <v>646</v>
      </c>
      <c r="G223" s="142">
        <v>0</v>
      </c>
      <c r="H223" s="142">
        <v>0</v>
      </c>
      <c r="I223" s="142">
        <v>646</v>
      </c>
      <c r="J223" s="142">
        <v>0</v>
      </c>
      <c r="R223"/>
      <c r="S223"/>
      <c r="T223"/>
      <c r="U223"/>
      <c r="V223"/>
      <c r="W223"/>
      <c r="X223" s="117"/>
    </row>
    <row r="224" spans="1:24" ht="13.5" customHeight="1" x14ac:dyDescent="0.3">
      <c r="A224" s="140" t="s">
        <v>181</v>
      </c>
      <c r="B224" s="140"/>
      <c r="C224" s="140"/>
      <c r="D224" s="140"/>
      <c r="E224" s="140"/>
      <c r="F224" s="141">
        <f t="shared" si="19"/>
        <v>10901</v>
      </c>
      <c r="G224" s="142">
        <v>0</v>
      </c>
      <c r="H224" s="142">
        <v>0</v>
      </c>
      <c r="I224" s="142">
        <v>10901</v>
      </c>
      <c r="J224" s="142">
        <v>0</v>
      </c>
      <c r="R224"/>
      <c r="S224"/>
      <c r="T224"/>
      <c r="U224"/>
      <c r="V224"/>
      <c r="W224"/>
      <c r="X224" s="117"/>
    </row>
    <row r="225" spans="1:24" ht="13.5" customHeight="1" x14ac:dyDescent="0.3">
      <c r="A225" s="140" t="s">
        <v>182</v>
      </c>
      <c r="B225" s="140"/>
      <c r="C225" s="140"/>
      <c r="D225" s="140"/>
      <c r="E225" s="140"/>
      <c r="F225" s="141">
        <f t="shared" si="19"/>
        <v>26581</v>
      </c>
      <c r="G225" s="142">
        <v>0</v>
      </c>
      <c r="H225" s="142">
        <v>9611</v>
      </c>
      <c r="I225" s="142">
        <v>8674</v>
      </c>
      <c r="J225" s="142">
        <v>8296</v>
      </c>
      <c r="R225"/>
      <c r="S225"/>
      <c r="T225"/>
      <c r="U225"/>
      <c r="V225"/>
      <c r="W225"/>
      <c r="X225" s="117"/>
    </row>
    <row r="226" spans="1:24" ht="13.5" customHeight="1" x14ac:dyDescent="0.25">
      <c r="A226" s="143" t="s">
        <v>183</v>
      </c>
      <c r="B226" s="143"/>
      <c r="C226" s="143"/>
      <c r="D226" s="143"/>
      <c r="E226" s="143"/>
      <c r="F226" s="144">
        <f t="shared" si="19"/>
        <v>66119</v>
      </c>
      <c r="G226" s="145">
        <v>0</v>
      </c>
      <c r="H226" s="145">
        <v>17437</v>
      </c>
      <c r="I226" s="145">
        <v>14851</v>
      </c>
      <c r="J226" s="145">
        <v>33831</v>
      </c>
    </row>
    <row r="227" spans="1:24" ht="13.8" x14ac:dyDescent="0.25">
      <c r="A227" s="181" t="s">
        <v>1</v>
      </c>
      <c r="B227" s="181"/>
      <c r="C227" s="181"/>
      <c r="D227" s="181"/>
      <c r="E227" s="181"/>
      <c r="F227" s="146">
        <f>SUM(F197:F226)</f>
        <v>376721</v>
      </c>
      <c r="G227" s="146">
        <f>SUM(G197:G226)</f>
        <v>14039</v>
      </c>
      <c r="H227" s="146">
        <f>SUM(H197:H226)</f>
        <v>133285</v>
      </c>
      <c r="I227" s="146">
        <f>SUM(I197:I226)</f>
        <v>130934</v>
      </c>
      <c r="J227" s="146">
        <f>SUM(J197:J226)</f>
        <v>98463</v>
      </c>
    </row>
    <row r="228" spans="1:24" s="37" customFormat="1" ht="13.8" x14ac:dyDescent="0.25">
      <c r="A228" s="182" t="s">
        <v>14</v>
      </c>
      <c r="B228" s="182"/>
      <c r="C228" s="182"/>
      <c r="D228" s="182"/>
      <c r="E228" s="182"/>
      <c r="F228" s="147">
        <f>SUM(G228:J228)</f>
        <v>1</v>
      </c>
      <c r="G228" s="147">
        <f>+G227/$F$227</f>
        <v>3.7266305833760262E-2</v>
      </c>
      <c r="H228" s="147">
        <f>+H227/$F$227</f>
        <v>0.35380294700852888</v>
      </c>
      <c r="I228" s="147">
        <f>+I227/$F$227</f>
        <v>0.34756225429429205</v>
      </c>
      <c r="J228" s="147">
        <f>+J227/$F$227</f>
        <v>0.26136849286341884</v>
      </c>
    </row>
    <row r="229" spans="1:24" x14ac:dyDescent="0.25">
      <c r="A229" s="148" t="s">
        <v>184</v>
      </c>
    </row>
    <row r="230" spans="1:24" ht="16.2" thickBot="1" x14ac:dyDescent="0.35">
      <c r="A230" s="12" t="s">
        <v>185</v>
      </c>
      <c r="B230" s="12"/>
      <c r="C230" s="12"/>
      <c r="D230" s="12"/>
      <c r="E230" s="12"/>
      <c r="F230" s="12"/>
      <c r="R230"/>
      <c r="S230"/>
      <c r="T230"/>
      <c r="U230"/>
      <c r="V230"/>
      <c r="W230"/>
      <c r="X230"/>
    </row>
    <row r="231" spans="1:24" ht="4.95" customHeight="1" x14ac:dyDescent="0.3">
      <c r="R231"/>
      <c r="S231"/>
      <c r="T231"/>
      <c r="U231"/>
      <c r="V231"/>
      <c r="W231"/>
      <c r="X231"/>
    </row>
    <row r="232" spans="1:24" ht="21" customHeight="1" x14ac:dyDescent="0.3">
      <c r="A232" s="183" t="s">
        <v>151</v>
      </c>
      <c r="B232" s="184"/>
      <c r="C232" s="184"/>
      <c r="D232" s="184"/>
      <c r="E232" s="185"/>
      <c r="F232" s="149" t="s">
        <v>1</v>
      </c>
      <c r="R232"/>
      <c r="S232"/>
      <c r="T232"/>
      <c r="U232"/>
      <c r="V232"/>
      <c r="W232"/>
      <c r="X232"/>
    </row>
    <row r="233" spans="1:24" ht="13.5" customHeight="1" x14ac:dyDescent="0.3">
      <c r="A233" s="137" t="s">
        <v>186</v>
      </c>
      <c r="B233" s="137"/>
      <c r="C233" s="137"/>
      <c r="D233" s="137"/>
      <c r="E233" s="137"/>
      <c r="F233" s="138">
        <v>1641</v>
      </c>
      <c r="R233"/>
      <c r="S233"/>
      <c r="T233"/>
      <c r="U233"/>
      <c r="V233"/>
      <c r="W233"/>
      <c r="X233"/>
    </row>
    <row r="234" spans="1:24" ht="13.5" customHeight="1" x14ac:dyDescent="0.3">
      <c r="A234" s="137" t="s">
        <v>187</v>
      </c>
      <c r="B234" s="137"/>
      <c r="C234" s="137"/>
      <c r="D234" s="137"/>
      <c r="E234" s="137"/>
      <c r="F234" s="138">
        <v>3622</v>
      </c>
      <c r="R234"/>
      <c r="S234"/>
      <c r="T234"/>
      <c r="U234"/>
      <c r="V234"/>
      <c r="W234"/>
      <c r="X234"/>
    </row>
    <row r="235" spans="1:24" ht="13.5" customHeight="1" x14ac:dyDescent="0.3">
      <c r="A235" s="137" t="s">
        <v>188</v>
      </c>
      <c r="B235" s="137"/>
      <c r="C235" s="137"/>
      <c r="D235" s="137"/>
      <c r="E235" s="137"/>
      <c r="F235" s="138">
        <v>9212</v>
      </c>
      <c r="R235"/>
      <c r="S235"/>
      <c r="T235"/>
      <c r="U235"/>
      <c r="V235"/>
      <c r="W235"/>
      <c r="X235"/>
    </row>
    <row r="236" spans="1:24" ht="13.5" customHeight="1" x14ac:dyDescent="0.3">
      <c r="A236" s="137" t="s">
        <v>189</v>
      </c>
      <c r="B236" s="137"/>
      <c r="C236" s="137"/>
      <c r="D236" s="137"/>
      <c r="E236" s="137"/>
      <c r="F236" s="138">
        <v>152</v>
      </c>
      <c r="R236"/>
      <c r="S236"/>
      <c r="T236"/>
      <c r="U236"/>
      <c r="V236"/>
      <c r="W236"/>
      <c r="X236"/>
    </row>
    <row r="237" spans="1:24" ht="13.5" customHeight="1" x14ac:dyDescent="0.3">
      <c r="A237" s="137" t="s">
        <v>190</v>
      </c>
      <c r="B237" s="137"/>
      <c r="C237" s="137"/>
      <c r="D237" s="137"/>
      <c r="E237" s="137"/>
      <c r="F237" s="138">
        <v>5655</v>
      </c>
      <c r="R237"/>
      <c r="S237"/>
      <c r="T237"/>
      <c r="U237"/>
      <c r="V237"/>
      <c r="W237"/>
      <c r="X237"/>
    </row>
    <row r="238" spans="1:24" ht="13.5" customHeight="1" x14ac:dyDescent="0.3">
      <c r="A238" s="137" t="s">
        <v>191</v>
      </c>
      <c r="B238" s="137"/>
      <c r="C238" s="137"/>
      <c r="D238" s="137"/>
      <c r="E238" s="137"/>
      <c r="F238" s="138">
        <v>136</v>
      </c>
      <c r="R238"/>
      <c r="S238"/>
      <c r="T238"/>
      <c r="U238"/>
      <c r="V238"/>
      <c r="W238"/>
      <c r="X238"/>
    </row>
    <row r="239" spans="1:24" ht="13.5" customHeight="1" x14ac:dyDescent="0.3">
      <c r="A239" s="137" t="s">
        <v>192</v>
      </c>
      <c r="B239" s="137"/>
      <c r="C239" s="137"/>
      <c r="D239" s="137"/>
      <c r="E239" s="137"/>
      <c r="F239" s="138">
        <v>3670</v>
      </c>
      <c r="R239"/>
      <c r="S239"/>
      <c r="T239"/>
      <c r="U239"/>
      <c r="V239"/>
      <c r="W239"/>
      <c r="X239"/>
    </row>
    <row r="240" spans="1:24" ht="13.5" customHeight="1" x14ac:dyDescent="0.3">
      <c r="A240" s="137" t="s">
        <v>193</v>
      </c>
      <c r="B240" s="137"/>
      <c r="C240" s="137"/>
      <c r="D240" s="137"/>
      <c r="E240" s="137"/>
      <c r="F240" s="138">
        <v>4791</v>
      </c>
      <c r="R240"/>
      <c r="S240"/>
      <c r="T240"/>
      <c r="U240"/>
      <c r="V240"/>
      <c r="W240"/>
      <c r="X240"/>
    </row>
    <row r="241" spans="1:24" ht="13.5" customHeight="1" x14ac:dyDescent="0.3">
      <c r="A241" s="137" t="s">
        <v>194</v>
      </c>
      <c r="B241" s="137"/>
      <c r="C241" s="137"/>
      <c r="D241" s="137"/>
      <c r="E241" s="137"/>
      <c r="F241" s="138">
        <v>60</v>
      </c>
      <c r="R241"/>
      <c r="S241"/>
      <c r="T241"/>
      <c r="U241"/>
      <c r="V241"/>
      <c r="W241"/>
      <c r="X241"/>
    </row>
    <row r="242" spans="1:24" ht="13.5" customHeight="1" x14ac:dyDescent="0.3">
      <c r="A242" s="137" t="s">
        <v>195</v>
      </c>
      <c r="B242" s="137"/>
      <c r="C242" s="137"/>
      <c r="D242" s="137"/>
      <c r="E242" s="137"/>
      <c r="F242" s="138">
        <v>114</v>
      </c>
      <c r="R242"/>
      <c r="S242"/>
      <c r="T242"/>
      <c r="U242"/>
      <c r="V242"/>
      <c r="W242"/>
      <c r="X242"/>
    </row>
    <row r="243" spans="1:24" ht="13.5" customHeight="1" x14ac:dyDescent="0.3">
      <c r="A243" s="137" t="s">
        <v>196</v>
      </c>
      <c r="B243" s="137"/>
      <c r="C243" s="137"/>
      <c r="D243" s="137"/>
      <c r="E243" s="137"/>
      <c r="F243" s="138">
        <v>7473</v>
      </c>
      <c r="R243"/>
      <c r="S243"/>
      <c r="T243"/>
      <c r="U243"/>
      <c r="V243"/>
      <c r="W243"/>
      <c r="X243"/>
    </row>
    <row r="244" spans="1:24" ht="13.5" customHeight="1" x14ac:dyDescent="0.3">
      <c r="A244" s="137" t="s">
        <v>197</v>
      </c>
      <c r="B244" s="137"/>
      <c r="C244" s="137"/>
      <c r="D244" s="137"/>
      <c r="E244" s="137"/>
      <c r="F244" s="138">
        <v>216</v>
      </c>
      <c r="R244"/>
      <c r="S244"/>
      <c r="T244"/>
      <c r="U244"/>
      <c r="V244"/>
      <c r="W244"/>
      <c r="X244"/>
    </row>
    <row r="245" spans="1:24" ht="13.5" customHeight="1" x14ac:dyDescent="0.3">
      <c r="A245" s="137" t="s">
        <v>198</v>
      </c>
      <c r="B245" s="137"/>
      <c r="C245" s="137"/>
      <c r="D245" s="137"/>
      <c r="E245" s="137"/>
      <c r="F245" s="138">
        <v>1119</v>
      </c>
      <c r="R245"/>
      <c r="S245"/>
      <c r="T245"/>
      <c r="U245"/>
      <c r="V245"/>
      <c r="W245"/>
      <c r="X245"/>
    </row>
    <row r="246" spans="1:24" ht="13.5" customHeight="1" x14ac:dyDescent="0.3">
      <c r="A246" s="137" t="s">
        <v>199</v>
      </c>
      <c r="B246" s="137"/>
      <c r="C246" s="137"/>
      <c r="D246" s="137"/>
      <c r="E246" s="137"/>
      <c r="F246" s="138">
        <v>2976</v>
      </c>
      <c r="R246"/>
      <c r="S246"/>
      <c r="T246"/>
      <c r="U246"/>
      <c r="V246"/>
      <c r="W246"/>
      <c r="X246"/>
    </row>
    <row r="247" spans="1:24" ht="13.5" customHeight="1" x14ac:dyDescent="0.3">
      <c r="A247" s="137" t="s">
        <v>200</v>
      </c>
      <c r="B247" s="137"/>
      <c r="C247" s="137"/>
      <c r="D247" s="137"/>
      <c r="E247" s="137"/>
      <c r="F247" s="138">
        <v>271</v>
      </c>
      <c r="R247"/>
      <c r="S247"/>
      <c r="T247"/>
      <c r="U247"/>
      <c r="V247"/>
      <c r="W247"/>
      <c r="X247"/>
    </row>
    <row r="248" spans="1:24" ht="13.5" customHeight="1" x14ac:dyDescent="0.3">
      <c r="A248" s="137" t="s">
        <v>201</v>
      </c>
      <c r="B248" s="137"/>
      <c r="C248" s="137"/>
      <c r="D248" s="137"/>
      <c r="E248" s="137"/>
      <c r="F248" s="138">
        <v>171</v>
      </c>
      <c r="R248"/>
      <c r="S248"/>
      <c r="T248"/>
      <c r="U248"/>
      <c r="V248"/>
      <c r="W248"/>
      <c r="X248"/>
    </row>
    <row r="249" spans="1:24" ht="13.5" customHeight="1" x14ac:dyDescent="0.3">
      <c r="A249" s="137" t="s">
        <v>202</v>
      </c>
      <c r="B249" s="137"/>
      <c r="C249" s="137"/>
      <c r="D249" s="137"/>
      <c r="E249" s="137"/>
      <c r="F249" s="138">
        <v>112</v>
      </c>
      <c r="R249"/>
      <c r="S249"/>
      <c r="T249"/>
      <c r="U249"/>
      <c r="V249"/>
      <c r="W249"/>
      <c r="X249"/>
    </row>
    <row r="250" spans="1:24" ht="13.5" customHeight="1" x14ac:dyDescent="0.3">
      <c r="A250" s="137" t="s">
        <v>203</v>
      </c>
      <c r="B250" s="137"/>
      <c r="C250" s="137"/>
      <c r="D250" s="137"/>
      <c r="E250" s="137"/>
      <c r="F250" s="138">
        <v>283</v>
      </c>
      <c r="R250"/>
      <c r="S250"/>
      <c r="T250"/>
      <c r="U250"/>
      <c r="V250"/>
      <c r="W250"/>
      <c r="X250"/>
    </row>
    <row r="251" spans="1:24" ht="13.5" customHeight="1" x14ac:dyDescent="0.3">
      <c r="A251" s="137" t="s">
        <v>204</v>
      </c>
      <c r="B251" s="137"/>
      <c r="C251" s="137"/>
      <c r="D251" s="137"/>
      <c r="E251" s="137"/>
      <c r="F251" s="138">
        <v>543</v>
      </c>
      <c r="R251"/>
      <c r="S251"/>
      <c r="T251"/>
      <c r="U251"/>
      <c r="V251"/>
      <c r="W251"/>
      <c r="X251"/>
    </row>
    <row r="252" spans="1:24" ht="13.5" customHeight="1" x14ac:dyDescent="0.3">
      <c r="A252" s="137" t="s">
        <v>205</v>
      </c>
      <c r="B252" s="137"/>
      <c r="C252" s="137"/>
      <c r="D252" s="137"/>
      <c r="E252" s="137"/>
      <c r="F252" s="138">
        <v>164</v>
      </c>
      <c r="R252"/>
      <c r="S252"/>
      <c r="T252"/>
      <c r="U252"/>
      <c r="V252"/>
      <c r="W252"/>
      <c r="X252"/>
    </row>
    <row r="253" spans="1:24" ht="13.5" customHeight="1" x14ac:dyDescent="0.3">
      <c r="A253" s="137" t="s">
        <v>206</v>
      </c>
      <c r="B253" s="137"/>
      <c r="C253" s="137"/>
      <c r="D253" s="137"/>
      <c r="E253" s="137"/>
      <c r="F253" s="138">
        <v>83</v>
      </c>
      <c r="R253"/>
      <c r="S253"/>
      <c r="T253"/>
      <c r="U253"/>
      <c r="V253"/>
      <c r="W253"/>
      <c r="X253"/>
    </row>
    <row r="254" spans="1:24" ht="13.5" customHeight="1" x14ac:dyDescent="0.3">
      <c r="A254" s="137" t="s">
        <v>207</v>
      </c>
      <c r="B254" s="137"/>
      <c r="C254" s="137"/>
      <c r="D254" s="137"/>
      <c r="E254" s="137"/>
      <c r="F254" s="138">
        <v>32</v>
      </c>
      <c r="R254"/>
      <c r="S254"/>
      <c r="T254"/>
      <c r="U254"/>
      <c r="V254"/>
      <c r="W254"/>
      <c r="X254"/>
    </row>
    <row r="255" spans="1:24" ht="13.5" customHeight="1" x14ac:dyDescent="0.3">
      <c r="A255" s="137" t="s">
        <v>208</v>
      </c>
      <c r="B255" s="137"/>
      <c r="C255" s="137"/>
      <c r="D255" s="137"/>
      <c r="E255" s="137"/>
      <c r="F255" s="138">
        <v>7</v>
      </c>
      <c r="R255"/>
      <c r="S255"/>
      <c r="T255"/>
      <c r="U255"/>
      <c r="V255"/>
      <c r="W255"/>
      <c r="X255"/>
    </row>
    <row r="256" spans="1:24" ht="13.5" customHeight="1" x14ac:dyDescent="0.3">
      <c r="A256" s="137" t="s">
        <v>209</v>
      </c>
      <c r="B256" s="137"/>
      <c r="C256" s="137"/>
      <c r="D256" s="137"/>
      <c r="E256" s="137"/>
      <c r="F256" s="138">
        <v>15</v>
      </c>
      <c r="R256"/>
      <c r="S256"/>
      <c r="T256"/>
      <c r="U256"/>
      <c r="V256"/>
      <c r="W256"/>
      <c r="X256"/>
    </row>
    <row r="257" spans="1:24" ht="13.5" customHeight="1" x14ac:dyDescent="0.3">
      <c r="A257" s="137" t="s">
        <v>210</v>
      </c>
      <c r="B257" s="137"/>
      <c r="C257" s="137"/>
      <c r="D257" s="137"/>
      <c r="E257" s="137"/>
      <c r="F257" s="138">
        <v>4231</v>
      </c>
      <c r="R257"/>
      <c r="S257"/>
      <c r="T257"/>
      <c r="U257"/>
      <c r="V257"/>
      <c r="W257"/>
      <c r="X257"/>
    </row>
    <row r="258" spans="1:24" ht="13.5" customHeight="1" x14ac:dyDescent="0.3">
      <c r="A258" s="137" t="s">
        <v>211</v>
      </c>
      <c r="B258" s="137"/>
      <c r="C258" s="137"/>
      <c r="D258" s="137"/>
      <c r="E258" s="137"/>
      <c r="F258" s="138">
        <v>140</v>
      </c>
      <c r="R258"/>
      <c r="S258"/>
      <c r="T258"/>
      <c r="U258"/>
      <c r="V258"/>
      <c r="W258"/>
      <c r="X258"/>
    </row>
    <row r="259" spans="1:24" ht="13.5" customHeight="1" x14ac:dyDescent="0.3">
      <c r="A259" s="137" t="s">
        <v>212</v>
      </c>
      <c r="B259" s="137"/>
      <c r="C259" s="137"/>
      <c r="D259" s="137"/>
      <c r="E259" s="137"/>
      <c r="F259" s="138">
        <v>10811</v>
      </c>
      <c r="R259"/>
      <c r="S259"/>
      <c r="T259"/>
      <c r="U259"/>
      <c r="V259"/>
      <c r="W259"/>
      <c r="X259"/>
    </row>
    <row r="260" spans="1:24" ht="13.5" customHeight="1" x14ac:dyDescent="0.3">
      <c r="A260" s="137" t="s">
        <v>213</v>
      </c>
      <c r="B260" s="137"/>
      <c r="C260" s="137"/>
      <c r="D260" s="137"/>
      <c r="E260" s="137"/>
      <c r="F260" s="138">
        <v>5701</v>
      </c>
      <c r="R260"/>
      <c r="S260"/>
      <c r="T260"/>
      <c r="U260"/>
      <c r="V260"/>
      <c r="W260"/>
      <c r="X260"/>
    </row>
    <row r="261" spans="1:24" ht="13.5" customHeight="1" x14ac:dyDescent="0.3">
      <c r="A261" s="137" t="s">
        <v>214</v>
      </c>
      <c r="B261" s="137"/>
      <c r="C261" s="137"/>
      <c r="D261" s="137"/>
      <c r="E261" s="137"/>
      <c r="F261" s="138">
        <v>8197</v>
      </c>
      <c r="R261"/>
      <c r="S261"/>
      <c r="T261"/>
      <c r="U261"/>
      <c r="V261"/>
      <c r="W261"/>
      <c r="X261"/>
    </row>
    <row r="262" spans="1:24" ht="13.5" customHeight="1" x14ac:dyDescent="0.3">
      <c r="A262" s="137" t="s">
        <v>215</v>
      </c>
      <c r="B262" s="137"/>
      <c r="C262" s="137"/>
      <c r="D262" s="137"/>
      <c r="E262" s="137"/>
      <c r="F262" s="138">
        <v>1304</v>
      </c>
      <c r="R262"/>
      <c r="S262"/>
      <c r="T262"/>
      <c r="U262"/>
      <c r="V262"/>
      <c r="W262"/>
      <c r="X262"/>
    </row>
    <row r="263" spans="1:24" ht="13.5" customHeight="1" x14ac:dyDescent="0.3">
      <c r="A263" s="137" t="s">
        <v>216</v>
      </c>
      <c r="B263" s="137"/>
      <c r="C263" s="137"/>
      <c r="D263" s="137"/>
      <c r="E263" s="137"/>
      <c r="F263" s="138">
        <v>144</v>
      </c>
      <c r="R263"/>
      <c r="S263"/>
      <c r="T263"/>
      <c r="U263"/>
      <c r="V263"/>
      <c r="W263"/>
      <c r="X263"/>
    </row>
    <row r="264" spans="1:24" ht="13.5" customHeight="1" x14ac:dyDescent="0.3">
      <c r="A264" s="137" t="s">
        <v>217</v>
      </c>
      <c r="B264" s="137"/>
      <c r="C264" s="137"/>
      <c r="D264" s="137"/>
      <c r="E264" s="137"/>
      <c r="F264" s="138">
        <v>20</v>
      </c>
      <c r="R264"/>
      <c r="S264"/>
      <c r="T264"/>
      <c r="U264"/>
      <c r="V264"/>
      <c r="W264"/>
      <c r="X264"/>
    </row>
    <row r="265" spans="1:24" ht="13.5" customHeight="1" x14ac:dyDescent="0.3">
      <c r="A265" s="137" t="s">
        <v>218</v>
      </c>
      <c r="B265" s="137"/>
      <c r="C265" s="137"/>
      <c r="D265" s="137"/>
      <c r="E265" s="137"/>
      <c r="F265" s="138">
        <v>50</v>
      </c>
      <c r="R265"/>
      <c r="S265"/>
      <c r="T265"/>
      <c r="U265"/>
      <c r="V265"/>
      <c r="W265"/>
      <c r="X265"/>
    </row>
    <row r="266" spans="1:24" ht="13.5" customHeight="1" x14ac:dyDescent="0.3">
      <c r="A266" s="137" t="s">
        <v>219</v>
      </c>
      <c r="B266" s="137"/>
      <c r="C266" s="137"/>
      <c r="D266" s="137"/>
      <c r="E266" s="137"/>
      <c r="F266" s="138">
        <v>13</v>
      </c>
      <c r="R266"/>
      <c r="S266"/>
      <c r="T266"/>
      <c r="U266"/>
      <c r="V266"/>
      <c r="W266"/>
      <c r="X266"/>
    </row>
    <row r="267" spans="1:24" ht="13.5" customHeight="1" x14ac:dyDescent="0.3">
      <c r="A267" s="137" t="s">
        <v>220</v>
      </c>
      <c r="B267" s="137"/>
      <c r="C267" s="137"/>
      <c r="D267" s="137"/>
      <c r="E267" s="137"/>
      <c r="F267" s="138">
        <v>13</v>
      </c>
      <c r="R267"/>
      <c r="S267"/>
      <c r="T267"/>
      <c r="U267"/>
      <c r="V267"/>
      <c r="W267"/>
      <c r="X267"/>
    </row>
    <row r="268" spans="1:24" ht="13.5" customHeight="1" x14ac:dyDescent="0.3">
      <c r="A268" s="137" t="s">
        <v>221</v>
      </c>
      <c r="B268" s="137"/>
      <c r="C268" s="137"/>
      <c r="D268" s="137"/>
      <c r="E268" s="137"/>
      <c r="F268" s="138">
        <v>41</v>
      </c>
      <c r="R268"/>
      <c r="S268"/>
      <c r="T268"/>
      <c r="U268"/>
      <c r="V268"/>
      <c r="W268"/>
      <c r="X268"/>
    </row>
    <row r="269" spans="1:24" ht="13.5" customHeight="1" x14ac:dyDescent="0.3">
      <c r="A269" s="137" t="s">
        <v>222</v>
      </c>
      <c r="B269" s="137"/>
      <c r="C269" s="137"/>
      <c r="D269" s="137"/>
      <c r="E269" s="137"/>
      <c r="F269" s="138">
        <v>123</v>
      </c>
      <c r="R269"/>
      <c r="S269"/>
      <c r="T269"/>
      <c r="U269"/>
      <c r="V269"/>
      <c r="W269"/>
      <c r="X269"/>
    </row>
    <row r="270" spans="1:24" ht="13.5" customHeight="1" x14ac:dyDescent="0.3">
      <c r="A270" s="137" t="s">
        <v>223</v>
      </c>
      <c r="B270" s="137"/>
      <c r="C270" s="137"/>
      <c r="D270" s="137"/>
      <c r="E270" s="137"/>
      <c r="F270" s="138">
        <v>27</v>
      </c>
      <c r="R270"/>
      <c r="S270"/>
      <c r="T270"/>
      <c r="U270"/>
      <c r="V270"/>
      <c r="W270"/>
      <c r="X270"/>
    </row>
    <row r="271" spans="1:24" ht="13.5" customHeight="1" x14ac:dyDescent="0.3">
      <c r="A271" s="137" t="s">
        <v>224</v>
      </c>
      <c r="B271" s="137"/>
      <c r="C271" s="137"/>
      <c r="D271" s="137"/>
      <c r="E271" s="137"/>
      <c r="F271" s="138">
        <v>5</v>
      </c>
      <c r="R271"/>
      <c r="S271"/>
      <c r="T271"/>
      <c r="U271"/>
      <c r="V271"/>
      <c r="W271"/>
      <c r="X271"/>
    </row>
    <row r="272" spans="1:24" ht="13.5" customHeight="1" x14ac:dyDescent="0.3">
      <c r="A272" s="137" t="s">
        <v>225</v>
      </c>
      <c r="B272" s="137"/>
      <c r="C272" s="137"/>
      <c r="D272" s="137"/>
      <c r="E272" s="137"/>
      <c r="F272" s="138">
        <v>2</v>
      </c>
      <c r="R272"/>
      <c r="S272"/>
      <c r="T272"/>
      <c r="U272"/>
      <c r="V272"/>
      <c r="W272"/>
      <c r="X272"/>
    </row>
    <row r="273" spans="1:24" ht="13.5" customHeight="1" x14ac:dyDescent="0.3">
      <c r="A273" s="137" t="s">
        <v>226</v>
      </c>
      <c r="B273" s="137"/>
      <c r="C273" s="137"/>
      <c r="D273" s="137"/>
      <c r="E273" s="137"/>
      <c r="F273" s="138">
        <v>0</v>
      </c>
      <c r="R273"/>
      <c r="S273"/>
      <c r="T273"/>
      <c r="U273"/>
      <c r="V273"/>
      <c r="W273"/>
      <c r="X273"/>
    </row>
    <row r="274" spans="1:24" ht="13.5" customHeight="1" x14ac:dyDescent="0.3">
      <c r="A274" s="137" t="s">
        <v>227</v>
      </c>
      <c r="B274" s="137"/>
      <c r="C274" s="137"/>
      <c r="D274" s="137"/>
      <c r="E274" s="137"/>
      <c r="F274" s="138">
        <v>0</v>
      </c>
      <c r="R274"/>
      <c r="S274"/>
      <c r="T274"/>
      <c r="U274"/>
      <c r="V274"/>
      <c r="W274"/>
      <c r="X274"/>
    </row>
    <row r="275" spans="1:24" ht="13.5" customHeight="1" x14ac:dyDescent="0.3">
      <c r="A275" s="137" t="s">
        <v>228</v>
      </c>
      <c r="B275" s="137"/>
      <c r="C275" s="137"/>
      <c r="D275" s="137"/>
      <c r="E275" s="137"/>
      <c r="F275" s="138">
        <v>4</v>
      </c>
      <c r="R275"/>
      <c r="S275"/>
      <c r="T275"/>
      <c r="U275"/>
      <c r="V275"/>
      <c r="W275"/>
      <c r="X275"/>
    </row>
    <row r="276" spans="1:24" ht="13.5" customHeight="1" x14ac:dyDescent="0.3">
      <c r="A276" s="137" t="s">
        <v>229</v>
      </c>
      <c r="B276" s="137"/>
      <c r="C276" s="137"/>
      <c r="D276" s="137"/>
      <c r="E276" s="137"/>
      <c r="F276" s="138">
        <v>1</v>
      </c>
      <c r="R276"/>
      <c r="S276"/>
      <c r="T276"/>
      <c r="U276"/>
      <c r="V276"/>
      <c r="W276"/>
      <c r="X276"/>
    </row>
    <row r="277" spans="1:24" ht="13.5" customHeight="1" x14ac:dyDescent="0.3">
      <c r="A277" s="137" t="s">
        <v>230</v>
      </c>
      <c r="B277" s="137"/>
      <c r="C277" s="137"/>
      <c r="D277" s="137"/>
      <c r="E277" s="137"/>
      <c r="F277" s="138">
        <v>2</v>
      </c>
      <c r="R277"/>
      <c r="S277"/>
      <c r="T277"/>
      <c r="U277"/>
      <c r="V277"/>
      <c r="W277"/>
      <c r="X277"/>
    </row>
    <row r="278" spans="1:24" ht="13.5" customHeight="1" x14ac:dyDescent="0.3">
      <c r="A278" s="137" t="s">
        <v>231</v>
      </c>
      <c r="B278" s="137"/>
      <c r="C278" s="137"/>
      <c r="D278" s="137"/>
      <c r="E278" s="137"/>
      <c r="F278" s="138">
        <v>1</v>
      </c>
      <c r="R278"/>
      <c r="S278"/>
      <c r="T278"/>
      <c r="U278"/>
      <c r="V278"/>
      <c r="W278"/>
      <c r="X278"/>
    </row>
    <row r="279" spans="1:24" ht="13.5" customHeight="1" x14ac:dyDescent="0.3">
      <c r="A279" s="137" t="s">
        <v>232</v>
      </c>
      <c r="B279" s="137"/>
      <c r="C279" s="137"/>
      <c r="D279" s="137"/>
      <c r="E279" s="137"/>
      <c r="F279" s="138">
        <v>2</v>
      </c>
      <c r="R279"/>
      <c r="S279"/>
      <c r="T279"/>
      <c r="U279"/>
      <c r="V279"/>
      <c r="W279"/>
      <c r="X279"/>
    </row>
    <row r="280" spans="1:24" ht="13.5" customHeight="1" x14ac:dyDescent="0.3">
      <c r="A280" s="137" t="s">
        <v>233</v>
      </c>
      <c r="B280" s="137"/>
      <c r="C280" s="137"/>
      <c r="D280" s="137"/>
      <c r="E280" s="137"/>
      <c r="F280" s="138">
        <v>1</v>
      </c>
      <c r="R280"/>
      <c r="S280"/>
      <c r="T280"/>
      <c r="U280"/>
      <c r="V280"/>
      <c r="W280"/>
      <c r="X280"/>
    </row>
    <row r="281" spans="1:24" ht="13.5" customHeight="1" x14ac:dyDescent="0.3">
      <c r="A281" s="150" t="s">
        <v>234</v>
      </c>
      <c r="B281" s="150"/>
      <c r="C281" s="150"/>
      <c r="D281" s="150"/>
      <c r="E281" s="150"/>
      <c r="F281" s="151">
        <v>29</v>
      </c>
      <c r="R281"/>
      <c r="S281"/>
      <c r="T281"/>
      <c r="U281"/>
      <c r="V281"/>
      <c r="W281"/>
      <c r="X281"/>
    </row>
    <row r="282" spans="1:24" ht="17.25" customHeight="1" x14ac:dyDescent="0.3">
      <c r="A282" s="186" t="s">
        <v>1</v>
      </c>
      <c r="B282" s="179"/>
      <c r="C282" s="179"/>
      <c r="D282" s="179"/>
      <c r="E282" s="180"/>
      <c r="F282" s="146">
        <f>SUM(F233:F281)</f>
        <v>73380</v>
      </c>
      <c r="R282"/>
      <c r="S282"/>
      <c r="T282"/>
      <c r="U282"/>
      <c r="V282"/>
      <c r="W282"/>
      <c r="X282"/>
    </row>
    <row r="283" spans="1:24" s="31" customFormat="1" ht="10.95" customHeight="1" x14ac:dyDescent="0.3">
      <c r="A283" s="152"/>
      <c r="B283" s="152"/>
      <c r="C283" s="152"/>
      <c r="D283" s="152"/>
      <c r="E283" s="152"/>
      <c r="F283" s="153"/>
      <c r="R283"/>
      <c r="S283"/>
      <c r="T283"/>
      <c r="U283"/>
      <c r="V283"/>
      <c r="W283"/>
      <c r="X283"/>
    </row>
    <row r="284" spans="1:24" ht="16.2" thickBot="1" x14ac:dyDescent="0.35">
      <c r="A284" s="154" t="s">
        <v>235</v>
      </c>
      <c r="B284" s="154"/>
      <c r="C284" s="154"/>
      <c r="D284" s="154"/>
      <c r="E284" s="155"/>
      <c r="F284" s="155"/>
      <c r="G284" s="155"/>
      <c r="H284" s="155"/>
      <c r="I284" s="155"/>
      <c r="J284" s="155"/>
      <c r="K284" s="155"/>
      <c r="L284" s="155"/>
      <c r="M284" s="155"/>
      <c r="N284" s="155"/>
    </row>
    <row r="285" spans="1:24" ht="4.2" customHeight="1" x14ac:dyDescent="0.25">
      <c r="M285" s="94"/>
      <c r="N285" s="94"/>
      <c r="X285" s="31"/>
    </row>
    <row r="286" spans="1:24" ht="13.8" x14ac:dyDescent="0.25">
      <c r="A286" s="172" t="s">
        <v>236</v>
      </c>
      <c r="B286" s="156" t="s">
        <v>1</v>
      </c>
      <c r="C286" s="156" t="s">
        <v>40</v>
      </c>
      <c r="D286" s="156" t="s">
        <v>41</v>
      </c>
      <c r="E286" s="157"/>
      <c r="F286" s="157"/>
      <c r="G286" s="157"/>
      <c r="H286" s="157"/>
      <c r="I286" s="157"/>
      <c r="J286" s="157"/>
      <c r="K286" s="157"/>
      <c r="L286" s="157"/>
      <c r="M286" s="157"/>
    </row>
    <row r="287" spans="1:24" ht="13.8" x14ac:dyDescent="0.25">
      <c r="A287" s="158" t="s">
        <v>23</v>
      </c>
      <c r="B287" s="159">
        <f>SUM(C287:M287)</f>
        <v>14039</v>
      </c>
      <c r="C287" s="160">
        <v>7262</v>
      </c>
      <c r="D287" s="160">
        <v>6777</v>
      </c>
      <c r="E287" s="161"/>
      <c r="F287" s="161"/>
      <c r="G287" s="161"/>
      <c r="H287" s="161"/>
      <c r="I287" s="161"/>
      <c r="J287" s="161"/>
      <c r="K287" s="161"/>
      <c r="L287" s="161"/>
      <c r="M287" s="161"/>
      <c r="S287" s="31"/>
      <c r="T287" s="31"/>
      <c r="U287" s="31"/>
      <c r="V287" s="31"/>
      <c r="W287" s="31"/>
    </row>
    <row r="288" spans="1:24" ht="13.8" x14ac:dyDescent="0.25">
      <c r="A288" s="162" t="s">
        <v>24</v>
      </c>
      <c r="B288" s="159">
        <f>SUM(C288:M288)</f>
        <v>133285</v>
      </c>
      <c r="C288" s="160">
        <v>67456</v>
      </c>
      <c r="D288" s="160">
        <v>65829</v>
      </c>
      <c r="E288" s="161"/>
      <c r="F288" s="161"/>
      <c r="G288" s="161"/>
      <c r="H288" s="161"/>
      <c r="I288" s="161"/>
      <c r="J288" s="161"/>
      <c r="K288" s="161"/>
      <c r="L288" s="161"/>
      <c r="M288" s="161"/>
    </row>
    <row r="289" spans="1:13" ht="13.8" x14ac:dyDescent="0.25">
      <c r="A289" s="162" t="s">
        <v>25</v>
      </c>
      <c r="B289" s="159">
        <f>SUM(C289:M289)</f>
        <v>130934</v>
      </c>
      <c r="C289" s="160">
        <v>65232</v>
      </c>
      <c r="D289" s="160">
        <v>65702</v>
      </c>
      <c r="E289" s="161"/>
      <c r="F289" s="161"/>
      <c r="G289" s="161"/>
      <c r="H289" s="161"/>
      <c r="I289" s="161"/>
      <c r="J289" s="161"/>
      <c r="K289" s="161"/>
      <c r="L289" s="161"/>
      <c r="M289" s="161"/>
    </row>
    <row r="290" spans="1:13" ht="13.8" x14ac:dyDescent="0.25">
      <c r="A290" s="163" t="s">
        <v>153</v>
      </c>
      <c r="B290" s="164">
        <f>SUM(C290:M290)</f>
        <v>171843</v>
      </c>
      <c r="C290" s="165">
        <v>91866</v>
      </c>
      <c r="D290" s="165">
        <v>79977</v>
      </c>
      <c r="E290" s="161"/>
      <c r="F290" s="161"/>
      <c r="G290" s="161"/>
      <c r="H290" s="161"/>
      <c r="I290" s="161"/>
      <c r="J290" s="161"/>
      <c r="K290" s="161"/>
      <c r="L290" s="161"/>
      <c r="M290" s="161"/>
    </row>
    <row r="291" spans="1:13" ht="13.8" x14ac:dyDescent="0.25">
      <c r="A291" s="172" t="s">
        <v>1</v>
      </c>
      <c r="B291" s="146">
        <f>SUM(B287:B290)</f>
        <v>450101</v>
      </c>
      <c r="C291" s="146">
        <f>SUM(C287:C290)</f>
        <v>231816</v>
      </c>
      <c r="D291" s="146">
        <f>SUM(D287:D290)</f>
        <v>218285</v>
      </c>
      <c r="E291" s="166"/>
      <c r="F291" s="166"/>
      <c r="G291" s="166"/>
      <c r="H291" s="166"/>
      <c r="I291" s="166"/>
      <c r="J291" s="166"/>
      <c r="K291" s="166"/>
      <c r="L291" s="166"/>
      <c r="M291" s="166"/>
    </row>
    <row r="292" spans="1:13" x14ac:dyDescent="0.25">
      <c r="E292" s="61"/>
    </row>
    <row r="294" spans="1:13" x14ac:dyDescent="0.25">
      <c r="D294" s="61"/>
    </row>
    <row r="295" spans="1:13" x14ac:dyDescent="0.25">
      <c r="C295" s="61"/>
      <c r="D295" s="61"/>
      <c r="E295" s="61"/>
      <c r="F295" s="61"/>
      <c r="G295" s="61"/>
      <c r="H295" s="61"/>
      <c r="I295" s="61"/>
      <c r="J295" s="61"/>
      <c r="K295" s="61"/>
      <c r="L295" s="61"/>
      <c r="M295" s="61"/>
    </row>
    <row r="296" spans="1:13" x14ac:dyDescent="0.25">
      <c r="C296" s="61"/>
    </row>
  </sheetData>
  <mergeCells count="38">
    <mergeCell ref="A60:P60"/>
    <mergeCell ref="A11:Q11"/>
    <mergeCell ref="A12:Q12"/>
    <mergeCell ref="A13:Q13"/>
    <mergeCell ref="A14:Q14"/>
    <mergeCell ref="I40:J40"/>
    <mergeCell ref="A128:P128"/>
    <mergeCell ref="H83:H84"/>
    <mergeCell ref="I83:I84"/>
    <mergeCell ref="J83:J84"/>
    <mergeCell ref="K83:M83"/>
    <mergeCell ref="N83:N84"/>
    <mergeCell ref="O83:Q83"/>
    <mergeCell ref="A83:A84"/>
    <mergeCell ref="B83:B84"/>
    <mergeCell ref="C83:C84"/>
    <mergeCell ref="D83:D84"/>
    <mergeCell ref="E83:E84"/>
    <mergeCell ref="F83:F84"/>
    <mergeCell ref="H100:Q100"/>
    <mergeCell ref="A104:P104"/>
    <mergeCell ref="A105:P105"/>
    <mergeCell ref="A117:E117"/>
    <mergeCell ref="K117:O117"/>
    <mergeCell ref="A282:E282"/>
    <mergeCell ref="A140:P140"/>
    <mergeCell ref="A158:P158"/>
    <mergeCell ref="A160:A161"/>
    <mergeCell ref="B160:B161"/>
    <mergeCell ref="C160:E160"/>
    <mergeCell ref="F160:G160"/>
    <mergeCell ref="H160:I160"/>
    <mergeCell ref="J160:N160"/>
    <mergeCell ref="A190:N190"/>
    <mergeCell ref="A196:E196"/>
    <mergeCell ref="A227:E227"/>
    <mergeCell ref="A228:E228"/>
    <mergeCell ref="A232:E232"/>
  </mergeCells>
  <printOptions horizontalCentered="1"/>
  <pageMargins left="0.31496062992125984" right="0.31496062992125984" top="0.51181102362204722" bottom="0.31496062992125984" header="0.31496062992125984" footer="0.31496062992125984"/>
  <pageSetup paperSize="9" scale="59" fitToHeight="0" orientation="landscape" r:id="rId1"/>
  <headerFooter alignWithMargins="0">
    <oddFooter>&amp;L&amp;8Fuente: UGIGC - PNCVFS - MIMP&amp;RPág. &amp;P</oddFooter>
  </headerFooter>
  <rowBreaks count="4" manualBreakCount="4">
    <brk id="77" max="16" man="1"/>
    <brk id="138" max="16" man="1"/>
    <brk id="190" max="16" man="1"/>
    <brk id="22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Marleny Llanos</cp:lastModifiedBy>
  <cp:lastPrinted>2018-03-15T23:26:10Z</cp:lastPrinted>
  <dcterms:created xsi:type="dcterms:W3CDTF">2014-04-07T17:49:13Z</dcterms:created>
  <dcterms:modified xsi:type="dcterms:W3CDTF">2018-03-15T23:30:58Z</dcterms:modified>
</cp:coreProperties>
</file>