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267" i="1" l="1"/>
  <c r="D266" i="1" l="1"/>
  <c r="F318" i="1" l="1"/>
  <c r="G318" i="1"/>
  <c r="H318" i="1"/>
  <c r="I318" i="1"/>
  <c r="D265" i="1"/>
  <c r="D157" i="1" l="1"/>
  <c r="E157" i="1"/>
  <c r="F157" i="1"/>
  <c r="G157" i="1"/>
  <c r="H157" i="1"/>
  <c r="D264" i="1"/>
  <c r="D263" i="1"/>
  <c r="D262" i="1"/>
  <c r="D261" i="1"/>
  <c r="D260" i="1"/>
  <c r="K290" i="1"/>
  <c r="L290" i="1"/>
  <c r="M290" i="1"/>
  <c r="C290" i="1"/>
  <c r="D290" i="1"/>
  <c r="E290" i="1"/>
  <c r="F290" i="1"/>
  <c r="D259" i="1"/>
  <c r="C268" i="1"/>
  <c r="D198" i="1"/>
  <c r="E198" i="1"/>
  <c r="D139" i="1"/>
  <c r="E139" i="1"/>
  <c r="J279" i="1"/>
  <c r="B279" i="1"/>
  <c r="D258" i="1"/>
  <c r="B187" i="1"/>
  <c r="B128" i="1"/>
  <c r="B146" i="1"/>
  <c r="B167" i="1"/>
  <c r="D257" i="1"/>
  <c r="E316" i="1"/>
  <c r="E314" i="1"/>
  <c r="E312" i="1"/>
  <c r="E310" i="1"/>
  <c r="E308" i="1"/>
  <c r="E306" i="1"/>
  <c r="E304" i="1"/>
  <c r="E300" i="1"/>
  <c r="E298" i="1"/>
  <c r="D178" i="1"/>
  <c r="E317" i="1"/>
  <c r="E313" i="1"/>
  <c r="E311" i="1"/>
  <c r="E309" i="1"/>
  <c r="E305" i="1"/>
  <c r="E303" i="1"/>
  <c r="E301" i="1"/>
  <c r="E297" i="1"/>
  <c r="E315" i="1"/>
  <c r="E307" i="1"/>
  <c r="E302" i="1"/>
  <c r="E299" i="1"/>
  <c r="B278" i="1"/>
  <c r="B186" i="1"/>
  <c r="B145" i="1"/>
  <c r="B166" i="1"/>
  <c r="C157" i="1"/>
  <c r="H229" i="1"/>
  <c r="H234" i="1"/>
  <c r="C198" i="1"/>
  <c r="C178" i="1"/>
  <c r="G235" i="1"/>
  <c r="B268" i="1"/>
  <c r="J278" i="1"/>
  <c r="C139" i="1"/>
  <c r="B127" i="1"/>
  <c r="D256" i="1"/>
  <c r="F235" i="1"/>
  <c r="I229" i="1" l="1"/>
  <c r="G236" i="1"/>
  <c r="B198" i="1"/>
  <c r="E199" i="1" s="1"/>
  <c r="I234" i="1"/>
  <c r="B139" i="1"/>
  <c r="D268" i="1"/>
  <c r="B290" i="1"/>
  <c r="E291" i="1" s="1"/>
  <c r="J290" i="1"/>
  <c r="M291" i="1" s="1"/>
  <c r="H235" i="1"/>
  <c r="B178" i="1"/>
  <c r="C179" i="1" s="1"/>
  <c r="E318" i="1"/>
  <c r="H319" i="1" s="1"/>
  <c r="B157" i="1"/>
  <c r="D158" i="1" s="1"/>
  <c r="F236" i="1"/>
  <c r="K291" i="1" l="1"/>
  <c r="L291" i="1"/>
  <c r="C291" i="1"/>
  <c r="C199" i="1"/>
  <c r="D199" i="1"/>
  <c r="F319" i="1"/>
  <c r="I319" i="1"/>
  <c r="D179" i="1"/>
  <c r="B179" i="1" s="1"/>
  <c r="D291" i="1"/>
  <c r="F291" i="1"/>
  <c r="G319" i="1"/>
  <c r="C158" i="1"/>
  <c r="E158" i="1"/>
  <c r="G158" i="1"/>
  <c r="F158" i="1"/>
  <c r="H158" i="1"/>
  <c r="J291" i="1" l="1"/>
  <c r="B199" i="1"/>
  <c r="B291" i="1"/>
  <c r="B158" i="1"/>
  <c r="E31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<sst xmlns="http://schemas.openxmlformats.org/spreadsheetml/2006/main" count="908" uniqueCount="110">
  <si>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</si>
  <si>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</si>
  <si>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</si>
  <si>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</si>
  <si>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</si>
  <si>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</si>
  <si>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</si>
  <si>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</si>
  <si>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</si>
  <si>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</si>
  <si>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</si>
  <si>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</si>
  <si>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</si>
  <si>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</si>
  <si>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</si>
  <si>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</si>
  <si>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</si>
  <si>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</si>
  <si>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</si>
  <si>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</si>
  <si>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</si>
  <si>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</si>
  <si>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</si>
  <si>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</si>
  <si>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</si>
  <si>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</si>
  <si>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</si>
  <si>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</si>
  <si>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</si>
  <si>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</si>
  <si>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</si>
  <si>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</si>
  <si>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</si>
  <si>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</si>
  <si>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</si>
  <si>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</si>
  <si>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</si>
  <si>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</si>
  <si>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</si>
  <si>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</si>
  <si>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</si>
  <si>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</si>
  <si>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</si>
  <si>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</si>
  <si>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</si>
  <si>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</si>
  <si>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</si>
  <si>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</si>
  <si>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</si>
  <si>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</si>
  <si>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</si>
  <si>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</si>
  <si>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</si>
  <si>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</si>
  <si>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</si>
  <si>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</si>
  <si>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</si>
  <si>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</si>
  <si>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</si>
  <si>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</si>
  <si>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</si>
  <si>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</si>
  <si>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</si>
  <si>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</si>
  <si>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</si>
  <si>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</si>
  <si>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</si>
  <si>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</si>
  <si>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</si>
  <si>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</si>
  <si>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</si>
  <si>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</si>
  <si>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</si>
  <si>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</si>
  <si>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</si>
  <si>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</si>
  <si>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</si>
  <si>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</si>
  <si>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</si>
  <si>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Tipo de Actividad</t>
  </si>
  <si>
    <t>Fuente: Sistema de Registro de Casos del Centro de Atención Institucional Frente a la Violencia Familiar (CAI) - Programa Nacional Contra la Violencia Familiar y Sexual</t>
  </si>
  <si>
    <t>TOTAL</t>
  </si>
  <si>
    <t>Progenitora de su hijo (Sin convivencia)</t>
  </si>
  <si>
    <t>Otro Familiar</t>
  </si>
  <si>
    <t>Diario /
Interdiario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</si>
  <si>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</si>
  <si>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</si>
  <si>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</si>
  <si>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</si>
  <si>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</si>
  <si>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Mujer</t>
  </si>
  <si>
    <t>Hombre</t>
  </si>
  <si>
    <t>Breña</t>
  </si>
  <si>
    <t>Huamanga</t>
  </si>
  <si>
    <t>Carmen de 
la Legua Reynoso</t>
  </si>
  <si>
    <t>Variación %</t>
  </si>
  <si>
    <t>Grupo de Edad</t>
  </si>
  <si>
    <t>Nivel de Riesgo</t>
  </si>
  <si>
    <t>Número de actividades peronalizadas por mes y servicio</t>
  </si>
  <si>
    <t>Número de actividades personalizadas por mes y CAI</t>
  </si>
  <si>
    <t>Número de casos atendidos por CAI y mes</t>
  </si>
  <si>
    <t>Número de casos atendidos por mes y grupos de edad</t>
  </si>
  <si>
    <t>Situacion laboral de los casos atendidos según mes</t>
  </si>
  <si>
    <t>Riesgo presuntivo para la integridad personal y para la vida de la persona afectada según mes</t>
  </si>
  <si>
    <t>Pareja afectada, u otra persona afectada, intervenidos por el CAI según sexo</t>
  </si>
  <si>
    <t>Consumo de alcohol, fuma drogas y adicciones no convencionales en los usuarios</t>
  </si>
  <si>
    <t>Número de actividades personalizadas por tipo de servicio</t>
  </si>
  <si>
    <t>RESUMEN ESTADÍSTICAS DE CASOS DE HOMBRES SENTENCIADOS POR LOS JUZGADOS DE FAMILIA ATENDIDOS
EN LOS CENTRO DE ATENCIÓN INSTITUCIONAL FRENTE A LA VIOLENCIA FAMILIAR</t>
  </si>
  <si>
    <t>Variacion porcentual de los casos atendidos por los CAI en el año 2019 en relacion al año 2018</t>
  </si>
  <si>
    <t>Periodo: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</si>
</sst>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mediumDashDotDot">
        <color theme="8" tint="-0.2499465926084170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">
        <color theme="8" tint="-0.24994659260841701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</borders>
  <cellStyleXfs count="13">
    <xf numFmtId="0" fontId="0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9" fontId="21" fillId="0" borderId="0" applyFont="0" applyFill="0" applyBorder="0" applyAlignment="0" applyProtection="0"/>
  </cellStyleXfs>
  <cellXfs count="145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16" fillId="4" borderId="0" xfId="1" applyFont="1" applyFill="1" applyAlignment="1">
      <alignment horizontal="center" vertical="center" wrapText="1"/>
    </xf>
    <xf numFmtId="0" fontId="16" fillId="3" borderId="0" xfId="1" applyFont="1" applyFill="1" applyAlignment="1">
      <alignment horizontal="center" vertical="center" wrapText="1"/>
    </xf>
    <xf numFmtId="0" fontId="3" fillId="5" borderId="13" xfId="1" applyFont="1" applyFill="1" applyBorder="1" applyAlignment="1">
      <alignment vertical="center"/>
    </xf>
    <xf numFmtId="0" fontId="3" fillId="3" borderId="0" xfId="1" applyFont="1" applyFill="1" applyAlignment="1" applyProtection="1">
      <alignment horizontal="center"/>
      <protection hidden="1"/>
    </xf>
    <xf numFmtId="0" fontId="3" fillId="5" borderId="14" xfId="1" applyFont="1" applyFill="1" applyBorder="1" applyAlignment="1">
      <alignment vertical="center"/>
    </xf>
    <xf numFmtId="0" fontId="3" fillId="5" borderId="15" xfId="1" applyFont="1" applyFill="1" applyBorder="1" applyAlignment="1">
      <alignment vertical="center"/>
    </xf>
    <xf numFmtId="0" fontId="7" fillId="2" borderId="0" xfId="1" applyFont="1" applyFill="1" applyAlignment="1">
      <alignment horizontal="centerContinuous" vertical="center" wrapText="1"/>
    </xf>
    <xf numFmtId="0" fontId="8" fillId="2" borderId="0" xfId="1" applyFont="1" applyFill="1" applyAlignment="1">
      <alignment horizontal="centerContinuous" vertical="center" wrapText="1"/>
    </xf>
    <xf numFmtId="0" fontId="9" fillId="0" borderId="3" xfId="1" applyFont="1" applyBorder="1" applyAlignment="1">
      <alignment horizontal="centerContinuous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 wrapText="1"/>
    </xf>
    <xf numFmtId="0" fontId="3" fillId="5" borderId="13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3" fillId="5" borderId="0" xfId="1" applyFont="1" applyFill="1" applyAlignment="1">
      <alignment horizontal="left"/>
    </xf>
    <xf numFmtId="0" fontId="16" fillId="4" borderId="0" xfId="1" applyFont="1" applyFill="1" applyAlignment="1">
      <alignment horizontal="left" vertical="center" wrapText="1"/>
    </xf>
    <xf numFmtId="0" fontId="3" fillId="5" borderId="15" xfId="1" applyFont="1" applyFill="1" applyBorder="1" applyAlignment="1">
      <alignment horizontal="left"/>
    </xf>
    <xf numFmtId="0" fontId="2" fillId="5" borderId="16" xfId="1" applyFont="1" applyFill="1" applyBorder="1" applyAlignment="1">
      <alignment vertical="center" wrapText="1"/>
    </xf>
    <xf numFmtId="9" fontId="11" fillId="5" borderId="0" xfId="1" applyNumberFormat="1" applyFont="1" applyFill="1" applyAlignment="1" applyProtection="1">
      <alignment horizontal="center" vertical="center"/>
      <protection hidden="1"/>
    </xf>
    <xf numFmtId="0" fontId="13" fillId="2" borderId="0" xfId="1" applyFont="1" applyFill="1" applyAlignment="1">
      <alignment horizontal="left" vertical="top"/>
    </xf>
    <xf numFmtId="0" fontId="2" fillId="3" borderId="0" xfId="1" applyFont="1" applyFill="1" applyAlignment="1">
      <alignment vertical="center"/>
    </xf>
    <xf numFmtId="0" fontId="3" fillId="3" borderId="0" xfId="1" applyFont="1" applyFill="1" applyAlignment="1" applyProtection="1">
      <alignment horizontal="center" vertical="center"/>
      <protection hidden="1"/>
    </xf>
    <xf numFmtId="3" fontId="11" fillId="3" borderId="0" xfId="1" applyNumberFormat="1" applyFont="1" applyFill="1" applyAlignment="1">
      <alignment vertical="center"/>
    </xf>
    <xf numFmtId="9" fontId="11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vertical="center" wrapText="1"/>
    </xf>
    <xf numFmtId="0" fontId="6" fillId="3" borderId="0" xfId="1" applyFont="1" applyFill="1" applyAlignment="1">
      <alignment vertical="center" wrapText="1"/>
    </xf>
    <xf numFmtId="0" fontId="8" fillId="3" borderId="0" xfId="1" applyFont="1" applyFill="1" applyAlignment="1">
      <alignment horizontal="centerContinuous" vertical="center" wrapText="1"/>
    </xf>
    <xf numFmtId="0" fontId="16" fillId="4" borderId="0" xfId="1" applyFont="1" applyFill="1" applyAlignment="1" applyProtection="1">
      <alignment horizontal="center" vertical="center" wrapText="1"/>
      <protection locked="0"/>
    </xf>
    <xf numFmtId="0" fontId="16" fillId="3" borderId="0" xfId="1" applyFont="1" applyFill="1" applyAlignment="1" applyProtection="1">
      <alignment horizontal="center" vertical="center" wrapText="1"/>
      <protection locked="0"/>
    </xf>
    <xf numFmtId="3" fontId="3" fillId="3" borderId="0" xfId="1" applyNumberFormat="1" applyFont="1" applyFill="1" applyAlignment="1" applyProtection="1">
      <alignment horizontal="center" vertical="center"/>
      <protection hidden="1"/>
    </xf>
    <xf numFmtId="3" fontId="16" fillId="3" borderId="0" xfId="1" applyNumberFormat="1" applyFont="1" applyFill="1" applyAlignment="1">
      <alignment horizontal="center"/>
    </xf>
    <xf numFmtId="9" fontId="2" fillId="3" borderId="0" xfId="5" applyFont="1" applyFill="1" applyAlignment="1">
      <alignment horizontal="center"/>
    </xf>
    <xf numFmtId="0" fontId="3" fillId="5" borderId="13" xfId="1" applyFont="1" applyFill="1" applyBorder="1"/>
    <xf numFmtId="0" fontId="3" fillId="5" borderId="14" xfId="1" applyFont="1" applyFill="1" applyBorder="1"/>
    <xf numFmtId="0" fontId="3" fillId="5" borderId="15" xfId="1" applyFont="1" applyFill="1" applyBorder="1"/>
    <xf numFmtId="0" fontId="16" fillId="4" borderId="17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Continuous" vertical="center" wrapText="1"/>
    </xf>
    <xf numFmtId="0" fontId="16" fillId="4" borderId="20" xfId="1" applyFont="1" applyFill="1" applyBorder="1" applyAlignment="1">
      <alignment horizontal="centerContinuous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 applyProtection="1">
      <alignment horizontal="center" vertical="center" wrapText="1"/>
      <protection locked="0"/>
    </xf>
    <xf numFmtId="0" fontId="16" fillId="4" borderId="22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 applyProtection="1">
      <alignment horizontal="center" vertical="center" wrapText="1"/>
      <protection locked="0"/>
    </xf>
    <xf numFmtId="0" fontId="16" fillId="6" borderId="0" xfId="1" applyFont="1" applyFill="1" applyAlignment="1">
      <alignment horizontal="center" vertical="center" wrapText="1"/>
    </xf>
    <xf numFmtId="0" fontId="16" fillId="6" borderId="0" xfId="1" applyFont="1" applyFill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0" fontId="16" fillId="6" borderId="0" xfId="1" applyFont="1" applyFill="1" applyAlignment="1">
      <alignment horizontal="left"/>
    </xf>
    <xf numFmtId="3" fontId="16" fillId="6" borderId="0" xfId="1" applyNumberFormat="1" applyFont="1" applyFill="1" applyAlignment="1">
      <alignment horizontal="center"/>
    </xf>
    <xf numFmtId="0" fontId="2" fillId="3" borderId="4" xfId="1" applyFont="1" applyFill="1" applyBorder="1" applyAlignment="1">
      <alignment horizontal="center"/>
    </xf>
    <xf numFmtId="9" fontId="2" fillId="3" borderId="4" xfId="5" applyFont="1" applyFill="1" applyBorder="1" applyAlignment="1">
      <alignment horizontal="center"/>
    </xf>
    <xf numFmtId="9" fontId="12" fillId="3" borderId="4" xfId="5" applyFont="1" applyFill="1" applyBorder="1" applyAlignment="1">
      <alignment horizontal="center" vertical="center"/>
    </xf>
    <xf numFmtId="0" fontId="12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12" fillId="3" borderId="0" xfId="1" applyFont="1" applyFill="1" applyAlignment="1">
      <alignment vertical="center" wrapText="1"/>
    </xf>
    <xf numFmtId="0" fontId="4" fillId="2" borderId="4" xfId="1" applyFont="1" applyFill="1" applyBorder="1" applyAlignment="1">
      <alignment horizontal="left"/>
    </xf>
    <xf numFmtId="0" fontId="12" fillId="0" borderId="0" xfId="1" applyFont="1" applyAlignment="1">
      <alignment vertical="center" wrapText="1"/>
    </xf>
    <xf numFmtId="165" fontId="2" fillId="5" borderId="13" xfId="1" applyNumberFormat="1" applyFont="1" applyFill="1" applyBorder="1" applyAlignment="1">
      <alignment horizontal="center" vertical="center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4" xfId="1" applyNumberFormat="1" applyFont="1" applyFill="1" applyBorder="1" applyAlignment="1" applyProtection="1">
      <alignment horizontal="center" vertical="center"/>
      <protection hidden="1"/>
    </xf>
    <xf numFmtId="165" fontId="2" fillId="5" borderId="15" xfId="1" applyNumberFormat="1" applyFont="1" applyFill="1" applyBorder="1" applyAlignment="1">
      <alignment horizontal="center" vertical="center"/>
    </xf>
    <xf numFmtId="165" fontId="3" fillId="5" borderId="15" xfId="1" applyNumberFormat="1" applyFont="1" applyFill="1" applyBorder="1" applyAlignment="1">
      <alignment horizontal="center" vertical="center"/>
    </xf>
    <xf numFmtId="165" fontId="16" fillId="6" borderId="0" xfId="1" applyNumberFormat="1" applyFont="1" applyFill="1" applyAlignment="1">
      <alignment horizontal="center" vertical="center" wrapText="1"/>
    </xf>
    <xf numFmtId="165" fontId="2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/>
      <protection hidden="1"/>
    </xf>
    <xf numFmtId="165" fontId="3" fillId="5" borderId="14" xfId="1" applyNumberFormat="1" applyFont="1" applyFill="1" applyBorder="1" applyAlignment="1" applyProtection="1">
      <alignment horizontal="center"/>
      <protection hidden="1"/>
    </xf>
    <xf numFmtId="165" fontId="2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5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Alignment="1">
      <alignment horizontal="center" vertical="center"/>
    </xf>
    <xf numFmtId="165" fontId="2" fillId="5" borderId="13" xfId="1" applyNumberFormat="1" applyFont="1" applyFill="1" applyBorder="1" applyAlignment="1" applyProtection="1">
      <alignment horizontal="center"/>
      <protection hidden="1"/>
    </xf>
    <xf numFmtId="165" fontId="2" fillId="5" borderId="14" xfId="1" applyNumberFormat="1" applyFont="1" applyFill="1" applyBorder="1" applyAlignment="1" applyProtection="1">
      <alignment horizontal="center"/>
      <protection hidden="1"/>
    </xf>
    <xf numFmtId="165" fontId="2" fillId="5" borderId="0" xfId="1" applyNumberFormat="1" applyFont="1" applyFill="1" applyAlignment="1" applyProtection="1">
      <alignment horizontal="center"/>
      <protection hidden="1"/>
    </xf>
    <xf numFmtId="165" fontId="3" fillId="5" borderId="0" xfId="1" applyNumberFormat="1" applyFont="1" applyFill="1" applyAlignment="1" applyProtection="1">
      <alignment horizontal="center"/>
      <protection hidden="1"/>
    </xf>
    <xf numFmtId="165" fontId="16" fillId="6" borderId="0" xfId="1" applyNumberFormat="1" applyFont="1" applyFill="1" applyAlignment="1">
      <alignment horizontal="center"/>
    </xf>
    <xf numFmtId="165" fontId="2" fillId="5" borderId="15" xfId="1" applyNumberFormat="1" applyFont="1" applyFill="1" applyBorder="1" applyAlignment="1" applyProtection="1">
      <alignment horizontal="center"/>
      <protection hidden="1"/>
    </xf>
    <xf numFmtId="165" fontId="3" fillId="5" borderId="24" xfId="1" applyNumberFormat="1" applyFont="1" applyFill="1" applyBorder="1" applyAlignment="1" applyProtection="1">
      <alignment horizontal="center" vertical="center"/>
      <protection hidden="1"/>
    </xf>
    <xf numFmtId="165" fontId="3" fillId="5" borderId="0" xfId="1" applyNumberFormat="1" applyFont="1" applyFill="1" applyAlignment="1" applyProtection="1">
      <alignment horizontal="center" vertical="center"/>
      <protection hidden="1"/>
    </xf>
    <xf numFmtId="165" fontId="18" fillId="6" borderId="0" xfId="1" applyNumberFormat="1" applyFont="1" applyFill="1" applyAlignment="1">
      <alignment horizontal="center" vertical="center"/>
    </xf>
    <xf numFmtId="165" fontId="11" fillId="5" borderId="0" xfId="1" applyNumberFormat="1" applyFont="1" applyFill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>
      <alignment horizontal="center" vertical="center"/>
    </xf>
    <xf numFmtId="165" fontId="3" fillId="5" borderId="14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>
      <alignment horizont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165" fontId="20" fillId="6" borderId="0" xfId="1" applyNumberFormat="1" applyFont="1" applyFill="1" applyAlignment="1">
      <alignment horizontal="center" vertical="center"/>
    </xf>
    <xf numFmtId="0" fontId="2" fillId="5" borderId="14" xfId="1" applyFont="1" applyFill="1" applyBorder="1" applyAlignment="1">
      <alignment horizontal="left" vertic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0" fontId="16" fillId="4" borderId="0" xfId="1" applyFont="1" applyFill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left" vertical="center"/>
    </xf>
    <xf numFmtId="165" fontId="3" fillId="5" borderId="0" xfId="1" applyNumberFormat="1" applyFont="1" applyFill="1" applyAlignment="1" applyProtection="1">
      <alignment horizontal="center" vertical="center"/>
      <protection hidden="1"/>
    </xf>
    <xf numFmtId="0" fontId="16" fillId="6" borderId="16" xfId="1" applyFont="1" applyFill="1" applyBorder="1" applyAlignment="1">
      <alignment horizontal="center" vertical="center"/>
    </xf>
    <xf numFmtId="0" fontId="16" fillId="4" borderId="0" xfId="1" applyFont="1" applyFill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3" borderId="28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29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19" fillId="6" borderId="0" xfId="1" applyFont="1" applyFill="1" applyAlignment="1">
      <alignment horizontal="center" wrapText="1"/>
    </xf>
    <xf numFmtId="0" fontId="20" fillId="6" borderId="0" xfId="1" applyFont="1" applyFill="1" applyAlignment="1">
      <alignment horizontal="center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6" fillId="4" borderId="21" xfId="1" applyFont="1" applyFill="1" applyBorder="1" applyAlignment="1">
      <alignment horizontal="center" vertical="center"/>
    </xf>
    <xf numFmtId="0" fontId="12" fillId="0" borderId="25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6" fillId="4" borderId="0" xfId="1" applyFont="1" applyFill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164" fontId="16" fillId="6" borderId="0" xfId="3" applyNumberFormat="1" applyFont="1" applyFill="1" applyAlignment="1">
      <alignment horizontal="center" vertical="center" wrapText="1"/>
    </xf>
    <xf numFmtId="164" fontId="3" fillId="5" borderId="11" xfId="3" applyNumberFormat="1" applyFont="1" applyFill="1" applyBorder="1" applyAlignment="1" applyProtection="1">
      <alignment horizontal="center"/>
      <protection hidden="1"/>
    </xf>
    <xf numFmtId="9" fontId="11" fillId="5" borderId="0" xfId="1" applyNumberFormat="1" applyFont="1" applyFill="1" applyAlignment="1">
      <alignment horizontal="center" vertical="center"/>
    </xf>
    <xf numFmtId="9" fontId="11" fillId="5" borderId="29" xfId="1" applyNumberFormat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 wrapText="1"/>
    </xf>
    <xf numFmtId="165" fontId="11" fillId="5" borderId="0" xfId="1" applyNumberFormat="1" applyFont="1" applyFill="1" applyAlignment="1" applyProtection="1">
      <alignment horizontal="center" vertical="center"/>
      <protection hidden="1"/>
    </xf>
    <xf numFmtId="165" fontId="11" fillId="5" borderId="24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Font="1" applyAlignment="1">
      <alignment horizontal="left" vertical="center" wrapText="1"/>
    </xf>
    <xf numFmtId="0" fontId="2" fillId="5" borderId="30" xfId="1" applyFont="1" applyFill="1" applyBorder="1" applyAlignment="1">
      <alignment horizontal="left" vertical="center"/>
    </xf>
    <xf numFmtId="0" fontId="2" fillId="3" borderId="0" xfId="1" applyFont="1" applyFill="1" applyAlignment="1">
      <alignment horizontal="left" vertical="center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164" fontId="3" fillId="5" borderId="12" xfId="3" applyNumberFormat="1" applyFont="1" applyFill="1" applyBorder="1" applyAlignment="1" applyProtection="1">
      <alignment horizontal="center"/>
      <protection hidden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7.4879227053140096E-2</c:v>
                </c:pt>
                <c:pt idx="2">
                  <c:v>0.28985507246376813</c:v>
                </c:pt>
                <c:pt idx="3">
                  <c:v>0.32125603864734298</c:v>
                </c:pt>
                <c:pt idx="4">
                  <c:v>0.24396135265700483</c:v>
                </c:pt>
                <c:pt idx="5">
                  <c:v>7.0048309178743967E-2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B53-B2F3-3695C46D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CCE-461E-BADC-EEB2D10B02FC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CCE-461E-BADC-EEB2D10B02FC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E-461E-BADC-EEB2D10B02FC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E-461E-BADC-EEB2D10B02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27</c:v>
                </c:pt>
                <c:pt idx="1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E-461E-BADC-EEB2D10B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39-4C14-A4AD-F767E150C9B8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39-4C14-A4AD-F767E150C9B8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39-4C14-A4AD-F767E150C9B8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39-4C14-A4AD-F767E150C9B8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39-4C14-A4AD-F767E150C9B8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39-4C14-A4AD-F767E150C9B8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39-4C14-A4AD-F767E150C9B8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39-4C14-A4AD-F767E150C9B8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39-4C14-A4AD-F767E150C9B8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39-4C14-A4AD-F767E150C9B8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39-4C14-A4AD-F767E150C9B8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39-4C14-A4AD-F767E150C9B8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39-4C14-A4AD-F767E150C9B8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39-4C14-A4AD-F767E150C9B8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39-4C14-A4AD-F767E150C9B8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39-4C14-A4AD-F767E150C9B8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839-4C14-A4AD-F767E150C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C8-4D0D-8517-F8A6AC85098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414</c:v>
                </c:pt>
                <c:pt idx="1">
                  <c:v>1876</c:v>
                </c:pt>
                <c:pt idx="2">
                  <c:v>1133</c:v>
                </c:pt>
                <c:pt idx="3">
                  <c:v>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8-4D0D-8517-F8A6AC850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0758-41F1-AA40-9FC8DF31A4B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0758-41F1-AA40-9FC8DF31A4B3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58-41F1-AA40-9FC8DF31A4B3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8-41F1-AA40-9FC8DF31A4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335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8-41F1-AA40-9FC8DF31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97-4363-838B-A1B0141C2B9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97-4363-838B-A1B0141C2B9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97-4363-838B-A1B0141C2B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217</c:v>
                </c:pt>
                <c:pt idx="1">
                  <c:v>100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97-4363-838B-A1B0141C2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1466611" name="12 Gráfico">
          <a:extLst>
            <a:ext uri="{FF2B5EF4-FFF2-40B4-BE49-F238E27FC236}">
              <a16:creationId xmlns:a16="http://schemas.microsoft.com/office/drawing/2014/main" id="{00000000-0008-0000-0100-0000F3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1466612" name="6 Gráfico">
          <a:extLst>
            <a:ext uri="{FF2B5EF4-FFF2-40B4-BE49-F238E27FC236}">
              <a16:creationId xmlns:a16="http://schemas.microsoft.com/office/drawing/2014/main" id="{00000000-0008-0000-0100-0000F4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1466613" name="14 Gráfico">
          <a:extLst>
            <a:ext uri="{FF2B5EF4-FFF2-40B4-BE49-F238E27FC236}">
              <a16:creationId xmlns:a16="http://schemas.microsoft.com/office/drawing/2014/main" id="{00000000-0008-0000-0100-0000F5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1466614" name="16 Gráfico">
          <a:extLst>
            <a:ext uri="{FF2B5EF4-FFF2-40B4-BE49-F238E27FC236}">
              <a16:creationId xmlns:a16="http://schemas.microsoft.com/office/drawing/2014/main" id="{00000000-0008-0000-0100-0000F6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1466615" name="9 Imagen" descr="logoMIMP ">
          <a:extLst>
            <a:ext uri="{FF2B5EF4-FFF2-40B4-BE49-F238E27FC236}">
              <a16:creationId xmlns:a16="http://schemas.microsoft.com/office/drawing/2014/main" id="{00000000-0008-0000-0100-0000F760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1466616" name="6 Gráfico">
          <a:extLst>
            <a:ext uri="{FF2B5EF4-FFF2-40B4-BE49-F238E27FC236}">
              <a16:creationId xmlns:a16="http://schemas.microsoft.com/office/drawing/2014/main" id="{00000000-0008-0000-0100-0000F8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53426" y="2235517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1466618" name="Gráfico 8">
          <a:extLst>
            <a:ext uri="{FF2B5EF4-FFF2-40B4-BE49-F238E27FC236}">
              <a16:creationId xmlns:a16="http://schemas.microsoft.com/office/drawing/2014/main" id="{00000000-0008-0000-0100-0000FA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O323"/>
  <sheetViews>
    <sheetView tabSelected="1" view="pageBreakPreview" topLeftCell="A119" zoomScale="140" zoomScaleNormal="100" zoomScaleSheetLayoutView="140" workbookViewId="0">
      <selection activeCell="F119" sqref="F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1"/>
      <c r="N1" s="114" t="s">
        <v>1</v>
      </c>
      <c r="O1" s="115"/>
    </row>
    <row r="2" spans="1:15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6" t="s">
        <v>107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</row>
    <row r="121" spans="1:15" ht="18.75" x14ac:dyDescent="0.3">
      <c r="A121" s="117" t="s">
        <v>109</v>
      </c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22" t="s">
        <v>100</v>
      </c>
      <c r="B123" s="123"/>
      <c r="C123" s="123"/>
      <c r="D123" s="123"/>
      <c r="E123" s="124"/>
      <c r="F123" s="37"/>
      <c r="G123" s="37"/>
      <c r="H123" s="37"/>
      <c r="I123" s="37"/>
      <c r="J123" s="37"/>
      <c r="K123" s="37"/>
      <c r="L123" s="37"/>
      <c r="M123" s="37"/>
      <c r="N123" s="37"/>
      <c r="O123" s="37"/>
    </row>
    <row r="124" spans="1:15" s="8" customFormat="1" ht="13.5" customHeight="1" x14ac:dyDescent="0.2">
      <c r="A124" s="68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27" t="s">
        <v>3</v>
      </c>
      <c r="B126" s="47" t="s">
        <v>13</v>
      </c>
      <c r="C126" s="9" t="s">
        <v>92</v>
      </c>
      <c r="D126" s="47" t="s">
        <v>94</v>
      </c>
      <c r="E126" s="9" t="s">
        <v>93</v>
      </c>
      <c r="F126" s="10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1" t="s">
        <v>20</v>
      </c>
      <c r="B127" s="73">
        <f t="shared" ref="B127:B128" si="0">+SUM(C127:E127)</f>
        <v>207</v>
      </c>
      <c r="C127" s="74">
        <v>113</v>
      </c>
      <c r="D127" s="74">
        <v>46</v>
      </c>
      <c r="E127" s="74">
        <v>48</v>
      </c>
      <c r="F127" s="12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3" t="s">
        <v>21</v>
      </c>
      <c r="B128" s="73">
        <f t="shared" si="0"/>
        <v>207</v>
      </c>
      <c r="C128" s="75">
        <v>104</v>
      </c>
      <c r="D128" s="75">
        <v>54</v>
      </c>
      <c r="E128" s="75">
        <v>49</v>
      </c>
      <c r="F128" s="12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1" t="s">
        <v>22</v>
      </c>
      <c r="B129" s="73"/>
      <c r="C129" s="74"/>
      <c r="D129" s="74"/>
      <c r="E129" s="74"/>
      <c r="F129" s="12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3" t="s">
        <v>23</v>
      </c>
      <c r="B130" s="73"/>
      <c r="C130" s="74"/>
      <c r="D130" s="74"/>
      <c r="E130" s="74"/>
      <c r="F130" s="12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3" t="s">
        <v>24</v>
      </c>
      <c r="B131" s="73"/>
      <c r="C131" s="74"/>
      <c r="D131" s="74"/>
      <c r="E131" s="74"/>
      <c r="F131" s="12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3" t="s">
        <v>25</v>
      </c>
      <c r="B132" s="73"/>
      <c r="C132" s="74"/>
      <c r="D132" s="74"/>
      <c r="E132" s="74"/>
      <c r="F132" s="12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3" t="s">
        <v>26</v>
      </c>
      <c r="B133" s="73"/>
      <c r="C133" s="74"/>
      <c r="D133" s="74"/>
      <c r="E133" s="74"/>
      <c r="F133" s="12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3" t="s">
        <v>27</v>
      </c>
      <c r="B134" s="73"/>
      <c r="C134" s="74"/>
      <c r="D134" s="74"/>
      <c r="E134" s="74"/>
      <c r="F134" s="12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3" t="s">
        <v>28</v>
      </c>
      <c r="B135" s="73"/>
      <c r="C135" s="74"/>
      <c r="D135" s="74"/>
      <c r="E135" s="74"/>
      <c r="F135" s="12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3" t="s">
        <v>29</v>
      </c>
      <c r="B136" s="73"/>
      <c r="C136" s="74"/>
      <c r="D136" s="74"/>
      <c r="E136" s="74"/>
      <c r="F136" s="12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3" t="s">
        <v>30</v>
      </c>
      <c r="B137" s="73"/>
      <c r="C137" s="75"/>
      <c r="D137" s="75"/>
      <c r="E137" s="75"/>
      <c r="F137" s="12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14" t="s">
        <v>31</v>
      </c>
      <c r="B138" s="76"/>
      <c r="C138" s="77"/>
      <c r="D138" s="77"/>
      <c r="E138" s="77"/>
      <c r="F138" s="12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59" t="s">
        <v>13</v>
      </c>
      <c r="B139" s="78">
        <f>SUM(C139:E139)</f>
        <v>414</v>
      </c>
      <c r="C139" s="78">
        <f>SUM(C127:C138)</f>
        <v>217</v>
      </c>
      <c r="D139" s="78">
        <f>SUM(D127:D138)</f>
        <v>100</v>
      </c>
      <c r="E139" s="78">
        <f>SUM(E127:E138)</f>
        <v>97</v>
      </c>
      <c r="F139" s="10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22" t="s">
        <v>101</v>
      </c>
      <c r="B141" s="123"/>
      <c r="C141" s="123"/>
      <c r="D141" s="123"/>
      <c r="E141" s="124"/>
      <c r="F141" s="122"/>
      <c r="G141" s="123"/>
      <c r="H141" s="124"/>
      <c r="I141" s="37"/>
      <c r="J141" s="37"/>
      <c r="K141" s="37"/>
      <c r="L141" s="37"/>
      <c r="M141" s="37"/>
      <c r="N141" s="37"/>
      <c r="O141" s="37"/>
    </row>
    <row r="142" spans="1:15" ht="14.25" customHeight="1" x14ac:dyDescent="0.25">
      <c r="A142" s="17"/>
      <c r="B142" s="15"/>
      <c r="C142" s="15"/>
      <c r="D142" s="16"/>
      <c r="E142" s="16"/>
      <c r="F142" s="16"/>
      <c r="G142" s="16"/>
      <c r="H142"/>
      <c r="I142" s="16"/>
      <c r="J142" s="16"/>
      <c r="K142" s="16"/>
      <c r="L142" s="16"/>
      <c r="M142" s="16"/>
      <c r="N142" s="16"/>
      <c r="O142" s="16"/>
    </row>
    <row r="143" spans="1:15" ht="15" customHeight="1" x14ac:dyDescent="0.2">
      <c r="A143" s="109" t="s">
        <v>12</v>
      </c>
      <c r="B143" s="105" t="s">
        <v>13</v>
      </c>
      <c r="C143" s="104" t="s">
        <v>96</v>
      </c>
      <c r="D143" s="104"/>
      <c r="E143" s="104"/>
      <c r="F143" s="104"/>
      <c r="G143" s="104"/>
      <c r="H143" s="104"/>
      <c r="I143" s="18"/>
      <c r="J143" s="18"/>
      <c r="K143" s="16"/>
      <c r="L143" s="16"/>
      <c r="M143" s="16"/>
      <c r="N143" s="16"/>
      <c r="O143" s="16"/>
    </row>
    <row r="144" spans="1:15" ht="15" customHeight="1" x14ac:dyDescent="0.2">
      <c r="A144" s="109"/>
      <c r="B144" s="105"/>
      <c r="C144" s="48" t="s">
        <v>14</v>
      </c>
      <c r="D144" s="49" t="s">
        <v>15</v>
      </c>
      <c r="E144" s="48" t="s">
        <v>16</v>
      </c>
      <c r="F144" s="49" t="s">
        <v>17</v>
      </c>
      <c r="G144" s="48" t="s">
        <v>18</v>
      </c>
      <c r="H144" s="50" t="s">
        <v>19</v>
      </c>
      <c r="I144" s="16"/>
      <c r="J144" s="16"/>
      <c r="K144" s="16"/>
      <c r="L144" s="16"/>
      <c r="M144" s="16"/>
      <c r="N144" s="19"/>
    </row>
    <row r="145" spans="1:15" ht="15" customHeight="1" x14ac:dyDescent="0.25">
      <c r="A145" s="11" t="s">
        <v>20</v>
      </c>
      <c r="B145" s="79">
        <f t="shared" ref="B145:B146" si="1">SUM(C145:H145)</f>
        <v>207</v>
      </c>
      <c r="C145" s="80">
        <v>0</v>
      </c>
      <c r="D145" s="80">
        <v>16</v>
      </c>
      <c r="E145" s="80">
        <v>58</v>
      </c>
      <c r="F145" s="80">
        <v>73</v>
      </c>
      <c r="G145" s="80">
        <v>45</v>
      </c>
      <c r="H145" s="80">
        <v>15</v>
      </c>
      <c r="I145" s="16"/>
      <c r="J145" s="16"/>
      <c r="K145" s="16"/>
      <c r="L145" s="16"/>
      <c r="M145" s="16"/>
      <c r="N145" s="19"/>
    </row>
    <row r="146" spans="1:15" ht="15" customHeight="1" x14ac:dyDescent="0.25">
      <c r="A146" s="13" t="s">
        <v>21</v>
      </c>
      <c r="B146" s="79">
        <f t="shared" si="1"/>
        <v>207</v>
      </c>
      <c r="C146" s="81">
        <v>0</v>
      </c>
      <c r="D146" s="81">
        <v>15</v>
      </c>
      <c r="E146" s="81">
        <v>62</v>
      </c>
      <c r="F146" s="81">
        <v>60</v>
      </c>
      <c r="G146" s="81">
        <v>56</v>
      </c>
      <c r="H146" s="81">
        <v>14</v>
      </c>
      <c r="I146" s="16"/>
      <c r="J146" s="16"/>
      <c r="K146" s="16"/>
      <c r="L146" s="16"/>
      <c r="M146" s="16"/>
      <c r="N146" s="19"/>
    </row>
    <row r="147" spans="1:15" ht="15" customHeight="1" x14ac:dyDescent="0.25">
      <c r="A147" s="13" t="s">
        <v>22</v>
      </c>
      <c r="B147" s="79"/>
      <c r="C147" s="81"/>
      <c r="D147" s="81"/>
      <c r="E147" s="81"/>
      <c r="F147" s="81"/>
      <c r="G147" s="81"/>
      <c r="H147" s="81"/>
      <c r="I147" s="16"/>
      <c r="J147" s="16"/>
      <c r="K147" s="16"/>
      <c r="L147" s="16"/>
      <c r="M147" s="16"/>
      <c r="N147" s="19"/>
    </row>
    <row r="148" spans="1:15" ht="15" customHeight="1" x14ac:dyDescent="0.25">
      <c r="A148" s="13" t="s">
        <v>23</v>
      </c>
      <c r="B148" s="79"/>
      <c r="C148" s="81"/>
      <c r="D148" s="81"/>
      <c r="E148" s="81"/>
      <c r="F148" s="81"/>
      <c r="G148" s="81"/>
      <c r="H148" s="81"/>
      <c r="I148" s="16"/>
      <c r="J148" s="16"/>
      <c r="K148" s="16"/>
      <c r="L148" s="16"/>
      <c r="M148" s="16"/>
      <c r="N148" s="19"/>
    </row>
    <row r="149" spans="1:15" ht="15" customHeight="1" x14ac:dyDescent="0.25">
      <c r="A149" s="13" t="s">
        <v>24</v>
      </c>
      <c r="B149" s="79"/>
      <c r="C149" s="81"/>
      <c r="D149" s="81"/>
      <c r="E149" s="81"/>
      <c r="F149" s="81"/>
      <c r="G149" s="81"/>
      <c r="H149" s="81"/>
      <c r="I149" s="16"/>
      <c r="J149" s="16"/>
      <c r="K149" s="16"/>
      <c r="L149" s="16"/>
      <c r="M149" s="16"/>
      <c r="N149" s="19"/>
    </row>
    <row r="150" spans="1:15" ht="15" customHeight="1" x14ac:dyDescent="0.25">
      <c r="A150" s="13" t="s">
        <v>25</v>
      </c>
      <c r="B150" s="79"/>
      <c r="C150" s="81"/>
      <c r="D150" s="81"/>
      <c r="E150" s="81"/>
      <c r="F150" s="81"/>
      <c r="G150" s="81"/>
      <c r="H150" s="81"/>
      <c r="I150" s="16"/>
      <c r="J150" s="16"/>
      <c r="K150" s="16"/>
      <c r="L150" s="16"/>
      <c r="M150" s="16"/>
      <c r="N150" s="19"/>
    </row>
    <row r="151" spans="1:15" ht="15" customHeight="1" x14ac:dyDescent="0.25">
      <c r="A151" s="13" t="s">
        <v>26</v>
      </c>
      <c r="B151" s="79"/>
      <c r="C151" s="81"/>
      <c r="D151" s="81"/>
      <c r="E151" s="81"/>
      <c r="F151" s="81"/>
      <c r="G151" s="81"/>
      <c r="H151" s="81"/>
      <c r="I151" s="16"/>
      <c r="J151" s="16"/>
      <c r="K151" s="16"/>
      <c r="L151" s="16"/>
      <c r="M151" s="16"/>
      <c r="N151" s="19"/>
    </row>
    <row r="152" spans="1:15" ht="15" customHeight="1" x14ac:dyDescent="0.25">
      <c r="A152" s="13" t="s">
        <v>27</v>
      </c>
      <c r="B152" s="79"/>
      <c r="C152" s="81"/>
      <c r="D152" s="81"/>
      <c r="E152" s="81"/>
      <c r="F152" s="81"/>
      <c r="G152" s="81"/>
      <c r="H152" s="81"/>
      <c r="I152" s="16"/>
      <c r="J152" s="16"/>
      <c r="K152" s="16"/>
      <c r="L152" s="16"/>
      <c r="M152" s="16"/>
      <c r="N152" s="19"/>
    </row>
    <row r="153" spans="1:15" ht="15" customHeight="1" x14ac:dyDescent="0.25">
      <c r="A153" s="13" t="s">
        <v>28</v>
      </c>
      <c r="B153" s="79"/>
      <c r="C153" s="81"/>
      <c r="D153" s="81"/>
      <c r="E153" s="81"/>
      <c r="F153" s="81"/>
      <c r="G153" s="81"/>
      <c r="H153" s="81"/>
      <c r="I153" s="16"/>
      <c r="J153" s="16"/>
      <c r="K153" s="16"/>
      <c r="L153" s="16"/>
      <c r="M153" s="16"/>
      <c r="N153" s="19"/>
    </row>
    <row r="154" spans="1:15" ht="15" customHeight="1" x14ac:dyDescent="0.25">
      <c r="A154" s="13" t="s">
        <v>29</v>
      </c>
      <c r="B154" s="79"/>
      <c r="C154" s="81"/>
      <c r="D154" s="81"/>
      <c r="E154" s="81"/>
      <c r="F154" s="81"/>
      <c r="G154" s="81"/>
      <c r="H154" s="81"/>
      <c r="I154" s="16"/>
      <c r="J154" s="16"/>
      <c r="K154" s="16"/>
      <c r="L154" s="16"/>
      <c r="M154" s="16"/>
      <c r="N154" s="19"/>
    </row>
    <row r="155" spans="1:15" ht="15" customHeight="1" x14ac:dyDescent="0.25">
      <c r="A155" s="13" t="s">
        <v>30</v>
      </c>
      <c r="B155" s="79"/>
      <c r="C155" s="81"/>
      <c r="D155" s="81"/>
      <c r="E155" s="81"/>
      <c r="F155" s="81"/>
      <c r="G155" s="81"/>
      <c r="H155" s="81"/>
      <c r="I155" s="16"/>
      <c r="J155" s="16"/>
      <c r="K155" s="16"/>
      <c r="L155" s="16"/>
      <c r="M155" s="16"/>
      <c r="N155" s="19"/>
    </row>
    <row r="156" spans="1:15" ht="15" customHeight="1" x14ac:dyDescent="0.25">
      <c r="A156" s="14" t="s">
        <v>31</v>
      </c>
      <c r="B156" s="82"/>
      <c r="C156" s="83"/>
      <c r="D156" s="83"/>
      <c r="E156" s="83"/>
      <c r="F156" s="83"/>
      <c r="G156" s="83"/>
      <c r="H156" s="83"/>
      <c r="I156" s="16"/>
      <c r="J156" s="16"/>
      <c r="K156" s="16"/>
      <c r="L156" s="16"/>
      <c r="M156" s="16"/>
      <c r="N156" s="19"/>
    </row>
    <row r="157" spans="1:15" ht="15" customHeight="1" x14ac:dyDescent="0.2">
      <c r="A157" s="60" t="s">
        <v>13</v>
      </c>
      <c r="B157" s="84">
        <f>SUM(C157:H157)</f>
        <v>414</v>
      </c>
      <c r="C157" s="84">
        <f t="shared" ref="C157:H157" si="2">SUM(C145:C156)</f>
        <v>0</v>
      </c>
      <c r="D157" s="84">
        <f t="shared" si="2"/>
        <v>31</v>
      </c>
      <c r="E157" s="84">
        <f t="shared" si="2"/>
        <v>120</v>
      </c>
      <c r="F157" s="84">
        <f t="shared" si="2"/>
        <v>133</v>
      </c>
      <c r="G157" s="84">
        <f t="shared" si="2"/>
        <v>101</v>
      </c>
      <c r="H157" s="84">
        <f t="shared" si="2"/>
        <v>29</v>
      </c>
      <c r="I157" s="16"/>
      <c r="J157" s="16"/>
      <c r="K157" s="16"/>
      <c r="L157" s="16"/>
      <c r="M157" s="16"/>
      <c r="N157" s="19"/>
    </row>
    <row r="158" spans="1:15" ht="15" customHeight="1" thickBot="1" x14ac:dyDescent="0.25">
      <c r="A158" s="61" t="s">
        <v>32</v>
      </c>
      <c r="B158" s="62">
        <f>SUM(C158:H158)</f>
        <v>0.99999999999999989</v>
      </c>
      <c r="C158" s="62">
        <f t="shared" ref="C158:H158" si="3">IF($B$157=0,"",C157/$B$157)</f>
        <v>0</v>
      </c>
      <c r="D158" s="62">
        <f t="shared" si="3"/>
        <v>7.4879227053140096E-2</v>
      </c>
      <c r="E158" s="62">
        <f t="shared" si="3"/>
        <v>0.28985507246376813</v>
      </c>
      <c r="F158" s="62">
        <f t="shared" si="3"/>
        <v>0.32125603864734298</v>
      </c>
      <c r="G158" s="62">
        <f t="shared" si="3"/>
        <v>0.24396135265700483</v>
      </c>
      <c r="H158" s="62">
        <f t="shared" si="3"/>
        <v>7.0048309178743967E-2</v>
      </c>
      <c r="I158" s="16"/>
      <c r="J158" s="16"/>
    </row>
    <row r="159" spans="1:15" ht="15" customHeight="1" x14ac:dyDescent="0.2">
      <c r="A159" s="15"/>
      <c r="B159" s="15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 ht="15.75" x14ac:dyDescent="0.2">
      <c r="A160" s="2" t="s">
        <v>80</v>
      </c>
      <c r="B160" s="15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5" ht="15.75" x14ac:dyDescent="0.2">
      <c r="A161" s="20" t="s">
        <v>54</v>
      </c>
      <c r="B161" s="15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1:15" ht="33.75" customHeight="1" thickBot="1" x14ac:dyDescent="0.25">
      <c r="A162" s="111" t="s">
        <v>102</v>
      </c>
      <c r="B162" s="111"/>
      <c r="C162" s="111"/>
      <c r="D162" s="111"/>
      <c r="E162" s="72"/>
      <c r="F162" s="21"/>
    </row>
    <row r="163" spans="1:15" ht="15" customHeight="1" x14ac:dyDescent="0.2">
      <c r="A163" s="22"/>
      <c r="B163" s="15"/>
      <c r="C163" s="15"/>
      <c r="D163" s="16"/>
      <c r="E163" s="16"/>
      <c r="F163" s="16"/>
      <c r="G163" s="16"/>
      <c r="H163" s="16"/>
      <c r="I163" s="16"/>
    </row>
    <row r="164" spans="1:15" ht="15" customHeight="1" x14ac:dyDescent="0.2">
      <c r="A164" s="109" t="s">
        <v>10</v>
      </c>
      <c r="B164" s="105" t="s">
        <v>13</v>
      </c>
      <c r="C164" s="104" t="s">
        <v>33</v>
      </c>
      <c r="D164" s="104"/>
      <c r="E164" s="23"/>
      <c r="F164" s="23"/>
      <c r="G164" s="23"/>
      <c r="H164" s="23"/>
    </row>
    <row r="165" spans="1:15" ht="15" customHeight="1" x14ac:dyDescent="0.2">
      <c r="A165" s="109"/>
      <c r="B165" s="105"/>
      <c r="C165" s="51" t="s">
        <v>38</v>
      </c>
      <c r="D165" s="52" t="s">
        <v>39</v>
      </c>
    </row>
    <row r="166" spans="1:15" ht="15" customHeight="1" x14ac:dyDescent="0.25">
      <c r="A166" s="24" t="s">
        <v>20</v>
      </c>
      <c r="B166" s="85">
        <f t="shared" ref="B166:B167" si="4">SUM(C166:D166)</f>
        <v>207</v>
      </c>
      <c r="C166" s="80">
        <v>15</v>
      </c>
      <c r="D166" s="80">
        <v>192</v>
      </c>
    </row>
    <row r="167" spans="1:15" ht="15" customHeight="1" x14ac:dyDescent="0.25">
      <c r="A167" s="25" t="s">
        <v>21</v>
      </c>
      <c r="B167" s="85">
        <f t="shared" si="4"/>
        <v>207</v>
      </c>
      <c r="C167" s="81">
        <v>12</v>
      </c>
      <c r="D167" s="81">
        <v>195</v>
      </c>
    </row>
    <row r="168" spans="1:15" ht="15" customHeight="1" x14ac:dyDescent="0.25">
      <c r="A168" s="25" t="s">
        <v>22</v>
      </c>
      <c r="B168" s="85"/>
      <c r="C168" s="81"/>
      <c r="D168" s="81"/>
    </row>
    <row r="169" spans="1:15" ht="15" customHeight="1" x14ac:dyDescent="0.25">
      <c r="A169" s="25" t="s">
        <v>23</v>
      </c>
      <c r="B169" s="85"/>
      <c r="C169" s="81"/>
      <c r="D169" s="81"/>
    </row>
    <row r="170" spans="1:15" ht="15" customHeight="1" x14ac:dyDescent="0.25">
      <c r="A170" s="25" t="s">
        <v>24</v>
      </c>
      <c r="B170" s="85"/>
      <c r="C170" s="81"/>
      <c r="D170" s="81"/>
    </row>
    <row r="171" spans="1:15" ht="15" customHeight="1" x14ac:dyDescent="0.25">
      <c r="A171" s="25" t="s">
        <v>25</v>
      </c>
      <c r="B171" s="85"/>
      <c r="C171" s="81"/>
      <c r="D171" s="81"/>
    </row>
    <row r="172" spans="1:15" ht="15" customHeight="1" x14ac:dyDescent="0.25">
      <c r="A172" s="25" t="s">
        <v>26</v>
      </c>
      <c r="B172" s="85"/>
      <c r="C172" s="81"/>
      <c r="D172" s="81"/>
    </row>
    <row r="173" spans="1:15" ht="15" customHeight="1" x14ac:dyDescent="0.25">
      <c r="A173" s="25" t="s">
        <v>27</v>
      </c>
      <c r="B173" s="85"/>
      <c r="C173" s="81"/>
      <c r="D173" s="81"/>
    </row>
    <row r="174" spans="1:15" ht="15" customHeight="1" x14ac:dyDescent="0.25">
      <c r="A174" s="25" t="s">
        <v>28</v>
      </c>
      <c r="B174" s="85"/>
      <c r="C174" s="81"/>
      <c r="D174" s="81"/>
    </row>
    <row r="175" spans="1:15" ht="15" customHeight="1" x14ac:dyDescent="0.25">
      <c r="A175" s="25" t="s">
        <v>29</v>
      </c>
      <c r="B175" s="85"/>
      <c r="C175" s="81"/>
      <c r="D175" s="81"/>
    </row>
    <row r="176" spans="1:15" ht="15" customHeight="1" x14ac:dyDescent="0.25">
      <c r="A176" s="25" t="s">
        <v>30</v>
      </c>
      <c r="B176" s="85"/>
      <c r="C176" s="81"/>
      <c r="D176" s="81"/>
    </row>
    <row r="177" spans="1:15" ht="15" customHeight="1" x14ac:dyDescent="0.25">
      <c r="A177" s="26" t="s">
        <v>31</v>
      </c>
      <c r="B177" s="87"/>
      <c r="C177" s="88"/>
      <c r="D177" s="88"/>
    </row>
    <row r="178" spans="1:15" ht="15" customHeight="1" x14ac:dyDescent="0.25">
      <c r="A178" s="63" t="s">
        <v>13</v>
      </c>
      <c r="B178" s="89">
        <f>SUM(B166:B177)</f>
        <v>414</v>
      </c>
      <c r="C178" s="89">
        <f>SUM(C166:C177)</f>
        <v>27</v>
      </c>
      <c r="D178" s="89">
        <f>SUM(D166:D177)</f>
        <v>387</v>
      </c>
    </row>
    <row r="179" spans="1:15" ht="15" customHeight="1" thickBot="1" x14ac:dyDescent="0.3">
      <c r="A179" s="65" t="s">
        <v>32</v>
      </c>
      <c r="B179" s="66">
        <f>SUM(C179:D179)</f>
        <v>1</v>
      </c>
      <c r="C179" s="66">
        <f>IF($B$178=0,"",C178/$B$178)</f>
        <v>6.5217391304347824E-2</v>
      </c>
      <c r="D179" s="66">
        <f>IF($B$178=0,"",D178/$B$178)</f>
        <v>0.93478260869565222</v>
      </c>
    </row>
    <row r="180" spans="1:15" ht="12.75" x14ac:dyDescent="0.2"/>
    <row r="181" spans="1:15" ht="21.75" customHeight="1" x14ac:dyDescent="0.2">
      <c r="A181" s="138" t="s">
        <v>103</v>
      </c>
      <c r="B181" s="138"/>
      <c r="C181" s="138"/>
      <c r="D181" s="138"/>
      <c r="E181" s="138"/>
      <c r="F181" s="69"/>
      <c r="G181" s="69"/>
      <c r="H181" s="69"/>
      <c r="I181" s="69"/>
      <c r="J181" s="69"/>
      <c r="K181" s="69"/>
      <c r="L181" s="69"/>
      <c r="M181" s="69"/>
      <c r="N181" s="69"/>
      <c r="O181" s="69"/>
    </row>
    <row r="182" spans="1:15" ht="21.75" customHeight="1" thickBot="1" x14ac:dyDescent="0.25">
      <c r="A182" s="110"/>
      <c r="B182" s="110"/>
      <c r="C182" s="110"/>
      <c r="D182" s="110"/>
      <c r="E182" s="110"/>
      <c r="F182" s="69"/>
      <c r="G182" s="69"/>
      <c r="H182" s="69"/>
      <c r="I182" s="69"/>
      <c r="J182" s="69"/>
      <c r="K182" s="69"/>
      <c r="L182" s="69"/>
      <c r="M182" s="69"/>
      <c r="N182" s="69"/>
      <c r="O182" s="69"/>
    </row>
    <row r="183" spans="1:15" ht="15" customHeight="1" x14ac:dyDescent="0.2">
      <c r="A183" s="70"/>
      <c r="B183" s="70"/>
      <c r="C183" s="70"/>
      <c r="D183" s="70"/>
      <c r="E183" s="70"/>
    </row>
    <row r="184" spans="1:15" ht="15" customHeight="1" x14ac:dyDescent="0.2">
      <c r="A184" s="109" t="s">
        <v>10</v>
      </c>
      <c r="B184" s="105" t="s">
        <v>13</v>
      </c>
      <c r="C184" s="104" t="s">
        <v>97</v>
      </c>
      <c r="D184" s="104"/>
      <c r="E184" s="104"/>
    </row>
    <row r="185" spans="1:15" ht="15" customHeight="1" x14ac:dyDescent="0.2">
      <c r="A185" s="109"/>
      <c r="B185" s="105"/>
      <c r="C185" s="48" t="s">
        <v>58</v>
      </c>
      <c r="D185" s="49" t="s">
        <v>46</v>
      </c>
      <c r="E185" s="48" t="s">
        <v>59</v>
      </c>
    </row>
    <row r="186" spans="1:15" ht="15" customHeight="1" x14ac:dyDescent="0.25">
      <c r="A186" s="24" t="s">
        <v>20</v>
      </c>
      <c r="B186" s="85">
        <f t="shared" ref="B186:B187" si="5">SUM(C186:E186)</f>
        <v>207</v>
      </c>
      <c r="C186" s="80">
        <v>85</v>
      </c>
      <c r="D186" s="80">
        <v>122</v>
      </c>
      <c r="E186" s="80">
        <v>0</v>
      </c>
    </row>
    <row r="187" spans="1:15" ht="15" customHeight="1" x14ac:dyDescent="0.25">
      <c r="A187" s="25" t="s">
        <v>21</v>
      </c>
      <c r="B187" s="85">
        <f t="shared" si="5"/>
        <v>207</v>
      </c>
      <c r="C187" s="81">
        <v>92</v>
      </c>
      <c r="D187" s="81">
        <v>115</v>
      </c>
      <c r="E187" s="81">
        <v>0</v>
      </c>
    </row>
    <row r="188" spans="1:15" ht="15" customHeight="1" x14ac:dyDescent="0.25">
      <c r="A188" s="25" t="s">
        <v>22</v>
      </c>
      <c r="B188" s="85"/>
      <c r="C188" s="81"/>
      <c r="D188" s="81"/>
      <c r="E188" s="81"/>
    </row>
    <row r="189" spans="1:15" ht="15" customHeight="1" x14ac:dyDescent="0.25">
      <c r="A189" s="25" t="s">
        <v>23</v>
      </c>
      <c r="B189" s="85"/>
      <c r="C189" s="81"/>
      <c r="D189" s="81"/>
      <c r="E189" s="81"/>
    </row>
    <row r="190" spans="1:15" ht="15" customHeight="1" x14ac:dyDescent="0.25">
      <c r="A190" s="25" t="s">
        <v>24</v>
      </c>
      <c r="B190" s="85"/>
      <c r="C190" s="81"/>
      <c r="D190" s="81"/>
      <c r="E190" s="81"/>
    </row>
    <row r="191" spans="1:15" ht="15" customHeight="1" x14ac:dyDescent="0.25">
      <c r="A191" s="25" t="s">
        <v>25</v>
      </c>
      <c r="B191" s="85"/>
      <c r="C191" s="81"/>
      <c r="D191" s="81"/>
      <c r="E191" s="81"/>
    </row>
    <row r="192" spans="1:15" ht="15" customHeight="1" x14ac:dyDescent="0.25">
      <c r="A192" s="25" t="s">
        <v>26</v>
      </c>
      <c r="B192" s="86"/>
      <c r="C192" s="81"/>
      <c r="D192" s="81"/>
      <c r="E192" s="81"/>
    </row>
    <row r="193" spans="1:5" ht="15" customHeight="1" x14ac:dyDescent="0.25">
      <c r="A193" s="25" t="s">
        <v>27</v>
      </c>
      <c r="B193" s="86"/>
      <c r="C193" s="81"/>
      <c r="D193" s="81"/>
      <c r="E193" s="81"/>
    </row>
    <row r="194" spans="1:5" ht="15" customHeight="1" x14ac:dyDescent="0.25">
      <c r="A194" s="25" t="s">
        <v>28</v>
      </c>
      <c r="B194" s="86"/>
      <c r="C194" s="81"/>
      <c r="D194" s="81"/>
      <c r="E194" s="81"/>
    </row>
    <row r="195" spans="1:5" ht="15" customHeight="1" x14ac:dyDescent="0.25">
      <c r="A195" s="25" t="s">
        <v>29</v>
      </c>
      <c r="B195" s="86"/>
      <c r="C195" s="81"/>
      <c r="D195" s="81"/>
      <c r="E195" s="81"/>
    </row>
    <row r="196" spans="1:5" ht="15" customHeight="1" x14ac:dyDescent="0.25">
      <c r="A196" s="25" t="s">
        <v>30</v>
      </c>
      <c r="B196" s="86"/>
      <c r="C196" s="81"/>
      <c r="D196" s="81"/>
      <c r="E196" s="81"/>
    </row>
    <row r="197" spans="1:5" ht="15" customHeight="1" x14ac:dyDescent="0.25">
      <c r="A197" s="28" t="s">
        <v>31</v>
      </c>
      <c r="B197" s="90"/>
      <c r="C197" s="83"/>
      <c r="D197" s="83"/>
      <c r="E197" s="83"/>
    </row>
    <row r="198" spans="1:5" ht="15" customHeight="1" x14ac:dyDescent="0.25">
      <c r="A198" s="60" t="s">
        <v>13</v>
      </c>
      <c r="B198" s="89">
        <f>SUM(B186:B197)</f>
        <v>414</v>
      </c>
      <c r="C198" s="89">
        <f>SUM(C186:C197)</f>
        <v>177</v>
      </c>
      <c r="D198" s="89">
        <f>SUM(D186:D197)</f>
        <v>237</v>
      </c>
      <c r="E198" s="89">
        <f>SUM(E186:E197)</f>
        <v>0</v>
      </c>
    </row>
    <row r="199" spans="1:5" ht="15" customHeight="1" thickBot="1" x14ac:dyDescent="0.3">
      <c r="A199" s="61" t="s">
        <v>32</v>
      </c>
      <c r="B199" s="66">
        <f>SUM(C199:E199)</f>
        <v>1</v>
      </c>
      <c r="C199" s="66">
        <f>IF($B$198=0,"",C198/$B$198)</f>
        <v>0.42753623188405798</v>
      </c>
      <c r="D199" s="66">
        <f>IF($B$198=0,"",D198/$B$198)</f>
        <v>0.57246376811594202</v>
      </c>
      <c r="E199" s="66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80</v>
      </c>
    </row>
    <row r="219" spans="1:1" ht="12.75" x14ac:dyDescent="0.2">
      <c r="A219" s="20" t="s">
        <v>54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0"/>
    </row>
    <row r="225" spans="1:15" ht="21.75" customHeight="1" thickBot="1" x14ac:dyDescent="0.25">
      <c r="A225" s="110" t="s">
        <v>104</v>
      </c>
      <c r="B225" s="110"/>
      <c r="C225" s="110"/>
      <c r="D225" s="110"/>
      <c r="E225" s="110"/>
      <c r="F225" s="110"/>
      <c r="G225" s="110"/>
      <c r="H225" s="110"/>
      <c r="I225" s="110"/>
      <c r="J225" s="37"/>
      <c r="K225" s="37"/>
      <c r="L225" s="37"/>
      <c r="M225" s="37"/>
      <c r="N225" s="37"/>
      <c r="O225" s="37"/>
    </row>
    <row r="227" spans="1:15" ht="15" customHeight="1" x14ac:dyDescent="0.2">
      <c r="A227" s="104" t="s">
        <v>89</v>
      </c>
      <c r="B227" s="104"/>
      <c r="C227" s="104"/>
      <c r="D227" s="104"/>
      <c r="E227" s="135"/>
      <c r="F227" s="104" t="s">
        <v>13</v>
      </c>
      <c r="G227" s="104"/>
      <c r="H227" s="121" t="s">
        <v>81</v>
      </c>
      <c r="I227" s="125" t="s">
        <v>32</v>
      </c>
    </row>
    <row r="228" spans="1:15" ht="15" customHeight="1" x14ac:dyDescent="0.2">
      <c r="A228" s="104"/>
      <c r="B228" s="104"/>
      <c r="C228" s="104"/>
      <c r="D228" s="104"/>
      <c r="E228" s="135"/>
      <c r="F228" s="53" t="s">
        <v>90</v>
      </c>
      <c r="G228" s="54" t="s">
        <v>91</v>
      </c>
      <c r="H228" s="121"/>
      <c r="I228" s="125"/>
    </row>
    <row r="229" spans="1:15" ht="15" customHeight="1" x14ac:dyDescent="0.2">
      <c r="A229" s="112" t="s">
        <v>85</v>
      </c>
      <c r="B229" s="106" t="s">
        <v>42</v>
      </c>
      <c r="C229" s="106"/>
      <c r="D229" s="106"/>
      <c r="E229" s="106"/>
      <c r="F229" s="74">
        <v>107</v>
      </c>
      <c r="G229" s="74">
        <v>0</v>
      </c>
      <c r="H229" s="136">
        <f>SUM(F229:G233)</f>
        <v>335</v>
      </c>
      <c r="I229" s="133">
        <f>IF($H$229+$H$234=0,"",H229/($H$229+$H$234))</f>
        <v>0.8091787439613527</v>
      </c>
    </row>
    <row r="230" spans="1:15" ht="15" customHeight="1" x14ac:dyDescent="0.2">
      <c r="A230" s="112"/>
      <c r="B230" s="101" t="s">
        <v>43</v>
      </c>
      <c r="C230" s="101"/>
      <c r="D230" s="101"/>
      <c r="E230" s="101"/>
      <c r="F230" s="75">
        <v>2</v>
      </c>
      <c r="G230" s="75">
        <v>0</v>
      </c>
      <c r="H230" s="136"/>
      <c r="I230" s="133"/>
    </row>
    <row r="231" spans="1:15" ht="15" customHeight="1" x14ac:dyDescent="0.2">
      <c r="A231" s="112"/>
      <c r="B231" s="101" t="s">
        <v>44</v>
      </c>
      <c r="C231" s="101"/>
      <c r="D231" s="101"/>
      <c r="E231" s="101"/>
      <c r="F231" s="75">
        <v>91</v>
      </c>
      <c r="G231" s="75">
        <v>0</v>
      </c>
      <c r="H231" s="136"/>
      <c r="I231" s="133"/>
    </row>
    <row r="232" spans="1:15" ht="15" customHeight="1" x14ac:dyDescent="0.2">
      <c r="A232" s="112"/>
      <c r="B232" s="101" t="s">
        <v>45</v>
      </c>
      <c r="C232" s="101"/>
      <c r="D232" s="101"/>
      <c r="E232" s="101"/>
      <c r="F232" s="75">
        <v>125</v>
      </c>
      <c r="G232" s="75">
        <v>0</v>
      </c>
      <c r="H232" s="136"/>
      <c r="I232" s="133"/>
    </row>
    <row r="233" spans="1:15" ht="15" customHeight="1" thickBot="1" x14ac:dyDescent="0.25">
      <c r="A233" s="113"/>
      <c r="B233" s="139" t="s">
        <v>82</v>
      </c>
      <c r="C233" s="139"/>
      <c r="D233" s="139"/>
      <c r="E233" s="139"/>
      <c r="F233" s="91">
        <v>10</v>
      </c>
      <c r="G233" s="91">
        <v>0</v>
      </c>
      <c r="H233" s="137"/>
      <c r="I233" s="134"/>
    </row>
    <row r="234" spans="1:15" ht="34.5" customHeight="1" thickBot="1" x14ac:dyDescent="0.25">
      <c r="A234" s="29" t="s">
        <v>87</v>
      </c>
      <c r="B234" s="139" t="s">
        <v>83</v>
      </c>
      <c r="C234" s="139"/>
      <c r="D234" s="139"/>
      <c r="E234" s="139"/>
      <c r="F234" s="92">
        <v>56</v>
      </c>
      <c r="G234" s="92">
        <v>23</v>
      </c>
      <c r="H234" s="94">
        <f>SUM(F234:G234)</f>
        <v>79</v>
      </c>
      <c r="I234" s="30">
        <f>IF(H229+H234=0,"",H234/(H229+H234))</f>
        <v>0.19082125603864733</v>
      </c>
    </row>
    <row r="235" spans="1:15" ht="15" customHeight="1" x14ac:dyDescent="0.2">
      <c r="A235" s="108" t="s">
        <v>81</v>
      </c>
      <c r="B235" s="108"/>
      <c r="C235" s="108"/>
      <c r="D235" s="108"/>
      <c r="E235" s="108"/>
      <c r="F235" s="93">
        <f>SUM(F229:F234)</f>
        <v>391</v>
      </c>
      <c r="G235" s="93">
        <f>SUM(G229:G234)</f>
        <v>23</v>
      </c>
      <c r="H235" s="100">
        <f>F235+G235</f>
        <v>414</v>
      </c>
      <c r="I235" s="100"/>
    </row>
    <row r="236" spans="1:15" ht="15" customHeight="1" thickBot="1" x14ac:dyDescent="0.25">
      <c r="A236" s="126" t="s">
        <v>32</v>
      </c>
      <c r="B236" s="126"/>
      <c r="C236" s="126"/>
      <c r="D236" s="126"/>
      <c r="E236" s="126"/>
      <c r="F236" s="67">
        <f>F235/(F235+G235)</f>
        <v>0.94444444444444442</v>
      </c>
      <c r="G236" s="67">
        <f>G235/(F235+G235)</f>
        <v>5.5555555555555552E-2</v>
      </c>
      <c r="H236" s="100"/>
      <c r="I236" s="100"/>
    </row>
    <row r="237" spans="1:15" ht="15" customHeight="1" x14ac:dyDescent="0.2">
      <c r="A237" s="31" t="s">
        <v>88</v>
      </c>
      <c r="B237" s="32"/>
      <c r="C237" s="32"/>
      <c r="D237" s="32"/>
      <c r="E237" s="32"/>
      <c r="F237" s="33"/>
      <c r="G237" s="33"/>
      <c r="H237" s="34"/>
      <c r="I237" s="35"/>
    </row>
    <row r="238" spans="1:15" ht="15" customHeight="1" x14ac:dyDescent="0.2">
      <c r="A238" s="36"/>
      <c r="B238" s="140"/>
      <c r="C238" s="140"/>
      <c r="D238" s="140"/>
      <c r="E238" s="140"/>
      <c r="F238" s="33"/>
      <c r="G238" s="33"/>
      <c r="H238" s="34"/>
      <c r="I238" s="35"/>
    </row>
    <row r="239" spans="1:15" ht="15" customHeight="1" x14ac:dyDescent="0.2">
      <c r="A239" s="138" t="s">
        <v>105</v>
      </c>
      <c r="B239" s="138"/>
      <c r="C239" s="138"/>
      <c r="D239" s="138"/>
      <c r="E239" s="138"/>
      <c r="F239" s="138"/>
      <c r="G239" s="33"/>
      <c r="H239" s="34"/>
      <c r="I239" s="35"/>
    </row>
    <row r="240" spans="1:15" ht="15" customHeight="1" thickBot="1" x14ac:dyDescent="0.25">
      <c r="A240" s="110"/>
      <c r="B240" s="110"/>
      <c r="C240" s="110"/>
      <c r="D240" s="110"/>
      <c r="E240" s="110"/>
      <c r="F240" s="110"/>
      <c r="G240" s="33"/>
      <c r="H240" s="34"/>
      <c r="I240" s="35"/>
    </row>
    <row r="241" spans="1:15" ht="15" customHeight="1" x14ac:dyDescent="0.2">
      <c r="G241" s="33"/>
      <c r="H241" s="34"/>
      <c r="I241" s="35"/>
    </row>
    <row r="242" spans="1:15" ht="15" customHeight="1" x14ac:dyDescent="0.2">
      <c r="A242" s="104" t="s">
        <v>34</v>
      </c>
      <c r="B242" s="105" t="s">
        <v>35</v>
      </c>
      <c r="C242" s="105" t="s">
        <v>55</v>
      </c>
      <c r="D242" s="104" t="s">
        <v>84</v>
      </c>
      <c r="E242" s="105" t="s">
        <v>37</v>
      </c>
      <c r="F242" s="104" t="s">
        <v>36</v>
      </c>
      <c r="G242" s="33"/>
      <c r="H242" s="34"/>
      <c r="I242" s="35"/>
    </row>
    <row r="243" spans="1:15" ht="15" customHeight="1" x14ac:dyDescent="0.2">
      <c r="A243" s="104"/>
      <c r="B243" s="105"/>
      <c r="C243" s="105"/>
      <c r="D243" s="104"/>
      <c r="E243" s="105"/>
      <c r="F243" s="104"/>
      <c r="G243" s="33"/>
      <c r="H243" s="34"/>
      <c r="I243" s="35"/>
    </row>
    <row r="244" spans="1:15" ht="15" customHeight="1" x14ac:dyDescent="0.2">
      <c r="A244" s="106" t="s">
        <v>40</v>
      </c>
      <c r="B244" s="107">
        <v>57</v>
      </c>
      <c r="C244" s="107">
        <v>235</v>
      </c>
      <c r="D244" s="107">
        <v>3</v>
      </c>
      <c r="E244" s="107">
        <v>34</v>
      </c>
      <c r="F244" s="107">
        <v>85</v>
      </c>
      <c r="G244" s="33"/>
      <c r="H244" s="34"/>
      <c r="I244" s="35"/>
    </row>
    <row r="245" spans="1:15" ht="15" customHeight="1" x14ac:dyDescent="0.2">
      <c r="A245" s="101"/>
      <c r="B245" s="103"/>
      <c r="C245" s="103"/>
      <c r="D245" s="103"/>
      <c r="E245" s="103"/>
      <c r="F245" s="103"/>
      <c r="G245" s="33"/>
      <c r="H245" s="34"/>
      <c r="I245" s="35"/>
    </row>
    <row r="246" spans="1:15" ht="15" customHeight="1" x14ac:dyDescent="0.2">
      <c r="A246" s="101" t="s">
        <v>56</v>
      </c>
      <c r="B246" s="102">
        <v>303</v>
      </c>
      <c r="C246" s="102">
        <v>73</v>
      </c>
      <c r="D246" s="102">
        <v>14</v>
      </c>
      <c r="E246" s="102">
        <v>10</v>
      </c>
      <c r="F246" s="102">
        <v>14</v>
      </c>
      <c r="G246" s="33"/>
      <c r="H246" s="34"/>
      <c r="I246" s="35"/>
    </row>
    <row r="247" spans="1:15" ht="15" customHeight="1" x14ac:dyDescent="0.2">
      <c r="A247" s="101"/>
      <c r="B247" s="103"/>
      <c r="C247" s="103"/>
      <c r="D247" s="103"/>
      <c r="E247" s="103"/>
      <c r="F247" s="103"/>
      <c r="G247" s="33"/>
      <c r="H247" s="34"/>
      <c r="I247" s="35"/>
    </row>
    <row r="248" spans="1:15" ht="15" customHeight="1" x14ac:dyDescent="0.2">
      <c r="A248" s="101" t="s">
        <v>41</v>
      </c>
      <c r="B248" s="102">
        <v>401</v>
      </c>
      <c r="C248" s="102">
        <v>10</v>
      </c>
      <c r="D248" s="102">
        <v>1</v>
      </c>
      <c r="E248" s="102">
        <v>1</v>
      </c>
      <c r="F248" s="102">
        <v>1</v>
      </c>
      <c r="G248" s="33"/>
      <c r="H248" s="34"/>
      <c r="I248" s="35"/>
    </row>
    <row r="249" spans="1:15" ht="15" customHeight="1" x14ac:dyDescent="0.2">
      <c r="A249" s="101"/>
      <c r="B249" s="103"/>
      <c r="C249" s="103"/>
      <c r="D249" s="103"/>
      <c r="E249" s="103"/>
      <c r="F249" s="103"/>
      <c r="G249" s="33"/>
      <c r="H249" s="34"/>
      <c r="I249" s="35"/>
    </row>
    <row r="250" spans="1:15" ht="15" customHeight="1" x14ac:dyDescent="0.2">
      <c r="A250" s="127" t="s">
        <v>57</v>
      </c>
      <c r="B250" s="102">
        <v>406</v>
      </c>
      <c r="C250" s="102">
        <v>7</v>
      </c>
      <c r="D250" s="102">
        <v>0</v>
      </c>
      <c r="E250" s="102">
        <v>1</v>
      </c>
      <c r="F250" s="102">
        <v>0</v>
      </c>
      <c r="G250" s="33"/>
      <c r="H250" s="34"/>
      <c r="I250" s="35"/>
    </row>
    <row r="251" spans="1:15" ht="15" customHeight="1" x14ac:dyDescent="0.2">
      <c r="A251" s="127"/>
      <c r="B251" s="103"/>
      <c r="C251" s="103"/>
      <c r="D251" s="103"/>
      <c r="E251" s="103"/>
      <c r="F251" s="103"/>
    </row>
    <row r="253" spans="1:15" ht="29.25" customHeight="1" thickBot="1" x14ac:dyDescent="0.25">
      <c r="A253" s="110" t="s">
        <v>108</v>
      </c>
      <c r="B253" s="110"/>
      <c r="C253" s="110"/>
      <c r="D253" s="110"/>
      <c r="E253" s="110"/>
      <c r="F253" s="37"/>
      <c r="G253" s="37"/>
      <c r="H253" s="37"/>
      <c r="I253" s="37"/>
      <c r="J253" s="37"/>
      <c r="K253" s="37"/>
      <c r="L253" s="37"/>
      <c r="M253" s="37"/>
      <c r="N253" s="37"/>
      <c r="O253" s="37"/>
    </row>
    <row r="255" spans="1:15" ht="15" customHeight="1" x14ac:dyDescent="0.2">
      <c r="A255" s="27" t="s">
        <v>3</v>
      </c>
      <c r="B255" s="55">
        <v>2018</v>
      </c>
      <c r="C255" s="55">
        <v>2019</v>
      </c>
      <c r="D255" s="104" t="s">
        <v>95</v>
      </c>
      <c r="E255" s="104"/>
    </row>
    <row r="256" spans="1:15" ht="15" customHeight="1" x14ac:dyDescent="0.25">
      <c r="A256" s="11" t="s">
        <v>20</v>
      </c>
      <c r="B256" s="95">
        <v>137</v>
      </c>
      <c r="C256" s="80">
        <v>207</v>
      </c>
      <c r="D256" s="132">
        <f t="shared" ref="D256:D261" si="6">C256/B256-1</f>
        <v>0.51094890510948909</v>
      </c>
      <c r="E256" s="132"/>
    </row>
    <row r="257" spans="1:5" ht="15" customHeight="1" x14ac:dyDescent="0.25">
      <c r="A257" s="13" t="s">
        <v>21</v>
      </c>
      <c r="B257" s="95">
        <v>132</v>
      </c>
      <c r="C257" s="81">
        <v>207</v>
      </c>
      <c r="D257" s="132">
        <f t="shared" si="6"/>
        <v>0.56818181818181812</v>
      </c>
      <c r="E257" s="132"/>
    </row>
    <row r="258" spans="1:5" ht="15" hidden="1" customHeight="1" x14ac:dyDescent="0.25">
      <c r="A258" s="11" t="s">
        <v>22</v>
      </c>
      <c r="B258" s="95"/>
      <c r="C258" s="80"/>
      <c r="D258" s="132" t="e">
        <f t="shared" si="6"/>
        <v>#DIV/0!</v>
      </c>
      <c r="E258" s="132"/>
    </row>
    <row r="259" spans="1:5" ht="15" hidden="1" customHeight="1" x14ac:dyDescent="0.25">
      <c r="A259" s="13" t="s">
        <v>23</v>
      </c>
      <c r="B259" s="95"/>
      <c r="C259" s="80"/>
      <c r="D259" s="132" t="e">
        <f t="shared" si="6"/>
        <v>#DIV/0!</v>
      </c>
      <c r="E259" s="132"/>
    </row>
    <row r="260" spans="1:5" ht="15" hidden="1" customHeight="1" x14ac:dyDescent="0.25">
      <c r="A260" s="11" t="s">
        <v>24</v>
      </c>
      <c r="B260" s="95"/>
      <c r="C260" s="80"/>
      <c r="D260" s="132" t="e">
        <f t="shared" si="6"/>
        <v>#DIV/0!</v>
      </c>
      <c r="E260" s="132"/>
    </row>
    <row r="261" spans="1:5" ht="15" hidden="1" customHeight="1" x14ac:dyDescent="0.25">
      <c r="A261" s="13" t="s">
        <v>25</v>
      </c>
      <c r="B261" s="95"/>
      <c r="C261" s="80"/>
      <c r="D261" s="132" t="e">
        <f t="shared" si="6"/>
        <v>#DIV/0!</v>
      </c>
      <c r="E261" s="132"/>
    </row>
    <row r="262" spans="1:5" ht="15" hidden="1" customHeight="1" x14ac:dyDescent="0.25">
      <c r="A262" s="11" t="s">
        <v>26</v>
      </c>
      <c r="B262" s="95"/>
      <c r="C262" s="80"/>
      <c r="D262" s="132" t="e">
        <f t="shared" ref="D262:D268" si="7">C262/B262-1</f>
        <v>#DIV/0!</v>
      </c>
      <c r="E262" s="132"/>
    </row>
    <row r="263" spans="1:5" ht="15" hidden="1" customHeight="1" x14ac:dyDescent="0.25">
      <c r="A263" s="13" t="s">
        <v>27</v>
      </c>
      <c r="B263" s="95"/>
      <c r="C263" s="80"/>
      <c r="D263" s="132" t="e">
        <f t="shared" si="7"/>
        <v>#DIV/0!</v>
      </c>
      <c r="E263" s="132"/>
    </row>
    <row r="264" spans="1:5" ht="15" hidden="1" customHeight="1" x14ac:dyDescent="0.25">
      <c r="A264" s="13" t="s">
        <v>28</v>
      </c>
      <c r="B264" s="95"/>
      <c r="C264" s="80"/>
      <c r="D264" s="132" t="e">
        <f t="shared" si="7"/>
        <v>#DIV/0!</v>
      </c>
      <c r="E264" s="132"/>
    </row>
    <row r="265" spans="1:5" ht="15" hidden="1" customHeight="1" x14ac:dyDescent="0.25">
      <c r="A265" s="13" t="s">
        <v>29</v>
      </c>
      <c r="B265" s="95"/>
      <c r="C265" s="80"/>
      <c r="D265" s="132" t="e">
        <f t="shared" si="7"/>
        <v>#DIV/0!</v>
      </c>
      <c r="E265" s="132"/>
    </row>
    <row r="266" spans="1:5" ht="15" hidden="1" customHeight="1" x14ac:dyDescent="0.25">
      <c r="A266" s="13" t="s">
        <v>30</v>
      </c>
      <c r="B266" s="96"/>
      <c r="C266" s="81"/>
      <c r="D266" s="132" t="e">
        <f t="shared" si="7"/>
        <v>#DIV/0!</v>
      </c>
      <c r="E266" s="132"/>
    </row>
    <row r="267" spans="1:5" ht="15" hidden="1" customHeight="1" x14ac:dyDescent="0.25">
      <c r="A267" s="14" t="s">
        <v>31</v>
      </c>
      <c r="B267" s="77"/>
      <c r="C267" s="77"/>
      <c r="D267" s="144" t="e">
        <f t="shared" si="7"/>
        <v>#DIV/0!</v>
      </c>
      <c r="E267" s="144"/>
    </row>
    <row r="268" spans="1:5" ht="15" customHeight="1" x14ac:dyDescent="0.2">
      <c r="A268" s="59" t="s">
        <v>13</v>
      </c>
      <c r="B268" s="78">
        <f>SUM(B256:B267)</f>
        <v>269</v>
      </c>
      <c r="C268" s="78">
        <f>SUM(C256:C267)</f>
        <v>414</v>
      </c>
      <c r="D268" s="131">
        <f t="shared" si="7"/>
        <v>0.5390334572490707</v>
      </c>
      <c r="E268" s="131"/>
    </row>
    <row r="270" spans="1:5" ht="15" customHeight="1" x14ac:dyDescent="0.2">
      <c r="A270" s="2" t="s">
        <v>80</v>
      </c>
    </row>
    <row r="271" spans="1:5" ht="15" customHeight="1" x14ac:dyDescent="0.2">
      <c r="A271" s="20" t="s">
        <v>54</v>
      </c>
    </row>
    <row r="273" spans="1:15" ht="21.75" customHeight="1" x14ac:dyDescent="0.2">
      <c r="A273" s="141" t="s">
        <v>47</v>
      </c>
      <c r="B273" s="142"/>
      <c r="C273" s="142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143"/>
    </row>
    <row r="274" spans="1:15" ht="10.5" customHeight="1" x14ac:dyDescent="0.2">
      <c r="A274" s="15"/>
      <c r="B274" s="15"/>
      <c r="C274" s="15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ht="21.75" customHeight="1" thickBot="1" x14ac:dyDescent="0.25">
      <c r="A275" s="122" t="s">
        <v>98</v>
      </c>
      <c r="B275" s="123"/>
      <c r="C275" s="123"/>
      <c r="D275" s="123"/>
      <c r="E275" s="123"/>
      <c r="F275" s="124"/>
      <c r="G275" s="7"/>
      <c r="I275" s="122" t="s">
        <v>99</v>
      </c>
      <c r="J275" s="123"/>
      <c r="K275" s="123"/>
      <c r="L275" s="123"/>
      <c r="M275" s="124"/>
      <c r="N275" s="37"/>
    </row>
    <row r="276" spans="1:15" ht="10.5" customHeight="1" x14ac:dyDescent="0.2">
      <c r="A276" s="22"/>
      <c r="B276" s="15"/>
      <c r="C276" s="15"/>
      <c r="D276" s="16"/>
      <c r="E276" s="16"/>
      <c r="F276" s="16"/>
      <c r="G276" s="38"/>
      <c r="H276" s="16"/>
      <c r="I276" s="16"/>
      <c r="J276" s="16"/>
      <c r="K276" s="16"/>
      <c r="L276" s="16"/>
      <c r="M276" s="16"/>
      <c r="N276" s="16"/>
      <c r="O276" s="16"/>
    </row>
    <row r="277" spans="1:15" ht="45.75" customHeight="1" x14ac:dyDescent="0.2">
      <c r="A277" s="27" t="s">
        <v>10</v>
      </c>
      <c r="B277" s="55" t="s">
        <v>13</v>
      </c>
      <c r="C277" s="56" t="s">
        <v>48</v>
      </c>
      <c r="D277" s="56" t="s">
        <v>49</v>
      </c>
      <c r="E277" s="56" t="s">
        <v>50</v>
      </c>
      <c r="F277" s="39" t="s">
        <v>51</v>
      </c>
      <c r="G277" s="40"/>
      <c r="I277" s="27" t="s">
        <v>10</v>
      </c>
      <c r="J277" s="55" t="s">
        <v>13</v>
      </c>
      <c r="K277" s="56" t="s">
        <v>92</v>
      </c>
      <c r="L277" s="56" t="s">
        <v>94</v>
      </c>
      <c r="M277" s="39" t="s">
        <v>93</v>
      </c>
      <c r="N277" s="40"/>
    </row>
    <row r="278" spans="1:15" ht="14.25" customHeight="1" x14ac:dyDescent="0.25">
      <c r="A278" s="24" t="s">
        <v>20</v>
      </c>
      <c r="B278" s="85">
        <f t="shared" ref="B278:B279" si="8">SUM(C278:F278)</f>
        <v>3572</v>
      </c>
      <c r="C278" s="74">
        <v>207</v>
      </c>
      <c r="D278" s="74">
        <v>893</v>
      </c>
      <c r="E278" s="74">
        <v>667</v>
      </c>
      <c r="F278" s="74">
        <v>1805</v>
      </c>
      <c r="G278" s="41"/>
      <c r="I278" s="24" t="s">
        <v>20</v>
      </c>
      <c r="J278" s="97">
        <f t="shared" ref="J278:J279" si="9">SUM(K278:M278)</f>
        <v>3572</v>
      </c>
      <c r="K278" s="74">
        <v>1473</v>
      </c>
      <c r="L278" s="74">
        <v>910</v>
      </c>
      <c r="M278" s="74">
        <v>1189</v>
      </c>
      <c r="N278" s="41"/>
    </row>
    <row r="279" spans="1:15" ht="14.25" customHeight="1" x14ac:dyDescent="0.25">
      <c r="A279" s="25" t="s">
        <v>21</v>
      </c>
      <c r="B279" s="85">
        <f t="shared" si="8"/>
        <v>3267</v>
      </c>
      <c r="C279" s="75">
        <v>207</v>
      </c>
      <c r="D279" s="75">
        <v>983</v>
      </c>
      <c r="E279" s="75">
        <v>466</v>
      </c>
      <c r="F279" s="75">
        <v>1611</v>
      </c>
      <c r="G279" s="41"/>
      <c r="I279" s="25" t="s">
        <v>21</v>
      </c>
      <c r="J279" s="97">
        <f t="shared" si="9"/>
        <v>3267</v>
      </c>
      <c r="K279" s="75">
        <v>1335</v>
      </c>
      <c r="L279" s="75">
        <v>885</v>
      </c>
      <c r="M279" s="75">
        <v>1047</v>
      </c>
      <c r="N279" s="41"/>
    </row>
    <row r="280" spans="1:15" ht="14.25" customHeight="1" x14ac:dyDescent="0.25">
      <c r="A280" s="25" t="s">
        <v>22</v>
      </c>
      <c r="B280" s="85"/>
      <c r="C280" s="75"/>
      <c r="D280" s="75"/>
      <c r="E280" s="75"/>
      <c r="F280" s="75"/>
      <c r="G280" s="41"/>
      <c r="I280" s="25" t="s">
        <v>22</v>
      </c>
      <c r="J280" s="97"/>
      <c r="K280" s="75"/>
      <c r="L280" s="75"/>
      <c r="M280" s="75"/>
      <c r="N280" s="41"/>
    </row>
    <row r="281" spans="1:15" ht="14.25" customHeight="1" x14ac:dyDescent="0.25">
      <c r="A281" s="25" t="s">
        <v>23</v>
      </c>
      <c r="B281" s="85"/>
      <c r="C281" s="75"/>
      <c r="D281" s="75"/>
      <c r="E281" s="75"/>
      <c r="F281" s="75"/>
      <c r="G281" s="41"/>
      <c r="I281" s="25" t="s">
        <v>23</v>
      </c>
      <c r="J281" s="97"/>
      <c r="K281" s="75"/>
      <c r="L281" s="75"/>
      <c r="M281" s="75"/>
      <c r="N281" s="41"/>
    </row>
    <row r="282" spans="1:15" ht="14.25" customHeight="1" x14ac:dyDescent="0.25">
      <c r="A282" s="25" t="s">
        <v>24</v>
      </c>
      <c r="B282" s="85"/>
      <c r="C282" s="75"/>
      <c r="D282" s="75"/>
      <c r="E282" s="75"/>
      <c r="F282" s="75"/>
      <c r="G282" s="41"/>
      <c r="I282" s="25" t="s">
        <v>24</v>
      </c>
      <c r="J282" s="97"/>
      <c r="K282" s="75"/>
      <c r="L282" s="75"/>
      <c r="M282" s="75"/>
      <c r="N282" s="41"/>
    </row>
    <row r="283" spans="1:15" ht="14.25" customHeight="1" x14ac:dyDescent="0.25">
      <c r="A283" s="25" t="s">
        <v>25</v>
      </c>
      <c r="B283" s="85"/>
      <c r="C283" s="75"/>
      <c r="D283" s="75"/>
      <c r="E283" s="75"/>
      <c r="F283" s="75"/>
      <c r="G283" s="41"/>
      <c r="I283" s="25" t="s">
        <v>25</v>
      </c>
      <c r="J283" s="97"/>
      <c r="K283" s="75"/>
      <c r="L283" s="75"/>
      <c r="M283" s="75"/>
      <c r="N283" s="41"/>
    </row>
    <row r="284" spans="1:15" ht="14.25" customHeight="1" x14ac:dyDescent="0.25">
      <c r="A284" s="25" t="s">
        <v>26</v>
      </c>
      <c r="B284" s="85"/>
      <c r="C284" s="75"/>
      <c r="D284" s="75"/>
      <c r="E284" s="75"/>
      <c r="F284" s="75"/>
      <c r="G284" s="41"/>
      <c r="I284" s="25" t="s">
        <v>26</v>
      </c>
      <c r="J284" s="97"/>
      <c r="K284" s="75"/>
      <c r="L284" s="75"/>
      <c r="M284" s="75"/>
      <c r="N284" s="41"/>
    </row>
    <row r="285" spans="1:15" ht="14.25" customHeight="1" x14ac:dyDescent="0.25">
      <c r="A285" s="25" t="s">
        <v>27</v>
      </c>
      <c r="B285" s="85"/>
      <c r="C285" s="75"/>
      <c r="D285" s="75"/>
      <c r="E285" s="75"/>
      <c r="F285" s="75"/>
      <c r="G285" s="41"/>
      <c r="I285" s="25" t="s">
        <v>27</v>
      </c>
      <c r="J285" s="97"/>
      <c r="K285" s="75"/>
      <c r="L285" s="75"/>
      <c r="M285" s="75"/>
      <c r="N285" s="41"/>
    </row>
    <row r="286" spans="1:15" ht="14.25" customHeight="1" x14ac:dyDescent="0.25">
      <c r="A286" s="25" t="s">
        <v>28</v>
      </c>
      <c r="B286" s="85"/>
      <c r="C286" s="75"/>
      <c r="D286" s="75"/>
      <c r="E286" s="75"/>
      <c r="F286" s="75"/>
      <c r="G286" s="41"/>
      <c r="I286" s="25" t="s">
        <v>28</v>
      </c>
      <c r="J286" s="97"/>
      <c r="K286" s="75"/>
      <c r="L286" s="75"/>
      <c r="M286" s="75"/>
      <c r="N286" s="41"/>
    </row>
    <row r="287" spans="1:15" ht="14.25" customHeight="1" x14ac:dyDescent="0.25">
      <c r="A287" s="25" t="s">
        <v>29</v>
      </c>
      <c r="B287" s="85"/>
      <c r="C287" s="75"/>
      <c r="D287" s="75"/>
      <c r="E287" s="75"/>
      <c r="F287" s="75"/>
      <c r="G287" s="41"/>
      <c r="I287" s="25" t="s">
        <v>29</v>
      </c>
      <c r="J287" s="97"/>
      <c r="K287" s="75"/>
      <c r="L287" s="75"/>
      <c r="M287" s="75"/>
      <c r="N287" s="41"/>
    </row>
    <row r="288" spans="1:15" ht="14.25" customHeight="1" x14ac:dyDescent="0.25">
      <c r="A288" s="25" t="s">
        <v>30</v>
      </c>
      <c r="B288" s="85"/>
      <c r="C288" s="75"/>
      <c r="D288" s="75"/>
      <c r="E288" s="75"/>
      <c r="F288" s="75"/>
      <c r="G288" s="41"/>
      <c r="I288" s="25" t="s">
        <v>30</v>
      </c>
      <c r="J288" s="97"/>
      <c r="K288" s="75"/>
      <c r="L288" s="75"/>
      <c r="M288" s="75"/>
      <c r="N288" s="41"/>
    </row>
    <row r="289" spans="1:14" ht="14.25" customHeight="1" x14ac:dyDescent="0.25">
      <c r="A289" s="28" t="s">
        <v>31</v>
      </c>
      <c r="B289" s="87"/>
      <c r="C289" s="92"/>
      <c r="D289" s="92"/>
      <c r="E289" s="92"/>
      <c r="F289" s="92"/>
      <c r="G289" s="41"/>
      <c r="I289" s="28" t="s">
        <v>31</v>
      </c>
      <c r="J289" s="98"/>
      <c r="K289" s="99"/>
      <c r="L289" s="99"/>
      <c r="M289" s="99"/>
      <c r="N289" s="41"/>
    </row>
    <row r="290" spans="1:14" ht="15" customHeight="1" x14ac:dyDescent="0.25">
      <c r="A290" s="60" t="s">
        <v>13</v>
      </c>
      <c r="B290" s="89">
        <f>SUM(B278:B289)</f>
        <v>6839</v>
      </c>
      <c r="C290" s="89">
        <f>SUM(C278:C289)</f>
        <v>414</v>
      </c>
      <c r="D290" s="89">
        <f>SUM(D278:D289)</f>
        <v>1876</v>
      </c>
      <c r="E290" s="89">
        <f>SUM(E278:E289)</f>
        <v>1133</v>
      </c>
      <c r="F290" s="89">
        <f>SUM(F278:F289)</f>
        <v>3416</v>
      </c>
      <c r="G290" s="42"/>
      <c r="I290" s="60" t="s">
        <v>13</v>
      </c>
      <c r="J290" s="89">
        <f>SUM(J278:J289)</f>
        <v>6839</v>
      </c>
      <c r="K290" s="89">
        <f>SUM(K278:K289)</f>
        <v>2808</v>
      </c>
      <c r="L290" s="89">
        <f>SUM(L278:L289)</f>
        <v>1795</v>
      </c>
      <c r="M290" s="89">
        <f>SUM(M278:M289)</f>
        <v>2236</v>
      </c>
      <c r="N290" s="42"/>
    </row>
    <row r="291" spans="1:14" ht="15" customHeight="1" thickBot="1" x14ac:dyDescent="0.3">
      <c r="A291" s="62" t="s">
        <v>32</v>
      </c>
      <c r="B291" s="66">
        <f>SUM(C291:F291)</f>
        <v>1</v>
      </c>
      <c r="C291" s="66">
        <f>IF($B$290=0,"",C290/$B$290)</f>
        <v>6.0535165959935661E-2</v>
      </c>
      <c r="D291" s="66">
        <f>IF($B$290=0,"",D290/$B$290)</f>
        <v>0.2743091095189355</v>
      </c>
      <c r="E291" s="66">
        <f>IF($B$290=0,"",E290/$B$290)</f>
        <v>0.16566749524784324</v>
      </c>
      <c r="F291" s="66">
        <f>IF($B$290=0,"",F290/$B$290)</f>
        <v>0.49948822927328557</v>
      </c>
      <c r="G291" s="43"/>
      <c r="I291" s="62" t="s">
        <v>32</v>
      </c>
      <c r="J291" s="66">
        <f>SUM(K291:N291)</f>
        <v>1</v>
      </c>
      <c r="K291" s="66">
        <f>+K290/$J$290</f>
        <v>0.4105863430326071</v>
      </c>
      <c r="L291" s="66">
        <f>+L290/$J$290</f>
        <v>0.26246527270068726</v>
      </c>
      <c r="M291" s="66">
        <f>+M290/$J$290</f>
        <v>0.32694838426670564</v>
      </c>
      <c r="N291" s="43"/>
    </row>
    <row r="293" spans="1:14" ht="11.25" customHeight="1" x14ac:dyDescent="0.2"/>
    <row r="294" spans="1:14" ht="21.75" customHeight="1" thickBot="1" x14ac:dyDescent="0.25">
      <c r="A294" s="128" t="s">
        <v>106</v>
      </c>
      <c r="B294" s="129"/>
      <c r="C294" s="129"/>
      <c r="D294" s="129"/>
      <c r="E294" s="129"/>
      <c r="F294" s="130"/>
      <c r="G294" s="71"/>
      <c r="H294" s="71"/>
      <c r="I294" s="71"/>
    </row>
    <row r="296" spans="1:14" ht="15" customHeight="1" x14ac:dyDescent="0.2">
      <c r="A296" s="109" t="s">
        <v>79</v>
      </c>
      <c r="B296" s="109"/>
      <c r="C296" s="109"/>
      <c r="D296" s="109"/>
      <c r="E296" s="57" t="s">
        <v>13</v>
      </c>
      <c r="F296" s="39" t="s">
        <v>48</v>
      </c>
      <c r="G296" s="39" t="s">
        <v>49</v>
      </c>
      <c r="H296" s="58" t="s">
        <v>50</v>
      </c>
      <c r="I296" s="39" t="s">
        <v>86</v>
      </c>
    </row>
    <row r="297" spans="1:14" ht="13.5" customHeight="1" x14ac:dyDescent="0.25">
      <c r="A297" s="44" t="s">
        <v>60</v>
      </c>
      <c r="B297" s="44"/>
      <c r="C297" s="44"/>
      <c r="D297" s="44"/>
      <c r="E297" s="85">
        <f>SUM(F297:I297)</f>
        <v>414</v>
      </c>
      <c r="F297" s="74">
        <v>414</v>
      </c>
      <c r="G297" s="74">
        <v>0</v>
      </c>
      <c r="H297" s="74">
        <v>0</v>
      </c>
      <c r="I297" s="74">
        <v>0</v>
      </c>
    </row>
    <row r="298" spans="1:14" ht="13.5" customHeight="1" x14ac:dyDescent="0.25">
      <c r="A298" s="45" t="s">
        <v>61</v>
      </c>
      <c r="B298" s="45"/>
      <c r="C298" s="45"/>
      <c r="D298" s="45"/>
      <c r="E298" s="86">
        <f>SUM(F298:I298)</f>
        <v>414</v>
      </c>
      <c r="F298" s="75">
        <v>0</v>
      </c>
      <c r="G298" s="75">
        <v>414</v>
      </c>
      <c r="H298" s="75">
        <v>0</v>
      </c>
      <c r="I298" s="75">
        <v>0</v>
      </c>
    </row>
    <row r="299" spans="1:14" ht="13.5" customHeight="1" x14ac:dyDescent="0.25">
      <c r="A299" s="45" t="s">
        <v>62</v>
      </c>
      <c r="B299" s="45"/>
      <c r="C299" s="45"/>
      <c r="D299" s="45"/>
      <c r="E299" s="86">
        <f t="shared" ref="E299:E316" si="10">SUM(F299:I299)</f>
        <v>693</v>
      </c>
      <c r="F299" s="75">
        <v>0</v>
      </c>
      <c r="G299" s="75">
        <v>693</v>
      </c>
      <c r="H299" s="75">
        <v>0</v>
      </c>
      <c r="I299" s="75">
        <v>0</v>
      </c>
    </row>
    <row r="300" spans="1:14" ht="13.5" customHeight="1" x14ac:dyDescent="0.25">
      <c r="A300" s="45" t="s">
        <v>52</v>
      </c>
      <c r="B300" s="45"/>
      <c r="C300" s="45"/>
      <c r="D300" s="45"/>
      <c r="E300" s="86">
        <f t="shared" si="10"/>
        <v>625</v>
      </c>
      <c r="F300" s="75">
        <v>0</v>
      </c>
      <c r="G300" s="75">
        <v>441</v>
      </c>
      <c r="H300" s="75">
        <v>143</v>
      </c>
      <c r="I300" s="75">
        <v>41</v>
      </c>
    </row>
    <row r="301" spans="1:14" ht="13.5" customHeight="1" x14ac:dyDescent="0.25">
      <c r="A301" s="45" t="s">
        <v>63</v>
      </c>
      <c r="B301" s="45"/>
      <c r="C301" s="45"/>
      <c r="D301" s="45"/>
      <c r="E301" s="86">
        <f t="shared" si="10"/>
        <v>414</v>
      </c>
      <c r="F301" s="75">
        <v>0</v>
      </c>
      <c r="G301" s="75">
        <v>22</v>
      </c>
      <c r="H301" s="75">
        <v>392</v>
      </c>
      <c r="I301" s="75">
        <v>0</v>
      </c>
    </row>
    <row r="302" spans="1:14" ht="13.5" customHeight="1" x14ac:dyDescent="0.25">
      <c r="A302" s="45" t="s">
        <v>64</v>
      </c>
      <c r="B302" s="45"/>
      <c r="C302" s="45"/>
      <c r="D302" s="45"/>
      <c r="E302" s="86">
        <f t="shared" si="10"/>
        <v>174</v>
      </c>
      <c r="F302" s="75">
        <v>0</v>
      </c>
      <c r="G302" s="75">
        <v>0</v>
      </c>
      <c r="H302" s="75">
        <v>174</v>
      </c>
      <c r="I302" s="75">
        <v>0</v>
      </c>
    </row>
    <row r="303" spans="1:14" ht="13.5" customHeight="1" x14ac:dyDescent="0.25">
      <c r="A303" s="45" t="s">
        <v>65</v>
      </c>
      <c r="B303" s="45"/>
      <c r="C303" s="45"/>
      <c r="D303" s="45"/>
      <c r="E303" s="86">
        <f t="shared" si="10"/>
        <v>105</v>
      </c>
      <c r="F303" s="75">
        <v>0</v>
      </c>
      <c r="G303" s="75">
        <v>0</v>
      </c>
      <c r="H303" s="75">
        <v>105</v>
      </c>
      <c r="I303" s="75">
        <v>0</v>
      </c>
    </row>
    <row r="304" spans="1:14" ht="13.5" customHeight="1" x14ac:dyDescent="0.25">
      <c r="A304" s="45" t="s">
        <v>66</v>
      </c>
      <c r="B304" s="45"/>
      <c r="C304" s="45"/>
      <c r="D304" s="45"/>
      <c r="E304" s="86">
        <f t="shared" si="10"/>
        <v>143</v>
      </c>
      <c r="F304" s="75">
        <v>0</v>
      </c>
      <c r="G304" s="75">
        <v>0</v>
      </c>
      <c r="H304" s="75">
        <v>143</v>
      </c>
      <c r="I304" s="75">
        <v>0</v>
      </c>
    </row>
    <row r="305" spans="1:9" ht="13.5" customHeight="1" x14ac:dyDescent="0.25">
      <c r="A305" s="45" t="s">
        <v>67</v>
      </c>
      <c r="B305" s="45"/>
      <c r="C305" s="45"/>
      <c r="D305" s="45"/>
      <c r="E305" s="86">
        <f t="shared" si="10"/>
        <v>246</v>
      </c>
      <c r="F305" s="75">
        <v>0</v>
      </c>
      <c r="G305" s="75">
        <v>246</v>
      </c>
      <c r="H305" s="75">
        <v>0</v>
      </c>
      <c r="I305" s="75">
        <v>0</v>
      </c>
    </row>
    <row r="306" spans="1:9" ht="13.5" customHeight="1" x14ac:dyDescent="0.25">
      <c r="A306" s="45" t="s">
        <v>68</v>
      </c>
      <c r="B306" s="45"/>
      <c r="C306" s="45"/>
      <c r="D306" s="45"/>
      <c r="E306" s="86">
        <f t="shared" si="10"/>
        <v>137</v>
      </c>
      <c r="F306" s="75">
        <v>0</v>
      </c>
      <c r="G306" s="75">
        <v>0</v>
      </c>
      <c r="H306" s="75">
        <v>137</v>
      </c>
      <c r="I306" s="75">
        <v>0</v>
      </c>
    </row>
    <row r="307" spans="1:9" ht="13.5" customHeight="1" x14ac:dyDescent="0.25">
      <c r="A307" s="45" t="s">
        <v>69</v>
      </c>
      <c r="B307" s="45"/>
      <c r="C307" s="45"/>
      <c r="D307" s="45"/>
      <c r="E307" s="86">
        <f t="shared" si="10"/>
        <v>414</v>
      </c>
      <c r="F307" s="75">
        <v>0</v>
      </c>
      <c r="G307" s="75">
        <v>0</v>
      </c>
      <c r="H307" s="75">
        <v>0</v>
      </c>
      <c r="I307" s="75">
        <v>414</v>
      </c>
    </row>
    <row r="308" spans="1:9" ht="13.5" customHeight="1" x14ac:dyDescent="0.25">
      <c r="A308" s="45" t="s">
        <v>70</v>
      </c>
      <c r="B308" s="45"/>
      <c r="C308" s="45"/>
      <c r="D308" s="45"/>
      <c r="E308" s="86">
        <f t="shared" si="10"/>
        <v>168</v>
      </c>
      <c r="F308" s="75">
        <v>0</v>
      </c>
      <c r="G308" s="75">
        <v>1</v>
      </c>
      <c r="H308" s="75">
        <v>0</v>
      </c>
      <c r="I308" s="75">
        <v>167</v>
      </c>
    </row>
    <row r="309" spans="1:9" ht="13.5" customHeight="1" x14ac:dyDescent="0.25">
      <c r="A309" s="45" t="s">
        <v>71</v>
      </c>
      <c r="B309" s="45"/>
      <c r="C309" s="45"/>
      <c r="D309" s="45"/>
      <c r="E309" s="86">
        <f t="shared" si="10"/>
        <v>176</v>
      </c>
      <c r="F309" s="75">
        <v>0</v>
      </c>
      <c r="G309" s="75">
        <v>0</v>
      </c>
      <c r="H309" s="75">
        <v>0</v>
      </c>
      <c r="I309" s="75">
        <v>176</v>
      </c>
    </row>
    <row r="310" spans="1:9" ht="13.5" customHeight="1" x14ac:dyDescent="0.25">
      <c r="A310" s="45" t="s">
        <v>72</v>
      </c>
      <c r="B310" s="45"/>
      <c r="C310" s="45"/>
      <c r="D310" s="45"/>
      <c r="E310" s="86">
        <f t="shared" si="10"/>
        <v>123</v>
      </c>
      <c r="F310" s="75">
        <v>0</v>
      </c>
      <c r="G310" s="75">
        <v>0</v>
      </c>
      <c r="H310" s="75">
        <v>0</v>
      </c>
      <c r="I310" s="75">
        <v>123</v>
      </c>
    </row>
    <row r="311" spans="1:9" ht="13.5" customHeight="1" x14ac:dyDescent="0.25">
      <c r="A311" s="45" t="s">
        <v>73</v>
      </c>
      <c r="B311" s="45"/>
      <c r="C311" s="45"/>
      <c r="D311" s="45"/>
      <c r="E311" s="86">
        <f t="shared" si="10"/>
        <v>9</v>
      </c>
      <c r="F311" s="75">
        <v>0</v>
      </c>
      <c r="G311" s="75">
        <v>0</v>
      </c>
      <c r="H311" s="75">
        <v>9</v>
      </c>
      <c r="I311" s="75">
        <v>0</v>
      </c>
    </row>
    <row r="312" spans="1:9" ht="13.5" customHeight="1" x14ac:dyDescent="0.25">
      <c r="A312" s="45" t="s">
        <v>74</v>
      </c>
      <c r="B312" s="45"/>
      <c r="C312" s="45"/>
      <c r="D312" s="45"/>
      <c r="E312" s="86">
        <f t="shared" si="10"/>
        <v>1595</v>
      </c>
      <c r="F312" s="75">
        <v>0</v>
      </c>
      <c r="G312" s="75">
        <v>0</v>
      </c>
      <c r="H312" s="75">
        <v>0</v>
      </c>
      <c r="I312" s="75">
        <v>1595</v>
      </c>
    </row>
    <row r="313" spans="1:9" ht="13.5" customHeight="1" x14ac:dyDescent="0.25">
      <c r="A313" s="45" t="s">
        <v>75</v>
      </c>
      <c r="B313" s="45"/>
      <c r="C313" s="45"/>
      <c r="D313" s="45"/>
      <c r="E313" s="86">
        <f t="shared" si="10"/>
        <v>506</v>
      </c>
      <c r="F313" s="75">
        <v>0</v>
      </c>
      <c r="G313" s="75">
        <v>1</v>
      </c>
      <c r="H313" s="75">
        <v>0</v>
      </c>
      <c r="I313" s="75">
        <v>505</v>
      </c>
    </row>
    <row r="314" spans="1:9" ht="13.5" customHeight="1" x14ac:dyDescent="0.25">
      <c r="A314" s="45" t="s">
        <v>76</v>
      </c>
      <c r="B314" s="45"/>
      <c r="C314" s="45"/>
      <c r="D314" s="45"/>
      <c r="E314" s="86">
        <f t="shared" si="10"/>
        <v>4</v>
      </c>
      <c r="F314" s="75">
        <v>0</v>
      </c>
      <c r="G314" s="75">
        <v>0</v>
      </c>
      <c r="H314" s="75">
        <v>4</v>
      </c>
      <c r="I314" s="75">
        <v>0</v>
      </c>
    </row>
    <row r="315" spans="1:9" ht="13.5" customHeight="1" x14ac:dyDescent="0.25">
      <c r="A315" s="45" t="s">
        <v>77</v>
      </c>
      <c r="B315" s="45"/>
      <c r="C315" s="45"/>
      <c r="D315" s="45"/>
      <c r="E315" s="86">
        <f t="shared" si="10"/>
        <v>54</v>
      </c>
      <c r="F315" s="75">
        <v>0</v>
      </c>
      <c r="G315" s="75">
        <v>0</v>
      </c>
      <c r="H315" s="75">
        <v>0</v>
      </c>
      <c r="I315" s="75">
        <v>54</v>
      </c>
    </row>
    <row r="316" spans="1:9" ht="13.5" customHeight="1" x14ac:dyDescent="0.25">
      <c r="A316" s="45" t="s">
        <v>78</v>
      </c>
      <c r="B316" s="45"/>
      <c r="C316" s="45"/>
      <c r="D316" s="45"/>
      <c r="E316" s="86">
        <f t="shared" si="10"/>
        <v>34</v>
      </c>
      <c r="F316" s="75">
        <v>0</v>
      </c>
      <c r="G316" s="75">
        <v>23</v>
      </c>
      <c r="H316" s="75">
        <v>0</v>
      </c>
      <c r="I316" s="75">
        <v>11</v>
      </c>
    </row>
    <row r="317" spans="1:9" ht="13.5" customHeight="1" x14ac:dyDescent="0.25">
      <c r="A317" s="46" t="s">
        <v>53</v>
      </c>
      <c r="B317" s="46"/>
      <c r="C317" s="46"/>
      <c r="D317" s="46"/>
      <c r="E317" s="87">
        <f>SUM(F317:I317)</f>
        <v>391</v>
      </c>
      <c r="F317" s="92">
        <v>0</v>
      </c>
      <c r="G317" s="92">
        <v>35</v>
      </c>
      <c r="H317" s="92">
        <v>26</v>
      </c>
      <c r="I317" s="92">
        <v>330</v>
      </c>
    </row>
    <row r="318" spans="1:9" ht="13.5" customHeight="1" x14ac:dyDescent="0.25">
      <c r="A318" s="60" t="s">
        <v>13</v>
      </c>
      <c r="B318" s="64"/>
      <c r="C318" s="64"/>
      <c r="D318" s="64"/>
      <c r="E318" s="89">
        <f>SUM(E297:E317)</f>
        <v>6839</v>
      </c>
      <c r="F318" s="89">
        <f>SUM(F297:F317)</f>
        <v>414</v>
      </c>
      <c r="G318" s="89">
        <f>SUM(G297:G317)</f>
        <v>1876</v>
      </c>
      <c r="H318" s="89">
        <f>SUM(H297:H317)</f>
        <v>1133</v>
      </c>
      <c r="I318" s="89">
        <f>SUM(I297:I317)</f>
        <v>3416</v>
      </c>
    </row>
    <row r="319" spans="1:9" ht="15" customHeight="1" thickBot="1" x14ac:dyDescent="0.3">
      <c r="A319" s="62" t="s">
        <v>32</v>
      </c>
      <c r="B319" s="66"/>
      <c r="C319" s="66"/>
      <c r="D319" s="66"/>
      <c r="E319" s="66">
        <f>SUM(F319:I319)</f>
        <v>1</v>
      </c>
      <c r="F319" s="66">
        <f>IF($E$318=0,"",F318/$E$318)</f>
        <v>6.0535165959935661E-2</v>
      </c>
      <c r="G319" s="62">
        <f>IF($E$318=0,"",G318/$E$318)</f>
        <v>0.2743091095189355</v>
      </c>
      <c r="H319" s="66">
        <f>IF($E$318=0,"",H318/$E$318)</f>
        <v>0.16566749524784324</v>
      </c>
      <c r="I319" s="66">
        <f>IF($E$318=0,"",I318/$E$318)</f>
        <v>0.49948822927328557</v>
      </c>
    </row>
    <row r="321" spans="1:1" ht="9" customHeight="1" x14ac:dyDescent="0.2">
      <c r="A321" s="2" t="s">
        <v>80</v>
      </c>
    </row>
    <row r="322" spans="1:1" ht="12.75" x14ac:dyDescent="0.2">
      <c r="A322" s="20" t="s">
        <v>54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73:O273"/>
    <mergeCell ref="A275:F275"/>
    <mergeCell ref="F244:F245"/>
    <mergeCell ref="E244:E245"/>
    <mergeCell ref="D264:E264"/>
    <mergeCell ref="D262:E262"/>
    <mergeCell ref="D258:E258"/>
    <mergeCell ref="D267:E267"/>
    <mergeCell ref="D266:E266"/>
    <mergeCell ref="D265:E265"/>
    <mergeCell ref="D259:E259"/>
    <mergeCell ref="D260:E260"/>
    <mergeCell ref="D263:E263"/>
    <mergeCell ref="D261:E261"/>
    <mergeCell ref="I229:I233"/>
    <mergeCell ref="A227:E228"/>
    <mergeCell ref="H229:H233"/>
    <mergeCell ref="A181:E182"/>
    <mergeCell ref="B248:B249"/>
    <mergeCell ref="D248:D249"/>
    <mergeCell ref="C248:C249"/>
    <mergeCell ref="D244:D245"/>
    <mergeCell ref="A248:A249"/>
    <mergeCell ref="E248:E249"/>
    <mergeCell ref="B232:E232"/>
    <mergeCell ref="B233:E233"/>
    <mergeCell ref="A239:F240"/>
    <mergeCell ref="B234:E234"/>
    <mergeCell ref="B229:E229"/>
    <mergeCell ref="B238:E238"/>
    <mergeCell ref="A296:D296"/>
    <mergeCell ref="A236:E236"/>
    <mergeCell ref="I275:M275"/>
    <mergeCell ref="A250:A251"/>
    <mergeCell ref="A253:E253"/>
    <mergeCell ref="F250:F251"/>
    <mergeCell ref="C250:C251"/>
    <mergeCell ref="B250:B251"/>
    <mergeCell ref="F248:F249"/>
    <mergeCell ref="A294:F294"/>
    <mergeCell ref="D250:D251"/>
    <mergeCell ref="E250:E251"/>
    <mergeCell ref="D268:E268"/>
    <mergeCell ref="D255:E255"/>
    <mergeCell ref="D256:E256"/>
    <mergeCell ref="D257:E257"/>
    <mergeCell ref="N1:O1"/>
    <mergeCell ref="A120:O120"/>
    <mergeCell ref="A121:O121"/>
    <mergeCell ref="A1:L1"/>
    <mergeCell ref="H227:H228"/>
    <mergeCell ref="A123:E123"/>
    <mergeCell ref="A141:E141"/>
    <mergeCell ref="F141:H141"/>
    <mergeCell ref="B164:B165"/>
    <mergeCell ref="F227:G227"/>
    <mergeCell ref="A164:A165"/>
    <mergeCell ref="I227:I228"/>
    <mergeCell ref="B143:B144"/>
    <mergeCell ref="C184:E184"/>
    <mergeCell ref="B184:B185"/>
    <mergeCell ref="A184:A185"/>
    <mergeCell ref="B230:E230"/>
    <mergeCell ref="A229:A233"/>
    <mergeCell ref="B231:E231"/>
    <mergeCell ref="E246:E247"/>
    <mergeCell ref="D246:D247"/>
    <mergeCell ref="C164:D164"/>
    <mergeCell ref="C143:H143"/>
    <mergeCell ref="A143:A144"/>
    <mergeCell ref="A225:I225"/>
    <mergeCell ref="A162:D162"/>
    <mergeCell ref="H235:I236"/>
    <mergeCell ref="A246:A247"/>
    <mergeCell ref="B246:B247"/>
    <mergeCell ref="C246:C247"/>
    <mergeCell ref="F246:F247"/>
    <mergeCell ref="F242:F243"/>
    <mergeCell ref="E242:E243"/>
    <mergeCell ref="D242:D243"/>
    <mergeCell ref="A244:A245"/>
    <mergeCell ref="B244:B245"/>
    <mergeCell ref="C244:C245"/>
    <mergeCell ref="C242:C243"/>
    <mergeCell ref="A242:A243"/>
    <mergeCell ref="B242:B243"/>
    <mergeCell ref="A235:E235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ignoredErrors>
    <ignoredError sqref="B290 B198 E3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2019-03-14T21:05:56Z</dcterms:modified>
</cp:coreProperties>
</file>