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CELESTE VILLAGOMEZ\7. BOLETINES\B_2019\2. Febrero 2019\Febrero\BV Febrero 2019\páginas\"/>
    </mc:Choice>
  </mc:AlternateContent>
  <bookViews>
    <workbookView xWindow="-120" yWindow="-120" windowWidth="29040" windowHeight="15840" tabRatio="909"/>
  </bookViews>
  <sheets>
    <sheet name="Casos CEM"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CEM'!$A$1:$Q$302</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C_EMPREN">#REF!</definedName>
    <definedName name="EC_FORTAL">#REF!</definedName>
    <definedName name="EC_HPI">#REF!</definedName>
    <definedName name="EC_ICLLOS">#REF!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JULIO" localSheetId="0">[10]Casos!#REF!</definedName>
    <definedName name="JULIO">[10]Casos!#REF!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P080_EMPREN">#REF!</definedName>
    <definedName name="PP080_FORTAL">#REF!</definedName>
    <definedName name="PP080_HPI">#REF!</definedName>
    <definedName name="PP080_ICLLOS">#REF!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[5]Casos!#REF!</definedName>
  </definedNames>
  <calcPr calcId="181029"/>
</workbook>
</file>

<file path=xl/calcChain.xml><?xml version="1.0" encoding="utf-8"?>
<calcChain xmlns="http://schemas.openxmlformats.org/spreadsheetml/2006/main">
  <c r="J236" i="10" l="1"/>
  <c r="I236" i="10"/>
  <c r="H236" i="10"/>
  <c r="G236" i="10"/>
  <c r="B158" i="10" l="1"/>
  <c r="B300" i="10" l="1"/>
  <c r="B298" i="10"/>
  <c r="B299" i="10"/>
  <c r="B297" i="10"/>
  <c r="D301" i="10"/>
  <c r="C301" i="10" l="1"/>
  <c r="F292"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N190" i="10"/>
  <c r="M190" i="10"/>
  <c r="L190" i="10"/>
  <c r="K190" i="10"/>
  <c r="J190" i="10"/>
  <c r="I190" i="10"/>
  <c r="H190" i="10"/>
  <c r="G190" i="10"/>
  <c r="F190" i="10"/>
  <c r="E190" i="10"/>
  <c r="D190" i="10"/>
  <c r="C190" i="10"/>
  <c r="C158" i="10"/>
  <c r="D158" i="10" s="1"/>
  <c r="D157" i="10"/>
  <c r="D156" i="10"/>
  <c r="D155" i="10"/>
  <c r="D154" i="10"/>
  <c r="D153" i="10"/>
  <c r="D152" i="10"/>
  <c r="D151" i="10"/>
  <c r="D150" i="10"/>
  <c r="D149" i="10"/>
  <c r="D148" i="10"/>
  <c r="D147" i="10"/>
  <c r="D146" i="10"/>
  <c r="I146" i="10" s="1"/>
  <c r="J139" i="10"/>
  <c r="I139" i="10"/>
  <c r="H139" i="10"/>
  <c r="G139" i="10"/>
  <c r="F139" i="10"/>
  <c r="E139" i="10"/>
  <c r="D139" i="10"/>
  <c r="C139" i="10"/>
  <c r="B138" i="10"/>
  <c r="B137" i="10"/>
  <c r="B136" i="10"/>
  <c r="B135" i="10"/>
  <c r="N127" i="10"/>
  <c r="M127" i="10"/>
  <c r="D127" i="10"/>
  <c r="C127" i="10"/>
  <c r="L126" i="10"/>
  <c r="B126" i="10"/>
  <c r="L125" i="10"/>
  <c r="B125" i="10"/>
  <c r="L124" i="10"/>
  <c r="B124" i="10"/>
  <c r="L123" i="10"/>
  <c r="B123" i="10"/>
  <c r="P115" i="10"/>
  <c r="O115" i="10"/>
  <c r="N115" i="10"/>
  <c r="M115" i="10"/>
  <c r="J115" i="10"/>
  <c r="I115" i="10"/>
  <c r="H115" i="10"/>
  <c r="G115" i="10"/>
  <c r="F115" i="10"/>
  <c r="E115" i="10"/>
  <c r="D115" i="10"/>
  <c r="C115" i="10"/>
  <c r="P114" i="10"/>
  <c r="O114" i="10"/>
  <c r="N114" i="10"/>
  <c r="M114" i="10"/>
  <c r="B114" i="10"/>
  <c r="P113" i="10"/>
  <c r="O113" i="10"/>
  <c r="N113" i="10"/>
  <c r="M113" i="10"/>
  <c r="B113" i="10"/>
  <c r="P112" i="10"/>
  <c r="O112" i="10"/>
  <c r="N112" i="10"/>
  <c r="M112" i="10"/>
  <c r="B112" i="10"/>
  <c r="B111" i="10"/>
  <c r="Q99" i="10"/>
  <c r="P99" i="10"/>
  <c r="O99" i="10"/>
  <c r="M99" i="10"/>
  <c r="L99" i="10"/>
  <c r="K99" i="10"/>
  <c r="I99" i="10"/>
  <c r="I100" i="10" s="1"/>
  <c r="F99" i="10"/>
  <c r="E99" i="10"/>
  <c r="D99" i="10"/>
  <c r="C99" i="10"/>
  <c r="N98" i="10"/>
  <c r="J98" i="10"/>
  <c r="B98" i="10"/>
  <c r="N97" i="10"/>
  <c r="J97" i="10"/>
  <c r="B97" i="10"/>
  <c r="N96" i="10"/>
  <c r="J96" i="10"/>
  <c r="B96" i="10"/>
  <c r="N95" i="10"/>
  <c r="J95" i="10"/>
  <c r="B95" i="10"/>
  <c r="N94" i="10"/>
  <c r="J94" i="10"/>
  <c r="B94" i="10"/>
  <c r="N93" i="10"/>
  <c r="J93" i="10"/>
  <c r="B93" i="10"/>
  <c r="N92" i="10"/>
  <c r="J92" i="10"/>
  <c r="B92" i="10"/>
  <c r="N91" i="10"/>
  <c r="J91" i="10"/>
  <c r="B91" i="10"/>
  <c r="N90" i="10"/>
  <c r="J90" i="10"/>
  <c r="B90" i="10"/>
  <c r="N89" i="10"/>
  <c r="J89" i="10"/>
  <c r="B89" i="10"/>
  <c r="N88" i="10"/>
  <c r="J88" i="10"/>
  <c r="B88" i="10"/>
  <c r="N87" i="10"/>
  <c r="J87" i="10"/>
  <c r="B87" i="10"/>
  <c r="J76" i="10"/>
  <c r="N76" i="10" s="1"/>
  <c r="I76" i="10"/>
  <c r="H76" i="10"/>
  <c r="G76" i="10"/>
  <c r="F76" i="10"/>
  <c r="E76" i="10"/>
  <c r="N64" i="10" s="1"/>
  <c r="D76" i="10"/>
  <c r="C76" i="10"/>
  <c r="B75" i="10"/>
  <c r="B74" i="10"/>
  <c r="B73" i="10"/>
  <c r="B72" i="10"/>
  <c r="B71" i="10"/>
  <c r="B70" i="10"/>
  <c r="B69" i="10"/>
  <c r="B68" i="10"/>
  <c r="B67" i="10"/>
  <c r="B66" i="10"/>
  <c r="B65" i="10"/>
  <c r="B64" i="10"/>
  <c r="K56" i="10"/>
  <c r="L45" i="10" s="1"/>
  <c r="G56" i="10"/>
  <c r="F56" i="10"/>
  <c r="E56" i="10"/>
  <c r="D56" i="10"/>
  <c r="C56" i="10"/>
  <c r="B55" i="10"/>
  <c r="B54" i="10"/>
  <c r="B53" i="10"/>
  <c r="B52" i="10"/>
  <c r="B51" i="10"/>
  <c r="B50" i="10"/>
  <c r="B49" i="10"/>
  <c r="B48" i="10"/>
  <c r="B47" i="10"/>
  <c r="B46" i="10"/>
  <c r="B45" i="10"/>
  <c r="B44" i="10"/>
  <c r="I37" i="10"/>
  <c r="H37" i="10"/>
  <c r="G37" i="10"/>
  <c r="J36" i="10"/>
  <c r="J35" i="10"/>
  <c r="J24" i="10"/>
  <c r="D35" i="10"/>
  <c r="C35" i="10"/>
  <c r="B34" i="10"/>
  <c r="B33" i="10"/>
  <c r="B32" i="10"/>
  <c r="B31" i="10"/>
  <c r="B30" i="10"/>
  <c r="B29" i="10"/>
  <c r="B28" i="10"/>
  <c r="B27" i="10"/>
  <c r="B26" i="10"/>
  <c r="B25" i="10"/>
  <c r="B24" i="10"/>
  <c r="J23" i="10"/>
  <c r="B23" i="10"/>
  <c r="L44" i="10" l="1"/>
  <c r="L56" i="10" s="1"/>
  <c r="L127" i="10"/>
  <c r="M128" i="10" s="1"/>
  <c r="B139" i="10"/>
  <c r="F140" i="10" s="1"/>
  <c r="N63" i="10"/>
  <c r="B301" i="10"/>
  <c r="M116" i="10"/>
  <c r="N65" i="10"/>
  <c r="P116" i="10"/>
  <c r="B127" i="10"/>
  <c r="D128" i="10" s="1"/>
  <c r="B56" i="10"/>
  <c r="D57" i="10" s="1"/>
  <c r="O116" i="10"/>
  <c r="B190" i="10"/>
  <c r="D191" i="10" s="1"/>
  <c r="N99" i="10"/>
  <c r="N100" i="10" s="1"/>
  <c r="I158" i="10"/>
  <c r="J99" i="10"/>
  <c r="J100" i="10" s="1"/>
  <c r="F236" i="10"/>
  <c r="J237" i="10" s="1"/>
  <c r="B76" i="10"/>
  <c r="F77" i="10" s="1"/>
  <c r="N116" i="10"/>
  <c r="B99" i="10"/>
  <c r="E100" i="10" s="1"/>
  <c r="B115" i="10"/>
  <c r="G116" i="10" s="1"/>
  <c r="J37" i="10"/>
  <c r="B35" i="10"/>
  <c r="C36" i="10" s="1"/>
  <c r="H140" i="10" l="1"/>
  <c r="N77" i="10"/>
  <c r="O77" i="10" s="1"/>
  <c r="H77" i="10"/>
  <c r="J140" i="10"/>
  <c r="G140" i="10"/>
  <c r="N128" i="10"/>
  <c r="D140" i="10"/>
  <c r="I140" i="10"/>
  <c r="D116" i="10"/>
  <c r="F100" i="10"/>
  <c r="E191" i="10"/>
  <c r="C140" i="10"/>
  <c r="B140" i="10"/>
  <c r="H116" i="10"/>
  <c r="F191" i="10"/>
  <c r="E140" i="10"/>
  <c r="C100" i="10"/>
  <c r="G191" i="10"/>
  <c r="D100" i="10"/>
  <c r="N191" i="10"/>
  <c r="P100" i="10"/>
  <c r="Q100" i="10"/>
  <c r="B100" i="10"/>
  <c r="I191" i="10"/>
  <c r="O100" i="10"/>
  <c r="L191" i="10"/>
  <c r="C77" i="10"/>
  <c r="K191" i="10"/>
  <c r="M191" i="10"/>
  <c r="J116" i="10"/>
  <c r="L100" i="10"/>
  <c r="B116" i="10"/>
  <c r="J191" i="10"/>
  <c r="H191" i="10"/>
  <c r="F116" i="10"/>
  <c r="B191" i="10"/>
  <c r="C116" i="10"/>
  <c r="C191" i="10"/>
  <c r="B57" i="10"/>
  <c r="E77" i="10"/>
  <c r="B77" i="10"/>
  <c r="M100" i="10"/>
  <c r="I237" i="10"/>
  <c r="G77" i="10"/>
  <c r="F57" i="10"/>
  <c r="I77" i="10"/>
  <c r="D77" i="10"/>
  <c r="C57" i="10"/>
  <c r="H237" i="10"/>
  <c r="G237" i="10"/>
  <c r="J77" i="10"/>
  <c r="C128" i="10"/>
  <c r="B128" i="10" s="1"/>
  <c r="K100" i="10"/>
  <c r="L128" i="10"/>
  <c r="I116" i="10"/>
  <c r="E57" i="10"/>
  <c r="G57" i="10"/>
  <c r="E116" i="10"/>
  <c r="D36" i="10"/>
  <c r="B36" i="10"/>
  <c r="O65" i="10" l="1"/>
  <c r="O63" i="10"/>
  <c r="O64" i="10"/>
  <c r="O76" i="10"/>
  <c r="F237" i="10"/>
</calcChain>
</file>

<file path=xl/sharedStrings.xml><?xml version="1.0" encoding="utf-8"?>
<sst xmlns="http://schemas.openxmlformats.org/spreadsheetml/2006/main" count="397" uniqueCount="247">
  <si>
    <t>Mes</t>
  </si>
  <si>
    <t xml:space="preserve">Mes </t>
  </si>
  <si>
    <t>Total</t>
  </si>
  <si>
    <t>0-17 años</t>
  </si>
  <si>
    <t>60 + años</t>
  </si>
  <si>
    <t>Ene</t>
  </si>
  <si>
    <t>Feb</t>
  </si>
  <si>
    <t>Mar</t>
  </si>
  <si>
    <t>Abr</t>
  </si>
  <si>
    <t>May</t>
  </si>
  <si>
    <t>Jun</t>
  </si>
  <si>
    <t>Jul</t>
  </si>
  <si>
    <t>Ago</t>
  </si>
  <si>
    <t>Set</t>
  </si>
  <si>
    <t>Oct</t>
  </si>
  <si>
    <t>Nov</t>
  </si>
  <si>
    <t>Dic</t>
  </si>
  <si>
    <t>%</t>
  </si>
  <si>
    <t>Moderado</t>
  </si>
  <si>
    <t>Admisión</t>
  </si>
  <si>
    <t>Psicología</t>
  </si>
  <si>
    <t>Social</t>
  </si>
  <si>
    <t>Leve</t>
  </si>
  <si>
    <t>Mujer</t>
  </si>
  <si>
    <t>Hombre</t>
  </si>
  <si>
    <t>Variación %</t>
  </si>
  <si>
    <t>PROGRAMA NACIONAL CONTRA LA VIOLENCIA FAMILIAR Y SEXUAL</t>
  </si>
  <si>
    <t>Otro</t>
  </si>
  <si>
    <t>Niños y niñas</t>
  </si>
  <si>
    <t>Adolescentes</t>
  </si>
  <si>
    <t>Adultos/as</t>
  </si>
  <si>
    <t>Tipo de Violencia</t>
  </si>
  <si>
    <t>Casos atendidos por meses y tipo de violencia</t>
  </si>
  <si>
    <t>Económica o patrimonial</t>
  </si>
  <si>
    <t>Psicológica</t>
  </si>
  <si>
    <t>Física</t>
  </si>
  <si>
    <t>Sexual</t>
  </si>
  <si>
    <t>Violación sexual</t>
  </si>
  <si>
    <t>Lima</t>
  </si>
  <si>
    <t>Arequipa</t>
  </si>
  <si>
    <t>Enero</t>
  </si>
  <si>
    <t>Febrero</t>
  </si>
  <si>
    <t>Marzo</t>
  </si>
  <si>
    <t>Abril</t>
  </si>
  <si>
    <t>Mayo</t>
  </si>
  <si>
    <t>Junio</t>
  </si>
  <si>
    <t>Julio</t>
  </si>
  <si>
    <t>Agosto</t>
  </si>
  <si>
    <t>Octubre</t>
  </si>
  <si>
    <t>Noviembre</t>
  </si>
  <si>
    <t>Diciembre</t>
  </si>
  <si>
    <t>Si</t>
  </si>
  <si>
    <t>No</t>
  </si>
  <si>
    <t>Setiembre</t>
  </si>
  <si>
    <t>Departamento</t>
  </si>
  <si>
    <t>Callao</t>
  </si>
  <si>
    <t>La Libertad</t>
  </si>
  <si>
    <t>Piura</t>
  </si>
  <si>
    <t>Ica</t>
  </si>
  <si>
    <t>Cusco</t>
  </si>
  <si>
    <t>Puno</t>
  </si>
  <si>
    <t>Lambayeque</t>
  </si>
  <si>
    <t>Cajamarca</t>
  </si>
  <si>
    <t>San Martin</t>
  </si>
  <si>
    <t>Ancash</t>
  </si>
  <si>
    <t>Ayacucho</t>
  </si>
  <si>
    <t>Loreto</t>
  </si>
  <si>
    <t>Tacna</t>
  </si>
  <si>
    <t>Ucayali</t>
  </si>
  <si>
    <t>Amazonas</t>
  </si>
  <si>
    <t>Huancavelica</t>
  </si>
  <si>
    <t>Madre De Dios</t>
  </si>
  <si>
    <t>Moquegua</t>
  </si>
  <si>
    <t>Tumbes</t>
  </si>
  <si>
    <t>Pasco</t>
  </si>
  <si>
    <t>Apurimac</t>
  </si>
  <si>
    <t>Huanuco</t>
  </si>
  <si>
    <t>Junin</t>
  </si>
  <si>
    <t>Acciones</t>
  </si>
  <si>
    <t>Comisaría</t>
  </si>
  <si>
    <t>Legal</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</si>
  <si>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</si>
  <si>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</si>
  <si>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</si>
  <si>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</si>
  <si>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</si>
  <si>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</si>
  <si>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 CEM</t>
  </si>
  <si>
    <t>Regular</t>
  </si>
  <si>
    <t>7 x 24</t>
  </si>
  <si>
    <t>Centro de Salud</t>
  </si>
  <si>
    <t>Casos atendidos según meses y condición</t>
  </si>
  <si>
    <t>Nuevo</t>
  </si>
  <si>
    <t>Reingreso</t>
  </si>
  <si>
    <t>Reincidente</t>
  </si>
  <si>
    <t>Derivado</t>
  </si>
  <si>
    <t>Continuador</t>
  </si>
  <si>
    <t>Víctima ha interpuesto denuncia?</t>
  </si>
  <si>
    <t>Cantidad</t>
  </si>
  <si>
    <t>Casos atendidos según meses y grupo de edad</t>
  </si>
  <si>
    <t>0-5
años</t>
  </si>
  <si>
    <t>6-11
años</t>
  </si>
  <si>
    <t>12-17
años</t>
  </si>
  <si>
    <t>18-25
años</t>
  </si>
  <si>
    <t>26-35
años</t>
  </si>
  <si>
    <t>36-45
años</t>
  </si>
  <si>
    <t>46-59
años</t>
  </si>
  <si>
    <t>60 +
años</t>
  </si>
  <si>
    <t>Adultos mayores</t>
  </si>
  <si>
    <t>/1 Todos los cuadros están referidos a casos nuevos, reingresos, reincidentes, derivados y continuadores.</t>
  </si>
  <si>
    <t>Casos Especiales:</t>
  </si>
  <si>
    <t>Económica o Patrimonial</t>
  </si>
  <si>
    <r>
      <t xml:space="preserve">Abandono </t>
    </r>
    <r>
      <rPr>
        <b/>
        <vertAlign val="superscript"/>
        <sz val="10"/>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</si>
  <si>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</si>
  <si>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</si>
  <si>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</si>
  <si>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</si>
  <si>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</si>
  <si>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</si>
  <si>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</si>
  <si>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</si>
  <si>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</si>
  <si>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</si>
  <si>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</si>
  <si>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</si>
  <si>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</si>
  <si>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</si>
  <si>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</si>
  <si>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</si>
  <si>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</si>
  <si>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</si>
  <si>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Aimara</t>
  </si>
  <si>
    <t>Nativo o indígena de la amazonía</t>
  </si>
  <si>
    <t>Población afroperuana</t>
  </si>
  <si>
    <t>Perteneciente de otro pueblo indígena u originario</t>
  </si>
  <si>
    <t>Blanco</t>
  </si>
  <si>
    <t>Mestizo</t>
  </si>
  <si>
    <t>Variacion porcentual de los casos de VFS atendidos del año 2019 en relación al año 2018</t>
  </si>
  <si>
    <t>Variación %
(2015 - 2016)</t>
  </si>
  <si>
    <t>Acciones realizadas por los CEM respecto de los casos atendidos en el año 2019</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</si>
  <si>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</si>
  <si>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</si>
  <si>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</si>
  <si>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</si>
  <si>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</si>
  <si>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</si>
  <si>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</si>
  <si>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</si>
  <si>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</si>
  <si>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</si>
  <si>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</si>
  <si>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2019.</t>
  </si>
  <si>
    <t>SECCIÓN II : CARACTERÍSTICAS DE LAS ACCIONES EN LA ATENCIÓN DEL CASO</t>
  </si>
  <si>
    <t>Acciones en la atención de los casos brindadas por los servicios de Admisión, Psicología, Social y Legal</t>
  </si>
  <si>
    <t>Psicologia</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</si>
  <si>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</si>
  <si>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</si>
  <si>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</si>
  <si>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</si>
  <si>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</si>
  <si>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</si>
  <si>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</si>
  <si>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</si>
  <si>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</si>
  <si>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</si>
  <si>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</si>
  <si>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</si>
  <si>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la UGEL o DRE para inicio de procedimiento administrativo disciplinario al personal de la I.E</t>
  </si>
  <si>
    <t>14. Derivación a otros servicios complementarios</t>
  </si>
  <si>
    <r>
      <t xml:space="preserve">15. El CEM interpone denuncia </t>
    </r>
    <r>
      <rPr>
        <vertAlign val="superscript"/>
        <sz val="11"/>
        <rFont val="Arial"/>
        <family val="2"/>
      </rPr>
      <t>4/</t>
    </r>
  </si>
  <si>
    <t>16. El CEM solicita medidas de protección</t>
  </si>
  <si>
    <t>17. El CEM solicita medidas cautelares</t>
  </si>
  <si>
    <t>18. El CEM solicita variación de las medidas de protección</t>
  </si>
  <si>
    <t>19. El CEM impulsa ejecución de apercibimiento</t>
  </si>
  <si>
    <t>20. El CEM solicita investigación tutelar</t>
  </si>
  <si>
    <t>21. Acompañamiento psicológico</t>
  </si>
  <si>
    <t>22. Evaluación psicológica</t>
  </si>
  <si>
    <t>23. Informe psicológico</t>
  </si>
  <si>
    <t>24. Orientación a redes de soporte familiar</t>
  </si>
  <si>
    <t>25. Fortalecimiento de redes familiares o sociales</t>
  </si>
  <si>
    <t>26. Gestión Social</t>
  </si>
  <si>
    <t>27. Visita domiciliaria</t>
  </si>
  <si>
    <t>28. Visita a institución educativa u otras instituciones</t>
  </si>
  <si>
    <t>29. Informe social</t>
  </si>
  <si>
    <t>30. Medidas de protección concedidas</t>
  </si>
  <si>
    <t>31. Medidas de protección ejecutadas</t>
  </si>
  <si>
    <t>32. Medidas cautelares concedidas</t>
  </si>
  <si>
    <t>33. Medidas cautelares ejecutadas</t>
  </si>
  <si>
    <t>34. Reunión para discusión de casos</t>
  </si>
  <si>
    <t>35. Otros</t>
  </si>
  <si>
    <t>36. Cierre de ficha</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</si>
  <si>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</si>
  <si>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</si>
  <si>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</si>
  <si>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</si>
  <si>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</si>
  <si>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</si>
  <si>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</si>
  <si>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</si>
  <si>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</si>
  <si>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</si>
  <si>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</si>
  <si>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</si>
  <si>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</si>
  <si>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</si>
  <si>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</si>
  <si>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</si>
  <si>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favorable (Etapa fiscal)</t>
  </si>
  <si>
    <t>16. Resolución desfavorable (Etapa fiscal)</t>
  </si>
  <si>
    <t>17. Recurso impugnatorio (Etapa fiscal)</t>
  </si>
  <si>
    <t>18. Ofrecimiento de medios probatorios (Juzgado de Paz Letrado)</t>
  </si>
  <si>
    <t>19. Presentación de escritos (Juzgado de Paz Letrado)</t>
  </si>
  <si>
    <t>20. Participación en diligencias / gestión (Juzgado de Paz Letrado)</t>
  </si>
  <si>
    <t>21. Participación en audiencia (Juzgado de Paz Letrado)</t>
  </si>
  <si>
    <t>22. Resolución / Auto (Juzgado de Paz Letrado)</t>
  </si>
  <si>
    <t>23. Sentencia favorable (Juzgado de Paz Letrado)</t>
  </si>
  <si>
    <t>24. Sentencia desfavorable (Juzgado de Paz Letrado)</t>
  </si>
  <si>
    <t>25. Recurso impugnatorio (Juzgado de Paz Letrado)</t>
  </si>
  <si>
    <t>26. Audiencia de medidas de protección / cautelares (Juzgado Especializado)</t>
  </si>
  <si>
    <t>27. Terminación anticipada (Juzgado Especializado)</t>
  </si>
  <si>
    <t>28. Participación en diligencias / gestión (Juzgado Especializado)</t>
  </si>
  <si>
    <t>29. Ofrecimiento de pruebas (Juzgado Especializado)</t>
  </si>
  <si>
    <t>30. Presentación de escritos (Juzgado Especializado)</t>
  </si>
  <si>
    <t>31. Resolución / Auto (Juzgado Especializado)</t>
  </si>
  <si>
    <t>32. Sentencia favorable (Juzgado Especializado)</t>
  </si>
  <si>
    <t>33. Sentencia desfavorable (Juzgado Especializado)</t>
  </si>
  <si>
    <t>34. Recurso impugnatorio (Juzgado Especializado)</t>
  </si>
  <si>
    <t>35. Vista de la causa (Sala Superior)</t>
  </si>
  <si>
    <t>36. Ofrecimiento de medios probatorios (Sala Superior)</t>
  </si>
  <si>
    <t>37. Presentación de escritos (Sala Superior)</t>
  </si>
  <si>
    <t>38. Participación en diligencias / gestión (Sala Superior)</t>
  </si>
  <si>
    <t>39. Sentencia de vista favorable (Sala Superior)</t>
  </si>
  <si>
    <t>40. Sentencia de vista desfavorable (Sala Superior)</t>
  </si>
  <si>
    <t>41. Interpone nulidad (Sala Superior)</t>
  </si>
  <si>
    <t>42. Interpone casación (Sala Superior)</t>
  </si>
  <si>
    <t>43. Calificación (Sala Suprema)</t>
  </si>
  <si>
    <t>44. Participación en diligencias / gestión (Sala Suprema)</t>
  </si>
  <si>
    <t>45. Vista de la causa (Sala Suprema)</t>
  </si>
  <si>
    <t>46. Presentación de escritos (Sala Suprema)</t>
  </si>
  <si>
    <t>47. Informe oral (Sala Suprema)</t>
  </si>
  <si>
    <t>48. Resolución final favorable (Sala Suprema)</t>
  </si>
  <si>
    <t>49. Resolución final desfavorable (Sala Suprema)</t>
  </si>
  <si>
    <t>50. Ejecución de la sentencia favorable</t>
  </si>
  <si>
    <t>Total de acciones en la atención del caso</t>
  </si>
  <si>
    <t>Servicio</t>
  </si>
  <si>
    <t>Denuncias interpuestas por los ultimos hechos de violencia previa a la intervención del CEM</t>
  </si>
  <si>
    <r>
      <t xml:space="preserve">Periodo : Enero - Febrero 2019 </t>
    </r>
    <r>
      <rPr>
        <b/>
        <i/>
        <sz val="14"/>
        <color theme="0"/>
        <rFont val="Arial"/>
        <family val="2"/>
      </rPr>
      <t>(Preliminar)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</si>
</sst>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38" x14ac:knownFonts="1">
    <font>
      <sz val="11"/>
      <color theme="1"/>
      <name val="Calibri"/>
      <family val="2"/>
      <scheme val="minor"/>
    </font>
    <font>
      <sz val="10"/>
      <name val="Arial"/>
      <family val="2"/>
    </font>
    <font>
      <sz val="11"/>
      <color theme="1"/>
      <name val="Calibri"/>
      <family val="2"/>
      <scheme val="minor"/>
    </font>
    <font>
      <b/>
      <sz val="12"/>
      <color theme="1"/>
      <name val="Arial"/>
      <family val="2"/>
    </font>
    <font>
      <b/>
      <sz val="9"/>
      <color theme="0"/>
      <name val="Arial"/>
      <family val="2"/>
    </font>
    <font>
      <b/>
      <sz val="11"/>
      <color theme="0"/>
      <name val="Arial"/>
      <family val="2"/>
    </font>
    <font>
      <sz val="10"/>
      <color theme="1"/>
      <name val="Arial"/>
      <family val="2"/>
    </font>
    <font>
      <sz val="9"/>
      <name val="Arial"/>
      <family val="2"/>
    </font>
    <font>
      <b/>
      <sz val="9"/>
      <name val="Arial"/>
      <family val="2"/>
    </font>
    <font>
      <b/>
      <sz val="10"/>
      <color theme="0"/>
      <name val="Arial"/>
      <family val="2"/>
    </font>
    <font>
      <b/>
      <sz val="10"/>
      <name val="Arial"/>
      <family val="2"/>
    </font>
    <font>
      <b/>
      <sz val="12"/>
      <color theme="0"/>
      <name val="Arial"/>
      <family val="2"/>
    </font>
    <font>
      <sz val="10"/>
      <color theme="0"/>
      <name val="Arial"/>
      <family val="2"/>
    </font>
    <font>
      <b/>
      <sz val="14"/>
      <color theme="0"/>
      <name val="Arial"/>
      <family val="2"/>
    </font>
    <font>
      <b/>
      <sz val="11"/>
      <name val="Arial"/>
      <family val="2"/>
    </font>
    <font>
      <sz val="11"/>
      <name val="Arial"/>
      <family val="2"/>
    </font>
    <font>
      <sz val="8"/>
      <name val="Arial"/>
      <family val="2"/>
    </font>
    <font>
      <b/>
      <sz val="14"/>
      <color indexed="9"/>
      <name val="Arial"/>
      <family val="2"/>
    </font>
    <font>
      <b/>
      <sz val="11"/>
      <color theme="0"/>
      <name val="Arial Narrow"/>
      <family val="2"/>
    </font>
    <font>
      <sz val="8"/>
      <name val="Arial Narrow"/>
      <family val="2"/>
    </font>
    <font>
      <b/>
      <sz val="12"/>
      <name val="Arial"/>
      <family val="2"/>
    </font>
    <font>
      <b/>
      <sz val="15"/>
      <color theme="1"/>
      <name val="Arial"/>
      <family val="2"/>
    </font>
    <font>
      <sz val="15"/>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2"/>
      <color rgb="FFFF8080"/>
      <name val="Arial"/>
      <family val="2"/>
    </font>
    <font>
      <sz val="12"/>
      <name val="Arial"/>
      <family val="2"/>
    </font>
    <font>
      <sz val="10"/>
      <name val="Arial Narrow"/>
      <family val="2"/>
    </font>
    <font>
      <b/>
      <vertAlign val="superscript"/>
      <sz val="10"/>
      <color indexed="9"/>
      <name val="Arial"/>
      <family val="2"/>
    </font>
    <font>
      <sz val="10"/>
      <color rgb="FFFF0000"/>
      <name val="Arial"/>
      <family val="2"/>
    </font>
    <font>
      <b/>
      <vertAlign val="superscript"/>
      <sz val="9"/>
      <color indexed="9"/>
      <name val="Arial"/>
      <family val="2"/>
    </font>
    <font>
      <sz val="9"/>
      <color indexed="8"/>
      <name val="Arial"/>
      <family val="2"/>
    </font>
    <font>
      <vertAlign val="superscript"/>
      <sz val="11"/>
      <name val="Arial"/>
      <family val="2"/>
    </font>
    <font>
      <b/>
      <sz val="10"/>
      <name val="Arial Narrow"/>
      <family val="2"/>
    </font>
    <font>
      <sz val="11"/>
      <color indexed="8"/>
      <name val="Calibri"/>
      <family val="2"/>
    </font>
    <font>
      <b/>
      <i/>
      <sz val="14"/>
      <color theme="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305496"/>
        <bgColor indexed="64"/>
      </patternFill>
    </fill>
    <fill>
      <patternFill patternType="solid">
        <fgColor rgb="FFDDEBF7"/>
        <bgColor indexed="64"/>
      </patternFill>
    </fill>
    <fill>
      <patternFill patternType="solid">
        <fgColor indexed="65"/>
        <bgColor indexed="64"/>
      </patternFill>
    </fill>
    <fill>
      <patternFill patternType="solid">
        <fgColor rgb="FF434343"/>
        <bgColor indexed="64"/>
      </patternFill>
    </fill>
  </fills>
  <borders count="2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right/>
      <top/>
      <bottom style="thin">
        <color theme="0"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right/>
      <top/>
      <bottom style="medium">
        <color theme="4" tint="-0.499984740745262"/>
      </bottom>
      <diagonal/>
    </border>
  </borders>
  <cellStyleXfs count="15">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9" fontId="36" fillId="0" borderId="0" applyFont="0" applyFill="0" applyBorder="0" applyAlignment="0" applyProtection="0"/>
  </cellStyleXfs>
  <cellXfs count="197">
    <xf numFmtId="0" fontId="0" fillId="0" borderId="0" xfId="0"/>
    <xf numFmtId="0" fontId="1" fillId="6" borderId="0" xfId="11" applyFill="1"/>
    <xf numFmtId="0" fontId="21" fillId="6" borderId="0" xfId="11" applyFont="1" applyFill="1" applyAlignment="1">
      <alignment horizontal="centerContinuous" vertical="center" wrapText="1"/>
    </xf>
    <xf numFmtId="0" fontId="22" fillId="6" borderId="0" xfId="11" applyFont="1" applyFill="1" applyAlignment="1">
      <alignment horizontal="centerContinuous" vertical="center" wrapText="1"/>
    </xf>
    <xf numFmtId="0" fontId="22" fillId="6" borderId="0" xfId="11" applyFont="1" applyFill="1" applyAlignment="1">
      <alignment horizontal="centerContinuous"/>
    </xf>
    <xf numFmtId="0" fontId="22" fillId="6" borderId="0" xfId="11" applyFont="1" applyFill="1"/>
    <xf numFmtId="0" fontId="10" fillId="6" borderId="0" xfId="10" applyFont="1" applyFill="1" applyAlignment="1">
      <alignment horizontal="centerContinuous" vertical="center"/>
    </xf>
    <xf numFmtId="0" fontId="1" fillId="6" borderId="0" xfId="11" applyFill="1" applyAlignment="1">
      <alignment horizontal="centerContinuous" vertical="center"/>
    </xf>
    <xf numFmtId="0" fontId="12" fillId="7" borderId="0" xfId="11" applyFont="1" applyFill="1" applyAlignment="1">
      <alignment horizontal="centerContinuous" vertical="center"/>
    </xf>
    <xf numFmtId="0" fontId="1" fillId="7" borderId="0" xfId="11" applyFill="1"/>
    <xf numFmtId="0" fontId="11" fillId="7" borderId="0" xfId="11" applyFont="1" applyFill="1" applyAlignment="1">
      <alignment horizontal="centerContinuous" vertical="center"/>
    </xf>
    <xf numFmtId="0" fontId="9" fillId="7" borderId="0" xfId="11" applyFont="1" applyFill="1" applyAlignment="1">
      <alignment horizontal="centerContinuous" vertical="center"/>
    </xf>
    <xf numFmtId="0" fontId="13" fillId="4" borderId="8" xfId="11" applyFont="1" applyFill="1" applyBorder="1" applyAlignment="1" applyProtection="1">
      <alignment vertical="center"/>
      <protection hidden="1"/>
    </xf>
    <xf numFmtId="0" fontId="20" fillId="6" borderId="8" xfId="11" applyFont="1" applyFill="1" applyBorder="1"/>
    <xf numFmtId="0" fontId="27" fillId="6" borderId="8" xfId="11" applyFont="1" applyFill="1" applyBorder="1"/>
    <xf numFmtId="0" fontId="10" fillId="6" borderId="0" xfId="11" applyFont="1" applyFill="1"/>
    <xf numFmtId="0" fontId="5" fillId="4" borderId="0" xfId="11" applyFont="1" applyFill="1" applyAlignment="1">
      <alignment horizontal="left" vertical="center"/>
    </xf>
    <xf numFmtId="0" fontId="5" fillId="4" borderId="0" xfId="11" applyFont="1" applyFill="1" applyAlignment="1">
      <alignment horizontal="center" vertical="center"/>
    </xf>
    <xf numFmtId="0" fontId="9" fillId="4" borderId="0" xfId="11" applyFont="1" applyFill="1" applyAlignment="1">
      <alignment horizontal="center" vertical="center" wrapText="1"/>
    </xf>
    <xf numFmtId="0" fontId="5" fillId="4" borderId="0" xfId="11" applyFont="1" applyFill="1" applyAlignment="1">
      <alignment horizontal="center" vertical="center" wrapText="1"/>
    </xf>
    <xf numFmtId="0" fontId="14" fillId="5" borderId="1" xfId="11" applyFont="1" applyFill="1" applyBorder="1" applyAlignment="1">
      <alignment horizontal="left" vertical="center"/>
    </xf>
    <xf numFmtId="3" fontId="14" fillId="5" borderId="1" xfId="11" applyNumberFormat="1" applyFont="1" applyFill="1" applyBorder="1" applyAlignment="1">
      <alignment horizontal="center" vertical="center"/>
    </xf>
    <xf numFmtId="3" fontId="15" fillId="5" borderId="1" xfId="11" applyNumberFormat="1" applyFont="1" applyFill="1" applyBorder="1" applyAlignment="1">
      <alignment horizontal="center" vertical="center"/>
    </xf>
    <xf numFmtId="0" fontId="1" fillId="6" borderId="0" xfId="11" applyFill="1" applyAlignment="1">
      <alignment horizontal="center" vertical="center"/>
    </xf>
    <xf numFmtId="0" fontId="8" fillId="5" borderId="1" xfId="11" applyFont="1" applyFill="1" applyBorder="1" applyAlignment="1">
      <alignment horizontal="left" vertical="center"/>
    </xf>
    <xf numFmtId="0" fontId="14" fillId="5" borderId="2" xfId="11" applyFont="1" applyFill="1" applyBorder="1" applyAlignment="1">
      <alignment horizontal="left" vertical="center"/>
    </xf>
    <xf numFmtId="3" fontId="14" fillId="5" borderId="2" xfId="11" applyNumberFormat="1" applyFont="1" applyFill="1" applyBorder="1" applyAlignment="1">
      <alignment horizontal="center" vertical="center"/>
    </xf>
    <xf numFmtId="0" fontId="14" fillId="5" borderId="3" xfId="11" applyFont="1" applyFill="1" applyBorder="1" applyAlignment="1">
      <alignment horizontal="left" vertical="center"/>
    </xf>
    <xf numFmtId="3" fontId="14" fillId="5" borderId="3" xfId="11" applyNumberFormat="1" applyFont="1" applyFill="1" applyBorder="1" applyAlignment="1">
      <alignment horizontal="center" vertical="center"/>
    </xf>
    <xf numFmtId="3" fontId="15" fillId="5" borderId="3" xfId="11" applyNumberFormat="1" applyFont="1" applyFill="1" applyBorder="1" applyAlignment="1">
      <alignment horizontal="center" vertical="center"/>
    </xf>
    <xf numFmtId="3" fontId="5" fillId="4" borderId="0" xfId="11" applyNumberFormat="1" applyFont="1" applyFill="1" applyAlignment="1">
      <alignment horizontal="center" vertical="center"/>
    </xf>
    <xf numFmtId="0" fontId="8" fillId="5" borderId="2" xfId="11" applyFont="1" applyFill="1" applyBorder="1" applyAlignment="1">
      <alignment horizontal="left" vertical="center"/>
    </xf>
    <xf numFmtId="0" fontId="14" fillId="5" borderId="8" xfId="11" applyFont="1" applyFill="1" applyBorder="1" applyAlignment="1">
      <alignment vertical="center"/>
    </xf>
    <xf numFmtId="164" fontId="14" fillId="5" borderId="8" xfId="4" applyNumberFormat="1" applyFont="1" applyFill="1" applyBorder="1" applyAlignment="1">
      <alignment horizontal="center" vertical="center"/>
    </xf>
    <xf numFmtId="0" fontId="14" fillId="2" borderId="0" xfId="11" applyFont="1" applyFill="1" applyAlignment="1">
      <alignment vertical="center"/>
    </xf>
    <xf numFmtId="164" fontId="14" fillId="2" borderId="0" xfId="4" applyNumberFormat="1" applyFont="1" applyFill="1" applyAlignment="1">
      <alignment horizontal="center" vertical="center"/>
    </xf>
    <xf numFmtId="0" fontId="1" fillId="2" borderId="0" xfId="11" applyFill="1"/>
    <xf numFmtId="0" fontId="8" fillId="5" borderId="3" xfId="11" applyFont="1" applyFill="1" applyBorder="1" applyAlignment="1">
      <alignment horizontal="left" vertical="center"/>
    </xf>
    <xf numFmtId="0" fontId="28" fillId="6" borderId="0" xfId="11" applyFont="1" applyFill="1"/>
    <xf numFmtId="0" fontId="27" fillId="6" borderId="0" xfId="11" applyFont="1" applyFill="1" applyAlignment="1">
      <alignment horizontal="left"/>
    </xf>
    <xf numFmtId="0" fontId="4" fillId="4" borderId="0" xfId="11" applyFont="1" applyFill="1" applyAlignment="1">
      <alignment horizontal="center" vertical="center"/>
    </xf>
    <xf numFmtId="0" fontId="9" fillId="2" borderId="0" xfId="11" applyFont="1" applyFill="1" applyAlignment="1">
      <alignment vertical="center" wrapText="1"/>
    </xf>
    <xf numFmtId="0" fontId="10" fillId="2" borderId="0" xfId="11" applyFont="1" applyFill="1" applyAlignment="1">
      <alignment horizontal="left" vertical="center"/>
    </xf>
    <xf numFmtId="0" fontId="14" fillId="2" borderId="0" xfId="11" applyFont="1" applyFill="1" applyAlignment="1">
      <alignment horizontal="left" vertical="center"/>
    </xf>
    <xf numFmtId="164" fontId="14" fillId="5" borderId="1" xfId="3" applyNumberFormat="1" applyFont="1" applyFill="1" applyBorder="1" applyAlignment="1">
      <alignment horizontal="center" vertical="center"/>
    </xf>
    <xf numFmtId="0" fontId="1" fillId="2" borderId="0" xfId="11" applyFill="1" applyAlignment="1">
      <alignment horizontal="center" vertical="center"/>
    </xf>
    <xf numFmtId="3" fontId="10" fillId="2" borderId="0" xfId="11" applyNumberFormat="1" applyFont="1" applyFill="1" applyAlignment="1">
      <alignment horizontal="center" vertical="center"/>
    </xf>
    <xf numFmtId="3" fontId="1" fillId="2" borderId="0" xfId="11" applyNumberFormat="1" applyFill="1" applyAlignment="1">
      <alignment horizontal="center" vertical="center"/>
    </xf>
    <xf numFmtId="164" fontId="14" fillId="5" borderId="3" xfId="3" applyNumberFormat="1" applyFont="1" applyFill="1" applyBorder="1" applyAlignment="1">
      <alignment horizontal="center" vertical="center"/>
    </xf>
    <xf numFmtId="0" fontId="10" fillId="6" borderId="0" xfId="11" applyFont="1" applyFill="1" applyAlignment="1">
      <alignment vertical="center"/>
    </xf>
    <xf numFmtId="9" fontId="1" fillId="6" borderId="0" xfId="4" applyFill="1" applyAlignment="1">
      <alignment horizontal="center" vertical="center"/>
    </xf>
    <xf numFmtId="0" fontId="10" fillId="5" borderId="8" xfId="11" applyFont="1" applyFill="1" applyBorder="1" applyAlignment="1">
      <alignment vertical="center"/>
    </xf>
    <xf numFmtId="164" fontId="10" fillId="5" borderId="8" xfId="4" applyNumberFormat="1" applyFont="1" applyFill="1" applyBorder="1" applyAlignment="1">
      <alignment horizontal="center" vertical="center"/>
    </xf>
    <xf numFmtId="164" fontId="5" fillId="4" borderId="0" xfId="3" applyNumberFormat="1" applyFont="1" applyFill="1" applyAlignment="1">
      <alignment horizontal="center" vertical="center"/>
    </xf>
    <xf numFmtId="9" fontId="10" fillId="6" borderId="0" xfId="4" applyFont="1" applyFill="1" applyAlignment="1">
      <alignment horizontal="center" vertical="center"/>
    </xf>
    <xf numFmtId="0" fontId="5" fillId="2" borderId="0" xfId="11" applyFont="1" applyFill="1" applyAlignment="1">
      <alignment horizontal="left" vertical="center"/>
    </xf>
    <xf numFmtId="0" fontId="12" fillId="6" borderId="0" xfId="11" applyFont="1" applyFill="1"/>
    <xf numFmtId="0" fontId="5" fillId="4" borderId="0" xfId="11" applyFont="1" applyFill="1" applyAlignment="1">
      <alignment vertical="center" wrapText="1"/>
    </xf>
    <xf numFmtId="0" fontId="6" fillId="6" borderId="0" xfId="11" applyFont="1" applyFill="1" applyAlignment="1">
      <alignment horizontal="left" vertical="center"/>
    </xf>
    <xf numFmtId="3" fontId="6" fillId="6" borderId="0" xfId="11" applyNumberFormat="1" applyFont="1" applyFill="1" applyAlignment="1">
      <alignment horizontal="center" vertical="center"/>
    </xf>
    <xf numFmtId="164" fontId="6" fillId="6" borderId="0" xfId="4" applyNumberFormat="1" applyFont="1" applyFill="1" applyAlignment="1">
      <alignment horizontal="center" vertical="center"/>
    </xf>
    <xf numFmtId="0" fontId="12" fillId="6" borderId="0" xfId="11" applyFont="1" applyFill="1" applyAlignment="1">
      <alignment horizontal="center" vertical="center"/>
    </xf>
    <xf numFmtId="0" fontId="6" fillId="6" borderId="0" xfId="11" applyFont="1" applyFill="1" applyAlignment="1">
      <alignment horizontal="center" vertical="center"/>
    </xf>
    <xf numFmtId="0" fontId="1" fillId="6" borderId="0" xfId="11" applyFill="1" applyAlignment="1">
      <alignment horizontal="left" vertical="center"/>
    </xf>
    <xf numFmtId="9" fontId="6" fillId="6" borderId="0" xfId="4" applyFont="1" applyFill="1" applyAlignment="1">
      <alignment horizontal="center" vertical="center"/>
    </xf>
    <xf numFmtId="0" fontId="29" fillId="6" borderId="0" xfId="11" applyFont="1" applyFill="1"/>
    <xf numFmtId="3" fontId="1" fillId="6" borderId="0" xfId="11" applyNumberFormat="1" applyFill="1"/>
    <xf numFmtId="0" fontId="6" fillId="6" borderId="0" xfId="11" applyFont="1" applyFill="1"/>
    <xf numFmtId="0" fontId="1" fillId="6" borderId="0" xfId="11" applyFill="1" applyAlignment="1">
      <alignment horizontal="center"/>
    </xf>
    <xf numFmtId="3" fontId="12" fillId="6" borderId="0" xfId="11" applyNumberFormat="1" applyFont="1" applyFill="1" applyAlignment="1">
      <alignment horizontal="center" vertical="center"/>
    </xf>
    <xf numFmtId="9" fontId="12" fillId="6" borderId="0" xfId="4" applyFont="1" applyFill="1" applyAlignment="1">
      <alignment horizontal="center" vertical="center"/>
    </xf>
    <xf numFmtId="0" fontId="3" fillId="6" borderId="8" xfId="11" applyFont="1" applyFill="1" applyBorder="1"/>
    <xf numFmtId="0" fontId="11" fillId="6" borderId="8" xfId="11" applyFont="1" applyFill="1" applyBorder="1"/>
    <xf numFmtId="0" fontId="17" fillId="6" borderId="0" xfId="11" applyFont="1" applyFill="1" applyAlignment="1">
      <alignment horizontal="center"/>
    </xf>
    <xf numFmtId="0" fontId="15" fillId="6" borderId="0" xfId="11" applyFont="1" applyFill="1" applyAlignment="1">
      <alignment vertical="center"/>
    </xf>
    <xf numFmtId="0" fontId="1" fillId="6" borderId="0" xfId="11" applyFill="1" applyAlignment="1">
      <alignment vertical="center"/>
    </xf>
    <xf numFmtId="0" fontId="18" fillId="4" borderId="4" xfId="11" applyFont="1" applyFill="1" applyBorder="1" applyAlignment="1">
      <alignment horizontal="center" vertical="center" wrapText="1"/>
    </xf>
    <xf numFmtId="0" fontId="18" fillId="4" borderId="9" xfId="11" applyFont="1" applyFill="1" applyBorder="1" applyAlignment="1">
      <alignment horizontal="center" vertical="center" wrapText="1"/>
    </xf>
    <xf numFmtId="0" fontId="14" fillId="5" borderId="1" xfId="11" applyFont="1" applyFill="1" applyBorder="1" applyAlignment="1">
      <alignment horizontal="justify" vertical="center"/>
    </xf>
    <xf numFmtId="3" fontId="15" fillId="6" borderId="0" xfId="11" applyNumberFormat="1" applyFont="1" applyFill="1" applyAlignment="1">
      <alignment horizontal="left"/>
    </xf>
    <xf numFmtId="3" fontId="14" fillId="5" borderId="10" xfId="11" applyNumberFormat="1" applyFont="1" applyFill="1" applyBorder="1" applyAlignment="1">
      <alignment horizontal="center" vertical="center"/>
    </xf>
    <xf numFmtId="3" fontId="15" fillId="5" borderId="10" xfId="11" applyNumberFormat="1" applyFont="1" applyFill="1" applyBorder="1" applyAlignment="1">
      <alignment horizontal="center" vertical="center"/>
    </xf>
    <xf numFmtId="0" fontId="14" fillId="5" borderId="2" xfId="11" applyFont="1" applyFill="1" applyBorder="1" applyAlignment="1">
      <alignment horizontal="justify" vertical="center"/>
    </xf>
    <xf numFmtId="0" fontId="14" fillId="5" borderId="2" xfId="11" applyFont="1" applyFill="1" applyBorder="1" applyAlignment="1">
      <alignment horizontal="center" vertical="center"/>
    </xf>
    <xf numFmtId="0" fontId="15" fillId="6" borderId="0" xfId="11" applyFont="1" applyFill="1"/>
    <xf numFmtId="0" fontId="14" fillId="5" borderId="11" xfId="11" applyFont="1" applyFill="1" applyBorder="1" applyAlignment="1">
      <alignment horizontal="left" vertical="center"/>
    </xf>
    <xf numFmtId="3" fontId="14" fillId="5" borderId="11" xfId="11" applyNumberFormat="1" applyFont="1" applyFill="1" applyBorder="1" applyAlignment="1">
      <alignment horizontal="center" vertical="center"/>
    </xf>
    <xf numFmtId="3" fontId="14" fillId="5" borderId="12" xfId="11" applyNumberFormat="1" applyFont="1" applyFill="1" applyBorder="1" applyAlignment="1">
      <alignment horizontal="center" vertical="center"/>
    </xf>
    <xf numFmtId="3" fontId="15" fillId="5" borderId="12" xfId="11" applyNumberFormat="1" applyFont="1" applyFill="1" applyBorder="1" applyAlignment="1">
      <alignment horizontal="center" vertical="center"/>
    </xf>
    <xf numFmtId="0" fontId="5" fillId="4" borderId="13" xfId="11" applyFont="1" applyFill="1" applyBorder="1" applyAlignment="1">
      <alignment horizontal="left" vertical="center"/>
    </xf>
    <xf numFmtId="3" fontId="5" fillId="4" borderId="13" xfId="11" applyNumberFormat="1" applyFont="1" applyFill="1" applyBorder="1" applyAlignment="1">
      <alignment horizontal="center" vertical="center"/>
    </xf>
    <xf numFmtId="0" fontId="5" fillId="4" borderId="0" xfId="11" applyFont="1" applyFill="1" applyAlignment="1">
      <alignment horizontal="justify" vertical="center"/>
    </xf>
    <xf numFmtId="0" fontId="14" fillId="5" borderId="14" xfId="11" applyFont="1" applyFill="1" applyBorder="1" applyAlignment="1">
      <alignment horizontal="left" vertical="center"/>
    </xf>
    <xf numFmtId="164" fontId="14" fillId="5" borderId="14" xfId="4" applyNumberFormat="1" applyFont="1" applyFill="1" applyBorder="1" applyAlignment="1">
      <alignment horizontal="center" vertical="center"/>
    </xf>
    <xf numFmtId="0" fontId="14" fillId="5" borderId="8" xfId="11" applyFont="1" applyFill="1" applyBorder="1" applyAlignment="1">
      <alignment horizontal="left" vertical="center"/>
    </xf>
    <xf numFmtId="0" fontId="20" fillId="6" borderId="8" xfId="11" applyFont="1" applyFill="1" applyBorder="1" applyAlignment="1">
      <alignment horizontal="left"/>
    </xf>
    <xf numFmtId="0" fontId="19" fillId="6" borderId="0" xfId="11" applyFont="1" applyFill="1" applyAlignment="1">
      <alignment horizontal="center" vertical="center" wrapText="1"/>
    </xf>
    <xf numFmtId="0" fontId="14" fillId="5" borderId="1" xfId="11" applyFont="1" applyFill="1" applyBorder="1" applyAlignment="1">
      <alignment horizontal="left" vertical="center" wrapText="1"/>
    </xf>
    <xf numFmtId="0" fontId="14" fillId="5" borderId="1" xfId="11" applyFont="1" applyFill="1" applyBorder="1" applyAlignment="1">
      <alignment horizontal="center" vertical="center" wrapText="1"/>
    </xf>
    <xf numFmtId="3" fontId="1" fillId="2" borderId="0" xfId="11" applyNumberFormat="1" applyFill="1" applyAlignment="1">
      <alignment horizontal="center"/>
    </xf>
    <xf numFmtId="0" fontId="14" fillId="5" borderId="3" xfId="11" applyFont="1" applyFill="1" applyBorder="1" applyAlignment="1">
      <alignment horizontal="justify" vertical="center"/>
    </xf>
    <xf numFmtId="3" fontId="15" fillId="5" borderId="0" xfId="11" applyNumberFormat="1" applyFont="1" applyFill="1" applyAlignment="1">
      <alignment horizontal="center" vertical="center"/>
    </xf>
    <xf numFmtId="0" fontId="8" fillId="6" borderId="0" xfId="11" applyFont="1" applyFill="1" applyAlignment="1">
      <alignment horizontal="center" vertical="center" wrapText="1"/>
    </xf>
    <xf numFmtId="3" fontId="1" fillId="6" borderId="0" xfId="11" applyNumberFormat="1" applyFill="1" applyAlignment="1">
      <alignment horizontal="center"/>
    </xf>
    <xf numFmtId="3" fontId="14" fillId="5" borderId="0" xfId="11" applyNumberFormat="1" applyFont="1" applyFill="1" applyAlignment="1">
      <alignment horizontal="center" vertical="center"/>
    </xf>
    <xf numFmtId="3" fontId="10" fillId="6" borderId="0" xfId="11" applyNumberFormat="1" applyFont="1" applyFill="1" applyAlignment="1">
      <alignment horizontal="center"/>
    </xf>
    <xf numFmtId="0" fontId="14" fillId="3" borderId="15" xfId="11" applyFont="1" applyFill="1" applyBorder="1" applyAlignment="1">
      <alignment horizontal="justify" vertical="center"/>
    </xf>
    <xf numFmtId="9" fontId="14" fillId="3" borderId="15" xfId="3" applyFont="1" applyFill="1" applyBorder="1" applyAlignment="1">
      <alignment horizontal="center" vertical="center"/>
    </xf>
    <xf numFmtId="3" fontId="10" fillId="2" borderId="0" xfId="11" applyNumberFormat="1" applyFont="1" applyFill="1" applyAlignment="1">
      <alignment horizontal="center"/>
    </xf>
    <xf numFmtId="0" fontId="7" fillId="6" borderId="0" xfId="11" applyFont="1" applyFill="1"/>
    <xf numFmtId="0" fontId="1" fillId="2" borderId="0" xfId="13" applyFill="1"/>
    <xf numFmtId="0" fontId="5" fillId="4" borderId="16" xfId="11" applyFont="1" applyFill="1" applyBorder="1" applyAlignment="1">
      <alignment horizontal="justify" vertical="center"/>
    </xf>
    <xf numFmtId="3" fontId="5" fillId="4" borderId="17" xfId="11" applyNumberFormat="1" applyFont="1" applyFill="1" applyBorder="1" applyAlignment="1">
      <alignment horizontal="center" vertical="center"/>
    </xf>
    <xf numFmtId="0" fontId="5" fillId="4" borderId="0" xfId="11" applyFont="1" applyFill="1" applyAlignment="1">
      <alignment horizontal="right" vertical="center" wrapText="1"/>
    </xf>
    <xf numFmtId="0" fontId="31" fillId="6" borderId="0" xfId="11" applyFont="1" applyFill="1"/>
    <xf numFmtId="164" fontId="14" fillId="5" borderId="1" xfId="4" applyNumberFormat="1" applyFont="1" applyFill="1" applyBorder="1" applyAlignment="1">
      <alignment horizontal="right" vertical="center"/>
    </xf>
    <xf numFmtId="3" fontId="31" fillId="6" borderId="0" xfId="11" applyNumberFormat="1" applyFont="1" applyFill="1"/>
    <xf numFmtId="164" fontId="12" fillId="6" borderId="0" xfId="4" applyNumberFormat="1" applyFont="1" applyFill="1"/>
    <xf numFmtId="3" fontId="15" fillId="5" borderId="2" xfId="11" applyNumberFormat="1" applyFont="1" applyFill="1" applyBorder="1" applyAlignment="1">
      <alignment horizontal="center" vertical="center"/>
    </xf>
    <xf numFmtId="164" fontId="14" fillId="5" borderId="3" xfId="4" applyNumberFormat="1" applyFont="1" applyFill="1" applyBorder="1" applyAlignment="1">
      <alignment horizontal="right" vertical="center"/>
    </xf>
    <xf numFmtId="164" fontId="5" fillId="4" borderId="0" xfId="4" applyNumberFormat="1" applyFont="1" applyFill="1" applyAlignment="1">
      <alignment horizontal="right" vertical="center"/>
    </xf>
    <xf numFmtId="0" fontId="12" fillId="6" borderId="0" xfId="11" applyFont="1" applyFill="1" applyAlignment="1">
      <alignment wrapText="1"/>
    </xf>
    <xf numFmtId="0" fontId="5" fillId="2" borderId="0" xfId="11" applyFont="1" applyFill="1" applyAlignment="1">
      <alignment vertical="center" wrapText="1"/>
    </xf>
    <xf numFmtId="0" fontId="4" fillId="4" borderId="19" xfId="11" applyFont="1" applyFill="1" applyBorder="1" applyAlignment="1">
      <alignment horizontal="center" vertical="center" wrapText="1"/>
    </xf>
    <xf numFmtId="0" fontId="4" fillId="4" borderId="20" xfId="11" applyFont="1" applyFill="1" applyBorder="1" applyAlignment="1">
      <alignment horizontal="center" vertical="center" wrapText="1"/>
    </xf>
    <xf numFmtId="0" fontId="4" fillId="2" borderId="0" xfId="11" applyFont="1" applyFill="1" applyAlignment="1">
      <alignment vertical="center" wrapText="1"/>
    </xf>
    <xf numFmtId="3" fontId="15" fillId="5" borderId="21" xfId="11" applyNumberFormat="1" applyFont="1" applyFill="1" applyBorder="1" applyAlignment="1">
      <alignment vertical="center"/>
    </xf>
    <xf numFmtId="3" fontId="14" fillId="5" borderId="21" xfId="11" applyNumberFormat="1" applyFont="1" applyFill="1" applyBorder="1" applyAlignment="1">
      <alignment horizontal="right" vertical="center"/>
    </xf>
    <xf numFmtId="3" fontId="15" fillId="5" borderId="21" xfId="11" applyNumberFormat="1" applyFont="1" applyFill="1" applyBorder="1" applyAlignment="1">
      <alignment horizontal="center" vertical="center"/>
    </xf>
    <xf numFmtId="3" fontId="15" fillId="3" borderId="1" xfId="11" applyNumberFormat="1" applyFont="1" applyFill="1" applyBorder="1" applyAlignment="1">
      <alignment horizontal="center" vertical="center"/>
    </xf>
    <xf numFmtId="3" fontId="15" fillId="3" borderId="21" xfId="11" applyNumberFormat="1" applyFont="1" applyFill="1" applyBorder="1" applyAlignment="1">
      <alignment horizontal="center" vertical="center"/>
    </xf>
    <xf numFmtId="3" fontId="14" fillId="2" borderId="0" xfId="11" applyNumberFormat="1" applyFont="1" applyFill="1" applyAlignment="1">
      <alignment vertical="center"/>
    </xf>
    <xf numFmtId="3" fontId="15" fillId="5" borderId="22" xfId="11" applyNumberFormat="1" applyFont="1" applyFill="1" applyBorder="1" applyAlignment="1">
      <alignment vertical="center"/>
    </xf>
    <xf numFmtId="3" fontId="14" fillId="5" borderId="22" xfId="11" applyNumberFormat="1" applyFont="1" applyFill="1" applyBorder="1" applyAlignment="1">
      <alignment horizontal="right" vertical="center"/>
    </xf>
    <xf numFmtId="3" fontId="15" fillId="5" borderId="23" xfId="11" applyNumberFormat="1" applyFont="1" applyFill="1" applyBorder="1" applyAlignment="1">
      <alignment horizontal="center" vertical="center"/>
    </xf>
    <xf numFmtId="3" fontId="15" fillId="3" borderId="0" xfId="11" applyNumberFormat="1" applyFont="1" applyFill="1" applyAlignment="1">
      <alignment horizontal="center" vertical="center"/>
    </xf>
    <xf numFmtId="3" fontId="15" fillId="3" borderId="23" xfId="11" applyNumberFormat="1" applyFont="1" applyFill="1" applyBorder="1" applyAlignment="1">
      <alignment horizontal="center" vertical="center"/>
    </xf>
    <xf numFmtId="3" fontId="5" fillId="4" borderId="0" xfId="11" applyNumberFormat="1" applyFont="1" applyFill="1" applyAlignment="1">
      <alignment horizontal="right" vertical="center"/>
    </xf>
    <xf numFmtId="164" fontId="14" fillId="2" borderId="0" xfId="11" applyNumberFormat="1" applyFont="1" applyFill="1" applyAlignment="1">
      <alignment horizontal="center" vertical="center"/>
    </xf>
    <xf numFmtId="3" fontId="14" fillId="2" borderId="0" xfId="11" applyNumberFormat="1" applyFont="1" applyFill="1" applyAlignment="1">
      <alignment horizontal="center" vertical="center"/>
    </xf>
    <xf numFmtId="0" fontId="1" fillId="6" borderId="0" xfId="11" applyFill="1" applyAlignment="1">
      <alignment vertical="center" wrapText="1"/>
    </xf>
    <xf numFmtId="0" fontId="20" fillId="2" borderId="8" xfId="11" applyFont="1" applyFill="1" applyBorder="1"/>
    <xf numFmtId="0" fontId="20" fillId="6" borderId="0" xfId="11" applyFont="1" applyFill="1"/>
    <xf numFmtId="0" fontId="20" fillId="2" borderId="0" xfId="11" applyFont="1" applyFill="1"/>
    <xf numFmtId="0" fontId="5" fillId="4" borderId="5" xfId="11" applyFont="1" applyFill="1" applyBorder="1" applyAlignment="1">
      <alignment horizontal="center" vertical="center" wrapText="1"/>
    </xf>
    <xf numFmtId="0" fontId="33" fillId="2" borderId="0" xfId="12" applyFont="1" applyFill="1" applyAlignment="1">
      <alignment horizontal="center" wrapText="1"/>
    </xf>
    <xf numFmtId="0" fontId="15" fillId="5" borderId="1" xfId="11" applyFont="1" applyFill="1" applyBorder="1" applyAlignment="1">
      <alignment vertical="center"/>
    </xf>
    <xf numFmtId="3" fontId="14" fillId="5" borderId="1" xfId="11" applyNumberFormat="1" applyFont="1" applyFill="1" applyBorder="1" applyAlignment="1">
      <alignment horizontal="right" vertical="center"/>
    </xf>
    <xf numFmtId="3" fontId="15" fillId="5" borderId="1" xfId="11" applyNumberFormat="1" applyFont="1" applyFill="1" applyBorder="1" applyAlignment="1">
      <alignment horizontal="right" vertical="center"/>
    </xf>
    <xf numFmtId="0" fontId="15" fillId="5" borderId="2" xfId="11" applyFont="1" applyFill="1" applyBorder="1" applyAlignment="1">
      <alignment vertical="center"/>
    </xf>
    <xf numFmtId="3" fontId="14" fillId="5" borderId="2" xfId="11" applyNumberFormat="1" applyFont="1" applyFill="1" applyBorder="1" applyAlignment="1">
      <alignment horizontal="right" vertical="center"/>
    </xf>
    <xf numFmtId="3" fontId="15" fillId="5" borderId="2" xfId="11" applyNumberFormat="1" applyFont="1" applyFill="1" applyBorder="1" applyAlignment="1">
      <alignment horizontal="right" vertical="center"/>
    </xf>
    <xf numFmtId="0" fontId="33" fillId="2" borderId="0" xfId="12" applyFont="1" applyFill="1" applyAlignment="1">
      <alignment horizontal="left" vertical="top" wrapText="1"/>
    </xf>
    <xf numFmtId="165" fontId="33" fillId="2" borderId="0" xfId="12" applyNumberFormat="1" applyFont="1" applyFill="1" applyAlignment="1">
      <alignment horizontal="right" vertical="center"/>
    </xf>
    <xf numFmtId="164" fontId="14" fillId="5" borderId="0" xfId="3" applyNumberFormat="1" applyFont="1" applyFill="1" applyAlignment="1">
      <alignment horizontal="right" vertical="center"/>
    </xf>
    <xf numFmtId="0" fontId="16" fillId="6" borderId="0" xfId="11" applyFont="1" applyFill="1" applyAlignment="1">
      <alignment horizontal="left"/>
    </xf>
    <xf numFmtId="0" fontId="15" fillId="5" borderId="26" xfId="11" applyFont="1" applyFill="1" applyBorder="1" applyAlignment="1">
      <alignment vertical="center"/>
    </xf>
    <xf numFmtId="3" fontId="14" fillId="5" borderId="3" xfId="11" applyNumberFormat="1" applyFont="1" applyFill="1" applyBorder="1" applyAlignment="1">
      <alignment horizontal="right" vertical="center"/>
    </xf>
    <xf numFmtId="0" fontId="9" fillId="2" borderId="0" xfId="11" applyFont="1" applyFill="1" applyAlignment="1">
      <alignment horizontal="center" vertical="center" wrapText="1"/>
    </xf>
    <xf numFmtId="0" fontId="9" fillId="2" borderId="0" xfId="11" applyFont="1" applyFill="1" applyAlignment="1">
      <alignment horizontal="center" vertical="center"/>
    </xf>
    <xf numFmtId="0" fontId="20" fillId="6" borderId="27" xfId="11" applyFont="1" applyFill="1" applyBorder="1"/>
    <xf numFmtId="0" fontId="1" fillId="6" borderId="27" xfId="11" applyFill="1" applyBorder="1"/>
    <xf numFmtId="0" fontId="5" fillId="4" borderId="0" xfId="11" applyFont="1" applyFill="1" applyAlignment="1">
      <alignment horizontal="right" vertical="center"/>
    </xf>
    <xf numFmtId="3" fontId="14" fillId="5" borderId="1" xfId="11" applyNumberFormat="1" applyFont="1" applyFill="1" applyBorder="1" applyAlignment="1">
      <alignment vertical="center"/>
    </xf>
    <xf numFmtId="3" fontId="15" fillId="5" borderId="1" xfId="11" applyNumberFormat="1" applyFont="1" applyFill="1" applyBorder="1" applyAlignment="1">
      <alignment vertical="center"/>
    </xf>
    <xf numFmtId="3" fontId="14" fillId="5" borderId="3" xfId="11" applyNumberFormat="1" applyFont="1" applyFill="1" applyBorder="1" applyAlignment="1">
      <alignment vertical="center"/>
    </xf>
    <xf numFmtId="3" fontId="15" fillId="5" borderId="3" xfId="11" applyNumberFormat="1" applyFont="1" applyFill="1" applyBorder="1" applyAlignment="1">
      <alignment vertical="center"/>
    </xf>
    <xf numFmtId="0" fontId="35" fillId="5" borderId="1" xfId="11" applyFont="1" applyFill="1" applyBorder="1" applyAlignment="1">
      <alignment horizontal="left" vertical="center" wrapText="1"/>
    </xf>
    <xf numFmtId="0" fontId="35" fillId="5" borderId="3" xfId="11" applyFont="1" applyFill="1" applyBorder="1" applyAlignment="1">
      <alignment horizontal="justify" vertical="center"/>
    </xf>
    <xf numFmtId="0" fontId="14" fillId="5" borderId="1" xfId="11" applyFont="1" applyFill="1" applyBorder="1" applyAlignment="1">
      <alignment vertical="center"/>
    </xf>
    <xf numFmtId="0" fontId="14" fillId="5" borderId="2" xfId="11" applyFont="1" applyFill="1" applyBorder="1" applyAlignment="1">
      <alignment vertical="center"/>
    </xf>
    <xf numFmtId="0" fontId="14" fillId="5" borderId="0" xfId="11" applyFont="1" applyFill="1" applyAlignment="1">
      <alignment vertical="center"/>
    </xf>
    <xf numFmtId="0" fontId="5" fillId="4" borderId="24" xfId="11" applyFont="1" applyFill="1" applyBorder="1" applyAlignment="1">
      <alignment horizontal="center" vertical="center" wrapText="1"/>
    </xf>
    <xf numFmtId="0" fontId="5" fillId="4" borderId="4" xfId="11" applyFont="1" applyFill="1" applyBorder="1" applyAlignment="1">
      <alignment horizontal="center" vertical="center" wrapText="1"/>
    </xf>
    <xf numFmtId="0" fontId="5" fillId="4" borderId="25" xfId="11" applyFont="1" applyFill="1" applyBorder="1" applyAlignment="1">
      <alignment horizontal="center" vertical="center" wrapText="1"/>
    </xf>
    <xf numFmtId="0" fontId="5" fillId="4" borderId="7" xfId="11" applyFont="1" applyFill="1" applyBorder="1" applyAlignment="1">
      <alignment horizontal="center" vertical="center" wrapText="1"/>
    </xf>
    <xf numFmtId="0" fontId="5" fillId="4" borderId="0" xfId="11" applyFont="1" applyFill="1" applyAlignment="1">
      <alignment horizontal="center" vertical="center" wrapText="1"/>
    </xf>
    <xf numFmtId="0" fontId="5" fillId="4" borderId="6" xfId="11" applyFont="1" applyFill="1" applyBorder="1" applyAlignment="1">
      <alignment horizontal="center" vertical="center" wrapText="1"/>
    </xf>
    <xf numFmtId="0" fontId="16" fillId="6" borderId="0" xfId="11" applyFont="1" applyFill="1" applyAlignment="1">
      <alignment horizontal="left" vertical="center" wrapText="1"/>
    </xf>
    <xf numFmtId="0" fontId="33" fillId="2" borderId="0" xfId="12" applyFont="1" applyFill="1" applyAlignment="1">
      <alignment horizontal="left" wrapText="1"/>
    </xf>
    <xf numFmtId="0" fontId="33" fillId="2" borderId="0" xfId="12" applyFont="1" applyFill="1" applyAlignment="1">
      <alignment horizontal="center" wrapText="1"/>
    </xf>
    <xf numFmtId="0" fontId="33" fillId="2" borderId="0" xfId="12" applyFont="1" applyFill="1" applyAlignment="1">
      <alignment horizontal="left" vertical="top" wrapText="1"/>
    </xf>
    <xf numFmtId="0" fontId="15" fillId="5" borderId="2" xfId="11" applyFont="1" applyFill="1" applyBorder="1" applyAlignment="1">
      <alignment horizontal="left" vertical="center" wrapText="1"/>
    </xf>
    <xf numFmtId="0" fontId="5" fillId="4" borderId="0" xfId="11" applyFont="1" applyFill="1" applyAlignment="1">
      <alignment horizontal="center" vertical="center"/>
    </xf>
    <xf numFmtId="0" fontId="14" fillId="5" borderId="0" xfId="11" applyFont="1" applyFill="1" applyAlignment="1">
      <alignment horizontal="center" vertical="center"/>
    </xf>
    <xf numFmtId="0" fontId="20" fillId="6" borderId="8" xfId="11" applyFont="1" applyFill="1" applyBorder="1" applyAlignment="1">
      <alignment horizontal="left" vertical="center" wrapText="1"/>
    </xf>
    <xf numFmtId="0" fontId="20" fillId="6" borderId="8" xfId="11" applyFont="1" applyFill="1" applyBorder="1" applyAlignment="1">
      <alignment horizontal="left"/>
    </xf>
    <xf numFmtId="0" fontId="5" fillId="4" borderId="18" xfId="11" applyFont="1" applyFill="1" applyBorder="1" applyAlignment="1">
      <alignment horizontal="center" vertical="center" wrapText="1"/>
    </xf>
    <xf numFmtId="0" fontId="3" fillId="6" borderId="8" xfId="11" applyFont="1" applyFill="1" applyBorder="1" applyAlignment="1">
      <alignment horizontal="left"/>
    </xf>
    <xf numFmtId="0" fontId="5" fillId="4" borderId="0" xfId="11" applyFont="1" applyFill="1" applyAlignment="1">
      <alignment horizontal="left" vertical="center"/>
    </xf>
    <xf numFmtId="0" fontId="9" fillId="4" borderId="0" xfId="11" applyFont="1" applyFill="1" applyAlignment="1">
      <alignment horizontal="center" vertical="center" wrapText="1"/>
    </xf>
    <xf numFmtId="0" fontId="1" fillId="6" borderId="0" xfId="11" applyFill="1" applyAlignment="1">
      <alignment horizontal="justify" vertical="center" wrapText="1"/>
    </xf>
    <xf numFmtId="0" fontId="3" fillId="6" borderId="0" xfId="11" applyFont="1" applyFill="1" applyAlignment="1">
      <alignment horizontal="left"/>
    </xf>
    <xf numFmtId="0" fontId="23" fillId="7" borderId="0" xfId="11" applyFont="1" applyFill="1" applyAlignment="1">
      <alignment horizontal="center" vertical="center"/>
    </xf>
    <xf numFmtId="0" fontId="25" fillId="7" borderId="0" xfId="11" applyFont="1" applyFill="1" applyAlignment="1">
      <alignment horizontal="center" vertical="center"/>
    </xf>
    <xf numFmtId="0" fontId="13" fillId="7" borderId="0" xfId="11" applyFont="1" applyFill="1" applyAlignment="1">
      <alignment horizontal="center" vertical="center"/>
    </xf>
    <xf numFmtId="0" fontId="9" fillId="4" borderId="0" xfId="11" applyFont="1" applyFill="1" applyAlignment="1">
      <alignment horizontal="left" vertical="center" wrapText="1"/>
    </xf>
  </cellXfs>
  <cellStyles count="15">
    <cellStyle name="Normal" xfId="0" builtinId="0"/>
    <cellStyle name="Normal 2" xfId="1"/>
    <cellStyle name="Normal 2 2" xfId="2"/>
    <cellStyle name="Normal 2 2 3" xfId="7"/>
    <cellStyle name="Normal 2 3" xfId="11"/>
    <cellStyle name="Normal 2 3 2" xfId="6"/>
    <cellStyle name="Normal 3 2" xfId="13"/>
    <cellStyle name="Normal_Casos CEM" xfId="12"/>
    <cellStyle name="Normal_Directorio CEMs - agos - 2009 - UGTAI" xfId="10"/>
    <cellStyle name="Porcentaje" xfId="3" builtinId="5"/>
    <cellStyle name="Porcentaje 10" xfId="9"/>
    <cellStyle name="Porcentaje 2" xfId="4"/>
    <cellStyle name="Porcentaje 3 2" xfId="8"/>
    <cellStyle name="Porcentual 2" xfId="5"/>
    <cellStyle name="Porcentual 2 2" xfId="14"/>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2538644233525"/>
          <c:y val="1.066010046315328E-2"/>
          <c:w val="0.67600747195295763"/>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EE-4925-889C-06DFC43D237F}"/>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CEM'!$M$63:$M$76</c:f>
              <c:strCache>
                <c:ptCount val="4"/>
                <c:pt idx="0">
                  <c:v>Niños y niñas</c:v>
                </c:pt>
                <c:pt idx="1">
                  <c:v>Adolescentes</c:v>
                </c:pt>
                <c:pt idx="2">
                  <c:v>Adultos/as</c:v>
                </c:pt>
                <c:pt idx="3">
                  <c:v>Adultos mayores</c:v>
                </c:pt>
              </c:strCache>
            </c:strRef>
          </c:cat>
          <c:val>
            <c:numRef>
              <c:f>'Casos CEM'!$N$63:$N$76</c:f>
              <c:numCache>
                <c:formatCode>#,##0</c:formatCode>
                <c:ptCount val="4"/>
                <c:pt idx="0">
                  <c:v>4356</c:v>
                </c:pt>
                <c:pt idx="1">
                  <c:v>3195</c:v>
                </c:pt>
                <c:pt idx="2">
                  <c:v>18224</c:v>
                </c:pt>
                <c:pt idx="3">
                  <c:v>1657</c:v>
                </c:pt>
              </c:numCache>
            </c:numRef>
          </c:val>
          <c:extLst>
            <c:ext xmlns:c16="http://schemas.microsoft.com/office/drawing/2014/chart" uri="{C3380CC4-5D6E-409C-BE32-E72D297353CC}">
              <c16:uniqueId val="{00000001-CAEE-4925-889C-06DFC43D237F}"/>
            </c:ext>
          </c:extLst>
        </c:ser>
        <c:dLbls>
          <c:showLegendKey val="0"/>
          <c:showVal val="0"/>
          <c:showCatName val="0"/>
          <c:showSerName val="0"/>
          <c:showPercent val="0"/>
          <c:showBubbleSize val="0"/>
        </c:dLbls>
        <c:gapWidth val="150"/>
        <c:axId val="187505648"/>
        <c:axId val="265450624"/>
      </c:barChart>
      <c:catAx>
        <c:axId val="187505648"/>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265450624"/>
        <c:crosses val="autoZero"/>
        <c:auto val="0"/>
        <c:lblAlgn val="ctr"/>
        <c:lblOffset val="100"/>
        <c:noMultiLvlLbl val="0"/>
      </c:catAx>
      <c:valAx>
        <c:axId val="265450624"/>
        <c:scaling>
          <c:orientation val="minMax"/>
        </c:scaling>
        <c:delete val="1"/>
        <c:axPos val="b"/>
        <c:numFmt formatCode="#,##0" sourceLinked="1"/>
        <c:majorTickMark val="out"/>
        <c:minorTickMark val="none"/>
        <c:tickLblPos val="nextTo"/>
        <c:crossAx val="18750564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CEM'!$L$112</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CEM'!$M$112:$P$112</c:f>
              <c:numCache>
                <c:formatCode>#,##0</c:formatCode>
                <c:ptCount val="4"/>
                <c:pt idx="0">
                  <c:v>2350</c:v>
                </c:pt>
                <c:pt idx="1">
                  <c:v>1289</c:v>
                </c:pt>
                <c:pt idx="2">
                  <c:v>9285</c:v>
                </c:pt>
                <c:pt idx="3">
                  <c:v>1134</c:v>
                </c:pt>
              </c:numCache>
            </c:numRef>
          </c:val>
          <c:extLst>
            <c:ext xmlns:c16="http://schemas.microsoft.com/office/drawing/2014/chart" uri="{C3380CC4-5D6E-409C-BE32-E72D297353CC}">
              <c16:uniqueId val="{00000000-391A-4BB7-8278-78675D999B0B}"/>
            </c:ext>
          </c:extLst>
        </c:ser>
        <c:ser>
          <c:idx val="1"/>
          <c:order val="1"/>
          <c:tx>
            <c:strRef>
              <c:f>'Casos CEM'!$L$113</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CEM'!$M$113:$P$113</c:f>
              <c:numCache>
                <c:formatCode>#,##0</c:formatCode>
                <c:ptCount val="4"/>
                <c:pt idx="0">
                  <c:v>1376</c:v>
                </c:pt>
                <c:pt idx="1">
                  <c:v>964</c:v>
                </c:pt>
                <c:pt idx="2">
                  <c:v>8099</c:v>
                </c:pt>
                <c:pt idx="3">
                  <c:v>476</c:v>
                </c:pt>
              </c:numCache>
            </c:numRef>
          </c:val>
          <c:extLst>
            <c:ext xmlns:c16="http://schemas.microsoft.com/office/drawing/2014/chart" uri="{C3380CC4-5D6E-409C-BE32-E72D297353CC}">
              <c16:uniqueId val="{00000001-391A-4BB7-8278-78675D999B0B}"/>
            </c:ext>
          </c:extLst>
        </c:ser>
        <c:ser>
          <c:idx val="2"/>
          <c:order val="2"/>
          <c:tx>
            <c:strRef>
              <c:f>'Casos CEM'!$L$114</c:f>
              <c:strCache>
                <c:ptCount val="1"/>
                <c:pt idx="0">
                  <c:v>Sexual</c:v>
                </c:pt>
              </c:strCache>
            </c:strRef>
          </c:tx>
          <c:spPr>
            <a:solidFill>
              <a:schemeClr val="bg1">
                <a:lumMod val="50000"/>
              </a:schemeClr>
            </a:solidFill>
            <a:ln w="12700">
              <a:solidFill>
                <a:schemeClr val="tx1"/>
              </a:solidFill>
            </a:ln>
            <a:effectLst/>
          </c:spPr>
          <c:invertIfNegative val="0"/>
          <c:cat>
            <c:strRef>
              <c:f>'Casos CEM'!$M$110:$P$110</c:f>
              <c:strCache>
                <c:ptCount val="4"/>
                <c:pt idx="0">
                  <c:v>Niños y niñas</c:v>
                </c:pt>
                <c:pt idx="1">
                  <c:v>Adolescentes</c:v>
                </c:pt>
                <c:pt idx="2">
                  <c:v>Personas adultas</c:v>
                </c:pt>
                <c:pt idx="3">
                  <c:v>Personas adultas mayores</c:v>
                </c:pt>
              </c:strCache>
            </c:strRef>
          </c:cat>
          <c:val>
            <c:numRef>
              <c:f>'Casos CEM'!$M$114:$P$114</c:f>
              <c:numCache>
                <c:formatCode>#,##0</c:formatCode>
                <c:ptCount val="4"/>
                <c:pt idx="0">
                  <c:v>604</c:v>
                </c:pt>
                <c:pt idx="1">
                  <c:v>936</c:v>
                </c:pt>
                <c:pt idx="2">
                  <c:v>774</c:v>
                </c:pt>
                <c:pt idx="3">
                  <c:v>19</c:v>
                </c:pt>
              </c:numCache>
            </c:numRef>
          </c:val>
          <c:extLst>
            <c:ext xmlns:c16="http://schemas.microsoft.com/office/drawing/2014/chart" uri="{C3380CC4-5D6E-409C-BE32-E72D297353CC}">
              <c16:uniqueId val="{00000002-391A-4BB7-8278-78675D999B0B}"/>
            </c:ext>
          </c:extLst>
        </c:ser>
        <c:ser>
          <c:idx val="3"/>
          <c:order val="3"/>
          <c:tx>
            <c:strRef>
              <c:f>'Casos CEM'!$L$115</c:f>
              <c:strCache>
                <c:ptCount val="1"/>
                <c:pt idx="0">
                  <c:v>Económica o patrimonial</c:v>
                </c:pt>
              </c:strCache>
            </c:strRef>
          </c:tx>
          <c:spPr>
            <a:solidFill>
              <a:schemeClr val="accent4"/>
            </a:solidFill>
            <a:ln>
              <a:solidFill>
                <a:schemeClr val="tx1"/>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CEM'!$M$115:$P$115</c:f>
              <c:numCache>
                <c:formatCode>#,##0</c:formatCode>
                <c:ptCount val="4"/>
                <c:pt idx="0">
                  <c:v>26</c:v>
                </c:pt>
                <c:pt idx="1">
                  <c:v>6</c:v>
                </c:pt>
                <c:pt idx="2">
                  <c:v>66</c:v>
                </c:pt>
                <c:pt idx="3">
                  <c:v>28</c:v>
                </c:pt>
              </c:numCache>
            </c:numRef>
          </c:val>
          <c:extLst>
            <c:ext xmlns:c16="http://schemas.microsoft.com/office/drawing/2014/chart" uri="{C3380CC4-5D6E-409C-BE32-E72D297353CC}">
              <c16:uniqueId val="{00000003-391A-4BB7-8278-78675D999B0B}"/>
            </c:ext>
          </c:extLst>
        </c:ser>
        <c:dLbls>
          <c:showLegendKey val="0"/>
          <c:showVal val="0"/>
          <c:showCatName val="0"/>
          <c:showSerName val="0"/>
          <c:showPercent val="0"/>
          <c:showBubbleSize val="0"/>
        </c:dLbls>
        <c:gapWidth val="150"/>
        <c:overlap val="100"/>
        <c:axId val="268245096"/>
        <c:axId val="268245480"/>
      </c:barChart>
      <c:catAx>
        <c:axId val="268245096"/>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268245480"/>
        <c:crosses val="autoZero"/>
        <c:auto val="1"/>
        <c:lblAlgn val="ctr"/>
        <c:lblOffset val="100"/>
        <c:noMultiLvlLbl val="0"/>
      </c:catAx>
      <c:valAx>
        <c:axId val="268245480"/>
        <c:scaling>
          <c:orientation val="minMax"/>
        </c:scaling>
        <c:delete val="1"/>
        <c:axPos val="b"/>
        <c:numFmt formatCode="#,##0" sourceLinked="1"/>
        <c:majorTickMark val="out"/>
        <c:minorTickMark val="none"/>
        <c:tickLblPos val="nextTo"/>
        <c:crossAx val="268245096"/>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21024294340503386"/>
          <c:y val="9.3690150194362578E-3"/>
        </c:manualLayout>
      </c:layout>
      <c:overlay val="0"/>
      <c:spPr>
        <a:noFill/>
        <a:ln w="25400">
          <a:noFill/>
        </a:ln>
      </c:spPr>
    </c:title>
    <c:autoTitleDeleted val="0"/>
    <c:plotArea>
      <c:layout>
        <c:manualLayout>
          <c:layoutTarget val="inner"/>
          <c:xMode val="edge"/>
          <c:yMode val="edge"/>
          <c:x val="0.29052540757022821"/>
          <c:y val="0.21393033998859667"/>
          <c:w val="0.4873918284596559"/>
          <c:h val="0.7530878460407251"/>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C556-4B8F-9F6C-2B4867A110DF}"/>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C556-4B8F-9F6C-2B4867A110DF}"/>
              </c:ext>
            </c:extLst>
          </c:dPt>
          <c:dLbls>
            <c:dLbl>
              <c:idx val="0"/>
              <c:layout>
                <c:manualLayout>
                  <c:x val="0.12992868715951314"/>
                  <c:y val="-4.0914565164520793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2700775134895478"/>
                      <c:h val="0.16919353295564846"/>
                    </c:manualLayout>
                  </c15:layout>
                </c:ext>
                <c:ext xmlns:c16="http://schemas.microsoft.com/office/drawing/2014/chart" uri="{C3380CC4-5D6E-409C-BE32-E72D297353CC}">
                  <c16:uniqueId val="{00000001-C556-4B8F-9F6C-2B4867A110DF}"/>
                </c:ext>
              </c:extLst>
            </c:dLbl>
            <c:dLbl>
              <c:idx val="1"/>
              <c:layout>
                <c:manualLayout>
                  <c:x val="-7.8095741247273101E-2"/>
                  <c:y val="0.12797149323811605"/>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1877630011571558"/>
                      <c:h val="0.19573932292788809"/>
                    </c:manualLayout>
                  </c15:layout>
                </c:ext>
                <c:ext xmlns:c16="http://schemas.microsoft.com/office/drawing/2014/chart" uri="{C3380CC4-5D6E-409C-BE32-E72D297353CC}">
                  <c16:uniqueId val="{00000003-C556-4B8F-9F6C-2B4867A110DF}"/>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23708</c:v>
                </c:pt>
                <c:pt idx="1">
                  <c:v>3724</c:v>
                </c:pt>
              </c:numCache>
            </c:numRef>
          </c:val>
          <c:extLst>
            <c:ext xmlns:c16="http://schemas.microsoft.com/office/drawing/2014/chart" uri="{C3380CC4-5D6E-409C-BE32-E72D297353CC}">
              <c16:uniqueId val="{00000004-C556-4B8F-9F6C-2B4867A110D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1512692973934E-2"/>
          <c:y val="9.0332156756267514E-3"/>
          <c:w val="0.68437478861997592"/>
          <c:h val="0.91583238302108783"/>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68-4C85-A5A2-254A90C52771}"/>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CEM'!$I$44:$I$45</c:f>
              <c:strCache>
                <c:ptCount val="2"/>
                <c:pt idx="0">
                  <c:v>Si</c:v>
                </c:pt>
                <c:pt idx="1">
                  <c:v>No</c:v>
                </c:pt>
              </c:strCache>
            </c:strRef>
          </c:cat>
          <c:val>
            <c:numRef>
              <c:f>'Casos CEM'!$K$44:$K$45</c:f>
              <c:numCache>
                <c:formatCode>#,##0</c:formatCode>
                <c:ptCount val="2"/>
                <c:pt idx="0">
                  <c:v>19143</c:v>
                </c:pt>
                <c:pt idx="1">
                  <c:v>8289</c:v>
                </c:pt>
              </c:numCache>
            </c:numRef>
          </c:val>
          <c:extLst>
            <c:ext xmlns:c16="http://schemas.microsoft.com/office/drawing/2014/chart" uri="{C3380CC4-5D6E-409C-BE32-E72D297353CC}">
              <c16:uniqueId val="{00000001-DC68-4C85-A5A2-254A90C52771}"/>
            </c:ext>
          </c:extLst>
        </c:ser>
        <c:dLbls>
          <c:showLegendKey val="0"/>
          <c:showVal val="0"/>
          <c:showCatName val="0"/>
          <c:showSerName val="0"/>
          <c:showPercent val="0"/>
          <c:showBubbleSize val="0"/>
        </c:dLbls>
        <c:gapWidth val="150"/>
        <c:axId val="184356616"/>
        <c:axId val="184357008"/>
      </c:barChart>
      <c:catAx>
        <c:axId val="18435661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184357008"/>
        <c:crosses val="autoZero"/>
        <c:auto val="1"/>
        <c:lblAlgn val="ctr"/>
        <c:lblOffset val="100"/>
        <c:noMultiLvlLbl val="0"/>
      </c:catAx>
      <c:valAx>
        <c:axId val="184357008"/>
        <c:scaling>
          <c:orientation val="minMax"/>
        </c:scaling>
        <c:delete val="0"/>
        <c:axPos val="b"/>
        <c:numFmt formatCode="#,##0" sourceLinked="1"/>
        <c:majorTickMark val="none"/>
        <c:minorTickMark val="none"/>
        <c:tickLblPos val="nextTo"/>
        <c:spPr>
          <a:ln w="9525">
            <a:noFill/>
          </a:ln>
        </c:spPr>
        <c:txPr>
          <a:bodyPr rot="0" vert="horz"/>
          <a:lstStyle/>
          <a:p>
            <a:pPr>
              <a:defRPr sz="800" b="1" i="0" u="none" strike="noStrike" baseline="0">
                <a:solidFill>
                  <a:sysClr val="windowText" lastClr="000000"/>
                </a:solidFill>
                <a:latin typeface="Calibri"/>
                <a:ea typeface="Calibri"/>
                <a:cs typeface="Calibri"/>
              </a:defRPr>
            </a:pPr>
            <a:endParaRPr lang="es-MX"/>
          </a:p>
        </c:txPr>
        <c:crossAx val="18435661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microsoft.com/office/2007/relationships/hdphoto" Target="../media/hdphoto1.wdp"/><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25066</xdr:colOff>
      <xdr:row>61</xdr:row>
      <xdr:rowOff>0</xdr:rowOff>
    </xdr:from>
    <xdr:to>
      <xdr:col>16</xdr:col>
      <xdr:colOff>650875</xdr:colOff>
      <xdr:row>78</xdr:row>
      <xdr:rowOff>1894974</xdr:rowOff>
    </xdr:to>
    <xdr:graphicFrame macro="">
      <xdr:nvGraphicFramePr>
        <xdr:cNvPr id="2" name="Chart 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125580</xdr:colOff>
      <xdr:row>108</xdr:row>
      <xdr:rowOff>25400</xdr:rowOff>
    </xdr:from>
    <xdr:to>
      <xdr:col>16</xdr:col>
      <xdr:colOff>795338</xdr:colOff>
      <xdr:row>116</xdr:row>
      <xdr:rowOff>31750</xdr:rowOff>
    </xdr:to>
    <xdr:graphicFrame macro="">
      <xdr:nvGraphicFramePr>
        <xdr:cNvPr id="3" name="Gráfico 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67678</xdr:colOff>
      <xdr:row>20</xdr:row>
      <xdr:rowOff>50132</xdr:rowOff>
    </xdr:from>
    <xdr:to>
      <xdr:col>16</xdr:col>
      <xdr:colOff>591551</xdr:colOff>
      <xdr:row>39</xdr:row>
      <xdr:rowOff>50132</xdr:rowOff>
    </xdr:to>
    <xdr:graphicFrame macro="">
      <xdr:nvGraphicFramePr>
        <xdr:cNvPr id="4" name="Gráfico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104023</xdr:colOff>
      <xdr:row>42</xdr:row>
      <xdr:rowOff>33421</xdr:rowOff>
    </xdr:from>
    <xdr:to>
      <xdr:col>16</xdr:col>
      <xdr:colOff>611604</xdr:colOff>
      <xdr:row>57</xdr:row>
      <xdr:rowOff>1143000</xdr:rowOff>
    </xdr:to>
    <xdr:graphicFrame macro="">
      <xdr:nvGraphicFramePr>
        <xdr:cNvPr id="5" name="Gráfico 3">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88314</xdr:colOff>
      <xdr:row>57</xdr:row>
      <xdr:rowOff>1236495</xdr:rowOff>
    </xdr:from>
    <xdr:to>
      <xdr:col>16</xdr:col>
      <xdr:colOff>561472</xdr:colOff>
      <xdr:row>58</xdr:row>
      <xdr:rowOff>160419</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88314" y="7970670"/>
          <a:ext cx="14293933" cy="495549"/>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twoCellAnchor>
    <xdr:from>
      <xdr:col>0</xdr:col>
      <xdr:colOff>230187</xdr:colOff>
      <xdr:row>102</xdr:row>
      <xdr:rowOff>96522</xdr:rowOff>
    </xdr:from>
    <xdr:to>
      <xdr:col>16</xdr:col>
      <xdr:colOff>561473</xdr:colOff>
      <xdr:row>103</xdr:row>
      <xdr:rowOff>31751</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230187" y="13983972"/>
          <a:ext cx="14152061" cy="59245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 VIOLACIÓN SEXUAL tienen mayor incidencia en las siguientes regiones: Lima 303 casos, </a:t>
          </a:r>
          <a:r>
            <a:rPr lang="es-PE" sz="1600" baseline="0">
              <a:solidFill>
                <a:schemeClr val="bg1"/>
              </a:solidFill>
              <a:latin typeface="Arial" panose="020B0604020202020204" pitchFamily="34" charset="0"/>
              <a:cs typeface="Arial" panose="020B0604020202020204" pitchFamily="34" charset="0"/>
            </a:rPr>
            <a:t>Arequipa 78 casos, Junín 70 casos, La Libertad 50 casos, San Martín 47 casos, Loreto 45 casos, Cajamarca 41 casos, Ica 40 casos, Ancash 39 casos, Huánuco 36 casos, Cusco 31 casos.</a:t>
          </a:r>
          <a:endParaRPr lang="es-PE" sz="1600">
            <a:solidFill>
              <a:schemeClr val="bg1"/>
            </a:solidFill>
            <a:latin typeface="Arial" panose="020B0604020202020204" pitchFamily="34" charset="0"/>
            <a:cs typeface="Arial" panose="020B0604020202020204" pitchFamily="34" charset="0"/>
          </a:endParaRPr>
        </a:p>
      </xdr:txBody>
    </xdr:sp>
    <xdr:clientData/>
  </xdr:twoCellAnchor>
  <xdr:oneCellAnchor>
    <xdr:from>
      <xdr:col>10</xdr:col>
      <xdr:colOff>720222</xdr:colOff>
      <xdr:row>37</xdr:row>
      <xdr:rowOff>93998</xdr:rowOff>
    </xdr:from>
    <xdr:ext cx="1073150" cy="1185629"/>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duotone>
            <a:schemeClr val="accent1">
              <a:shade val="45000"/>
              <a:satMod val="135000"/>
            </a:schemeClr>
            <a:prstClr val="white"/>
          </a:duotone>
          <a:extLst>
            <a:ext uri="{BEBA8EAE-BF5A-486C-A8C5-ECC9F3942E4B}">
              <a14:imgProps xmlns:a14="http://schemas.microsoft.com/office/drawing/2010/main">
                <a14:imgLayer r:embed="rId6">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9483222" y="4221498"/>
          <a:ext cx="1073150" cy="1185629"/>
        </a:xfrm>
        <a:prstGeom prst="rect">
          <a:avLst/>
        </a:prstGeom>
        <a:noFill/>
      </xdr:spPr>
    </xdr:pic>
    <xdr:clientData/>
  </xdr:oneCellAnchor>
  <xdr:oneCellAnchor>
    <xdr:from>
      <xdr:col>15</xdr:col>
      <xdr:colOff>2924</xdr:colOff>
      <xdr:row>34</xdr:row>
      <xdr:rowOff>13368</xdr:rowOff>
    </xdr:from>
    <xdr:ext cx="835891" cy="1132069"/>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13107737" y="3569368"/>
          <a:ext cx="835891" cy="1132069"/>
        </a:xfrm>
        <a:prstGeom prst="rect">
          <a:avLst/>
        </a:prstGeom>
      </xdr:spPr>
    </xdr:pic>
    <xdr:clientData/>
  </xdr:oneCellAnchor>
  <xdr:oneCellAnchor>
    <xdr:from>
      <xdr:col>0</xdr:col>
      <xdr:colOff>59532</xdr:colOff>
      <xdr:row>0</xdr:row>
      <xdr:rowOff>47625</xdr:rowOff>
    </xdr:from>
    <xdr:ext cx="3302000" cy="676275"/>
    <xdr:pic>
      <xdr:nvPicPr>
        <xdr:cNvPr id="10" name="Imagen 8">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532" y="47625"/>
          <a:ext cx="330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43030</xdr:colOff>
      <xdr:row>42</xdr:row>
      <xdr:rowOff>332541</xdr:rowOff>
    </xdr:from>
    <xdr:to>
      <xdr:col>15</xdr:col>
      <xdr:colOff>280737</xdr:colOff>
      <xdr:row>44</xdr:row>
      <xdr:rowOff>142875</xdr:rowOff>
    </xdr:to>
    <xdr:sp macro="" textlink="">
      <xdr:nvSpPr>
        <xdr:cNvPr id="11" name="1 CuadroTexto">
          <a:extLst>
            <a:ext uri="{FF2B5EF4-FFF2-40B4-BE49-F238E27FC236}">
              <a16:creationId xmlns:a16="http://schemas.microsoft.com/office/drawing/2014/main" id="{00000000-0008-0000-0000-00000B000000}"/>
            </a:ext>
          </a:extLst>
        </xdr:cNvPr>
        <xdr:cNvSpPr txBox="1"/>
      </xdr:nvSpPr>
      <xdr:spPr>
        <a:xfrm>
          <a:off x="12433468" y="6317416"/>
          <a:ext cx="952082" cy="38183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30,2</a:t>
          </a:r>
          <a:r>
            <a:rPr lang="es-PE" sz="1600" b="1" baseline="0">
              <a:solidFill>
                <a:srgbClr val="305496"/>
              </a:solidFill>
            </a:rPr>
            <a:t> </a:t>
          </a:r>
          <a:r>
            <a:rPr lang="es-PE" sz="1600" b="1">
              <a:solidFill>
                <a:srgbClr val="305496"/>
              </a:solidFill>
            </a:rPr>
            <a:t>%</a:t>
          </a:r>
        </a:p>
      </xdr:txBody>
    </xdr:sp>
    <xdr:clientData/>
  </xdr:twoCellAnchor>
  <xdr:twoCellAnchor>
    <xdr:from>
      <xdr:col>15</xdr:col>
      <xdr:colOff>587374</xdr:colOff>
      <xdr:row>57</xdr:row>
      <xdr:rowOff>236873</xdr:rowOff>
    </xdr:from>
    <xdr:to>
      <xdr:col>16</xdr:col>
      <xdr:colOff>619124</xdr:colOff>
      <xdr:row>57</xdr:row>
      <xdr:rowOff>572373</xdr:rowOff>
    </xdr:to>
    <xdr:sp macro="" textlink="">
      <xdr:nvSpPr>
        <xdr:cNvPr id="12" name="1 CuadroTexto">
          <a:extLst>
            <a:ext uri="{FF2B5EF4-FFF2-40B4-BE49-F238E27FC236}">
              <a16:creationId xmlns:a16="http://schemas.microsoft.com/office/drawing/2014/main" id="{00000000-0008-0000-0000-00000C000000}"/>
            </a:ext>
          </a:extLst>
        </xdr:cNvPr>
        <xdr:cNvSpPr txBox="1"/>
      </xdr:nvSpPr>
      <xdr:spPr>
        <a:xfrm>
          <a:off x="13692187" y="7364748"/>
          <a:ext cx="746125" cy="335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69,8 %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0.31916</cdr:x>
      <cdr:y>0.07769</cdr:y>
    </cdr:from>
    <cdr:to>
      <cdr:x>0.43658</cdr:x>
      <cdr:y>0.1619</cdr:y>
    </cdr:to>
    <cdr:sp macro="" textlink="">
      <cdr:nvSpPr>
        <cdr:cNvPr id="2" name="1 CuadroTexto"/>
        <cdr:cNvSpPr txBox="1"/>
      </cdr:nvSpPr>
      <cdr:spPr>
        <a:xfrm xmlns:a="http://schemas.openxmlformats.org/drawingml/2006/main">
          <a:off x="1813493" y="252664"/>
          <a:ext cx="667180" cy="27387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600" b="1">
              <a:solidFill>
                <a:srgbClr val="305496"/>
              </a:solidFill>
            </a:rPr>
            <a:t>6,0 %</a:t>
          </a:r>
        </a:p>
      </cdr:txBody>
    </cdr:sp>
  </cdr:relSizeAnchor>
  <cdr:relSizeAnchor xmlns:cdr="http://schemas.openxmlformats.org/drawingml/2006/chartDrawing">
    <cdr:from>
      <cdr:x>0.86589</cdr:x>
      <cdr:y>0.32468</cdr:y>
    </cdr:from>
    <cdr:to>
      <cdr:x>1</cdr:x>
      <cdr:y>0.44805</cdr:y>
    </cdr:to>
    <cdr:sp macro="" textlink="">
      <cdr:nvSpPr>
        <cdr:cNvPr id="3" name="1 CuadroTexto"/>
        <cdr:cNvSpPr txBox="1"/>
      </cdr:nvSpPr>
      <cdr:spPr>
        <a:xfrm xmlns:a="http://schemas.openxmlformats.org/drawingml/2006/main">
          <a:off x="4919997" y="1055943"/>
          <a:ext cx="762000" cy="401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66,4 %</a:t>
          </a:r>
        </a:p>
      </cdr:txBody>
    </cdr:sp>
  </cdr:relSizeAnchor>
  <cdr:relSizeAnchor xmlns:cdr="http://schemas.openxmlformats.org/drawingml/2006/chartDrawing">
    <cdr:from>
      <cdr:x>0.37503</cdr:x>
      <cdr:y>0.57372</cdr:y>
    </cdr:from>
    <cdr:to>
      <cdr:x>0.51723</cdr:x>
      <cdr:y>0.66214</cdr:y>
    </cdr:to>
    <cdr:sp macro="" textlink="">
      <cdr:nvSpPr>
        <cdr:cNvPr id="7" name="1 CuadroTexto"/>
        <cdr:cNvSpPr txBox="1"/>
      </cdr:nvSpPr>
      <cdr:spPr>
        <a:xfrm xmlns:a="http://schemas.openxmlformats.org/drawingml/2006/main">
          <a:off x="2130942" y="1865892"/>
          <a:ext cx="807980" cy="28756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11,6</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0.41255</cdr:x>
      <cdr:y>0.81918</cdr:y>
    </cdr:from>
    <cdr:to>
      <cdr:x>0.53408</cdr:x>
      <cdr:y>0.92762</cdr:y>
    </cdr:to>
    <cdr:sp macro="" textlink="">
      <cdr:nvSpPr>
        <cdr:cNvPr id="8" name="1 CuadroTexto"/>
        <cdr:cNvSpPr txBox="1"/>
      </cdr:nvSpPr>
      <cdr:spPr>
        <a:xfrm xmlns:a="http://schemas.openxmlformats.org/drawingml/2006/main">
          <a:off x="2344083" y="2664196"/>
          <a:ext cx="690533" cy="3526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15,9</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302"/>
  <sheetViews>
    <sheetView tabSelected="1" view="pageBreakPreview" zoomScale="95" zoomScaleNormal="95" zoomScaleSheetLayoutView="95" workbookViewId="0">
      <selection activeCell="M2" sqref="M2"/>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4.570312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4" width="13.140625" style="1" customWidth="1"/>
    <col min="15" max="17" width="10.710937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5" customFormat="1" ht="17.25" customHeight="1" x14ac:dyDescent="0.25">
      <c r="A8" s="2" t="s">
        <v>26</v>
      </c>
      <c r="B8" s="3"/>
      <c r="C8" s="3"/>
      <c r="D8" s="3"/>
      <c r="E8" s="3"/>
      <c r="F8" s="3"/>
      <c r="G8" s="3"/>
      <c r="H8" s="3"/>
      <c r="I8" s="3"/>
      <c r="J8" s="3"/>
      <c r="K8" s="3"/>
      <c r="L8" s="3"/>
      <c r="M8" s="3"/>
      <c r="N8" s="3"/>
      <c r="O8" s="3"/>
      <c r="P8" s="3"/>
      <c r="Q8" s="4"/>
    </row>
    <row r="9" spans="1:17" ht="3" customHeight="1" x14ac:dyDescent="0.2">
      <c r="A9" s="6"/>
      <c r="B9" s="7"/>
      <c r="C9" s="7"/>
      <c r="D9" s="7"/>
      <c r="E9" s="7"/>
      <c r="F9" s="7"/>
      <c r="G9" s="7"/>
      <c r="H9" s="7"/>
      <c r="I9" s="7"/>
      <c r="J9" s="7"/>
      <c r="K9" s="7"/>
      <c r="L9" s="7"/>
      <c r="M9" s="7"/>
      <c r="N9" s="7"/>
      <c r="O9" s="7"/>
      <c r="P9" s="7"/>
    </row>
    <row r="10" spans="1:17" ht="3.75" customHeight="1" x14ac:dyDescent="0.2">
      <c r="A10" s="8"/>
      <c r="B10" s="8"/>
      <c r="C10" s="8"/>
      <c r="D10" s="8"/>
      <c r="E10" s="8"/>
      <c r="F10" s="8"/>
      <c r="G10" s="8"/>
      <c r="H10" s="8"/>
      <c r="I10" s="8"/>
      <c r="J10" s="8"/>
      <c r="K10" s="8"/>
      <c r="L10" s="8"/>
      <c r="M10" s="8"/>
      <c r="N10" s="8"/>
      <c r="O10" s="8"/>
      <c r="P10" s="8"/>
      <c r="Q10" s="9"/>
    </row>
    <row r="11" spans="1:17" ht="24.95" customHeight="1" x14ac:dyDescent="0.2">
      <c r="A11" s="193" t="s">
        <v>81</v>
      </c>
      <c r="B11" s="193"/>
      <c r="C11" s="193"/>
      <c r="D11" s="193"/>
      <c r="E11" s="193"/>
      <c r="F11" s="193"/>
      <c r="G11" s="193"/>
      <c r="H11" s="193"/>
      <c r="I11" s="193"/>
      <c r="J11" s="193"/>
      <c r="K11" s="193"/>
      <c r="L11" s="193"/>
      <c r="M11" s="193"/>
      <c r="N11" s="193"/>
      <c r="O11" s="193"/>
      <c r="P11" s="193"/>
      <c r="Q11" s="193"/>
    </row>
    <row r="12" spans="1:17" ht="24.95" customHeight="1" x14ac:dyDescent="0.2">
      <c r="A12" s="193" t="s">
        <v>82</v>
      </c>
      <c r="B12" s="193"/>
      <c r="C12" s="193"/>
      <c r="D12" s="193"/>
      <c r="E12" s="193"/>
      <c r="F12" s="193"/>
      <c r="G12" s="193"/>
      <c r="H12" s="193"/>
      <c r="I12" s="193"/>
      <c r="J12" s="193"/>
      <c r="K12" s="193"/>
      <c r="L12" s="193"/>
      <c r="M12" s="193"/>
      <c r="N12" s="193"/>
      <c r="O12" s="193"/>
      <c r="P12" s="193"/>
      <c r="Q12" s="193"/>
    </row>
    <row r="13" spans="1:17" ht="24.95" customHeight="1" x14ac:dyDescent="0.2">
      <c r="A13" s="194" t="s">
        <v>83</v>
      </c>
      <c r="B13" s="194"/>
      <c r="C13" s="194"/>
      <c r="D13" s="194"/>
      <c r="E13" s="194"/>
      <c r="F13" s="194"/>
      <c r="G13" s="194"/>
      <c r="H13" s="194"/>
      <c r="I13" s="194"/>
      <c r="J13" s="194"/>
      <c r="K13" s="194"/>
      <c r="L13" s="194"/>
      <c r="M13" s="194"/>
      <c r="N13" s="194"/>
      <c r="O13" s="194"/>
      <c r="P13" s="194"/>
      <c r="Q13" s="194"/>
    </row>
    <row r="14" spans="1:17" ht="18.75" x14ac:dyDescent="0.2">
      <c r="A14" s="195" t="s">
        <v>246</v>
      </c>
      <c r="B14" s="195"/>
      <c r="C14" s="195"/>
      <c r="D14" s="195"/>
      <c r="E14" s="195"/>
      <c r="F14" s="195"/>
      <c r="G14" s="195"/>
      <c r="H14" s="195"/>
      <c r="I14" s="195"/>
      <c r="J14" s="195"/>
      <c r="K14" s="195"/>
      <c r="L14" s="195"/>
      <c r="M14" s="195"/>
      <c r="N14" s="195"/>
      <c r="O14" s="195"/>
      <c r="P14" s="195"/>
      <c r="Q14" s="195"/>
    </row>
    <row r="15" spans="1:17" ht="3.75" customHeight="1" x14ac:dyDescent="0.2">
      <c r="A15" s="10"/>
      <c r="B15" s="11"/>
      <c r="C15" s="11"/>
      <c r="D15" s="11"/>
      <c r="E15" s="11"/>
      <c r="F15" s="11"/>
      <c r="G15" s="11"/>
      <c r="H15" s="11"/>
      <c r="I15" s="8"/>
      <c r="J15" s="8"/>
      <c r="K15" s="11"/>
      <c r="L15" s="11"/>
      <c r="M15" s="11"/>
      <c r="N15" s="11"/>
      <c r="O15" s="11"/>
      <c r="P15" s="11"/>
      <c r="Q15" s="9"/>
    </row>
    <row r="16" spans="1:17" ht="4.9000000000000004" customHeight="1" x14ac:dyDescent="0.2"/>
    <row r="17" spans="1:17" ht="22.15" customHeight="1" thickBot="1" x14ac:dyDescent="0.25">
      <c r="A17" s="12" t="s">
        <v>84</v>
      </c>
      <c r="B17" s="12"/>
      <c r="C17" s="12"/>
      <c r="D17" s="12"/>
      <c r="E17" s="12"/>
      <c r="F17" s="12"/>
      <c r="G17" s="12"/>
      <c r="H17" s="12"/>
      <c r="I17" s="12"/>
      <c r="J17" s="12"/>
      <c r="K17" s="12"/>
      <c r="L17" s="12"/>
      <c r="M17" s="12"/>
      <c r="N17" s="12"/>
      <c r="O17" s="12"/>
      <c r="P17" s="12"/>
      <c r="Q17" s="12"/>
    </row>
    <row r="18" spans="1:17" ht="6.6" customHeight="1" x14ac:dyDescent="0.2"/>
    <row r="19" spans="1:17" ht="17.25" customHeight="1" thickBot="1" x14ac:dyDescent="0.3">
      <c r="A19" s="13" t="s">
        <v>85</v>
      </c>
      <c r="B19" s="13"/>
      <c r="C19" s="13"/>
      <c r="D19" s="13"/>
      <c r="E19" s="13"/>
      <c r="F19" s="13"/>
      <c r="G19" s="13"/>
      <c r="H19" s="13"/>
      <c r="I19" s="13"/>
      <c r="J19" s="13"/>
      <c r="K19" s="13"/>
      <c r="L19" s="13"/>
      <c r="M19" s="13"/>
      <c r="N19" s="13"/>
      <c r="O19" s="13"/>
      <c r="P19" s="13"/>
      <c r="Q19" s="14"/>
    </row>
    <row r="20" spans="1:17" ht="2.25" customHeight="1" x14ac:dyDescent="0.2">
      <c r="A20" s="15"/>
    </row>
    <row r="21" spans="1:17" ht="4.9000000000000004" customHeight="1" x14ac:dyDescent="0.2"/>
    <row r="22" spans="1:17" ht="27" customHeight="1" x14ac:dyDescent="0.2">
      <c r="A22" s="16" t="s">
        <v>1</v>
      </c>
      <c r="B22" s="17" t="s">
        <v>2</v>
      </c>
      <c r="C22" s="17" t="s">
        <v>23</v>
      </c>
      <c r="D22" s="17" t="s">
        <v>24</v>
      </c>
      <c r="F22" s="18" t="s">
        <v>86</v>
      </c>
      <c r="G22" s="19" t="s">
        <v>87</v>
      </c>
      <c r="H22" s="17" t="s">
        <v>23</v>
      </c>
      <c r="I22" s="17" t="s">
        <v>24</v>
      </c>
      <c r="J22" s="17" t="s">
        <v>2</v>
      </c>
    </row>
    <row r="23" spans="1:17" s="23" customFormat="1" ht="15" customHeight="1" x14ac:dyDescent="0.25">
      <c r="A23" s="20" t="s">
        <v>5</v>
      </c>
      <c r="B23" s="21">
        <f>C23+D23</f>
        <v>14491</v>
      </c>
      <c r="C23" s="22">
        <v>12575</v>
      </c>
      <c r="D23" s="22">
        <v>1916</v>
      </c>
      <c r="F23" s="24" t="s">
        <v>88</v>
      </c>
      <c r="G23" s="22">
        <v>240</v>
      </c>
      <c r="H23" s="22">
        <v>10629</v>
      </c>
      <c r="I23" s="22">
        <v>1740</v>
      </c>
      <c r="J23" s="21">
        <f>I23+H23</f>
        <v>12369</v>
      </c>
    </row>
    <row r="24" spans="1:17" s="23" customFormat="1" ht="15" customHeight="1" x14ac:dyDescent="0.25">
      <c r="A24" s="25" t="s">
        <v>6</v>
      </c>
      <c r="B24" s="26">
        <f t="shared" ref="B24:B34" si="0">+C24+D24</f>
        <v>12941</v>
      </c>
      <c r="C24" s="22">
        <v>11133</v>
      </c>
      <c r="D24" s="22">
        <v>1808</v>
      </c>
      <c r="F24" s="31" t="s">
        <v>89</v>
      </c>
      <c r="G24" s="22">
        <v>5</v>
      </c>
      <c r="H24" s="22">
        <v>1166</v>
      </c>
      <c r="I24" s="22">
        <v>231</v>
      </c>
      <c r="J24" s="21">
        <f>I24+H24</f>
        <v>1397</v>
      </c>
    </row>
    <row r="25" spans="1:17" s="23" customFormat="1" ht="15" hidden="1" customHeight="1" x14ac:dyDescent="0.25">
      <c r="A25" s="25" t="s">
        <v>7</v>
      </c>
      <c r="B25" s="26">
        <f t="shared" si="0"/>
        <v>0</v>
      </c>
      <c r="C25" s="22"/>
      <c r="D25" s="22"/>
    </row>
    <row r="26" spans="1:17" s="23" customFormat="1" ht="15" hidden="1" customHeight="1" x14ac:dyDescent="0.25">
      <c r="A26" s="25" t="s">
        <v>8</v>
      </c>
      <c r="B26" s="26">
        <f t="shared" si="0"/>
        <v>0</v>
      </c>
      <c r="C26" s="22"/>
      <c r="D26" s="22"/>
    </row>
    <row r="27" spans="1:17" s="23" customFormat="1" ht="15" hidden="1" customHeight="1" x14ac:dyDescent="0.25">
      <c r="A27" s="25" t="s">
        <v>9</v>
      </c>
      <c r="B27" s="26">
        <f t="shared" si="0"/>
        <v>0</v>
      </c>
      <c r="C27" s="22"/>
      <c r="D27" s="22"/>
    </row>
    <row r="28" spans="1:17" s="23" customFormat="1" ht="15" hidden="1" customHeight="1" x14ac:dyDescent="0.25">
      <c r="A28" s="25" t="s">
        <v>10</v>
      </c>
      <c r="B28" s="26">
        <f t="shared" si="0"/>
        <v>0</v>
      </c>
      <c r="C28" s="22"/>
      <c r="D28" s="22"/>
    </row>
    <row r="29" spans="1:17" s="23" customFormat="1" ht="15" hidden="1" customHeight="1" x14ac:dyDescent="0.25">
      <c r="A29" s="25" t="s">
        <v>11</v>
      </c>
      <c r="B29" s="26">
        <f t="shared" si="0"/>
        <v>0</v>
      </c>
      <c r="C29" s="22"/>
      <c r="D29" s="22"/>
    </row>
    <row r="30" spans="1:17" s="23" customFormat="1" ht="15" hidden="1" customHeight="1" x14ac:dyDescent="0.25">
      <c r="A30" s="25" t="s">
        <v>12</v>
      </c>
      <c r="B30" s="26">
        <f t="shared" si="0"/>
        <v>0</v>
      </c>
      <c r="C30" s="22"/>
      <c r="D30" s="22"/>
    </row>
    <row r="31" spans="1:17" s="23" customFormat="1" ht="15" hidden="1" customHeight="1" x14ac:dyDescent="0.25">
      <c r="A31" s="25" t="s">
        <v>13</v>
      </c>
      <c r="B31" s="26">
        <f t="shared" si="0"/>
        <v>0</v>
      </c>
      <c r="C31" s="22"/>
      <c r="D31" s="22"/>
    </row>
    <row r="32" spans="1:17" s="23" customFormat="1" ht="15" hidden="1" customHeight="1" x14ac:dyDescent="0.25">
      <c r="A32" s="25" t="s">
        <v>14</v>
      </c>
      <c r="B32" s="26">
        <f t="shared" si="0"/>
        <v>0</v>
      </c>
      <c r="C32" s="22"/>
      <c r="D32" s="22"/>
    </row>
    <row r="33" spans="1:17" s="23" customFormat="1" ht="15" hidden="1" customHeight="1" x14ac:dyDescent="0.25">
      <c r="A33" s="25" t="s">
        <v>15</v>
      </c>
      <c r="B33" s="26">
        <f t="shared" si="0"/>
        <v>0</v>
      </c>
      <c r="C33" s="22"/>
      <c r="D33" s="22"/>
    </row>
    <row r="34" spans="1:17" s="23" customFormat="1" ht="15" hidden="1" customHeight="1" x14ac:dyDescent="0.25">
      <c r="A34" s="27" t="s">
        <v>16</v>
      </c>
      <c r="B34" s="28">
        <f t="shared" si="0"/>
        <v>0</v>
      </c>
      <c r="C34" s="29"/>
      <c r="D34" s="29"/>
    </row>
    <row r="35" spans="1:17" s="23" customFormat="1" ht="15" customHeight="1" x14ac:dyDescent="0.25">
      <c r="A35" s="16" t="s">
        <v>2</v>
      </c>
      <c r="B35" s="30">
        <f>SUM(B23:B34)</f>
        <v>27432</v>
      </c>
      <c r="C35" s="30">
        <f>SUM(C23:C34)</f>
        <v>23708</v>
      </c>
      <c r="D35" s="30">
        <f>SUM(D23:D34)</f>
        <v>3724</v>
      </c>
      <c r="F35" s="31" t="s">
        <v>79</v>
      </c>
      <c r="G35" s="22">
        <v>100</v>
      </c>
      <c r="H35" s="22">
        <v>11837</v>
      </c>
      <c r="I35" s="22">
        <v>1738</v>
      </c>
      <c r="J35" s="21">
        <f>I35+H35</f>
        <v>13575</v>
      </c>
    </row>
    <row r="36" spans="1:17" ht="15" customHeight="1" thickBot="1" x14ac:dyDescent="0.25">
      <c r="A36" s="32" t="s">
        <v>17</v>
      </c>
      <c r="B36" s="33">
        <f>B35/$B35</f>
        <v>1</v>
      </c>
      <c r="C36" s="33">
        <f>C35/$B35</f>
        <v>0.86424613589967925</v>
      </c>
      <c r="D36" s="33">
        <f>D35/$B35</f>
        <v>0.13575386410032078</v>
      </c>
      <c r="F36" s="37" t="s">
        <v>90</v>
      </c>
      <c r="G36" s="29">
        <v>1</v>
      </c>
      <c r="H36" s="29">
        <v>76</v>
      </c>
      <c r="I36" s="29">
        <v>15</v>
      </c>
      <c r="J36" s="28">
        <f>I36+H36</f>
        <v>91</v>
      </c>
    </row>
    <row r="37" spans="1:17" ht="15" customHeight="1" x14ac:dyDescent="0.2">
      <c r="A37" s="34"/>
      <c r="B37" s="35"/>
      <c r="C37" s="35"/>
      <c r="D37" s="35"/>
      <c r="E37" s="36"/>
      <c r="F37" s="16" t="s">
        <v>2</v>
      </c>
      <c r="G37" s="30">
        <f>SUM(G23:G36)</f>
        <v>346</v>
      </c>
      <c r="H37" s="30">
        <f>SUM(H23:H36)</f>
        <v>23708</v>
      </c>
      <c r="I37" s="30">
        <f>SUM(I23:I36)</f>
        <v>3724</v>
      </c>
      <c r="J37" s="30">
        <f>SUM(J23:J36)</f>
        <v>27432</v>
      </c>
      <c r="K37" s="36"/>
    </row>
    <row r="38" spans="1:17" ht="15" customHeight="1" x14ac:dyDescent="0.2">
      <c r="A38" s="34"/>
      <c r="B38" s="35"/>
      <c r="C38" s="35"/>
      <c r="D38" s="35"/>
      <c r="E38" s="36"/>
      <c r="K38" s="36"/>
    </row>
    <row r="39" spans="1:17" ht="94.5" customHeight="1" x14ac:dyDescent="0.2">
      <c r="A39" s="34"/>
      <c r="B39" s="35"/>
      <c r="C39" s="35"/>
      <c r="D39" s="35"/>
      <c r="E39" s="36"/>
      <c r="K39" s="36"/>
    </row>
    <row r="40" spans="1:17" s="36" customFormat="1" x14ac:dyDescent="0.2"/>
    <row r="41" spans="1:17" s="38" customFormat="1" ht="17.25" customHeight="1" thickBot="1" x14ac:dyDescent="0.3">
      <c r="A41" s="13" t="s">
        <v>91</v>
      </c>
      <c r="B41" s="14"/>
      <c r="C41" s="14"/>
      <c r="D41" s="14"/>
      <c r="E41" s="14"/>
      <c r="F41" s="14"/>
      <c r="G41" s="13"/>
      <c r="H41" s="14"/>
      <c r="I41" s="13" t="s">
        <v>245</v>
      </c>
      <c r="J41" s="14"/>
      <c r="K41" s="14"/>
      <c r="L41" s="14"/>
      <c r="M41" s="14"/>
      <c r="N41" s="14"/>
      <c r="O41" s="14"/>
      <c r="P41" s="14"/>
      <c r="Q41" s="14"/>
    </row>
    <row r="42" spans="1:17" ht="6.75" customHeight="1" x14ac:dyDescent="0.25">
      <c r="A42" s="39"/>
      <c r="B42" s="39"/>
      <c r="C42" s="39"/>
      <c r="D42" s="39"/>
      <c r="E42" s="39"/>
      <c r="F42" s="39"/>
      <c r="G42" s="39"/>
      <c r="H42" s="39"/>
      <c r="I42" s="39"/>
      <c r="J42" s="39"/>
      <c r="K42" s="39"/>
      <c r="L42" s="39"/>
      <c r="M42" s="39"/>
      <c r="N42" s="39"/>
      <c r="O42" s="39"/>
      <c r="P42" s="39"/>
    </row>
    <row r="43" spans="1:17" ht="30" customHeight="1" x14ac:dyDescent="0.2">
      <c r="A43" s="16" t="s">
        <v>1</v>
      </c>
      <c r="B43" s="17" t="s">
        <v>2</v>
      </c>
      <c r="C43" s="40" t="s">
        <v>92</v>
      </c>
      <c r="D43" s="40" t="s">
        <v>93</v>
      </c>
      <c r="E43" s="40" t="s">
        <v>94</v>
      </c>
      <c r="F43" s="40" t="s">
        <v>95</v>
      </c>
      <c r="G43" s="40" t="s">
        <v>96</v>
      </c>
      <c r="H43" s="41"/>
      <c r="I43" s="196" t="s">
        <v>97</v>
      </c>
      <c r="J43" s="196"/>
      <c r="K43" s="17" t="s">
        <v>98</v>
      </c>
      <c r="L43" s="17" t="s">
        <v>17</v>
      </c>
      <c r="M43" s="42"/>
    </row>
    <row r="44" spans="1:17" s="23" customFormat="1" ht="15" customHeight="1" x14ac:dyDescent="0.25">
      <c r="A44" s="20" t="s">
        <v>5</v>
      </c>
      <c r="B44" s="21">
        <f t="shared" ref="B44:B55" si="1">C44+D44+E44+F44+G44</f>
        <v>14491</v>
      </c>
      <c r="C44" s="22">
        <v>11563</v>
      </c>
      <c r="D44" s="22">
        <v>1097</v>
      </c>
      <c r="E44" s="22">
        <v>1359</v>
      </c>
      <c r="F44" s="22">
        <v>440</v>
      </c>
      <c r="G44" s="22">
        <v>32</v>
      </c>
      <c r="H44" s="43"/>
      <c r="I44" s="20" t="s">
        <v>51</v>
      </c>
      <c r="J44" s="20"/>
      <c r="K44" s="21">
        <v>19143</v>
      </c>
      <c r="L44" s="44">
        <f>K44/K56</f>
        <v>0.69783464566929132</v>
      </c>
      <c r="M44" s="42"/>
    </row>
    <row r="45" spans="1:17" s="23" customFormat="1" ht="15" customHeight="1" x14ac:dyDescent="0.25">
      <c r="A45" s="25" t="s">
        <v>6</v>
      </c>
      <c r="B45" s="21">
        <f t="shared" si="1"/>
        <v>12941</v>
      </c>
      <c r="C45" s="22">
        <v>10214</v>
      </c>
      <c r="D45" s="22">
        <v>1104</v>
      </c>
      <c r="E45" s="22">
        <v>1212</v>
      </c>
      <c r="F45" s="22">
        <v>381</v>
      </c>
      <c r="G45" s="22">
        <v>30</v>
      </c>
      <c r="H45" s="45"/>
      <c r="I45" s="27" t="s">
        <v>52</v>
      </c>
      <c r="J45" s="27"/>
      <c r="K45" s="28">
        <v>8289</v>
      </c>
      <c r="L45" s="48">
        <f>K45/K56</f>
        <v>0.30216535433070868</v>
      </c>
      <c r="M45" s="42"/>
    </row>
    <row r="46" spans="1:17" s="23" customFormat="1" ht="15" hidden="1" customHeight="1" x14ac:dyDescent="0.25">
      <c r="A46" s="25" t="s">
        <v>7</v>
      </c>
      <c r="B46" s="21">
        <f t="shared" si="1"/>
        <v>0</v>
      </c>
      <c r="C46" s="22"/>
      <c r="D46" s="22"/>
      <c r="E46" s="22"/>
      <c r="F46" s="22"/>
      <c r="G46" s="22"/>
      <c r="H46" s="45"/>
      <c r="M46" s="42"/>
    </row>
    <row r="47" spans="1:17" s="23" customFormat="1" ht="15" hidden="1" customHeight="1" x14ac:dyDescent="0.25">
      <c r="A47" s="25" t="s">
        <v>8</v>
      </c>
      <c r="B47" s="21">
        <f t="shared" si="1"/>
        <v>0</v>
      </c>
      <c r="C47" s="22"/>
      <c r="D47" s="22"/>
      <c r="E47" s="22"/>
      <c r="F47" s="22"/>
      <c r="G47" s="22"/>
      <c r="H47" s="45"/>
      <c r="M47" s="42"/>
    </row>
    <row r="48" spans="1:17" s="23" customFormat="1" ht="15" hidden="1" customHeight="1" x14ac:dyDescent="0.25">
      <c r="A48" s="25" t="s">
        <v>9</v>
      </c>
      <c r="B48" s="21">
        <f t="shared" si="1"/>
        <v>0</v>
      </c>
      <c r="C48" s="22"/>
      <c r="D48" s="22"/>
      <c r="E48" s="22"/>
      <c r="F48" s="22"/>
      <c r="G48" s="22"/>
      <c r="H48" s="45"/>
      <c r="M48" s="42"/>
      <c r="N48" s="46"/>
      <c r="O48" s="47"/>
    </row>
    <row r="49" spans="1:17" s="23" customFormat="1" ht="15" hidden="1" customHeight="1" x14ac:dyDescent="0.25">
      <c r="A49" s="25" t="s">
        <v>10</v>
      </c>
      <c r="B49" s="21">
        <f t="shared" si="1"/>
        <v>0</v>
      </c>
      <c r="C49" s="22"/>
      <c r="D49" s="22"/>
      <c r="E49" s="22"/>
      <c r="F49" s="22"/>
      <c r="G49" s="22"/>
      <c r="H49" s="45"/>
      <c r="M49" s="42"/>
      <c r="N49" s="46"/>
      <c r="O49" s="47"/>
    </row>
    <row r="50" spans="1:17" s="23" customFormat="1" ht="15" hidden="1" customHeight="1" x14ac:dyDescent="0.25">
      <c r="A50" s="25" t="s">
        <v>11</v>
      </c>
      <c r="B50" s="21">
        <f t="shared" si="1"/>
        <v>0</v>
      </c>
      <c r="C50" s="22"/>
      <c r="D50" s="22"/>
      <c r="E50" s="22"/>
      <c r="F50" s="22"/>
      <c r="G50" s="22"/>
      <c r="H50" s="45"/>
      <c r="M50" s="42"/>
      <c r="N50" s="46"/>
      <c r="O50" s="47"/>
    </row>
    <row r="51" spans="1:17" s="23" customFormat="1" ht="15" hidden="1" customHeight="1" x14ac:dyDescent="0.25">
      <c r="A51" s="25" t="s">
        <v>12</v>
      </c>
      <c r="B51" s="21">
        <f t="shared" si="1"/>
        <v>0</v>
      </c>
      <c r="C51" s="22"/>
      <c r="D51" s="22"/>
      <c r="E51" s="22"/>
      <c r="F51" s="22"/>
      <c r="G51" s="22"/>
      <c r="H51" s="45"/>
      <c r="M51" s="42"/>
      <c r="N51" s="46"/>
      <c r="O51" s="47"/>
    </row>
    <row r="52" spans="1:17" s="23" customFormat="1" ht="15" hidden="1" customHeight="1" x14ac:dyDescent="0.25">
      <c r="A52" s="25" t="s">
        <v>13</v>
      </c>
      <c r="B52" s="21">
        <f t="shared" si="1"/>
        <v>0</v>
      </c>
      <c r="C52" s="22"/>
      <c r="D52" s="22"/>
      <c r="E52" s="22"/>
      <c r="F52" s="22"/>
      <c r="G52" s="22"/>
      <c r="H52" s="45"/>
      <c r="M52" s="42"/>
      <c r="N52" s="46"/>
      <c r="O52" s="47"/>
    </row>
    <row r="53" spans="1:17" s="23" customFormat="1" ht="15" hidden="1" customHeight="1" x14ac:dyDescent="0.25">
      <c r="A53" s="25" t="s">
        <v>14</v>
      </c>
      <c r="B53" s="21">
        <f t="shared" si="1"/>
        <v>0</v>
      </c>
      <c r="C53" s="22"/>
      <c r="D53" s="22"/>
      <c r="E53" s="22"/>
      <c r="F53" s="22"/>
      <c r="G53" s="22"/>
      <c r="H53" s="45"/>
      <c r="M53" s="42"/>
      <c r="N53" s="46"/>
      <c r="O53" s="47"/>
    </row>
    <row r="54" spans="1:17" s="23" customFormat="1" ht="15" hidden="1" customHeight="1" x14ac:dyDescent="0.25">
      <c r="A54" s="25" t="s">
        <v>15</v>
      </c>
      <c r="B54" s="21">
        <f t="shared" si="1"/>
        <v>0</v>
      </c>
      <c r="C54" s="22"/>
      <c r="D54" s="22"/>
      <c r="E54" s="22"/>
      <c r="F54" s="22"/>
      <c r="G54" s="22"/>
      <c r="H54" s="45"/>
      <c r="M54" s="42"/>
      <c r="N54" s="46"/>
      <c r="O54" s="47"/>
    </row>
    <row r="55" spans="1:17" s="23" customFormat="1" ht="15" hidden="1" customHeight="1" x14ac:dyDescent="0.25">
      <c r="A55" s="27" t="s">
        <v>16</v>
      </c>
      <c r="B55" s="28">
        <f t="shared" si="1"/>
        <v>0</v>
      </c>
      <c r="C55" s="29"/>
      <c r="D55" s="29"/>
      <c r="E55" s="29"/>
      <c r="F55" s="29"/>
      <c r="G55" s="29"/>
      <c r="H55" s="45"/>
      <c r="M55" s="42"/>
      <c r="N55" s="46"/>
      <c r="O55" s="47"/>
    </row>
    <row r="56" spans="1:17" s="23" customFormat="1" ht="15" customHeight="1" x14ac:dyDescent="0.25">
      <c r="A56" s="16" t="s">
        <v>2</v>
      </c>
      <c r="B56" s="30">
        <f t="shared" ref="B56:G56" si="2">SUM(B44:B55)</f>
        <v>27432</v>
      </c>
      <c r="C56" s="30">
        <f t="shared" si="2"/>
        <v>21777</v>
      </c>
      <c r="D56" s="30">
        <f t="shared" si="2"/>
        <v>2201</v>
      </c>
      <c r="E56" s="30">
        <f t="shared" si="2"/>
        <v>2571</v>
      </c>
      <c r="F56" s="30">
        <f t="shared" si="2"/>
        <v>821</v>
      </c>
      <c r="G56" s="30">
        <f t="shared" si="2"/>
        <v>62</v>
      </c>
      <c r="H56" s="43"/>
      <c r="I56" s="16" t="s">
        <v>2</v>
      </c>
      <c r="J56" s="16"/>
      <c r="K56" s="30">
        <f>K44+K45</f>
        <v>27432</v>
      </c>
      <c r="L56" s="53">
        <f>L44+L45</f>
        <v>1</v>
      </c>
      <c r="M56" s="49"/>
      <c r="N56" s="50"/>
      <c r="O56" s="50"/>
    </row>
    <row r="57" spans="1:17" ht="15" customHeight="1" thickBot="1" x14ac:dyDescent="0.25">
      <c r="A57" s="51" t="s">
        <v>17</v>
      </c>
      <c r="B57" s="52">
        <f t="shared" ref="B57:G57" si="3">B56/$B56</f>
        <v>1</v>
      </c>
      <c r="C57" s="52">
        <f t="shared" si="3"/>
        <v>0.7938538932633421</v>
      </c>
      <c r="D57" s="52">
        <f t="shared" si="3"/>
        <v>8.0234762321376496E-2</v>
      </c>
      <c r="E57" s="52">
        <f t="shared" si="3"/>
        <v>9.3722659667541564E-2</v>
      </c>
      <c r="F57" s="52">
        <f t="shared" si="3"/>
        <v>2.9928550597841937E-2</v>
      </c>
      <c r="G57" s="52">
        <f t="shared" si="3"/>
        <v>2.2601341498979296E-3</v>
      </c>
      <c r="H57" s="43"/>
      <c r="P57" s="50"/>
    </row>
    <row r="58" spans="1:17" ht="123.75" customHeight="1" x14ac:dyDescent="0.2">
      <c r="A58" s="49"/>
      <c r="B58" s="54"/>
      <c r="C58" s="54"/>
      <c r="D58" s="54"/>
      <c r="E58" s="54"/>
      <c r="G58" s="55"/>
      <c r="H58" s="55"/>
      <c r="P58" s="50"/>
    </row>
    <row r="59" spans="1:17" ht="15" x14ac:dyDescent="0.2">
      <c r="A59" s="49"/>
      <c r="B59" s="54"/>
      <c r="C59" s="54"/>
      <c r="D59" s="54"/>
      <c r="E59" s="54"/>
      <c r="G59" s="55"/>
      <c r="H59" s="55"/>
      <c r="P59" s="50"/>
    </row>
    <row r="60" spans="1:17" ht="16.5" thickBot="1" x14ac:dyDescent="0.3">
      <c r="A60" s="188" t="s">
        <v>99</v>
      </c>
      <c r="B60" s="188"/>
      <c r="C60" s="188"/>
      <c r="D60" s="188"/>
      <c r="E60" s="188"/>
      <c r="F60" s="188"/>
      <c r="G60" s="188"/>
      <c r="H60" s="188"/>
      <c r="I60" s="188"/>
      <c r="J60" s="188"/>
      <c r="K60" s="188"/>
      <c r="L60" s="188"/>
      <c r="M60" s="188"/>
      <c r="N60" s="188"/>
      <c r="O60" s="188"/>
      <c r="P60" s="188"/>
      <c r="Q60" s="14"/>
    </row>
    <row r="61" spans="1:17" ht="4.5" customHeight="1" x14ac:dyDescent="0.2"/>
    <row r="62" spans="1:17" ht="3" customHeight="1" x14ac:dyDescent="0.2">
      <c r="L62" s="56"/>
    </row>
    <row r="63" spans="1:17" ht="31.5" customHeight="1" x14ac:dyDescent="0.2">
      <c r="A63" s="57" t="s">
        <v>0</v>
      </c>
      <c r="B63" s="17" t="s">
        <v>2</v>
      </c>
      <c r="C63" s="19" t="s">
        <v>100</v>
      </c>
      <c r="D63" s="19" t="s">
        <v>101</v>
      </c>
      <c r="E63" s="19" t="s">
        <v>102</v>
      </c>
      <c r="F63" s="19" t="s">
        <v>103</v>
      </c>
      <c r="G63" s="19" t="s">
        <v>104</v>
      </c>
      <c r="H63" s="19" t="s">
        <v>105</v>
      </c>
      <c r="I63" s="19" t="s">
        <v>106</v>
      </c>
      <c r="J63" s="19" t="s">
        <v>107</v>
      </c>
      <c r="M63" s="58" t="s">
        <v>28</v>
      </c>
      <c r="N63" s="59">
        <f>C76+D76</f>
        <v>4356</v>
      </c>
      <c r="O63" s="60">
        <f>N63/N$77</f>
        <v>0.15879265091863518</v>
      </c>
      <c r="P63" s="56"/>
    </row>
    <row r="64" spans="1:17" s="23" customFormat="1" ht="15" customHeight="1" x14ac:dyDescent="0.25">
      <c r="A64" s="20" t="s">
        <v>5</v>
      </c>
      <c r="B64" s="21">
        <f t="shared" ref="B64:B75" si="4">SUM(C64:J64)</f>
        <v>14491</v>
      </c>
      <c r="C64" s="22">
        <v>696</v>
      </c>
      <c r="D64" s="22">
        <v>1507</v>
      </c>
      <c r="E64" s="22">
        <v>1664</v>
      </c>
      <c r="F64" s="22">
        <v>2266</v>
      </c>
      <c r="G64" s="22">
        <v>3345</v>
      </c>
      <c r="H64" s="22">
        <v>2639</v>
      </c>
      <c r="I64" s="22">
        <v>1545</v>
      </c>
      <c r="J64" s="22">
        <v>829</v>
      </c>
      <c r="M64" s="58" t="s">
        <v>29</v>
      </c>
      <c r="N64" s="59">
        <f>E76</f>
        <v>3195</v>
      </c>
      <c r="O64" s="60">
        <f>N64/N$77</f>
        <v>0.11646981627296588</v>
      </c>
      <c r="P64" s="61"/>
    </row>
    <row r="65" spans="1:17" s="23" customFormat="1" ht="15" customHeight="1" x14ac:dyDescent="0.25">
      <c r="A65" s="25" t="s">
        <v>6</v>
      </c>
      <c r="B65" s="26">
        <f t="shared" si="4"/>
        <v>12941</v>
      </c>
      <c r="C65" s="22">
        <v>682</v>
      </c>
      <c r="D65" s="22">
        <v>1471</v>
      </c>
      <c r="E65" s="22">
        <v>1531</v>
      </c>
      <c r="F65" s="22">
        <v>2055</v>
      </c>
      <c r="G65" s="22">
        <v>2812</v>
      </c>
      <c r="H65" s="22">
        <v>2231</v>
      </c>
      <c r="I65" s="22">
        <v>1331</v>
      </c>
      <c r="J65" s="22">
        <v>828</v>
      </c>
      <c r="M65" s="58" t="s">
        <v>30</v>
      </c>
      <c r="N65" s="59">
        <f>F76+G76+H76+I76</f>
        <v>18224</v>
      </c>
      <c r="O65" s="60">
        <f>N65/N$77</f>
        <v>0.6643336249635462</v>
      </c>
      <c r="P65" s="61"/>
    </row>
    <row r="66" spans="1:17" s="23" customFormat="1" ht="15" hidden="1" customHeight="1" x14ac:dyDescent="0.25">
      <c r="A66" s="25" t="s">
        <v>7</v>
      </c>
      <c r="B66" s="26">
        <f t="shared" si="4"/>
        <v>0</v>
      </c>
      <c r="C66" s="22"/>
      <c r="D66" s="22"/>
      <c r="E66" s="22"/>
      <c r="F66" s="22"/>
      <c r="G66" s="22"/>
      <c r="H66" s="22"/>
      <c r="I66" s="22"/>
      <c r="J66" s="22"/>
      <c r="P66" s="61"/>
    </row>
    <row r="67" spans="1:17" s="23" customFormat="1" ht="15" hidden="1" customHeight="1" x14ac:dyDescent="0.25">
      <c r="A67" s="25" t="s">
        <v>8</v>
      </c>
      <c r="B67" s="26">
        <f t="shared" si="4"/>
        <v>0</v>
      </c>
      <c r="C67" s="22"/>
      <c r="D67" s="22"/>
      <c r="E67" s="22"/>
      <c r="F67" s="22"/>
      <c r="G67" s="22"/>
      <c r="H67" s="22"/>
      <c r="I67" s="22"/>
      <c r="J67" s="22"/>
      <c r="P67" s="61"/>
    </row>
    <row r="68" spans="1:17" s="23" customFormat="1" ht="15" hidden="1" customHeight="1" x14ac:dyDescent="0.25">
      <c r="A68" s="25" t="s">
        <v>9</v>
      </c>
      <c r="B68" s="26">
        <f t="shared" si="4"/>
        <v>0</v>
      </c>
      <c r="C68" s="22"/>
      <c r="D68" s="22"/>
      <c r="E68" s="22"/>
      <c r="F68" s="22"/>
      <c r="G68" s="22"/>
      <c r="H68" s="22"/>
      <c r="I68" s="22"/>
      <c r="J68" s="22"/>
      <c r="K68" s="63"/>
      <c r="L68" s="63"/>
      <c r="M68" s="62"/>
      <c r="N68" s="62"/>
      <c r="O68" s="62"/>
      <c r="P68" s="61"/>
    </row>
    <row r="69" spans="1:17" s="23" customFormat="1" ht="15" hidden="1" customHeight="1" x14ac:dyDescent="0.25">
      <c r="A69" s="25" t="s">
        <v>10</v>
      </c>
      <c r="B69" s="26">
        <f t="shared" si="4"/>
        <v>0</v>
      </c>
      <c r="C69" s="22"/>
      <c r="D69" s="22"/>
      <c r="E69" s="22"/>
      <c r="F69" s="22"/>
      <c r="G69" s="22"/>
      <c r="H69" s="22"/>
      <c r="I69" s="22"/>
      <c r="J69" s="22"/>
      <c r="K69" s="63"/>
      <c r="L69" s="63"/>
      <c r="M69" s="58"/>
      <c r="N69" s="62"/>
      <c r="O69" s="59"/>
      <c r="P69" s="64"/>
    </row>
    <row r="70" spans="1:17" s="23" customFormat="1" ht="15" hidden="1" customHeight="1" x14ac:dyDescent="0.25">
      <c r="A70" s="25" t="s">
        <v>11</v>
      </c>
      <c r="B70" s="26">
        <f t="shared" si="4"/>
        <v>0</v>
      </c>
      <c r="C70" s="22"/>
      <c r="D70" s="22"/>
      <c r="E70" s="22"/>
      <c r="F70" s="22"/>
      <c r="G70" s="22"/>
      <c r="H70" s="22"/>
      <c r="I70" s="22"/>
      <c r="J70" s="22"/>
      <c r="K70" s="63"/>
      <c r="L70" s="63"/>
      <c r="M70" s="58"/>
      <c r="N70" s="62"/>
      <c r="O70" s="59"/>
      <c r="P70" s="64"/>
    </row>
    <row r="71" spans="1:17" s="23" customFormat="1" ht="15" hidden="1" customHeight="1" x14ac:dyDescent="0.25">
      <c r="A71" s="25" t="s">
        <v>12</v>
      </c>
      <c r="B71" s="26">
        <f t="shared" si="4"/>
        <v>0</v>
      </c>
      <c r="C71" s="22"/>
      <c r="D71" s="22"/>
      <c r="E71" s="22"/>
      <c r="F71" s="22"/>
      <c r="G71" s="22"/>
      <c r="H71" s="22"/>
      <c r="I71" s="22"/>
      <c r="J71" s="22"/>
      <c r="K71" s="63"/>
      <c r="L71" s="63"/>
      <c r="M71" s="58"/>
      <c r="N71" s="62"/>
      <c r="O71" s="59"/>
      <c r="P71" s="64"/>
    </row>
    <row r="72" spans="1:17" s="23" customFormat="1" ht="15" hidden="1" customHeight="1" x14ac:dyDescent="0.25">
      <c r="A72" s="25" t="s">
        <v>13</v>
      </c>
      <c r="B72" s="26">
        <f t="shared" si="4"/>
        <v>0</v>
      </c>
      <c r="C72" s="22"/>
      <c r="D72" s="22"/>
      <c r="E72" s="22"/>
      <c r="F72" s="22"/>
      <c r="G72" s="22"/>
      <c r="H72" s="22"/>
      <c r="I72" s="22"/>
      <c r="J72" s="22"/>
      <c r="M72" s="58"/>
      <c r="N72" s="62"/>
      <c r="O72" s="59"/>
      <c r="P72" s="64"/>
    </row>
    <row r="73" spans="1:17" s="23" customFormat="1" ht="15" hidden="1" customHeight="1" x14ac:dyDescent="0.25">
      <c r="A73" s="25" t="s">
        <v>14</v>
      </c>
      <c r="B73" s="26">
        <f t="shared" si="4"/>
        <v>0</v>
      </c>
      <c r="C73" s="22"/>
      <c r="D73" s="22"/>
      <c r="E73" s="22"/>
      <c r="F73" s="22"/>
      <c r="G73" s="22"/>
      <c r="H73" s="22"/>
      <c r="I73" s="22"/>
      <c r="J73" s="22"/>
      <c r="M73" s="58"/>
      <c r="N73" s="62"/>
      <c r="O73" s="59"/>
      <c r="P73" s="64"/>
    </row>
    <row r="74" spans="1:17" s="23" customFormat="1" ht="15" hidden="1" customHeight="1" x14ac:dyDescent="0.25">
      <c r="A74" s="25" t="s">
        <v>15</v>
      </c>
      <c r="B74" s="26">
        <f t="shared" si="4"/>
        <v>0</v>
      </c>
      <c r="C74" s="22"/>
      <c r="D74" s="22"/>
      <c r="E74" s="22"/>
      <c r="F74" s="22"/>
      <c r="G74" s="22"/>
      <c r="H74" s="22"/>
      <c r="I74" s="22"/>
      <c r="J74" s="22"/>
      <c r="M74" s="58"/>
      <c r="N74" s="62"/>
      <c r="O74" s="59"/>
      <c r="P74" s="64"/>
    </row>
    <row r="75" spans="1:17" s="23" customFormat="1" ht="15" hidden="1" customHeight="1" x14ac:dyDescent="0.25">
      <c r="A75" s="27" t="s">
        <v>16</v>
      </c>
      <c r="B75" s="28">
        <f t="shared" si="4"/>
        <v>0</v>
      </c>
      <c r="C75" s="29"/>
      <c r="D75" s="29"/>
      <c r="E75" s="29"/>
      <c r="F75" s="29"/>
      <c r="G75" s="29"/>
      <c r="H75" s="29"/>
      <c r="I75" s="29"/>
      <c r="J75" s="29"/>
      <c r="M75" s="58"/>
      <c r="N75" s="62"/>
      <c r="O75" s="59"/>
      <c r="P75" s="64"/>
    </row>
    <row r="76" spans="1:17" s="23" customFormat="1" ht="15" customHeight="1" x14ac:dyDescent="0.25">
      <c r="A76" s="16" t="s">
        <v>2</v>
      </c>
      <c r="B76" s="30">
        <f t="shared" ref="B76:J76" si="5">SUM(B64:B75)</f>
        <v>27432</v>
      </c>
      <c r="C76" s="30">
        <f t="shared" si="5"/>
        <v>1378</v>
      </c>
      <c r="D76" s="30">
        <f t="shared" si="5"/>
        <v>2978</v>
      </c>
      <c r="E76" s="30">
        <f t="shared" si="5"/>
        <v>3195</v>
      </c>
      <c r="F76" s="30">
        <f t="shared" si="5"/>
        <v>4321</v>
      </c>
      <c r="G76" s="30">
        <f t="shared" si="5"/>
        <v>6157</v>
      </c>
      <c r="H76" s="30">
        <f t="shared" si="5"/>
        <v>4870</v>
      </c>
      <c r="I76" s="30">
        <f t="shared" si="5"/>
        <v>2876</v>
      </c>
      <c r="J76" s="30">
        <f t="shared" si="5"/>
        <v>1657</v>
      </c>
      <c r="M76" s="58" t="s">
        <v>108</v>
      </c>
      <c r="N76" s="59">
        <f>J76</f>
        <v>1657</v>
      </c>
      <c r="O76" s="60">
        <f>N76/N$77</f>
        <v>6.0403907844852729E-2</v>
      </c>
      <c r="P76" s="62"/>
    </row>
    <row r="77" spans="1:17" s="23" customFormat="1" ht="15" customHeight="1" thickBot="1" x14ac:dyDescent="0.3">
      <c r="A77" s="32" t="s">
        <v>17</v>
      </c>
      <c r="B77" s="33">
        <f t="shared" ref="B77:J77" si="6">B76/$B76</f>
        <v>1</v>
      </c>
      <c r="C77" s="33">
        <f t="shared" si="6"/>
        <v>5.0233304170312042E-2</v>
      </c>
      <c r="D77" s="33">
        <f t="shared" si="6"/>
        <v>0.10855934674832313</v>
      </c>
      <c r="E77" s="33">
        <f t="shared" si="6"/>
        <v>0.11646981627296588</v>
      </c>
      <c r="F77" s="33">
        <f t="shared" si="6"/>
        <v>0.15751676873724119</v>
      </c>
      <c r="G77" s="33">
        <f t="shared" si="6"/>
        <v>0.22444590259550889</v>
      </c>
      <c r="H77" s="33">
        <f t="shared" si="6"/>
        <v>0.17752989209682124</v>
      </c>
      <c r="I77" s="33">
        <f t="shared" si="6"/>
        <v>0.10484106153397492</v>
      </c>
      <c r="J77" s="33">
        <f t="shared" si="6"/>
        <v>6.0403907844852729E-2</v>
      </c>
      <c r="M77" s="62" t="s">
        <v>2</v>
      </c>
      <c r="N77" s="59">
        <f>SUM(N62:N76)</f>
        <v>27432</v>
      </c>
      <c r="O77" s="64">
        <f>N77/N$77</f>
        <v>1</v>
      </c>
      <c r="P77" s="62"/>
    </row>
    <row r="78" spans="1:17" x14ac:dyDescent="0.2">
      <c r="A78" s="65" t="s">
        <v>109</v>
      </c>
      <c r="B78" s="66"/>
      <c r="F78" s="66"/>
      <c r="G78" s="66"/>
      <c r="H78" s="66"/>
      <c r="I78" s="66"/>
      <c r="L78" s="67"/>
      <c r="P78" s="67"/>
      <c r="Q78" s="68"/>
    </row>
    <row r="79" spans="1:17" ht="153.75" customHeight="1" x14ac:dyDescent="0.2">
      <c r="A79" s="65"/>
      <c r="B79" s="66"/>
      <c r="F79" s="66"/>
      <c r="G79" s="66"/>
      <c r="H79" s="66"/>
      <c r="I79" s="66"/>
      <c r="L79" s="67"/>
      <c r="P79" s="67"/>
      <c r="Q79" s="68"/>
    </row>
    <row r="80" spans="1:17" x14ac:dyDescent="0.2">
      <c r="A80" s="65"/>
      <c r="B80" s="66"/>
      <c r="F80" s="66"/>
      <c r="G80" s="66"/>
      <c r="H80" s="66"/>
      <c r="I80" s="66"/>
      <c r="L80" s="56"/>
      <c r="M80" s="61"/>
      <c r="N80" s="69"/>
      <c r="O80" s="70"/>
      <c r="P80" s="56"/>
      <c r="Q80" s="68"/>
    </row>
    <row r="81" spans="1:17" ht="16.5" thickBot="1" x14ac:dyDescent="0.3">
      <c r="A81" s="71" t="s">
        <v>32</v>
      </c>
      <c r="B81" s="14"/>
      <c r="C81" s="14"/>
      <c r="D81" s="14"/>
      <c r="E81" s="14"/>
      <c r="F81" s="14"/>
      <c r="H81" s="13" t="s">
        <v>110</v>
      </c>
      <c r="I81" s="14"/>
      <c r="J81" s="14"/>
      <c r="K81" s="14"/>
      <c r="L81" s="72"/>
      <c r="M81" s="72"/>
      <c r="N81" s="72"/>
      <c r="O81" s="72"/>
      <c r="P81" s="72"/>
      <c r="Q81" s="13"/>
    </row>
    <row r="82" spans="1:17" ht="3.75" customHeight="1" x14ac:dyDescent="0.25">
      <c r="A82" s="73"/>
      <c r="B82" s="73"/>
      <c r="C82" s="73"/>
      <c r="D82" s="73"/>
      <c r="E82" s="73"/>
      <c r="F82" s="73"/>
      <c r="G82" s="73"/>
      <c r="H82" s="73"/>
      <c r="I82" s="73"/>
      <c r="J82" s="73"/>
      <c r="K82" s="73"/>
      <c r="L82" s="73"/>
      <c r="M82" s="73"/>
      <c r="N82" s="73"/>
      <c r="O82" s="73"/>
      <c r="P82" s="73"/>
    </row>
    <row r="83" spans="1:17" ht="2.25" customHeight="1" x14ac:dyDescent="0.2"/>
    <row r="84" spans="1:17" ht="6" hidden="1" customHeight="1" x14ac:dyDescent="0.2"/>
    <row r="85" spans="1:17" s="75" customFormat="1" ht="30" customHeight="1" x14ac:dyDescent="0.25">
      <c r="A85" s="189" t="s">
        <v>1</v>
      </c>
      <c r="B85" s="183" t="s">
        <v>2</v>
      </c>
      <c r="C85" s="190" t="s">
        <v>111</v>
      </c>
      <c r="D85" s="183" t="s">
        <v>34</v>
      </c>
      <c r="E85" s="183" t="s">
        <v>35</v>
      </c>
      <c r="F85" s="183" t="s">
        <v>36</v>
      </c>
      <c r="G85" s="74"/>
      <c r="H85" s="189" t="s">
        <v>1</v>
      </c>
      <c r="I85" s="190" t="s">
        <v>112</v>
      </c>
      <c r="J85" s="176" t="s">
        <v>2</v>
      </c>
      <c r="K85" s="176" t="s">
        <v>37</v>
      </c>
      <c r="L85" s="176"/>
      <c r="M85" s="176"/>
      <c r="N85" s="176" t="s">
        <v>2</v>
      </c>
      <c r="O85" s="176" t="s">
        <v>113</v>
      </c>
      <c r="P85" s="176"/>
      <c r="Q85" s="176"/>
    </row>
    <row r="86" spans="1:17" s="75" customFormat="1" ht="18.75" customHeight="1" x14ac:dyDescent="0.25">
      <c r="A86" s="189"/>
      <c r="B86" s="183"/>
      <c r="C86" s="190"/>
      <c r="D86" s="183"/>
      <c r="E86" s="183"/>
      <c r="F86" s="183"/>
      <c r="G86" s="74"/>
      <c r="H86" s="189"/>
      <c r="I86" s="190"/>
      <c r="J86" s="176"/>
      <c r="K86" s="76" t="s">
        <v>3</v>
      </c>
      <c r="L86" s="76" t="s">
        <v>114</v>
      </c>
      <c r="M86" s="76" t="s">
        <v>4</v>
      </c>
      <c r="N86" s="176"/>
      <c r="O86" s="77" t="s">
        <v>3</v>
      </c>
      <c r="P86" s="77" t="s">
        <v>114</v>
      </c>
      <c r="Q86" s="77" t="s">
        <v>4</v>
      </c>
    </row>
    <row r="87" spans="1:17" ht="15" customHeight="1" x14ac:dyDescent="0.2">
      <c r="A87" s="78" t="s">
        <v>5</v>
      </c>
      <c r="B87" s="21">
        <f t="shared" ref="B87:B98" si="7">SUM(C87:F87)</f>
        <v>14491</v>
      </c>
      <c r="C87" s="22">
        <v>70</v>
      </c>
      <c r="D87" s="22">
        <v>7458</v>
      </c>
      <c r="E87" s="22">
        <v>5748</v>
      </c>
      <c r="F87" s="22">
        <v>1215</v>
      </c>
      <c r="G87" s="79"/>
      <c r="H87" s="78" t="s">
        <v>5</v>
      </c>
      <c r="I87" s="80">
        <v>244</v>
      </c>
      <c r="J87" s="21">
        <f t="shared" ref="J87:J98" si="8">K87+L87+M87</f>
        <v>558</v>
      </c>
      <c r="K87" s="22">
        <v>361</v>
      </c>
      <c r="L87" s="22">
        <v>194</v>
      </c>
      <c r="M87" s="81">
        <v>3</v>
      </c>
      <c r="N87" s="21">
        <f t="shared" ref="N87:N98" si="9">O87+P87+Q87</f>
        <v>4</v>
      </c>
      <c r="O87" s="22">
        <v>2</v>
      </c>
      <c r="P87" s="22">
        <v>2</v>
      </c>
      <c r="Q87" s="81">
        <v>0</v>
      </c>
    </row>
    <row r="88" spans="1:17" ht="15" customHeight="1" x14ac:dyDescent="0.2">
      <c r="A88" s="25" t="s">
        <v>6</v>
      </c>
      <c r="B88" s="26">
        <f t="shared" si="7"/>
        <v>12941</v>
      </c>
      <c r="C88" s="22">
        <v>56</v>
      </c>
      <c r="D88" s="22">
        <v>6600</v>
      </c>
      <c r="E88" s="22">
        <v>5167</v>
      </c>
      <c r="F88" s="22">
        <v>1118</v>
      </c>
      <c r="G88" s="79"/>
      <c r="H88" s="25" t="s">
        <v>6</v>
      </c>
      <c r="I88" s="80">
        <v>230</v>
      </c>
      <c r="J88" s="26">
        <f t="shared" si="8"/>
        <v>476</v>
      </c>
      <c r="K88" s="22">
        <v>298</v>
      </c>
      <c r="L88" s="22">
        <v>174</v>
      </c>
      <c r="M88" s="81">
        <v>4</v>
      </c>
      <c r="N88" s="26">
        <f t="shared" si="9"/>
        <v>8</v>
      </c>
      <c r="O88" s="22">
        <v>5</v>
      </c>
      <c r="P88" s="22">
        <v>3</v>
      </c>
      <c r="Q88" s="81">
        <v>0</v>
      </c>
    </row>
    <row r="89" spans="1:17" ht="15" hidden="1" customHeight="1" x14ac:dyDescent="0.2">
      <c r="A89" s="82" t="s">
        <v>7</v>
      </c>
      <c r="B89" s="26">
        <f t="shared" si="7"/>
        <v>0</v>
      </c>
      <c r="C89" s="22"/>
      <c r="D89" s="22"/>
      <c r="E89" s="22"/>
      <c r="F89" s="22"/>
      <c r="G89" s="79"/>
      <c r="H89" s="82" t="s">
        <v>7</v>
      </c>
      <c r="I89" s="80"/>
      <c r="J89" s="26">
        <f t="shared" si="8"/>
        <v>0</v>
      </c>
      <c r="K89" s="81"/>
      <c r="L89" s="81"/>
      <c r="M89" s="81"/>
      <c r="N89" s="26">
        <f t="shared" si="9"/>
        <v>0</v>
      </c>
      <c r="O89" s="81"/>
      <c r="P89" s="81"/>
      <c r="Q89" s="81"/>
    </row>
    <row r="90" spans="1:17" ht="15" hidden="1" customHeight="1" x14ac:dyDescent="0.2">
      <c r="A90" s="25" t="s">
        <v>8</v>
      </c>
      <c r="B90" s="26">
        <f t="shared" si="7"/>
        <v>0</v>
      </c>
      <c r="C90" s="22"/>
      <c r="D90" s="22"/>
      <c r="E90" s="22"/>
      <c r="F90" s="22"/>
      <c r="G90" s="79"/>
      <c r="H90" s="25" t="s">
        <v>8</v>
      </c>
      <c r="I90" s="80"/>
      <c r="J90" s="26">
        <f t="shared" si="8"/>
        <v>0</v>
      </c>
      <c r="K90" s="81"/>
      <c r="L90" s="81"/>
      <c r="M90" s="81"/>
      <c r="N90" s="26">
        <f t="shared" si="9"/>
        <v>0</v>
      </c>
      <c r="O90" s="81"/>
      <c r="P90" s="81"/>
      <c r="Q90" s="81"/>
    </row>
    <row r="91" spans="1:17" ht="15" hidden="1" customHeight="1" x14ac:dyDescent="0.2">
      <c r="A91" s="82" t="s">
        <v>9</v>
      </c>
      <c r="B91" s="26">
        <f t="shared" si="7"/>
        <v>0</v>
      </c>
      <c r="C91" s="22"/>
      <c r="D91" s="22"/>
      <c r="E91" s="22"/>
      <c r="F91" s="22"/>
      <c r="G91" s="79"/>
      <c r="H91" s="82" t="s">
        <v>9</v>
      </c>
      <c r="I91" s="80"/>
      <c r="J91" s="26">
        <f t="shared" si="8"/>
        <v>0</v>
      </c>
      <c r="K91" s="81"/>
      <c r="L91" s="81"/>
      <c r="M91" s="81"/>
      <c r="N91" s="83">
        <f t="shared" si="9"/>
        <v>0</v>
      </c>
      <c r="O91" s="81"/>
      <c r="P91" s="81"/>
      <c r="Q91" s="81"/>
    </row>
    <row r="92" spans="1:17" ht="15" hidden="1" customHeight="1" x14ac:dyDescent="0.2">
      <c r="A92" s="25" t="s">
        <v>10</v>
      </c>
      <c r="B92" s="26">
        <f t="shared" si="7"/>
        <v>0</v>
      </c>
      <c r="C92" s="22"/>
      <c r="D92" s="22"/>
      <c r="E92" s="22"/>
      <c r="F92" s="22"/>
      <c r="G92" s="79"/>
      <c r="H92" s="25" t="s">
        <v>10</v>
      </c>
      <c r="I92" s="80"/>
      <c r="J92" s="26">
        <f t="shared" si="8"/>
        <v>0</v>
      </c>
      <c r="K92" s="81"/>
      <c r="L92" s="81"/>
      <c r="M92" s="81"/>
      <c r="N92" s="26">
        <f t="shared" si="9"/>
        <v>0</v>
      </c>
      <c r="O92" s="81"/>
      <c r="P92" s="81"/>
      <c r="Q92" s="81"/>
    </row>
    <row r="93" spans="1:17" ht="15" hidden="1" customHeight="1" x14ac:dyDescent="0.2">
      <c r="A93" s="82" t="s">
        <v>11</v>
      </c>
      <c r="B93" s="26">
        <f t="shared" si="7"/>
        <v>0</v>
      </c>
      <c r="C93" s="22"/>
      <c r="D93" s="22"/>
      <c r="E93" s="22"/>
      <c r="F93" s="22"/>
      <c r="G93" s="79"/>
      <c r="H93" s="25" t="s">
        <v>11</v>
      </c>
      <c r="I93" s="80"/>
      <c r="J93" s="26">
        <f t="shared" si="8"/>
        <v>0</v>
      </c>
      <c r="K93" s="81"/>
      <c r="L93" s="81"/>
      <c r="M93" s="81"/>
      <c r="N93" s="26">
        <f t="shared" si="9"/>
        <v>0</v>
      </c>
      <c r="O93" s="81"/>
      <c r="P93" s="81"/>
      <c r="Q93" s="81"/>
    </row>
    <row r="94" spans="1:17" ht="15" hidden="1" customHeight="1" x14ac:dyDescent="0.2">
      <c r="A94" s="25" t="s">
        <v>12</v>
      </c>
      <c r="B94" s="26">
        <f t="shared" si="7"/>
        <v>0</v>
      </c>
      <c r="C94" s="22"/>
      <c r="D94" s="22"/>
      <c r="E94" s="22"/>
      <c r="F94" s="22"/>
      <c r="G94" s="79"/>
      <c r="H94" s="25" t="s">
        <v>12</v>
      </c>
      <c r="I94" s="80"/>
      <c r="J94" s="26">
        <f t="shared" si="8"/>
        <v>0</v>
      </c>
      <c r="K94" s="81"/>
      <c r="L94" s="81"/>
      <c r="M94" s="81"/>
      <c r="N94" s="26">
        <f t="shared" si="9"/>
        <v>0</v>
      </c>
      <c r="O94" s="81"/>
      <c r="P94" s="81"/>
      <c r="Q94" s="81"/>
    </row>
    <row r="95" spans="1:17" ht="15" hidden="1" customHeight="1" x14ac:dyDescent="0.2">
      <c r="A95" s="82" t="s">
        <v>13</v>
      </c>
      <c r="B95" s="26">
        <f t="shared" si="7"/>
        <v>0</v>
      </c>
      <c r="C95" s="22"/>
      <c r="D95" s="22"/>
      <c r="E95" s="22"/>
      <c r="F95" s="22"/>
      <c r="G95" s="79"/>
      <c r="H95" s="82" t="s">
        <v>13</v>
      </c>
      <c r="I95" s="80"/>
      <c r="J95" s="26">
        <f t="shared" si="8"/>
        <v>0</v>
      </c>
      <c r="K95" s="81"/>
      <c r="L95" s="81"/>
      <c r="M95" s="81"/>
      <c r="N95" s="26">
        <f t="shared" si="9"/>
        <v>0</v>
      </c>
      <c r="O95" s="81"/>
      <c r="P95" s="81"/>
      <c r="Q95" s="81"/>
    </row>
    <row r="96" spans="1:17" ht="15" hidden="1" customHeight="1" x14ac:dyDescent="0.2">
      <c r="A96" s="25" t="s">
        <v>14</v>
      </c>
      <c r="B96" s="26">
        <f t="shared" si="7"/>
        <v>0</v>
      </c>
      <c r="C96" s="22"/>
      <c r="D96" s="22"/>
      <c r="E96" s="22"/>
      <c r="F96" s="22"/>
      <c r="G96" s="84"/>
      <c r="H96" s="25" t="s">
        <v>14</v>
      </c>
      <c r="I96" s="80"/>
      <c r="J96" s="26">
        <f t="shared" si="8"/>
        <v>0</v>
      </c>
      <c r="K96" s="81"/>
      <c r="L96" s="81"/>
      <c r="M96" s="81"/>
      <c r="N96" s="26">
        <f t="shared" si="9"/>
        <v>0</v>
      </c>
      <c r="O96" s="81"/>
      <c r="P96" s="81"/>
      <c r="Q96" s="81"/>
    </row>
    <row r="97" spans="1:17" ht="15" hidden="1" customHeight="1" x14ac:dyDescent="0.2">
      <c r="A97" s="82" t="s">
        <v>15</v>
      </c>
      <c r="B97" s="26">
        <f t="shared" si="7"/>
        <v>0</v>
      </c>
      <c r="C97" s="22"/>
      <c r="D97" s="22"/>
      <c r="E97" s="22"/>
      <c r="F97" s="22"/>
      <c r="G97" s="84"/>
      <c r="H97" s="82" t="s">
        <v>15</v>
      </c>
      <c r="I97" s="80"/>
      <c r="J97" s="26">
        <f t="shared" si="8"/>
        <v>0</v>
      </c>
      <c r="K97" s="81"/>
      <c r="L97" s="81"/>
      <c r="M97" s="81"/>
      <c r="N97" s="26">
        <f t="shared" si="9"/>
        <v>0</v>
      </c>
      <c r="O97" s="81"/>
      <c r="P97" s="81"/>
      <c r="Q97" s="81"/>
    </row>
    <row r="98" spans="1:17" ht="15" hidden="1" customHeight="1" x14ac:dyDescent="0.2">
      <c r="A98" s="85" t="s">
        <v>16</v>
      </c>
      <c r="B98" s="86">
        <f t="shared" si="7"/>
        <v>0</v>
      </c>
      <c r="C98" s="29"/>
      <c r="D98" s="29"/>
      <c r="E98" s="29"/>
      <c r="F98" s="29"/>
      <c r="G98" s="84"/>
      <c r="H98" s="27" t="s">
        <v>16</v>
      </c>
      <c r="I98" s="87"/>
      <c r="J98" s="28">
        <f t="shared" si="8"/>
        <v>0</v>
      </c>
      <c r="K98" s="88"/>
      <c r="L98" s="88"/>
      <c r="M98" s="88"/>
      <c r="N98" s="28">
        <f t="shared" si="9"/>
        <v>0</v>
      </c>
      <c r="O98" s="88"/>
      <c r="P98" s="88"/>
      <c r="Q98" s="88"/>
    </row>
    <row r="99" spans="1:17" ht="15" customHeight="1" x14ac:dyDescent="0.2">
      <c r="A99" s="89" t="s">
        <v>2</v>
      </c>
      <c r="B99" s="90">
        <f>SUM(B87:B98)</f>
        <v>27432</v>
      </c>
      <c r="C99" s="90">
        <f>SUM(C87:C98)</f>
        <v>126</v>
      </c>
      <c r="D99" s="90">
        <f>SUM(D87:D98)</f>
        <v>14058</v>
      </c>
      <c r="E99" s="90">
        <f>SUM(E87:E98)</f>
        <v>10915</v>
      </c>
      <c r="F99" s="90">
        <f>SUM(F87:F98)</f>
        <v>2333</v>
      </c>
      <c r="G99" s="84"/>
      <c r="H99" s="91" t="s">
        <v>2</v>
      </c>
      <c r="I99" s="30">
        <f t="shared" ref="I99:Q99" si="10">SUM(I87:I98)</f>
        <v>474</v>
      </c>
      <c r="J99" s="30">
        <f t="shared" si="10"/>
        <v>1034</v>
      </c>
      <c r="K99" s="30">
        <f t="shared" si="10"/>
        <v>659</v>
      </c>
      <c r="L99" s="30">
        <f t="shared" si="10"/>
        <v>368</v>
      </c>
      <c r="M99" s="30">
        <f t="shared" si="10"/>
        <v>7</v>
      </c>
      <c r="N99" s="30">
        <f t="shared" si="10"/>
        <v>12</v>
      </c>
      <c r="O99" s="30">
        <f t="shared" si="10"/>
        <v>7</v>
      </c>
      <c r="P99" s="30">
        <f t="shared" si="10"/>
        <v>5</v>
      </c>
      <c r="Q99" s="30">
        <f t="shared" si="10"/>
        <v>0</v>
      </c>
    </row>
    <row r="100" spans="1:17" ht="15" customHeight="1" thickBot="1" x14ac:dyDescent="0.25">
      <c r="A100" s="92" t="s">
        <v>17</v>
      </c>
      <c r="B100" s="93">
        <f>B99/$B99</f>
        <v>1</v>
      </c>
      <c r="C100" s="93">
        <f>C99/$B99</f>
        <v>4.5931758530183726E-3</v>
      </c>
      <c r="D100" s="93">
        <f>D99/$B99</f>
        <v>0.51246719160104992</v>
      </c>
      <c r="E100" s="93">
        <f>E99/$B99</f>
        <v>0.39789297171186933</v>
      </c>
      <c r="F100" s="93">
        <f>F99/$B99</f>
        <v>8.5046660834062413E-2</v>
      </c>
      <c r="G100" s="84"/>
      <c r="H100" s="94" t="s">
        <v>17</v>
      </c>
      <c r="I100" s="33">
        <f>I99/I99</f>
        <v>1</v>
      </c>
      <c r="J100" s="33">
        <f>J99/$J$99</f>
        <v>1</v>
      </c>
      <c r="K100" s="33">
        <f>K99/$J$99</f>
        <v>0.6373307543520309</v>
      </c>
      <c r="L100" s="33">
        <f>L99/$J$99</f>
        <v>0.35589941972920697</v>
      </c>
      <c r="M100" s="33">
        <f>M99/$J$99</f>
        <v>6.7698259187620891E-3</v>
      </c>
      <c r="N100" s="33">
        <f>N99/$N$99</f>
        <v>1</v>
      </c>
      <c r="O100" s="33">
        <f>O99/$N$99</f>
        <v>0.58333333333333337</v>
      </c>
      <c r="P100" s="33">
        <f>P99/$N$99</f>
        <v>0.41666666666666669</v>
      </c>
      <c r="Q100" s="33">
        <f>Q99/$N$99</f>
        <v>0</v>
      </c>
    </row>
    <row r="101" spans="1:17" ht="5.25" customHeight="1" x14ac:dyDescent="0.2">
      <c r="C101" s="66"/>
      <c r="D101" s="66"/>
      <c r="E101" s="66"/>
    </row>
    <row r="102" spans="1:17" ht="23.25" customHeight="1" x14ac:dyDescent="0.2">
      <c r="C102" s="66"/>
      <c r="D102" s="66"/>
      <c r="E102" s="66"/>
      <c r="H102" s="191" t="s">
        <v>115</v>
      </c>
      <c r="I102" s="191"/>
      <c r="J102" s="191"/>
      <c r="K102" s="191"/>
      <c r="L102" s="191"/>
      <c r="M102" s="191"/>
      <c r="N102" s="191"/>
      <c r="O102" s="191"/>
      <c r="P102" s="191"/>
      <c r="Q102" s="191"/>
    </row>
    <row r="103" spans="1:17" ht="51.75" customHeight="1" x14ac:dyDescent="0.2">
      <c r="C103" s="66"/>
      <c r="D103" s="66"/>
      <c r="E103" s="66"/>
    </row>
    <row r="104" spans="1:17" ht="6.6" customHeight="1" x14ac:dyDescent="0.2">
      <c r="C104" s="66"/>
      <c r="D104" s="66"/>
      <c r="E104" s="66"/>
    </row>
    <row r="105" spans="1:17" ht="1.9" customHeight="1" x14ac:dyDescent="0.2">
      <c r="C105" s="66"/>
      <c r="D105" s="66"/>
      <c r="E105" s="66"/>
    </row>
    <row r="106" spans="1:17" ht="15.75" x14ac:dyDescent="0.25">
      <c r="A106" s="192" t="s">
        <v>116</v>
      </c>
      <c r="B106" s="192"/>
      <c r="C106" s="192"/>
      <c r="D106" s="192"/>
      <c r="E106" s="192"/>
      <c r="F106" s="192"/>
      <c r="G106" s="192"/>
      <c r="H106" s="192"/>
      <c r="I106" s="192"/>
      <c r="J106" s="192"/>
      <c r="K106" s="192"/>
      <c r="L106" s="192"/>
      <c r="M106" s="192"/>
      <c r="N106" s="192"/>
      <c r="O106" s="192"/>
      <c r="P106" s="192"/>
    </row>
    <row r="107" spans="1:17" ht="3" customHeight="1" thickBot="1" x14ac:dyDescent="0.3">
      <c r="A107" s="186"/>
      <c r="B107" s="186"/>
      <c r="C107" s="186"/>
      <c r="D107" s="186"/>
      <c r="E107" s="186"/>
      <c r="F107" s="186"/>
      <c r="G107" s="186"/>
      <c r="H107" s="186"/>
      <c r="I107" s="186"/>
      <c r="J107" s="186"/>
      <c r="K107" s="186"/>
      <c r="L107" s="186"/>
      <c r="M107" s="186"/>
      <c r="N107" s="186"/>
      <c r="O107" s="186"/>
      <c r="P107" s="186"/>
      <c r="Q107" s="13"/>
    </row>
    <row r="108" spans="1:17" ht="3.75" customHeight="1" x14ac:dyDescent="0.2"/>
    <row r="109" spans="1:17" ht="3.75" customHeight="1" x14ac:dyDescent="0.2"/>
    <row r="110" spans="1:17" ht="33.75" customHeight="1" x14ac:dyDescent="0.2">
      <c r="A110" s="57" t="s">
        <v>31</v>
      </c>
      <c r="B110" s="17" t="s">
        <v>2</v>
      </c>
      <c r="C110" s="19" t="s">
        <v>100</v>
      </c>
      <c r="D110" s="19" t="s">
        <v>101</v>
      </c>
      <c r="E110" s="19" t="s">
        <v>102</v>
      </c>
      <c r="F110" s="19" t="s">
        <v>103</v>
      </c>
      <c r="G110" s="19" t="s">
        <v>104</v>
      </c>
      <c r="H110" s="19" t="s">
        <v>105</v>
      </c>
      <c r="I110" s="19" t="s">
        <v>106</v>
      </c>
      <c r="J110" s="19" t="s">
        <v>107</v>
      </c>
      <c r="M110" s="96" t="s">
        <v>28</v>
      </c>
      <c r="N110" s="96" t="s">
        <v>29</v>
      </c>
      <c r="O110" s="96" t="s">
        <v>117</v>
      </c>
      <c r="P110" s="96" t="s">
        <v>118</v>
      </c>
    </row>
    <row r="111" spans="1:17" ht="18.75" customHeight="1" x14ac:dyDescent="0.2">
      <c r="A111" s="97" t="s">
        <v>119</v>
      </c>
      <c r="B111" s="98">
        <f>SUM(C111:J111)</f>
        <v>126</v>
      </c>
      <c r="C111" s="22">
        <v>16</v>
      </c>
      <c r="D111" s="22">
        <v>10</v>
      </c>
      <c r="E111" s="22">
        <v>6</v>
      </c>
      <c r="F111" s="22">
        <v>17</v>
      </c>
      <c r="G111" s="22">
        <v>23</v>
      </c>
      <c r="H111" s="22">
        <v>15</v>
      </c>
      <c r="I111" s="22">
        <v>11</v>
      </c>
      <c r="J111" s="22">
        <v>28</v>
      </c>
      <c r="M111" s="96"/>
      <c r="N111" s="96"/>
      <c r="O111" s="96"/>
      <c r="P111" s="96"/>
    </row>
    <row r="112" spans="1:17" ht="18.75" customHeight="1" x14ac:dyDescent="0.2">
      <c r="A112" s="78" t="s">
        <v>34</v>
      </c>
      <c r="B112" s="26">
        <f>SUM(C112:J112)</f>
        <v>14058</v>
      </c>
      <c r="C112" s="22">
        <v>768</v>
      </c>
      <c r="D112" s="22">
        <v>1582</v>
      </c>
      <c r="E112" s="22">
        <v>1289</v>
      </c>
      <c r="F112" s="22">
        <v>1619</v>
      </c>
      <c r="G112" s="22">
        <v>3012</v>
      </c>
      <c r="H112" s="22">
        <v>2832</v>
      </c>
      <c r="I112" s="22">
        <v>1822</v>
      </c>
      <c r="J112" s="22">
        <v>1134</v>
      </c>
      <c r="L112" s="1" t="s">
        <v>34</v>
      </c>
      <c r="M112" s="47">
        <f>C112+D112</f>
        <v>2350</v>
      </c>
      <c r="N112" s="47">
        <f>E112</f>
        <v>1289</v>
      </c>
      <c r="O112" s="47">
        <f>F112+G112+H112+I112</f>
        <v>9285</v>
      </c>
      <c r="P112" s="99">
        <f>J112</f>
        <v>1134</v>
      </c>
    </row>
    <row r="113" spans="1:17" ht="18.75" customHeight="1" x14ac:dyDescent="0.2">
      <c r="A113" s="82" t="s">
        <v>35</v>
      </c>
      <c r="B113" s="26">
        <f>SUM(C113:J113)</f>
        <v>10915</v>
      </c>
      <c r="C113" s="22">
        <v>478</v>
      </c>
      <c r="D113" s="22">
        <v>898</v>
      </c>
      <c r="E113" s="22">
        <v>964</v>
      </c>
      <c r="F113" s="22">
        <v>2318</v>
      </c>
      <c r="G113" s="22">
        <v>2892</v>
      </c>
      <c r="H113" s="22">
        <v>1903</v>
      </c>
      <c r="I113" s="22">
        <v>986</v>
      </c>
      <c r="J113" s="22">
        <v>476</v>
      </c>
      <c r="L113" s="1" t="s">
        <v>35</v>
      </c>
      <c r="M113" s="47">
        <f>C113+D113</f>
        <v>1376</v>
      </c>
      <c r="N113" s="47">
        <f>E113</f>
        <v>964</v>
      </c>
      <c r="O113" s="47">
        <f>F113+G113+H113+I113</f>
        <v>8099</v>
      </c>
      <c r="P113" s="99">
        <f>J113</f>
        <v>476</v>
      </c>
    </row>
    <row r="114" spans="1:17" ht="18.75" customHeight="1" x14ac:dyDescent="0.2">
      <c r="A114" s="100" t="s">
        <v>36</v>
      </c>
      <c r="B114" s="28">
        <f>SUM(C114:J114)</f>
        <v>2333</v>
      </c>
      <c r="C114" s="101">
        <v>116</v>
      </c>
      <c r="D114" s="101">
        <v>488</v>
      </c>
      <c r="E114" s="101">
        <v>936</v>
      </c>
      <c r="F114" s="101">
        <v>367</v>
      </c>
      <c r="G114" s="101">
        <v>230</v>
      </c>
      <c r="H114" s="101">
        <v>120</v>
      </c>
      <c r="I114" s="101">
        <v>57</v>
      </c>
      <c r="J114" s="101">
        <v>19</v>
      </c>
      <c r="L114" s="1" t="s">
        <v>36</v>
      </c>
      <c r="M114" s="47">
        <f>C114+D114</f>
        <v>604</v>
      </c>
      <c r="N114" s="47">
        <f>E114</f>
        <v>936</v>
      </c>
      <c r="O114" s="47">
        <f>F114+G114+H114+I114</f>
        <v>774</v>
      </c>
      <c r="P114" s="99">
        <f>J114</f>
        <v>19</v>
      </c>
    </row>
    <row r="115" spans="1:17" ht="18.75" customHeight="1" x14ac:dyDescent="0.2">
      <c r="A115" s="16" t="s">
        <v>2</v>
      </c>
      <c r="B115" s="30">
        <f t="shared" ref="B115:J115" si="11">SUM(B111:B114)</f>
        <v>27432</v>
      </c>
      <c r="C115" s="30">
        <f t="shared" si="11"/>
        <v>1378</v>
      </c>
      <c r="D115" s="30">
        <f t="shared" si="11"/>
        <v>2978</v>
      </c>
      <c r="E115" s="30">
        <f t="shared" si="11"/>
        <v>3195</v>
      </c>
      <c r="F115" s="30">
        <f t="shared" si="11"/>
        <v>4321</v>
      </c>
      <c r="G115" s="30">
        <f t="shared" si="11"/>
        <v>6157</v>
      </c>
      <c r="H115" s="30">
        <f t="shared" si="11"/>
        <v>4870</v>
      </c>
      <c r="I115" s="30">
        <f t="shared" si="11"/>
        <v>2876</v>
      </c>
      <c r="J115" s="30">
        <f t="shared" si="11"/>
        <v>1657</v>
      </c>
      <c r="L115" s="1" t="s">
        <v>33</v>
      </c>
      <c r="M115" s="47">
        <f>C111+D111</f>
        <v>26</v>
      </c>
      <c r="N115" s="47">
        <f>E111</f>
        <v>6</v>
      </c>
      <c r="O115" s="47">
        <f>F111+G111+H111+I111</f>
        <v>66</v>
      </c>
      <c r="P115" s="99">
        <f>J111</f>
        <v>28</v>
      </c>
    </row>
    <row r="116" spans="1:17" s="36" customFormat="1" ht="18.75" customHeight="1" thickBot="1" x14ac:dyDescent="0.25">
      <c r="A116" s="32" t="s">
        <v>17</v>
      </c>
      <c r="B116" s="33">
        <f t="shared" ref="B116:J116" si="12">B115/$B115</f>
        <v>1</v>
      </c>
      <c r="C116" s="33">
        <f t="shared" si="12"/>
        <v>5.0233304170312042E-2</v>
      </c>
      <c r="D116" s="33">
        <f t="shared" si="12"/>
        <v>0.10855934674832313</v>
      </c>
      <c r="E116" s="33">
        <f t="shared" si="12"/>
        <v>0.11646981627296588</v>
      </c>
      <c r="F116" s="33">
        <f t="shared" si="12"/>
        <v>0.15751676873724119</v>
      </c>
      <c r="G116" s="33">
        <f t="shared" si="12"/>
        <v>0.22444590259550889</v>
      </c>
      <c r="H116" s="33">
        <f t="shared" si="12"/>
        <v>0.17752989209682124</v>
      </c>
      <c r="I116" s="33">
        <f t="shared" si="12"/>
        <v>0.10484106153397492</v>
      </c>
      <c r="J116" s="33">
        <f t="shared" si="12"/>
        <v>6.0403907844852729E-2</v>
      </c>
      <c r="M116" s="47">
        <f>SUM(M112:M114)</f>
        <v>4330</v>
      </c>
      <c r="N116" s="47">
        <f>SUM(N112:N114)</f>
        <v>3189</v>
      </c>
      <c r="O116" s="47">
        <f>SUM(O112:O114)</f>
        <v>18158</v>
      </c>
      <c r="P116" s="47">
        <f>SUM(P112:P114)</f>
        <v>1629</v>
      </c>
    </row>
    <row r="117" spans="1:17" ht="4.5" customHeight="1" x14ac:dyDescent="0.2"/>
    <row r="118" spans="1:17" ht="4.5" customHeight="1" x14ac:dyDescent="0.2"/>
    <row r="119" spans="1:17" ht="39.75" customHeight="1" thickBot="1" x14ac:dyDescent="0.3">
      <c r="A119" s="185" t="s">
        <v>120</v>
      </c>
      <c r="B119" s="185"/>
      <c r="C119" s="185"/>
      <c r="D119" s="185"/>
      <c r="E119" s="185"/>
      <c r="F119" s="13"/>
      <c r="G119" s="13"/>
      <c r="H119" s="13"/>
      <c r="I119" s="13"/>
      <c r="J119" s="13"/>
      <c r="K119" s="185" t="s">
        <v>121</v>
      </c>
      <c r="L119" s="185"/>
      <c r="M119" s="185"/>
      <c r="N119" s="185"/>
      <c r="O119" s="185"/>
      <c r="P119" s="13"/>
      <c r="Q119" s="13"/>
    </row>
    <row r="120" spans="1:17" ht="4.5" customHeight="1" x14ac:dyDescent="0.2"/>
    <row r="121" spans="1:17" ht="4.5" customHeight="1" x14ac:dyDescent="0.2"/>
    <row r="122" spans="1:17" ht="49.5" customHeight="1" x14ac:dyDescent="0.2">
      <c r="A122" s="19" t="s">
        <v>122</v>
      </c>
      <c r="B122" s="19" t="s">
        <v>123</v>
      </c>
      <c r="C122" s="19" t="s">
        <v>23</v>
      </c>
      <c r="D122" s="19" t="s">
        <v>24</v>
      </c>
      <c r="E122" s="102"/>
      <c r="K122" s="19" t="s">
        <v>122</v>
      </c>
      <c r="L122" s="19" t="s">
        <v>123</v>
      </c>
      <c r="M122" s="19" t="s">
        <v>23</v>
      </c>
      <c r="N122" s="19" t="s">
        <v>24</v>
      </c>
    </row>
    <row r="123" spans="1:17" ht="17.45" customHeight="1" x14ac:dyDescent="0.2">
      <c r="A123" s="167" t="s">
        <v>124</v>
      </c>
      <c r="B123" s="21">
        <f>SUM(C123:D123)</f>
        <v>19630</v>
      </c>
      <c r="C123" s="22">
        <v>3058</v>
      </c>
      <c r="D123" s="22">
        <v>16572</v>
      </c>
      <c r="E123" s="102"/>
      <c r="K123" s="167" t="s">
        <v>124</v>
      </c>
      <c r="L123" s="21">
        <f>SUM(M123:N123)</f>
        <v>26762</v>
      </c>
      <c r="M123" s="22">
        <v>23088</v>
      </c>
      <c r="N123" s="22">
        <v>3674</v>
      </c>
    </row>
    <row r="124" spans="1:17" ht="17.45" customHeight="1" x14ac:dyDescent="0.2">
      <c r="A124" s="167" t="s">
        <v>125</v>
      </c>
      <c r="B124" s="21">
        <f>SUM(C124:D124)</f>
        <v>7338</v>
      </c>
      <c r="C124" s="22">
        <v>268</v>
      </c>
      <c r="D124" s="22">
        <v>7070</v>
      </c>
      <c r="E124" s="103"/>
      <c r="K124" s="167" t="s">
        <v>125</v>
      </c>
      <c r="L124" s="21">
        <f>SUM(M124:N124)</f>
        <v>633</v>
      </c>
      <c r="M124" s="22">
        <v>586</v>
      </c>
      <c r="N124" s="22">
        <v>47</v>
      </c>
    </row>
    <row r="125" spans="1:17" ht="17.45" customHeight="1" x14ac:dyDescent="0.2">
      <c r="A125" s="167" t="s">
        <v>126</v>
      </c>
      <c r="B125" s="21">
        <f>SUM(C125:D125)</f>
        <v>217</v>
      </c>
      <c r="C125" s="22">
        <v>6</v>
      </c>
      <c r="D125" s="22">
        <v>211</v>
      </c>
      <c r="E125" s="103"/>
      <c r="K125" s="167" t="s">
        <v>126</v>
      </c>
      <c r="L125" s="21">
        <f>SUM(M125:N125)</f>
        <v>22</v>
      </c>
      <c r="M125" s="22">
        <v>21</v>
      </c>
      <c r="N125" s="22">
        <v>1</v>
      </c>
    </row>
    <row r="126" spans="1:17" ht="17.45" customHeight="1" x14ac:dyDescent="0.2">
      <c r="A126" s="168" t="s">
        <v>127</v>
      </c>
      <c r="B126" s="104">
        <f>SUM(C126:D126)</f>
        <v>247</v>
      </c>
      <c r="C126" s="101">
        <v>9</v>
      </c>
      <c r="D126" s="101">
        <v>238</v>
      </c>
      <c r="E126" s="103"/>
      <c r="K126" s="168" t="s">
        <v>127</v>
      </c>
      <c r="L126" s="104">
        <f>SUM(M126:N126)</f>
        <v>15</v>
      </c>
      <c r="M126" s="101">
        <v>13</v>
      </c>
      <c r="N126" s="101">
        <v>2</v>
      </c>
    </row>
    <row r="127" spans="1:17" ht="18.600000000000001" customHeight="1" x14ac:dyDescent="0.2">
      <c r="A127" s="91" t="s">
        <v>2</v>
      </c>
      <c r="B127" s="30">
        <f>SUM(B123:B126)</f>
        <v>27432</v>
      </c>
      <c r="C127" s="30">
        <f>SUM(C123:C126)</f>
        <v>3341</v>
      </c>
      <c r="D127" s="30">
        <f>SUM(D123:D126)</f>
        <v>24091</v>
      </c>
      <c r="E127" s="105"/>
      <c r="K127" s="91" t="s">
        <v>2</v>
      </c>
      <c r="L127" s="30">
        <f>SUM(L123:L126)</f>
        <v>27432</v>
      </c>
      <c r="M127" s="30">
        <f>SUM(M123:M126)</f>
        <v>23708</v>
      </c>
      <c r="N127" s="30">
        <f>SUM(N123:N126)</f>
        <v>3724</v>
      </c>
    </row>
    <row r="128" spans="1:17" s="36" customFormat="1" ht="18.600000000000001" customHeight="1" x14ac:dyDescent="0.2">
      <c r="A128" s="106" t="s">
        <v>17</v>
      </c>
      <c r="B128" s="107">
        <f>SUM(C128:D128)</f>
        <v>1</v>
      </c>
      <c r="C128" s="107">
        <f>+C127/$B$127</f>
        <v>0.12179206765820939</v>
      </c>
      <c r="D128" s="107">
        <f>+D127/$B$127</f>
        <v>0.87820793234179062</v>
      </c>
      <c r="E128" s="108"/>
      <c r="K128" s="106" t="s">
        <v>17</v>
      </c>
      <c r="L128" s="107">
        <f>SUM(M128:N128)</f>
        <v>1</v>
      </c>
      <c r="M128" s="107">
        <f>+M127/$L$127</f>
        <v>0.86424613589967925</v>
      </c>
      <c r="N128" s="107">
        <f>+N127/$L$127</f>
        <v>0.13575386410032078</v>
      </c>
    </row>
    <row r="129" spans="1:17" ht="15" customHeight="1" x14ac:dyDescent="0.2">
      <c r="A129" s="109" t="s">
        <v>128</v>
      </c>
      <c r="K129" s="109" t="s">
        <v>128</v>
      </c>
    </row>
    <row r="130" spans="1:17" ht="15" customHeight="1" x14ac:dyDescent="0.2">
      <c r="A130" s="109"/>
      <c r="K130" s="109"/>
    </row>
    <row r="131" spans="1:17" ht="15" customHeight="1" thickBot="1" x14ac:dyDescent="0.3">
      <c r="A131" s="188" t="s">
        <v>129</v>
      </c>
      <c r="B131" s="188"/>
      <c r="C131" s="188"/>
      <c r="D131" s="188"/>
      <c r="E131" s="188"/>
      <c r="F131" s="188"/>
      <c r="G131" s="188"/>
      <c r="H131" s="188"/>
      <c r="I131" s="188"/>
      <c r="J131" s="188"/>
      <c r="K131" s="188"/>
      <c r="L131" s="188"/>
      <c r="M131" s="188"/>
      <c r="N131" s="188"/>
      <c r="O131" s="188"/>
      <c r="P131" s="188"/>
      <c r="Q131" s="13"/>
    </row>
    <row r="132" spans="1:17" ht="7.15" customHeight="1" x14ac:dyDescent="0.2"/>
    <row r="133" spans="1:17" ht="7.15" customHeight="1" x14ac:dyDescent="0.2"/>
    <row r="134" spans="1:17" ht="72" customHeight="1" x14ac:dyDescent="0.2">
      <c r="A134" s="19" t="s">
        <v>31</v>
      </c>
      <c r="B134" s="17" t="s">
        <v>2</v>
      </c>
      <c r="C134" s="19" t="s">
        <v>130</v>
      </c>
      <c r="D134" s="19" t="s">
        <v>131</v>
      </c>
      <c r="E134" s="19" t="s">
        <v>132</v>
      </c>
      <c r="F134" s="19" t="s">
        <v>133</v>
      </c>
      <c r="G134" s="18" t="s">
        <v>134</v>
      </c>
      <c r="H134" s="19" t="s">
        <v>135</v>
      </c>
      <c r="I134" s="19" t="s">
        <v>136</v>
      </c>
      <c r="J134" s="19" t="s">
        <v>27</v>
      </c>
      <c r="Q134" s="110"/>
    </row>
    <row r="135" spans="1:17" ht="18.75" customHeight="1" x14ac:dyDescent="0.2">
      <c r="A135" s="97" t="s">
        <v>119</v>
      </c>
      <c r="B135" s="21">
        <f>SUM(C135:J135)</f>
        <v>126</v>
      </c>
      <c r="C135" s="22">
        <v>23</v>
      </c>
      <c r="D135" s="22">
        <v>3</v>
      </c>
      <c r="E135" s="22">
        <v>0</v>
      </c>
      <c r="F135" s="22">
        <v>1</v>
      </c>
      <c r="G135" s="22">
        <v>0</v>
      </c>
      <c r="H135" s="22">
        <v>2</v>
      </c>
      <c r="I135" s="22">
        <v>97</v>
      </c>
      <c r="J135" s="22">
        <v>0</v>
      </c>
      <c r="Q135" s="110"/>
    </row>
    <row r="136" spans="1:17" ht="18.75" customHeight="1" x14ac:dyDescent="0.2">
      <c r="A136" s="78" t="s">
        <v>34</v>
      </c>
      <c r="B136" s="21">
        <f>SUM(C136:J136)</f>
        <v>14058</v>
      </c>
      <c r="C136" s="22">
        <v>1848</v>
      </c>
      <c r="D136" s="22">
        <v>177</v>
      </c>
      <c r="E136" s="22">
        <v>43</v>
      </c>
      <c r="F136" s="22">
        <v>34</v>
      </c>
      <c r="G136" s="22">
        <v>0</v>
      </c>
      <c r="H136" s="22">
        <v>459</v>
      </c>
      <c r="I136" s="22">
        <v>11490</v>
      </c>
      <c r="J136" s="22">
        <v>7</v>
      </c>
      <c r="Q136" s="110"/>
    </row>
    <row r="137" spans="1:17" ht="18.75" customHeight="1" x14ac:dyDescent="0.2">
      <c r="A137" s="82" t="s">
        <v>35</v>
      </c>
      <c r="B137" s="21">
        <f>SUM(C137:J137)</f>
        <v>10915</v>
      </c>
      <c r="C137" s="22">
        <v>1491</v>
      </c>
      <c r="D137" s="22">
        <v>225</v>
      </c>
      <c r="E137" s="22">
        <v>35</v>
      </c>
      <c r="F137" s="22">
        <v>30</v>
      </c>
      <c r="G137" s="22">
        <v>0</v>
      </c>
      <c r="H137" s="22">
        <v>243</v>
      </c>
      <c r="I137" s="22">
        <v>8888</v>
      </c>
      <c r="J137" s="22">
        <v>3</v>
      </c>
      <c r="Q137" s="110"/>
    </row>
    <row r="138" spans="1:17" ht="18.75" customHeight="1" x14ac:dyDescent="0.2">
      <c r="A138" s="100" t="s">
        <v>36</v>
      </c>
      <c r="B138" s="104">
        <f>SUM(C138:J138)</f>
        <v>2333</v>
      </c>
      <c r="C138" s="101">
        <v>171</v>
      </c>
      <c r="D138" s="101">
        <v>25</v>
      </c>
      <c r="E138" s="101">
        <v>14</v>
      </c>
      <c r="F138" s="101">
        <v>7</v>
      </c>
      <c r="G138" s="101">
        <v>0</v>
      </c>
      <c r="H138" s="101">
        <v>41</v>
      </c>
      <c r="I138" s="101">
        <v>2074</v>
      </c>
      <c r="J138" s="101">
        <v>1</v>
      </c>
      <c r="Q138" s="110"/>
    </row>
    <row r="139" spans="1:17" ht="18.75" customHeight="1" x14ac:dyDescent="0.2">
      <c r="A139" s="111" t="s">
        <v>2</v>
      </c>
      <c r="B139" s="112">
        <f t="shared" ref="B139:J139" si="13">SUM(B135:B138)</f>
        <v>27432</v>
      </c>
      <c r="C139" s="112">
        <f t="shared" si="13"/>
        <v>3533</v>
      </c>
      <c r="D139" s="112">
        <f t="shared" si="13"/>
        <v>430</v>
      </c>
      <c r="E139" s="112">
        <f t="shared" si="13"/>
        <v>92</v>
      </c>
      <c r="F139" s="112">
        <f t="shared" si="13"/>
        <v>72</v>
      </c>
      <c r="G139" s="112">
        <f t="shared" si="13"/>
        <v>0</v>
      </c>
      <c r="H139" s="112">
        <f t="shared" si="13"/>
        <v>745</v>
      </c>
      <c r="I139" s="112">
        <f t="shared" si="13"/>
        <v>22549</v>
      </c>
      <c r="J139" s="112">
        <f t="shared" si="13"/>
        <v>11</v>
      </c>
      <c r="Q139" s="110"/>
    </row>
    <row r="140" spans="1:17" ht="18.75" customHeight="1" thickBot="1" x14ac:dyDescent="0.25">
      <c r="A140" s="32" t="s">
        <v>17</v>
      </c>
      <c r="B140" s="33">
        <f>B139/$B139</f>
        <v>1</v>
      </c>
      <c r="C140" s="33">
        <f t="shared" ref="C140:J140" si="14">C139/$B$139</f>
        <v>0.12879119276757073</v>
      </c>
      <c r="D140" s="33">
        <f t="shared" si="14"/>
        <v>1.5675123942840478E-2</v>
      </c>
      <c r="E140" s="33">
        <f t="shared" si="14"/>
        <v>3.3537474482356372E-3</v>
      </c>
      <c r="F140" s="33">
        <f t="shared" si="14"/>
        <v>2.6246719160104987E-3</v>
      </c>
      <c r="G140" s="33">
        <f t="shared" si="14"/>
        <v>0</v>
      </c>
      <c r="H140" s="33">
        <f t="shared" si="14"/>
        <v>2.7158063575386408E-2</v>
      </c>
      <c r="I140" s="33">
        <f t="shared" si="14"/>
        <v>0.82199620880723245</v>
      </c>
      <c r="J140" s="33">
        <f t="shared" si="14"/>
        <v>4.0099154272382618E-4</v>
      </c>
      <c r="Q140" s="110"/>
    </row>
    <row r="141" spans="1:17" x14ac:dyDescent="0.2">
      <c r="A141" s="109"/>
    </row>
    <row r="143" spans="1:17" ht="16.5" thickBot="1" x14ac:dyDescent="0.3">
      <c r="A143" s="186" t="s">
        <v>137</v>
      </c>
      <c r="B143" s="186"/>
      <c r="C143" s="186"/>
      <c r="D143" s="186"/>
      <c r="E143" s="186"/>
      <c r="F143" s="186"/>
      <c r="G143" s="186"/>
      <c r="H143" s="186"/>
      <c r="I143" s="186"/>
      <c r="J143" s="186"/>
      <c r="K143" s="186"/>
      <c r="L143" s="186"/>
      <c r="M143" s="186"/>
      <c r="N143" s="186"/>
      <c r="O143" s="186"/>
      <c r="P143" s="186"/>
      <c r="Q143" s="13"/>
    </row>
    <row r="145" spans="1:13" ht="26.25" customHeight="1" x14ac:dyDescent="0.2">
      <c r="A145" s="19" t="s">
        <v>1</v>
      </c>
      <c r="B145" s="19">
        <v>2018</v>
      </c>
      <c r="C145" s="19">
        <v>2019</v>
      </c>
      <c r="D145" s="113" t="s">
        <v>25</v>
      </c>
      <c r="G145" s="56"/>
      <c r="K145" s="114"/>
    </row>
    <row r="146" spans="1:13" ht="18.75" customHeight="1" x14ac:dyDescent="0.2">
      <c r="A146" s="20" t="s">
        <v>5</v>
      </c>
      <c r="B146" s="22">
        <v>9907</v>
      </c>
      <c r="C146" s="22">
        <v>14491</v>
      </c>
      <c r="D146" s="115">
        <f t="shared" ref="D146:D157" si="15">C146/B146-1</f>
        <v>0.46270313919450889</v>
      </c>
      <c r="G146" s="116"/>
      <c r="H146" s="56" t="s">
        <v>40</v>
      </c>
      <c r="I146" s="117">
        <f>D146</f>
        <v>0.46270313919450889</v>
      </c>
      <c r="K146" s="114"/>
    </row>
    <row r="147" spans="1:13" ht="18.75" customHeight="1" x14ac:dyDescent="0.2">
      <c r="A147" s="25" t="s">
        <v>6</v>
      </c>
      <c r="B147" s="118">
        <v>9554</v>
      </c>
      <c r="C147" s="118">
        <v>12941</v>
      </c>
      <c r="D147" s="115">
        <f t="shared" si="15"/>
        <v>0.35451119949759269</v>
      </c>
      <c r="G147" s="116"/>
      <c r="H147" s="56" t="s">
        <v>41</v>
      </c>
      <c r="I147" s="117"/>
      <c r="K147" s="114"/>
    </row>
    <row r="148" spans="1:13" ht="18.75" hidden="1" customHeight="1" x14ac:dyDescent="0.2">
      <c r="A148" s="25" t="s">
        <v>7</v>
      </c>
      <c r="B148" s="118"/>
      <c r="C148" s="118"/>
      <c r="D148" s="115" t="e">
        <f t="shared" si="15"/>
        <v>#DIV/0!</v>
      </c>
      <c r="G148" s="116"/>
      <c r="H148" s="56" t="s">
        <v>42</v>
      </c>
      <c r="I148" s="117"/>
      <c r="K148" s="114"/>
    </row>
    <row r="149" spans="1:13" ht="18.75" hidden="1" customHeight="1" x14ac:dyDescent="0.2">
      <c r="A149" s="25" t="s">
        <v>8</v>
      </c>
      <c r="B149" s="118"/>
      <c r="C149" s="118"/>
      <c r="D149" s="115" t="e">
        <f t="shared" si="15"/>
        <v>#DIV/0!</v>
      </c>
      <c r="G149" s="116"/>
      <c r="H149" s="56" t="s">
        <v>43</v>
      </c>
      <c r="I149" s="117"/>
      <c r="K149" s="114"/>
      <c r="L149" s="114"/>
      <c r="M149" s="114"/>
    </row>
    <row r="150" spans="1:13" ht="18.75" hidden="1" customHeight="1" x14ac:dyDescent="0.2">
      <c r="A150" s="25" t="s">
        <v>9</v>
      </c>
      <c r="B150" s="118"/>
      <c r="C150" s="118"/>
      <c r="D150" s="115" t="e">
        <f t="shared" si="15"/>
        <v>#DIV/0!</v>
      </c>
      <c r="G150" s="116"/>
      <c r="H150" s="56" t="s">
        <v>44</v>
      </c>
      <c r="I150" s="117"/>
      <c r="K150" s="114"/>
      <c r="L150" s="114"/>
      <c r="M150" s="114"/>
    </row>
    <row r="151" spans="1:13" ht="18.75" hidden="1" customHeight="1" x14ac:dyDescent="0.2">
      <c r="A151" s="25" t="s">
        <v>10</v>
      </c>
      <c r="B151" s="118"/>
      <c r="C151" s="118"/>
      <c r="D151" s="115" t="e">
        <f t="shared" si="15"/>
        <v>#DIV/0!</v>
      </c>
      <c r="G151" s="116"/>
      <c r="H151" s="56" t="s">
        <v>45</v>
      </c>
      <c r="I151" s="117"/>
      <c r="K151" s="114"/>
      <c r="L151" s="114"/>
      <c r="M151" s="114"/>
    </row>
    <row r="152" spans="1:13" ht="18.75" hidden="1" customHeight="1" x14ac:dyDescent="0.2">
      <c r="A152" s="25" t="s">
        <v>11</v>
      </c>
      <c r="B152" s="118"/>
      <c r="C152" s="118"/>
      <c r="D152" s="115" t="e">
        <f t="shared" si="15"/>
        <v>#DIV/0!</v>
      </c>
      <c r="G152" s="116"/>
      <c r="H152" s="56" t="s">
        <v>46</v>
      </c>
      <c r="I152" s="117"/>
      <c r="K152" s="114"/>
      <c r="L152" s="114"/>
      <c r="M152" s="114"/>
    </row>
    <row r="153" spans="1:13" ht="18.75" hidden="1" customHeight="1" x14ac:dyDescent="0.2">
      <c r="A153" s="25" t="s">
        <v>12</v>
      </c>
      <c r="B153" s="118"/>
      <c r="C153" s="118"/>
      <c r="D153" s="115" t="e">
        <f t="shared" si="15"/>
        <v>#DIV/0!</v>
      </c>
      <c r="G153" s="116"/>
      <c r="H153" s="56" t="s">
        <v>47</v>
      </c>
      <c r="I153" s="117"/>
      <c r="K153" s="114"/>
      <c r="L153" s="114"/>
      <c r="M153" s="114"/>
    </row>
    <row r="154" spans="1:13" ht="18.75" hidden="1" customHeight="1" x14ac:dyDescent="0.2">
      <c r="A154" s="25" t="s">
        <v>13</v>
      </c>
      <c r="B154" s="118"/>
      <c r="C154" s="118"/>
      <c r="D154" s="115" t="e">
        <f t="shared" si="15"/>
        <v>#DIV/0!</v>
      </c>
      <c r="G154" s="56"/>
      <c r="H154" s="56" t="s">
        <v>53</v>
      </c>
      <c r="I154" s="117"/>
      <c r="K154" s="114"/>
      <c r="L154" s="114"/>
      <c r="M154" s="114"/>
    </row>
    <row r="155" spans="1:13" ht="18.75" hidden="1" customHeight="1" x14ac:dyDescent="0.2">
      <c r="A155" s="25" t="s">
        <v>14</v>
      </c>
      <c r="B155" s="118"/>
      <c r="C155" s="118"/>
      <c r="D155" s="115" t="e">
        <f t="shared" si="15"/>
        <v>#DIV/0!</v>
      </c>
      <c r="G155" s="56"/>
      <c r="H155" s="56" t="s">
        <v>48</v>
      </c>
      <c r="I155" s="117"/>
      <c r="K155" s="114"/>
      <c r="L155" s="114"/>
      <c r="M155" s="114"/>
    </row>
    <row r="156" spans="1:13" ht="18.75" hidden="1" customHeight="1" x14ac:dyDescent="0.2">
      <c r="A156" s="25" t="s">
        <v>15</v>
      </c>
      <c r="B156" s="118"/>
      <c r="C156" s="118"/>
      <c r="D156" s="115" t="e">
        <f t="shared" si="15"/>
        <v>#DIV/0!</v>
      </c>
      <c r="G156" s="56"/>
      <c r="H156" s="56" t="s">
        <v>49</v>
      </c>
      <c r="I156" s="117"/>
      <c r="K156" s="114"/>
    </row>
    <row r="157" spans="1:13" ht="18.75" hidden="1" customHeight="1" x14ac:dyDescent="0.2">
      <c r="A157" s="27" t="s">
        <v>16</v>
      </c>
      <c r="B157" s="29"/>
      <c r="C157" s="29"/>
      <c r="D157" s="119" t="e">
        <f t="shared" si="15"/>
        <v>#DIV/0!</v>
      </c>
      <c r="G157" s="56"/>
      <c r="H157" s="56" t="s">
        <v>50</v>
      </c>
      <c r="I157" s="117"/>
      <c r="K157" s="114"/>
    </row>
    <row r="158" spans="1:13" ht="20.25" customHeight="1" x14ac:dyDescent="0.2">
      <c r="A158" s="16" t="s">
        <v>2</v>
      </c>
      <c r="B158" s="30">
        <f>SUM(B146:B157)</f>
        <v>19461</v>
      </c>
      <c r="C158" s="30">
        <f>SUM(C146:C157)</f>
        <v>27432</v>
      </c>
      <c r="D158" s="120">
        <f>C158/B158-1</f>
        <v>0.40958840758439963</v>
      </c>
      <c r="G158" s="56"/>
      <c r="H158" s="121" t="s">
        <v>138</v>
      </c>
      <c r="I158" s="117">
        <f>D158</f>
        <v>0.40958840758439963</v>
      </c>
      <c r="K158" s="114"/>
    </row>
    <row r="159" spans="1:13" x14ac:dyDescent="0.2">
      <c r="G159" s="56"/>
      <c r="H159" s="56"/>
      <c r="I159" s="56"/>
    </row>
    <row r="161" spans="1:17" ht="16.5" thickBot="1" x14ac:dyDescent="0.3">
      <c r="A161" s="186" t="s">
        <v>139</v>
      </c>
      <c r="B161" s="186"/>
      <c r="C161" s="186"/>
      <c r="D161" s="186"/>
      <c r="E161" s="186"/>
      <c r="F161" s="186"/>
      <c r="G161" s="186"/>
      <c r="H161" s="186"/>
      <c r="I161" s="186"/>
      <c r="J161" s="186"/>
      <c r="K161" s="186"/>
      <c r="L161" s="186"/>
      <c r="M161" s="186"/>
      <c r="N161" s="186"/>
      <c r="O161" s="186"/>
      <c r="P161" s="186"/>
      <c r="Q161" s="95"/>
    </row>
    <row r="163" spans="1:17" ht="71.25" customHeight="1" thickBot="1" x14ac:dyDescent="0.25">
      <c r="A163" s="176" t="s">
        <v>54</v>
      </c>
      <c r="B163" s="176" t="s">
        <v>140</v>
      </c>
      <c r="C163" s="176" t="s">
        <v>141</v>
      </c>
      <c r="D163" s="176"/>
      <c r="E163" s="187"/>
      <c r="F163" s="176" t="s">
        <v>142</v>
      </c>
      <c r="G163" s="187"/>
      <c r="H163" s="176" t="s">
        <v>143</v>
      </c>
      <c r="I163" s="187"/>
      <c r="J163" s="176" t="s">
        <v>144</v>
      </c>
      <c r="K163" s="176"/>
      <c r="L163" s="176"/>
      <c r="M163" s="176"/>
      <c r="N163" s="176"/>
      <c r="O163" s="122"/>
      <c r="P163" s="122"/>
      <c r="Q163" s="36"/>
    </row>
    <row r="164" spans="1:17" ht="44.25" customHeight="1" thickTop="1" x14ac:dyDescent="0.2">
      <c r="A164" s="176"/>
      <c r="B164" s="176"/>
      <c r="C164" s="123" t="s">
        <v>22</v>
      </c>
      <c r="D164" s="123" t="s">
        <v>18</v>
      </c>
      <c r="E164" s="124" t="s">
        <v>145</v>
      </c>
      <c r="F164" s="123" t="s">
        <v>52</v>
      </c>
      <c r="G164" s="124" t="s">
        <v>51</v>
      </c>
      <c r="H164" s="123" t="s">
        <v>52</v>
      </c>
      <c r="I164" s="124" t="s">
        <v>51</v>
      </c>
      <c r="J164" s="123" t="s">
        <v>146</v>
      </c>
      <c r="K164" s="123" t="s">
        <v>147</v>
      </c>
      <c r="L164" s="123" t="s">
        <v>148</v>
      </c>
      <c r="M164" s="123" t="s">
        <v>149</v>
      </c>
      <c r="N164" s="123" t="s">
        <v>150</v>
      </c>
      <c r="O164" s="36"/>
      <c r="P164" s="125"/>
      <c r="Q164" s="36"/>
    </row>
    <row r="165" spans="1:17" ht="18" customHeight="1" x14ac:dyDescent="0.2">
      <c r="A165" s="126" t="s">
        <v>69</v>
      </c>
      <c r="B165" s="127">
        <v>315</v>
      </c>
      <c r="C165" s="22">
        <v>57</v>
      </c>
      <c r="D165" s="22">
        <v>134</v>
      </c>
      <c r="E165" s="128">
        <v>124</v>
      </c>
      <c r="F165" s="129">
        <v>96</v>
      </c>
      <c r="G165" s="130">
        <v>219</v>
      </c>
      <c r="H165" s="129">
        <v>5</v>
      </c>
      <c r="I165" s="130">
        <v>310</v>
      </c>
      <c r="J165" s="129">
        <v>303</v>
      </c>
      <c r="K165" s="129">
        <v>219</v>
      </c>
      <c r="L165" s="129">
        <v>67</v>
      </c>
      <c r="M165" s="129">
        <v>4</v>
      </c>
      <c r="N165" s="129">
        <v>0</v>
      </c>
      <c r="O165" s="131"/>
      <c r="P165" s="131"/>
      <c r="Q165" s="36"/>
    </row>
    <row r="166" spans="1:17" ht="18" customHeight="1" x14ac:dyDescent="0.2">
      <c r="A166" s="126" t="s">
        <v>64</v>
      </c>
      <c r="B166" s="127">
        <v>1377</v>
      </c>
      <c r="C166" s="22">
        <v>368</v>
      </c>
      <c r="D166" s="22">
        <v>629</v>
      </c>
      <c r="E166" s="128">
        <v>380</v>
      </c>
      <c r="F166" s="129">
        <v>256</v>
      </c>
      <c r="G166" s="130">
        <v>1121</v>
      </c>
      <c r="H166" s="129">
        <v>54</v>
      </c>
      <c r="I166" s="130">
        <v>1323</v>
      </c>
      <c r="J166" s="129">
        <v>1180</v>
      </c>
      <c r="K166" s="129">
        <v>928</v>
      </c>
      <c r="L166" s="129">
        <v>172</v>
      </c>
      <c r="M166" s="129">
        <v>8</v>
      </c>
      <c r="N166" s="129">
        <v>0</v>
      </c>
      <c r="O166" s="131"/>
      <c r="P166" s="131"/>
      <c r="Q166" s="36"/>
    </row>
    <row r="167" spans="1:17" ht="18" customHeight="1" x14ac:dyDescent="0.2">
      <c r="A167" s="126" t="s">
        <v>75</v>
      </c>
      <c r="B167" s="127">
        <v>554</v>
      </c>
      <c r="C167" s="22">
        <v>214</v>
      </c>
      <c r="D167" s="22">
        <v>261</v>
      </c>
      <c r="E167" s="128">
        <v>79</v>
      </c>
      <c r="F167" s="129">
        <v>162</v>
      </c>
      <c r="G167" s="130">
        <v>392</v>
      </c>
      <c r="H167" s="129">
        <v>29</v>
      </c>
      <c r="I167" s="130">
        <v>525</v>
      </c>
      <c r="J167" s="129">
        <v>474</v>
      </c>
      <c r="K167" s="129">
        <v>358</v>
      </c>
      <c r="L167" s="129">
        <v>113</v>
      </c>
      <c r="M167" s="129">
        <v>2</v>
      </c>
      <c r="N167" s="129">
        <v>0</v>
      </c>
      <c r="O167" s="131"/>
      <c r="P167" s="131"/>
      <c r="Q167" s="36"/>
    </row>
    <row r="168" spans="1:17" ht="18" customHeight="1" x14ac:dyDescent="0.2">
      <c r="A168" s="126" t="s">
        <v>39</v>
      </c>
      <c r="B168" s="127">
        <v>2307</v>
      </c>
      <c r="C168" s="22">
        <v>954</v>
      </c>
      <c r="D168" s="22">
        <v>1115</v>
      </c>
      <c r="E168" s="128">
        <v>238</v>
      </c>
      <c r="F168" s="129">
        <v>454</v>
      </c>
      <c r="G168" s="130">
        <v>1853</v>
      </c>
      <c r="H168" s="129">
        <v>119</v>
      </c>
      <c r="I168" s="130">
        <v>2188</v>
      </c>
      <c r="J168" s="129">
        <v>1832</v>
      </c>
      <c r="K168" s="129">
        <v>772</v>
      </c>
      <c r="L168" s="129">
        <v>274</v>
      </c>
      <c r="M168" s="129">
        <v>43</v>
      </c>
      <c r="N168" s="129">
        <v>3</v>
      </c>
      <c r="O168" s="131"/>
      <c r="P168" s="131"/>
      <c r="Q168" s="36"/>
    </row>
    <row r="169" spans="1:17" ht="18" customHeight="1" x14ac:dyDescent="0.2">
      <c r="A169" s="126" t="s">
        <v>65</v>
      </c>
      <c r="B169" s="127">
        <v>700</v>
      </c>
      <c r="C169" s="22">
        <v>195</v>
      </c>
      <c r="D169" s="22">
        <v>346</v>
      </c>
      <c r="E169" s="128">
        <v>159</v>
      </c>
      <c r="F169" s="129">
        <v>351</v>
      </c>
      <c r="G169" s="130">
        <v>349</v>
      </c>
      <c r="H169" s="129">
        <v>37</v>
      </c>
      <c r="I169" s="130">
        <v>663</v>
      </c>
      <c r="J169" s="129">
        <v>543</v>
      </c>
      <c r="K169" s="129">
        <v>431</v>
      </c>
      <c r="L169" s="129">
        <v>315</v>
      </c>
      <c r="M169" s="129">
        <v>7</v>
      </c>
      <c r="N169" s="129">
        <v>0</v>
      </c>
      <c r="O169" s="131"/>
      <c r="P169" s="131"/>
      <c r="Q169" s="36"/>
    </row>
    <row r="170" spans="1:17" ht="18" customHeight="1" x14ac:dyDescent="0.2">
      <c r="A170" s="126" t="s">
        <v>62</v>
      </c>
      <c r="B170" s="127">
        <v>621</v>
      </c>
      <c r="C170" s="22">
        <v>338</v>
      </c>
      <c r="D170" s="22">
        <v>215</v>
      </c>
      <c r="E170" s="128">
        <v>68</v>
      </c>
      <c r="F170" s="129">
        <v>149</v>
      </c>
      <c r="G170" s="130">
        <v>472</v>
      </c>
      <c r="H170" s="129">
        <v>47</v>
      </c>
      <c r="I170" s="130">
        <v>574</v>
      </c>
      <c r="J170" s="129">
        <v>462</v>
      </c>
      <c r="K170" s="129">
        <v>300</v>
      </c>
      <c r="L170" s="129">
        <v>99</v>
      </c>
      <c r="M170" s="129">
        <v>5</v>
      </c>
      <c r="N170" s="129">
        <v>0</v>
      </c>
      <c r="O170" s="131"/>
      <c r="P170" s="131"/>
      <c r="Q170" s="36"/>
    </row>
    <row r="171" spans="1:17" ht="18" customHeight="1" x14ac:dyDescent="0.2">
      <c r="A171" s="126" t="s">
        <v>55</v>
      </c>
      <c r="B171" s="127">
        <v>636</v>
      </c>
      <c r="C171" s="22">
        <v>222</v>
      </c>
      <c r="D171" s="22">
        <v>329</v>
      </c>
      <c r="E171" s="128">
        <v>85</v>
      </c>
      <c r="F171" s="129">
        <v>139</v>
      </c>
      <c r="G171" s="130">
        <v>497</v>
      </c>
      <c r="H171" s="129">
        <v>30</v>
      </c>
      <c r="I171" s="130">
        <v>606</v>
      </c>
      <c r="J171" s="129">
        <v>468</v>
      </c>
      <c r="K171" s="129">
        <v>326</v>
      </c>
      <c r="L171" s="129">
        <v>105</v>
      </c>
      <c r="M171" s="129">
        <v>8</v>
      </c>
      <c r="N171" s="129">
        <v>0</v>
      </c>
      <c r="O171" s="131"/>
      <c r="P171" s="131"/>
      <c r="Q171" s="36"/>
    </row>
    <row r="172" spans="1:17" ht="18" customHeight="1" x14ac:dyDescent="0.2">
      <c r="A172" s="126" t="s">
        <v>59</v>
      </c>
      <c r="B172" s="127">
        <v>2046</v>
      </c>
      <c r="C172" s="22">
        <v>808</v>
      </c>
      <c r="D172" s="22">
        <v>978</v>
      </c>
      <c r="E172" s="128">
        <v>260</v>
      </c>
      <c r="F172" s="129">
        <v>530</v>
      </c>
      <c r="G172" s="130">
        <v>1516</v>
      </c>
      <c r="H172" s="129">
        <v>132</v>
      </c>
      <c r="I172" s="130">
        <v>1914</v>
      </c>
      <c r="J172" s="129">
        <v>1734</v>
      </c>
      <c r="K172" s="129">
        <v>1485</v>
      </c>
      <c r="L172" s="129">
        <v>311</v>
      </c>
      <c r="M172" s="129">
        <v>24</v>
      </c>
      <c r="N172" s="129">
        <v>3</v>
      </c>
      <c r="O172" s="131"/>
      <c r="P172" s="131"/>
      <c r="Q172" s="36"/>
    </row>
    <row r="173" spans="1:17" ht="18" customHeight="1" x14ac:dyDescent="0.2">
      <c r="A173" s="126" t="s">
        <v>70</v>
      </c>
      <c r="B173" s="127">
        <v>310</v>
      </c>
      <c r="C173" s="22">
        <v>36</v>
      </c>
      <c r="D173" s="22">
        <v>189</v>
      </c>
      <c r="E173" s="128">
        <v>85</v>
      </c>
      <c r="F173" s="129">
        <v>181</v>
      </c>
      <c r="G173" s="130">
        <v>129</v>
      </c>
      <c r="H173" s="129">
        <v>43</v>
      </c>
      <c r="I173" s="130">
        <v>267</v>
      </c>
      <c r="J173" s="129">
        <v>213</v>
      </c>
      <c r="K173" s="129">
        <v>196</v>
      </c>
      <c r="L173" s="129">
        <v>115</v>
      </c>
      <c r="M173" s="129">
        <v>4</v>
      </c>
      <c r="N173" s="129">
        <v>0</v>
      </c>
      <c r="O173" s="131"/>
      <c r="P173" s="131"/>
      <c r="Q173" s="36"/>
    </row>
    <row r="174" spans="1:17" ht="18" customHeight="1" x14ac:dyDescent="0.2">
      <c r="A174" s="126" t="s">
        <v>76</v>
      </c>
      <c r="B174" s="127">
        <v>598</v>
      </c>
      <c r="C174" s="22">
        <v>226</v>
      </c>
      <c r="D174" s="22">
        <v>265</v>
      </c>
      <c r="E174" s="128">
        <v>107</v>
      </c>
      <c r="F174" s="129">
        <v>262</v>
      </c>
      <c r="G174" s="130">
        <v>336</v>
      </c>
      <c r="H174" s="129">
        <v>42</v>
      </c>
      <c r="I174" s="130">
        <v>556</v>
      </c>
      <c r="J174" s="129">
        <v>491</v>
      </c>
      <c r="K174" s="129">
        <v>385</v>
      </c>
      <c r="L174" s="129">
        <v>215</v>
      </c>
      <c r="M174" s="129">
        <v>7</v>
      </c>
      <c r="N174" s="129">
        <v>1</v>
      </c>
      <c r="O174" s="131"/>
      <c r="P174" s="131"/>
      <c r="Q174" s="36"/>
    </row>
    <row r="175" spans="1:17" ht="18" customHeight="1" x14ac:dyDescent="0.2">
      <c r="A175" s="126" t="s">
        <v>58</v>
      </c>
      <c r="B175" s="127">
        <v>888</v>
      </c>
      <c r="C175" s="22">
        <v>269</v>
      </c>
      <c r="D175" s="22">
        <v>390</v>
      </c>
      <c r="E175" s="128">
        <v>229</v>
      </c>
      <c r="F175" s="129">
        <v>238</v>
      </c>
      <c r="G175" s="130">
        <v>650</v>
      </c>
      <c r="H175" s="129">
        <v>70</v>
      </c>
      <c r="I175" s="130">
        <v>818</v>
      </c>
      <c r="J175" s="129">
        <v>646</v>
      </c>
      <c r="K175" s="129">
        <v>423</v>
      </c>
      <c r="L175" s="129">
        <v>167</v>
      </c>
      <c r="M175" s="129">
        <v>4</v>
      </c>
      <c r="N175" s="129">
        <v>0</v>
      </c>
      <c r="O175" s="131"/>
      <c r="P175" s="131"/>
      <c r="Q175" s="36"/>
    </row>
    <row r="176" spans="1:17" ht="18" customHeight="1" x14ac:dyDescent="0.2">
      <c r="A176" s="126" t="s">
        <v>77</v>
      </c>
      <c r="B176" s="127">
        <v>1464</v>
      </c>
      <c r="C176" s="22">
        <v>620</v>
      </c>
      <c r="D176" s="22">
        <v>635</v>
      </c>
      <c r="E176" s="128">
        <v>209</v>
      </c>
      <c r="F176" s="129">
        <v>689</v>
      </c>
      <c r="G176" s="130">
        <v>775</v>
      </c>
      <c r="H176" s="129">
        <v>134</v>
      </c>
      <c r="I176" s="130">
        <v>1330</v>
      </c>
      <c r="J176" s="129">
        <v>1023</v>
      </c>
      <c r="K176" s="129">
        <v>766</v>
      </c>
      <c r="L176" s="129">
        <v>434</v>
      </c>
      <c r="M176" s="129">
        <v>18</v>
      </c>
      <c r="N176" s="129">
        <v>1</v>
      </c>
      <c r="O176" s="131"/>
      <c r="P176" s="131"/>
      <c r="Q176" s="36"/>
    </row>
    <row r="177" spans="1:17" ht="18" customHeight="1" x14ac:dyDescent="0.2">
      <c r="A177" s="126" t="s">
        <v>56</v>
      </c>
      <c r="B177" s="127">
        <v>931</v>
      </c>
      <c r="C177" s="22">
        <v>308</v>
      </c>
      <c r="D177" s="22">
        <v>394</v>
      </c>
      <c r="E177" s="128">
        <v>229</v>
      </c>
      <c r="F177" s="129">
        <v>550</v>
      </c>
      <c r="G177" s="130">
        <v>381</v>
      </c>
      <c r="H177" s="129">
        <v>71</v>
      </c>
      <c r="I177" s="130">
        <v>860</v>
      </c>
      <c r="J177" s="129">
        <v>715</v>
      </c>
      <c r="K177" s="129">
        <v>650</v>
      </c>
      <c r="L177" s="129">
        <v>411</v>
      </c>
      <c r="M177" s="129">
        <v>11</v>
      </c>
      <c r="N177" s="129">
        <v>1</v>
      </c>
      <c r="O177" s="131"/>
      <c r="P177" s="131"/>
      <c r="Q177" s="36"/>
    </row>
    <row r="178" spans="1:17" ht="18" customHeight="1" x14ac:dyDescent="0.2">
      <c r="A178" s="126" t="s">
        <v>61</v>
      </c>
      <c r="B178" s="127">
        <v>687</v>
      </c>
      <c r="C178" s="22">
        <v>320</v>
      </c>
      <c r="D178" s="22">
        <v>281</v>
      </c>
      <c r="E178" s="128">
        <v>86</v>
      </c>
      <c r="F178" s="129">
        <v>38</v>
      </c>
      <c r="G178" s="130">
        <v>649</v>
      </c>
      <c r="H178" s="129">
        <v>8</v>
      </c>
      <c r="I178" s="130">
        <v>679</v>
      </c>
      <c r="J178" s="129">
        <v>406</v>
      </c>
      <c r="K178" s="129">
        <v>228</v>
      </c>
      <c r="L178" s="129">
        <v>17</v>
      </c>
      <c r="M178" s="129">
        <v>4</v>
      </c>
      <c r="N178" s="129">
        <v>2</v>
      </c>
      <c r="O178" s="131"/>
      <c r="P178" s="131"/>
      <c r="Q178" s="36"/>
    </row>
    <row r="179" spans="1:17" ht="18" customHeight="1" x14ac:dyDescent="0.2">
      <c r="A179" s="126" t="s">
        <v>38</v>
      </c>
      <c r="B179" s="127">
        <v>8960</v>
      </c>
      <c r="C179" s="22">
        <v>2506</v>
      </c>
      <c r="D179" s="22">
        <v>4473</v>
      </c>
      <c r="E179" s="128">
        <v>1981</v>
      </c>
      <c r="F179" s="129">
        <v>2245</v>
      </c>
      <c r="G179" s="130">
        <v>6715</v>
      </c>
      <c r="H179" s="129">
        <v>307</v>
      </c>
      <c r="I179" s="130">
        <v>8653</v>
      </c>
      <c r="J179" s="129">
        <v>6023</v>
      </c>
      <c r="K179" s="129">
        <v>4055</v>
      </c>
      <c r="L179" s="129">
        <v>1314</v>
      </c>
      <c r="M179" s="129">
        <v>54</v>
      </c>
      <c r="N179" s="129">
        <v>17</v>
      </c>
      <c r="O179" s="131"/>
      <c r="P179" s="131"/>
      <c r="Q179" s="36"/>
    </row>
    <row r="180" spans="1:17" ht="18" customHeight="1" x14ac:dyDescent="0.2">
      <c r="A180" s="126" t="s">
        <v>66</v>
      </c>
      <c r="B180" s="127">
        <v>589</v>
      </c>
      <c r="C180" s="22">
        <v>100</v>
      </c>
      <c r="D180" s="22">
        <v>213</v>
      </c>
      <c r="E180" s="128">
        <v>276</v>
      </c>
      <c r="F180" s="129">
        <v>276</v>
      </c>
      <c r="G180" s="130">
        <v>313</v>
      </c>
      <c r="H180" s="129">
        <v>32</v>
      </c>
      <c r="I180" s="130">
        <v>557</v>
      </c>
      <c r="J180" s="129">
        <v>406</v>
      </c>
      <c r="K180" s="129">
        <v>301</v>
      </c>
      <c r="L180" s="129">
        <v>170</v>
      </c>
      <c r="M180" s="129">
        <v>3</v>
      </c>
      <c r="N180" s="129">
        <v>1</v>
      </c>
      <c r="O180" s="131"/>
      <c r="P180" s="131"/>
      <c r="Q180" s="36"/>
    </row>
    <row r="181" spans="1:17" ht="18" customHeight="1" x14ac:dyDescent="0.2">
      <c r="A181" s="126" t="s">
        <v>71</v>
      </c>
      <c r="B181" s="127">
        <v>186</v>
      </c>
      <c r="C181" s="22">
        <v>30</v>
      </c>
      <c r="D181" s="22">
        <v>116</v>
      </c>
      <c r="E181" s="128">
        <v>40</v>
      </c>
      <c r="F181" s="129">
        <v>89</v>
      </c>
      <c r="G181" s="130">
        <v>97</v>
      </c>
      <c r="H181" s="129">
        <v>3</v>
      </c>
      <c r="I181" s="130">
        <v>183</v>
      </c>
      <c r="J181" s="129">
        <v>169</v>
      </c>
      <c r="K181" s="129">
        <v>106</v>
      </c>
      <c r="L181" s="129">
        <v>81</v>
      </c>
      <c r="M181" s="129">
        <v>5</v>
      </c>
      <c r="N181" s="129">
        <v>0</v>
      </c>
      <c r="O181" s="131"/>
      <c r="P181" s="131"/>
      <c r="Q181" s="36"/>
    </row>
    <row r="182" spans="1:17" ht="18" customHeight="1" x14ac:dyDescent="0.2">
      <c r="A182" s="126" t="s">
        <v>72</v>
      </c>
      <c r="B182" s="127">
        <v>215</v>
      </c>
      <c r="C182" s="22">
        <v>97</v>
      </c>
      <c r="D182" s="22">
        <v>74</v>
      </c>
      <c r="E182" s="128">
        <v>44</v>
      </c>
      <c r="F182" s="129">
        <v>77</v>
      </c>
      <c r="G182" s="130">
        <v>138</v>
      </c>
      <c r="H182" s="129">
        <v>17</v>
      </c>
      <c r="I182" s="130">
        <v>198</v>
      </c>
      <c r="J182" s="129">
        <v>169</v>
      </c>
      <c r="K182" s="129">
        <v>92</v>
      </c>
      <c r="L182" s="129">
        <v>42</v>
      </c>
      <c r="M182" s="129">
        <v>4</v>
      </c>
      <c r="N182" s="129">
        <v>1</v>
      </c>
      <c r="O182" s="131"/>
      <c r="P182" s="131"/>
      <c r="Q182" s="36"/>
    </row>
    <row r="183" spans="1:17" ht="18" customHeight="1" x14ac:dyDescent="0.2">
      <c r="A183" s="126" t="s">
        <v>74</v>
      </c>
      <c r="B183" s="127">
        <v>233</v>
      </c>
      <c r="C183" s="22">
        <v>61</v>
      </c>
      <c r="D183" s="22">
        <v>107</v>
      </c>
      <c r="E183" s="128">
        <v>65</v>
      </c>
      <c r="F183" s="129">
        <v>111</v>
      </c>
      <c r="G183" s="130">
        <v>122</v>
      </c>
      <c r="H183" s="129">
        <v>27</v>
      </c>
      <c r="I183" s="130">
        <v>206</v>
      </c>
      <c r="J183" s="129">
        <v>183</v>
      </c>
      <c r="K183" s="129">
        <v>149</v>
      </c>
      <c r="L183" s="129">
        <v>82</v>
      </c>
      <c r="M183" s="129">
        <v>0</v>
      </c>
      <c r="N183" s="129">
        <v>0</v>
      </c>
      <c r="O183" s="131"/>
      <c r="P183" s="131"/>
      <c r="Q183" s="36"/>
    </row>
    <row r="184" spans="1:17" ht="18" customHeight="1" x14ac:dyDescent="0.2">
      <c r="A184" s="126" t="s">
        <v>57</v>
      </c>
      <c r="B184" s="127">
        <v>1183</v>
      </c>
      <c r="C184" s="22">
        <v>393</v>
      </c>
      <c r="D184" s="22">
        <v>530</v>
      </c>
      <c r="E184" s="128">
        <v>260</v>
      </c>
      <c r="F184" s="129">
        <v>284</v>
      </c>
      <c r="G184" s="130">
        <v>899</v>
      </c>
      <c r="H184" s="129">
        <v>157</v>
      </c>
      <c r="I184" s="130">
        <v>1026</v>
      </c>
      <c r="J184" s="129">
        <v>983</v>
      </c>
      <c r="K184" s="129">
        <v>730</v>
      </c>
      <c r="L184" s="129">
        <v>209</v>
      </c>
      <c r="M184" s="129">
        <v>7</v>
      </c>
      <c r="N184" s="129">
        <v>0</v>
      </c>
      <c r="O184" s="131"/>
      <c r="P184" s="131"/>
      <c r="Q184" s="36"/>
    </row>
    <row r="185" spans="1:17" ht="18" customHeight="1" x14ac:dyDescent="0.2">
      <c r="A185" s="126" t="s">
        <v>60</v>
      </c>
      <c r="B185" s="127">
        <v>788</v>
      </c>
      <c r="C185" s="22">
        <v>282</v>
      </c>
      <c r="D185" s="22">
        <v>380</v>
      </c>
      <c r="E185" s="128">
        <v>126</v>
      </c>
      <c r="F185" s="129">
        <v>368</v>
      </c>
      <c r="G185" s="130">
        <v>420</v>
      </c>
      <c r="H185" s="129">
        <v>101</v>
      </c>
      <c r="I185" s="130">
        <v>687</v>
      </c>
      <c r="J185" s="129">
        <v>564</v>
      </c>
      <c r="K185" s="129">
        <v>340</v>
      </c>
      <c r="L185" s="129">
        <v>198</v>
      </c>
      <c r="M185" s="129">
        <v>2</v>
      </c>
      <c r="N185" s="129">
        <v>5</v>
      </c>
      <c r="O185" s="131"/>
      <c r="P185" s="131"/>
      <c r="Q185" s="36"/>
    </row>
    <row r="186" spans="1:17" ht="18" customHeight="1" x14ac:dyDescent="0.2">
      <c r="A186" s="126" t="s">
        <v>63</v>
      </c>
      <c r="B186" s="127">
        <v>785</v>
      </c>
      <c r="C186" s="22">
        <v>302</v>
      </c>
      <c r="D186" s="22">
        <v>284</v>
      </c>
      <c r="E186" s="128">
        <v>199</v>
      </c>
      <c r="F186" s="129">
        <v>339</v>
      </c>
      <c r="G186" s="130">
        <v>446</v>
      </c>
      <c r="H186" s="129">
        <v>60</v>
      </c>
      <c r="I186" s="130">
        <v>725</v>
      </c>
      <c r="J186" s="129">
        <v>473</v>
      </c>
      <c r="K186" s="129">
        <v>405</v>
      </c>
      <c r="L186" s="129">
        <v>244</v>
      </c>
      <c r="M186" s="129">
        <v>13</v>
      </c>
      <c r="N186" s="129">
        <v>1</v>
      </c>
      <c r="O186" s="131"/>
      <c r="P186" s="131"/>
      <c r="Q186" s="36"/>
    </row>
    <row r="187" spans="1:17" ht="18" customHeight="1" x14ac:dyDescent="0.2">
      <c r="A187" s="126" t="s">
        <v>67</v>
      </c>
      <c r="B187" s="127">
        <v>447</v>
      </c>
      <c r="C187" s="22">
        <v>212</v>
      </c>
      <c r="D187" s="22">
        <v>192</v>
      </c>
      <c r="E187" s="128">
        <v>43</v>
      </c>
      <c r="F187" s="129">
        <v>249</v>
      </c>
      <c r="G187" s="130">
        <v>198</v>
      </c>
      <c r="H187" s="129">
        <v>31</v>
      </c>
      <c r="I187" s="130">
        <v>416</v>
      </c>
      <c r="J187" s="129">
        <v>385</v>
      </c>
      <c r="K187" s="129">
        <v>271</v>
      </c>
      <c r="L187" s="129">
        <v>169</v>
      </c>
      <c r="M187" s="129">
        <v>14</v>
      </c>
      <c r="N187" s="129">
        <v>1</v>
      </c>
      <c r="O187" s="131"/>
      <c r="P187" s="131"/>
      <c r="Q187" s="36"/>
    </row>
    <row r="188" spans="1:17" ht="18" customHeight="1" x14ac:dyDescent="0.2">
      <c r="A188" s="126" t="s">
        <v>73</v>
      </c>
      <c r="B188" s="127">
        <v>405</v>
      </c>
      <c r="C188" s="22">
        <v>90</v>
      </c>
      <c r="D188" s="22">
        <v>175</v>
      </c>
      <c r="E188" s="128">
        <v>140</v>
      </c>
      <c r="F188" s="129">
        <v>73</v>
      </c>
      <c r="G188" s="130">
        <v>332</v>
      </c>
      <c r="H188" s="129">
        <v>5</v>
      </c>
      <c r="I188" s="130">
        <v>400</v>
      </c>
      <c r="J188" s="129">
        <v>358</v>
      </c>
      <c r="K188" s="129">
        <v>287</v>
      </c>
      <c r="L188" s="129">
        <v>59</v>
      </c>
      <c r="M188" s="129">
        <v>3</v>
      </c>
      <c r="N188" s="129">
        <v>0</v>
      </c>
      <c r="O188" s="131"/>
      <c r="P188" s="131"/>
      <c r="Q188" s="36"/>
    </row>
    <row r="189" spans="1:17" ht="18" customHeight="1" x14ac:dyDescent="0.2">
      <c r="A189" s="132" t="s">
        <v>68</v>
      </c>
      <c r="B189" s="133">
        <v>207</v>
      </c>
      <c r="C189" s="101">
        <v>85</v>
      </c>
      <c r="D189" s="101">
        <v>101</v>
      </c>
      <c r="E189" s="134">
        <v>21</v>
      </c>
      <c r="F189" s="135">
        <v>83</v>
      </c>
      <c r="G189" s="136">
        <v>124</v>
      </c>
      <c r="H189" s="135">
        <v>2</v>
      </c>
      <c r="I189" s="136">
        <v>205</v>
      </c>
      <c r="J189" s="135">
        <v>115</v>
      </c>
      <c r="K189" s="135">
        <v>65</v>
      </c>
      <c r="L189" s="135">
        <v>60</v>
      </c>
      <c r="M189" s="135">
        <v>6</v>
      </c>
      <c r="N189" s="135">
        <v>0</v>
      </c>
      <c r="O189" s="131"/>
      <c r="P189" s="131"/>
      <c r="Q189" s="36"/>
    </row>
    <row r="190" spans="1:17" ht="18" customHeight="1" x14ac:dyDescent="0.2">
      <c r="A190" s="16" t="s">
        <v>2</v>
      </c>
      <c r="B190" s="137">
        <f t="shared" ref="B190:N190" si="16">SUM(B165:B189)</f>
        <v>27432</v>
      </c>
      <c r="C190" s="30">
        <f t="shared" si="16"/>
        <v>9093</v>
      </c>
      <c r="D190" s="30">
        <f t="shared" si="16"/>
        <v>12806</v>
      </c>
      <c r="E190" s="30">
        <f t="shared" si="16"/>
        <v>5533</v>
      </c>
      <c r="F190" s="30">
        <f t="shared" si="16"/>
        <v>8289</v>
      </c>
      <c r="G190" s="30">
        <f t="shared" si="16"/>
        <v>19143</v>
      </c>
      <c r="H190" s="30">
        <f t="shared" si="16"/>
        <v>1563</v>
      </c>
      <c r="I190" s="30">
        <f t="shared" si="16"/>
        <v>25869</v>
      </c>
      <c r="J190" s="30">
        <f t="shared" si="16"/>
        <v>20318</v>
      </c>
      <c r="K190" s="30">
        <f t="shared" si="16"/>
        <v>14268</v>
      </c>
      <c r="L190" s="30">
        <f t="shared" si="16"/>
        <v>5443</v>
      </c>
      <c r="M190" s="30">
        <f t="shared" si="16"/>
        <v>260</v>
      </c>
      <c r="N190" s="30">
        <f t="shared" si="16"/>
        <v>37</v>
      </c>
      <c r="O190" s="131"/>
      <c r="P190" s="131"/>
      <c r="Q190" s="131"/>
    </row>
    <row r="191" spans="1:17" s="68" customFormat="1" ht="18" customHeight="1" x14ac:dyDescent="0.2">
      <c r="A191" s="21" t="s">
        <v>17</v>
      </c>
      <c r="B191" s="44">
        <f t="shared" ref="B191:N191" si="17">B190/$B$190</f>
        <v>1</v>
      </c>
      <c r="C191" s="44">
        <f t="shared" si="17"/>
        <v>0.33147419072615925</v>
      </c>
      <c r="D191" s="44">
        <f t="shared" si="17"/>
        <v>0.46682706328375617</v>
      </c>
      <c r="E191" s="44">
        <f t="shared" si="17"/>
        <v>0.20169874599008458</v>
      </c>
      <c r="F191" s="44">
        <f t="shared" si="17"/>
        <v>0.30216535433070868</v>
      </c>
      <c r="G191" s="44">
        <f t="shared" si="17"/>
        <v>0.69783464566929132</v>
      </c>
      <c r="H191" s="44">
        <f t="shared" si="17"/>
        <v>5.6977252843394575E-2</v>
      </c>
      <c r="I191" s="44">
        <f t="shared" si="17"/>
        <v>0.94302274715660539</v>
      </c>
      <c r="J191" s="44">
        <f t="shared" si="17"/>
        <v>0.74066783318751828</v>
      </c>
      <c r="K191" s="44">
        <f t="shared" si="17"/>
        <v>0.5201224846894138</v>
      </c>
      <c r="L191" s="44">
        <f t="shared" si="17"/>
        <v>0.19841790609507146</v>
      </c>
      <c r="M191" s="44">
        <f t="shared" si="17"/>
        <v>9.4779819189268009E-3</v>
      </c>
      <c r="N191" s="44">
        <f t="shared" si="17"/>
        <v>1.3487897346165063E-3</v>
      </c>
      <c r="O191" s="138"/>
      <c r="P191" s="139"/>
      <c r="Q191" s="139"/>
    </row>
    <row r="192" spans="1:17" x14ac:dyDescent="0.2">
      <c r="A192" s="178" t="s">
        <v>151</v>
      </c>
      <c r="B192" s="178"/>
      <c r="C192" s="178"/>
      <c r="D192" s="178"/>
      <c r="E192" s="178"/>
      <c r="F192" s="178"/>
      <c r="G192" s="178"/>
      <c r="H192" s="178"/>
      <c r="I192" s="178"/>
      <c r="J192" s="178"/>
      <c r="K192" s="178"/>
      <c r="L192" s="178"/>
      <c r="M192" s="178"/>
      <c r="N192" s="178"/>
    </row>
    <row r="193" spans="1:17" ht="30" customHeight="1" x14ac:dyDescent="0.2">
      <c r="O193" s="140"/>
    </row>
    <row r="194" spans="1:17" ht="6.75" customHeight="1" x14ac:dyDescent="0.2"/>
    <row r="195" spans="1:17" ht="18.75" thickBot="1" x14ac:dyDescent="0.25">
      <c r="A195" s="12" t="s">
        <v>152</v>
      </c>
      <c r="B195" s="12"/>
      <c r="C195" s="12"/>
      <c r="D195" s="12"/>
      <c r="E195" s="12"/>
      <c r="F195" s="12"/>
      <c r="G195" s="12"/>
      <c r="H195" s="12"/>
      <c r="I195" s="12"/>
      <c r="J195" s="12"/>
      <c r="K195" s="12"/>
      <c r="L195" s="12"/>
      <c r="M195" s="12"/>
      <c r="N195" s="12"/>
      <c r="O195" s="12"/>
      <c r="P195" s="12"/>
      <c r="Q195" s="12"/>
    </row>
    <row r="197" spans="1:17" ht="17.25" customHeight="1" thickBot="1" x14ac:dyDescent="0.3">
      <c r="A197" s="141" t="s">
        <v>153</v>
      </c>
      <c r="B197" s="13"/>
      <c r="C197" s="13"/>
      <c r="D197" s="13"/>
      <c r="E197" s="13"/>
      <c r="F197" s="13"/>
      <c r="G197" s="13"/>
      <c r="H197" s="13"/>
      <c r="I197" s="13"/>
      <c r="J197" s="13"/>
      <c r="K197" s="142"/>
      <c r="L197" s="36"/>
      <c r="M197" s="36"/>
      <c r="N197" s="36"/>
      <c r="O197" s="143"/>
      <c r="P197" s="143"/>
      <c r="Q197" s="36"/>
    </row>
    <row r="198" spans="1:17" ht="14.25" customHeight="1" x14ac:dyDescent="0.2">
      <c r="L198" s="36"/>
      <c r="M198" s="36"/>
      <c r="N198" s="36"/>
      <c r="O198" s="36"/>
      <c r="P198" s="36"/>
      <c r="Q198" s="36"/>
    </row>
    <row r="199" spans="1:17" ht="26.25" customHeight="1" x14ac:dyDescent="0.2">
      <c r="A199" s="176" t="s">
        <v>78</v>
      </c>
      <c r="B199" s="176"/>
      <c r="C199" s="176"/>
      <c r="D199" s="176"/>
      <c r="E199" s="177"/>
      <c r="F199" s="144" t="s">
        <v>2</v>
      </c>
      <c r="G199" s="144" t="s">
        <v>19</v>
      </c>
      <c r="H199" s="144" t="s">
        <v>154</v>
      </c>
      <c r="I199" s="144" t="s">
        <v>21</v>
      </c>
      <c r="J199" s="144" t="s">
        <v>80</v>
      </c>
      <c r="L199" s="36"/>
      <c r="M199" s="179"/>
      <c r="N199" s="179"/>
      <c r="O199" s="180"/>
      <c r="P199" s="180"/>
      <c r="Q199" s="180"/>
    </row>
    <row r="200" spans="1:17" ht="18.75" customHeight="1" x14ac:dyDescent="0.2">
      <c r="A200" s="146" t="s">
        <v>155</v>
      </c>
      <c r="B200" s="146"/>
      <c r="C200" s="146"/>
      <c r="D200" s="146"/>
      <c r="E200" s="146"/>
      <c r="F200" s="147">
        <f t="shared" ref="F200:F235" si="18">+SUM(G200:J200)</f>
        <v>27446</v>
      </c>
      <c r="G200" s="148">
        <v>17381</v>
      </c>
      <c r="H200" s="148">
        <v>6399</v>
      </c>
      <c r="I200" s="148">
        <v>2001</v>
      </c>
      <c r="J200" s="148">
        <v>1665</v>
      </c>
      <c r="L200" s="36"/>
      <c r="M200" s="179"/>
      <c r="N200" s="179"/>
      <c r="O200" s="145"/>
      <c r="P200" s="145"/>
      <c r="Q200" s="145"/>
    </row>
    <row r="201" spans="1:17" ht="18.75" customHeight="1" x14ac:dyDescent="0.2">
      <c r="A201" s="149" t="s">
        <v>156</v>
      </c>
      <c r="B201" s="149"/>
      <c r="C201" s="149"/>
      <c r="D201" s="149"/>
      <c r="E201" s="149"/>
      <c r="F201" s="150">
        <f t="shared" si="18"/>
        <v>26690</v>
      </c>
      <c r="G201" s="151">
        <v>0</v>
      </c>
      <c r="H201" s="151">
        <v>21600</v>
      </c>
      <c r="I201" s="151">
        <v>3369</v>
      </c>
      <c r="J201" s="151">
        <v>1721</v>
      </c>
      <c r="L201" s="36"/>
      <c r="M201" s="179"/>
      <c r="N201" s="179"/>
      <c r="O201" s="145"/>
      <c r="P201" s="145"/>
      <c r="Q201" s="145"/>
    </row>
    <row r="202" spans="1:17" ht="18.75" customHeight="1" x14ac:dyDescent="0.2">
      <c r="A202" s="149" t="s">
        <v>157</v>
      </c>
      <c r="B202" s="149"/>
      <c r="C202" s="149"/>
      <c r="D202" s="149"/>
      <c r="E202" s="149"/>
      <c r="F202" s="150">
        <f t="shared" si="18"/>
        <v>81852</v>
      </c>
      <c r="G202" s="151">
        <v>0</v>
      </c>
      <c r="H202" s="151">
        <v>17778</v>
      </c>
      <c r="I202" s="151">
        <v>27524</v>
      </c>
      <c r="J202" s="151">
        <v>36550</v>
      </c>
      <c r="L202" s="36"/>
      <c r="M202" s="181"/>
      <c r="N202" s="152"/>
      <c r="O202" s="153"/>
      <c r="P202" s="153"/>
      <c r="Q202" s="153"/>
    </row>
    <row r="203" spans="1:17" ht="18.75" customHeight="1" x14ac:dyDescent="0.2">
      <c r="A203" s="149" t="s">
        <v>158</v>
      </c>
      <c r="B203" s="149"/>
      <c r="C203" s="149"/>
      <c r="D203" s="149"/>
      <c r="E203" s="149"/>
      <c r="F203" s="150">
        <f t="shared" si="18"/>
        <v>4774</v>
      </c>
      <c r="G203" s="151">
        <v>0</v>
      </c>
      <c r="H203" s="151">
        <v>4372</v>
      </c>
      <c r="I203" s="151">
        <v>218</v>
      </c>
      <c r="J203" s="151">
        <v>184</v>
      </c>
      <c r="L203" s="36"/>
      <c r="M203" s="181"/>
      <c r="N203" s="152"/>
      <c r="O203" s="153"/>
      <c r="P203" s="153"/>
      <c r="Q203" s="153"/>
    </row>
    <row r="204" spans="1:17" ht="18.75" customHeight="1" x14ac:dyDescent="0.2">
      <c r="A204" s="149" t="s">
        <v>159</v>
      </c>
      <c r="B204" s="149"/>
      <c r="C204" s="149"/>
      <c r="D204" s="149"/>
      <c r="E204" s="149"/>
      <c r="F204" s="150">
        <f t="shared" si="18"/>
        <v>27599</v>
      </c>
      <c r="G204" s="151">
        <v>0</v>
      </c>
      <c r="H204" s="151">
        <v>7068</v>
      </c>
      <c r="I204" s="151">
        <v>19049</v>
      </c>
      <c r="J204" s="151">
        <v>1482</v>
      </c>
      <c r="L204" s="36"/>
      <c r="M204" s="181"/>
      <c r="N204" s="152"/>
      <c r="O204" s="153"/>
      <c r="P204" s="153"/>
      <c r="Q204" s="153"/>
    </row>
    <row r="205" spans="1:17" ht="18.75" customHeight="1" x14ac:dyDescent="0.2">
      <c r="A205" s="149" t="s">
        <v>160</v>
      </c>
      <c r="B205" s="149"/>
      <c r="C205" s="149"/>
      <c r="D205" s="149"/>
      <c r="E205" s="149"/>
      <c r="F205" s="150">
        <f t="shared" si="18"/>
        <v>15758</v>
      </c>
      <c r="G205" s="151">
        <v>0</v>
      </c>
      <c r="H205" s="151">
        <v>2263</v>
      </c>
      <c r="I205" s="151">
        <v>11928</v>
      </c>
      <c r="J205" s="151">
        <v>1567</v>
      </c>
      <c r="L205" s="36"/>
      <c r="M205" s="181"/>
      <c r="N205" s="152"/>
      <c r="O205" s="153"/>
      <c r="P205" s="153"/>
      <c r="Q205" s="153"/>
    </row>
    <row r="206" spans="1:17" ht="18.75" customHeight="1" x14ac:dyDescent="0.2">
      <c r="A206" s="149" t="s">
        <v>161</v>
      </c>
      <c r="B206" s="149"/>
      <c r="C206" s="149"/>
      <c r="D206" s="149"/>
      <c r="E206" s="149"/>
      <c r="F206" s="150">
        <f t="shared" si="18"/>
        <v>2306</v>
      </c>
      <c r="G206" s="151">
        <v>0</v>
      </c>
      <c r="H206" s="151">
        <v>209</v>
      </c>
      <c r="I206" s="151">
        <v>2010</v>
      </c>
      <c r="J206" s="151">
        <v>87</v>
      </c>
      <c r="L206" s="36"/>
      <c r="M206" s="181"/>
      <c r="N206" s="152"/>
      <c r="O206" s="153"/>
      <c r="P206" s="153"/>
      <c r="Q206" s="153"/>
    </row>
    <row r="207" spans="1:17" ht="18.75" customHeight="1" x14ac:dyDescent="0.2">
      <c r="A207" s="149" t="s">
        <v>162</v>
      </c>
      <c r="B207" s="149"/>
      <c r="C207" s="149"/>
      <c r="D207" s="149"/>
      <c r="E207" s="149"/>
      <c r="F207" s="150">
        <f t="shared" si="18"/>
        <v>288</v>
      </c>
      <c r="G207" s="151">
        <v>0</v>
      </c>
      <c r="H207" s="151">
        <v>43</v>
      </c>
      <c r="I207" s="151">
        <v>219</v>
      </c>
      <c r="J207" s="151">
        <v>26</v>
      </c>
      <c r="L207" s="36"/>
      <c r="M207" s="181"/>
      <c r="N207" s="152"/>
      <c r="O207" s="153"/>
      <c r="P207" s="153"/>
      <c r="Q207" s="153"/>
    </row>
    <row r="208" spans="1:17" ht="18.75" customHeight="1" x14ac:dyDescent="0.2">
      <c r="A208" s="149" t="s">
        <v>163</v>
      </c>
      <c r="B208" s="149"/>
      <c r="C208" s="149"/>
      <c r="D208" s="149"/>
      <c r="E208" s="149"/>
      <c r="F208" s="150">
        <f t="shared" si="18"/>
        <v>21905</v>
      </c>
      <c r="G208" s="151">
        <v>0</v>
      </c>
      <c r="H208" s="151">
        <v>7716</v>
      </c>
      <c r="I208" s="151">
        <v>11212</v>
      </c>
      <c r="J208" s="151">
        <v>2977</v>
      </c>
      <c r="L208" s="36"/>
      <c r="M208" s="181"/>
      <c r="N208" s="152"/>
      <c r="O208" s="153"/>
      <c r="P208" s="153"/>
      <c r="Q208" s="153"/>
    </row>
    <row r="209" spans="1:17" ht="18.75" customHeight="1" x14ac:dyDescent="0.2">
      <c r="A209" s="149" t="s">
        <v>164</v>
      </c>
      <c r="B209" s="149"/>
      <c r="C209" s="149"/>
      <c r="D209" s="149"/>
      <c r="E209" s="149"/>
      <c r="F209" s="150">
        <f t="shared" si="18"/>
        <v>6578</v>
      </c>
      <c r="G209" s="151">
        <v>0</v>
      </c>
      <c r="H209" s="151">
        <v>669</v>
      </c>
      <c r="I209" s="151">
        <v>5791</v>
      </c>
      <c r="J209" s="151">
        <v>118</v>
      </c>
      <c r="L209" s="36"/>
      <c r="M209" s="181"/>
      <c r="N209" s="152"/>
      <c r="O209" s="153"/>
      <c r="P209" s="153"/>
      <c r="Q209" s="153"/>
    </row>
    <row r="210" spans="1:17" ht="18.75" customHeight="1" x14ac:dyDescent="0.2">
      <c r="A210" s="149" t="s">
        <v>165</v>
      </c>
      <c r="B210" s="149"/>
      <c r="C210" s="149"/>
      <c r="D210" s="149"/>
      <c r="E210" s="149"/>
      <c r="F210" s="150">
        <f t="shared" si="18"/>
        <v>128</v>
      </c>
      <c r="G210" s="151">
        <v>0</v>
      </c>
      <c r="H210" s="151">
        <v>24</v>
      </c>
      <c r="I210" s="151">
        <v>71</v>
      </c>
      <c r="J210" s="151">
        <v>33</v>
      </c>
      <c r="L210" s="36"/>
      <c r="M210" s="181"/>
      <c r="N210" s="152"/>
      <c r="O210" s="153"/>
      <c r="P210" s="153"/>
      <c r="Q210" s="153"/>
    </row>
    <row r="211" spans="1:17" ht="31.5" customHeight="1" x14ac:dyDescent="0.2">
      <c r="A211" s="182" t="s">
        <v>166</v>
      </c>
      <c r="B211" s="182"/>
      <c r="C211" s="182"/>
      <c r="D211" s="182"/>
      <c r="E211" s="182"/>
      <c r="F211" s="150">
        <f t="shared" si="18"/>
        <v>9832</v>
      </c>
      <c r="G211" s="151">
        <v>0</v>
      </c>
      <c r="H211" s="151">
        <v>8746</v>
      </c>
      <c r="I211" s="151">
        <v>994</v>
      </c>
      <c r="J211" s="151">
        <v>92</v>
      </c>
      <c r="L211" s="36"/>
      <c r="M211" s="181"/>
      <c r="N211" s="152"/>
      <c r="O211" s="153"/>
      <c r="P211" s="153"/>
      <c r="Q211" s="153"/>
    </row>
    <row r="212" spans="1:17" ht="31.5" customHeight="1" x14ac:dyDescent="0.2">
      <c r="A212" s="182" t="s">
        <v>167</v>
      </c>
      <c r="B212" s="182"/>
      <c r="C212" s="182"/>
      <c r="D212" s="182"/>
      <c r="E212" s="182"/>
      <c r="F212" s="150">
        <f t="shared" si="18"/>
        <v>297</v>
      </c>
      <c r="G212" s="151">
        <v>0</v>
      </c>
      <c r="H212" s="151">
        <v>205</v>
      </c>
      <c r="I212" s="151">
        <v>47</v>
      </c>
      <c r="J212" s="151">
        <v>45</v>
      </c>
      <c r="L212" s="36"/>
      <c r="M212" s="181"/>
      <c r="N212" s="152"/>
      <c r="O212" s="153"/>
      <c r="P212" s="153"/>
      <c r="Q212" s="153"/>
    </row>
    <row r="213" spans="1:17" ht="18.75" customHeight="1" x14ac:dyDescent="0.2">
      <c r="A213" s="149" t="s">
        <v>168</v>
      </c>
      <c r="B213" s="149"/>
      <c r="C213" s="149"/>
      <c r="D213" s="149"/>
      <c r="E213" s="149"/>
      <c r="F213" s="150">
        <f t="shared" si="18"/>
        <v>5616</v>
      </c>
      <c r="G213" s="151">
        <v>0</v>
      </c>
      <c r="H213" s="151">
        <v>1919</v>
      </c>
      <c r="I213" s="151">
        <v>1733</v>
      </c>
      <c r="J213" s="151">
        <v>1964</v>
      </c>
      <c r="L213" s="36"/>
      <c r="M213" s="181"/>
      <c r="N213" s="152"/>
      <c r="O213" s="153"/>
      <c r="P213" s="153"/>
      <c r="Q213" s="153"/>
    </row>
    <row r="214" spans="1:17" ht="18.75" customHeight="1" x14ac:dyDescent="0.2">
      <c r="A214" s="149" t="s">
        <v>169</v>
      </c>
      <c r="B214" s="149"/>
      <c r="C214" s="149"/>
      <c r="D214" s="149"/>
      <c r="E214" s="149"/>
      <c r="F214" s="150">
        <f t="shared" si="18"/>
        <v>368</v>
      </c>
      <c r="G214" s="151">
        <v>0</v>
      </c>
      <c r="H214" s="151">
        <v>109</v>
      </c>
      <c r="I214" s="151">
        <v>259</v>
      </c>
      <c r="J214" s="151">
        <v>0</v>
      </c>
      <c r="L214" s="36"/>
      <c r="M214" s="181"/>
      <c r="N214" s="152"/>
      <c r="O214" s="153"/>
      <c r="P214" s="153"/>
      <c r="Q214" s="153"/>
    </row>
    <row r="215" spans="1:17" ht="18.75" customHeight="1" x14ac:dyDescent="0.2">
      <c r="A215" s="149" t="s">
        <v>170</v>
      </c>
      <c r="B215" s="149"/>
      <c r="C215" s="149"/>
      <c r="D215" s="149"/>
      <c r="E215" s="149"/>
      <c r="F215" s="150">
        <f t="shared" si="18"/>
        <v>15344</v>
      </c>
      <c r="G215" s="151">
        <v>0</v>
      </c>
      <c r="H215" s="151">
        <v>348</v>
      </c>
      <c r="I215" s="151">
        <v>249</v>
      </c>
      <c r="J215" s="151">
        <v>14747</v>
      </c>
      <c r="L215" s="36"/>
      <c r="M215" s="181"/>
      <c r="N215" s="152"/>
      <c r="O215" s="153"/>
      <c r="P215" s="153"/>
      <c r="Q215" s="153"/>
    </row>
    <row r="216" spans="1:17" ht="18.75" customHeight="1" x14ac:dyDescent="0.2">
      <c r="A216" s="149" t="s">
        <v>171</v>
      </c>
      <c r="B216" s="149"/>
      <c r="C216" s="149"/>
      <c r="D216" s="149"/>
      <c r="E216" s="149"/>
      <c r="F216" s="150">
        <f t="shared" si="18"/>
        <v>3179</v>
      </c>
      <c r="G216" s="151">
        <v>0</v>
      </c>
      <c r="H216" s="151">
        <v>55</v>
      </c>
      <c r="I216" s="151">
        <v>47</v>
      </c>
      <c r="J216" s="151">
        <v>3077</v>
      </c>
      <c r="L216" s="36"/>
      <c r="M216" s="181"/>
      <c r="N216" s="152"/>
      <c r="O216" s="153"/>
      <c r="P216" s="153"/>
      <c r="Q216" s="153"/>
    </row>
    <row r="217" spans="1:17" ht="18.75" customHeight="1" x14ac:dyDescent="0.2">
      <c r="A217" s="149" t="s">
        <v>172</v>
      </c>
      <c r="B217" s="149"/>
      <c r="C217" s="149"/>
      <c r="D217" s="149"/>
      <c r="E217" s="149"/>
      <c r="F217" s="150">
        <f t="shared" si="18"/>
        <v>573</v>
      </c>
      <c r="G217" s="151">
        <v>0</v>
      </c>
      <c r="H217" s="151">
        <v>5</v>
      </c>
      <c r="I217" s="151">
        <v>10</v>
      </c>
      <c r="J217" s="151">
        <v>558</v>
      </c>
      <c r="L217" s="36"/>
      <c r="M217" s="181"/>
      <c r="N217" s="152"/>
      <c r="O217" s="153"/>
      <c r="P217" s="153"/>
      <c r="Q217" s="153"/>
    </row>
    <row r="218" spans="1:17" ht="18.75" customHeight="1" x14ac:dyDescent="0.2">
      <c r="A218" s="149" t="s">
        <v>173</v>
      </c>
      <c r="B218" s="149"/>
      <c r="C218" s="149"/>
      <c r="D218" s="149"/>
      <c r="E218" s="149"/>
      <c r="F218" s="150">
        <f t="shared" si="18"/>
        <v>389</v>
      </c>
      <c r="G218" s="151">
        <v>0</v>
      </c>
      <c r="H218" s="151">
        <v>5</v>
      </c>
      <c r="I218" s="151">
        <v>8</v>
      </c>
      <c r="J218" s="151">
        <v>376</v>
      </c>
      <c r="L218" s="36"/>
      <c r="M218" s="181"/>
      <c r="N218" s="152"/>
      <c r="O218" s="153"/>
      <c r="P218" s="153"/>
      <c r="Q218" s="153"/>
    </row>
    <row r="219" spans="1:17" ht="18.75" customHeight="1" x14ac:dyDescent="0.2">
      <c r="A219" s="149" t="s">
        <v>174</v>
      </c>
      <c r="B219" s="149"/>
      <c r="C219" s="149"/>
      <c r="D219" s="149"/>
      <c r="E219" s="149"/>
      <c r="F219" s="150">
        <f t="shared" si="18"/>
        <v>372</v>
      </c>
      <c r="G219" s="151">
        <v>0</v>
      </c>
      <c r="H219" s="151">
        <v>59</v>
      </c>
      <c r="I219" s="151">
        <v>77</v>
      </c>
      <c r="J219" s="151">
        <v>236</v>
      </c>
      <c r="L219" s="36"/>
      <c r="M219" s="181"/>
      <c r="N219" s="152"/>
      <c r="O219" s="153"/>
      <c r="P219" s="153"/>
      <c r="Q219" s="153"/>
    </row>
    <row r="220" spans="1:17" ht="18.75" customHeight="1" x14ac:dyDescent="0.2">
      <c r="A220" s="149" t="s">
        <v>175</v>
      </c>
      <c r="B220" s="149"/>
      <c r="C220" s="149"/>
      <c r="D220" s="149"/>
      <c r="E220" s="149"/>
      <c r="F220" s="150">
        <f t="shared" si="18"/>
        <v>12783</v>
      </c>
      <c r="G220" s="151">
        <v>0</v>
      </c>
      <c r="H220" s="151">
        <v>12783</v>
      </c>
      <c r="I220" s="151">
        <v>0</v>
      </c>
      <c r="J220" s="151">
        <v>0</v>
      </c>
      <c r="L220" s="36"/>
      <c r="M220" s="181"/>
      <c r="N220" s="152"/>
      <c r="O220" s="153"/>
      <c r="P220" s="153"/>
      <c r="Q220" s="153"/>
    </row>
    <row r="221" spans="1:17" ht="18.75" customHeight="1" x14ac:dyDescent="0.2">
      <c r="A221" s="149" t="s">
        <v>176</v>
      </c>
      <c r="B221" s="149"/>
      <c r="C221" s="149"/>
      <c r="D221" s="149"/>
      <c r="E221" s="149"/>
      <c r="F221" s="150">
        <f t="shared" si="18"/>
        <v>21974</v>
      </c>
      <c r="G221" s="151">
        <v>0</v>
      </c>
      <c r="H221" s="151">
        <v>21974</v>
      </c>
      <c r="I221" s="151">
        <v>0</v>
      </c>
      <c r="J221" s="151">
        <v>0</v>
      </c>
      <c r="L221" s="36"/>
      <c r="M221" s="181"/>
      <c r="N221" s="152"/>
      <c r="O221" s="153"/>
      <c r="P221" s="153"/>
      <c r="Q221" s="153"/>
    </row>
    <row r="222" spans="1:17" ht="18.75" customHeight="1" x14ac:dyDescent="0.2">
      <c r="A222" s="149" t="s">
        <v>177</v>
      </c>
      <c r="B222" s="149"/>
      <c r="C222" s="149"/>
      <c r="D222" s="149"/>
      <c r="E222" s="149"/>
      <c r="F222" s="150">
        <f t="shared" si="18"/>
        <v>20634</v>
      </c>
      <c r="G222" s="151">
        <v>0</v>
      </c>
      <c r="H222" s="151">
        <v>20634</v>
      </c>
      <c r="I222" s="151">
        <v>0</v>
      </c>
      <c r="J222" s="151">
        <v>0</v>
      </c>
      <c r="L222" s="36"/>
      <c r="M222" s="181"/>
      <c r="N222" s="152"/>
      <c r="O222" s="153"/>
      <c r="P222" s="153"/>
      <c r="Q222" s="153"/>
    </row>
    <row r="223" spans="1:17" ht="18.75" customHeight="1" x14ac:dyDescent="0.2">
      <c r="A223" s="149" t="s">
        <v>178</v>
      </c>
      <c r="B223" s="149"/>
      <c r="C223" s="149"/>
      <c r="D223" s="149"/>
      <c r="E223" s="149"/>
      <c r="F223" s="150">
        <f t="shared" si="18"/>
        <v>39994</v>
      </c>
      <c r="G223" s="151">
        <v>0</v>
      </c>
      <c r="H223" s="151">
        <v>11783</v>
      </c>
      <c r="I223" s="151">
        <v>17946</v>
      </c>
      <c r="J223" s="151">
        <v>10265</v>
      </c>
      <c r="L223" s="36"/>
      <c r="M223" s="181"/>
      <c r="N223" s="152"/>
      <c r="O223" s="153"/>
      <c r="P223" s="153"/>
      <c r="Q223" s="153"/>
    </row>
    <row r="224" spans="1:17" ht="18.75" customHeight="1" x14ac:dyDescent="0.2">
      <c r="A224" s="149" t="s">
        <v>179</v>
      </c>
      <c r="B224" s="149"/>
      <c r="C224" s="149"/>
      <c r="D224" s="149"/>
      <c r="E224" s="149"/>
      <c r="F224" s="150">
        <f t="shared" si="18"/>
        <v>16788</v>
      </c>
      <c r="G224" s="151">
        <v>0</v>
      </c>
      <c r="H224" s="151">
        <v>3846</v>
      </c>
      <c r="I224" s="151">
        <v>11142</v>
      </c>
      <c r="J224" s="151">
        <v>1800</v>
      </c>
      <c r="L224" s="36"/>
      <c r="M224" s="181"/>
      <c r="N224" s="152"/>
      <c r="O224" s="153"/>
      <c r="P224" s="153"/>
      <c r="Q224" s="153"/>
    </row>
    <row r="225" spans="1:17" ht="18.75" customHeight="1" x14ac:dyDescent="0.2">
      <c r="A225" s="149" t="s">
        <v>180</v>
      </c>
      <c r="B225" s="149"/>
      <c r="C225" s="149"/>
      <c r="D225" s="149"/>
      <c r="E225" s="149"/>
      <c r="F225" s="150">
        <f t="shared" si="18"/>
        <v>3116</v>
      </c>
      <c r="G225" s="151">
        <v>0</v>
      </c>
      <c r="H225" s="151">
        <v>456</v>
      </c>
      <c r="I225" s="151">
        <v>2606</v>
      </c>
      <c r="J225" s="151">
        <v>54</v>
      </c>
      <c r="L225" s="36"/>
      <c r="M225" s="181"/>
      <c r="N225" s="152"/>
      <c r="O225" s="153"/>
      <c r="P225" s="153"/>
      <c r="Q225" s="153"/>
    </row>
    <row r="226" spans="1:17" ht="18.75" customHeight="1" x14ac:dyDescent="0.2">
      <c r="A226" s="149" t="s">
        <v>181</v>
      </c>
      <c r="B226" s="149"/>
      <c r="C226" s="149"/>
      <c r="D226" s="149"/>
      <c r="E226" s="149"/>
      <c r="F226" s="150">
        <f t="shared" si="18"/>
        <v>15746</v>
      </c>
      <c r="G226" s="151">
        <v>0</v>
      </c>
      <c r="H226" s="151">
        <v>0</v>
      </c>
      <c r="I226" s="151">
        <v>15746</v>
      </c>
      <c r="J226" s="151">
        <v>0</v>
      </c>
      <c r="L226" s="36"/>
      <c r="M226" s="181"/>
      <c r="N226" s="152"/>
      <c r="O226" s="153"/>
      <c r="P226" s="153"/>
      <c r="Q226" s="153"/>
    </row>
    <row r="227" spans="1:17" ht="18.75" customHeight="1" x14ac:dyDescent="0.2">
      <c r="A227" s="149" t="s">
        <v>182</v>
      </c>
      <c r="B227" s="149"/>
      <c r="C227" s="149"/>
      <c r="D227" s="149"/>
      <c r="E227" s="149"/>
      <c r="F227" s="150">
        <f t="shared" si="18"/>
        <v>1181</v>
      </c>
      <c r="G227" s="151">
        <v>0</v>
      </c>
      <c r="H227" s="151">
        <v>0</v>
      </c>
      <c r="I227" s="151">
        <v>1181</v>
      </c>
      <c r="J227" s="151">
        <v>0</v>
      </c>
      <c r="L227" s="36"/>
      <c r="M227" s="181"/>
      <c r="N227" s="152"/>
      <c r="O227" s="153"/>
      <c r="P227" s="153"/>
      <c r="Q227" s="153"/>
    </row>
    <row r="228" spans="1:17" ht="18.75" customHeight="1" x14ac:dyDescent="0.2">
      <c r="A228" s="149" t="s">
        <v>183</v>
      </c>
      <c r="B228" s="149"/>
      <c r="C228" s="149"/>
      <c r="D228" s="149"/>
      <c r="E228" s="149"/>
      <c r="F228" s="150">
        <f t="shared" si="18"/>
        <v>15491</v>
      </c>
      <c r="G228" s="151">
        <v>0</v>
      </c>
      <c r="H228" s="151">
        <v>0</v>
      </c>
      <c r="I228" s="151">
        <v>15491</v>
      </c>
      <c r="J228" s="151">
        <v>0</v>
      </c>
      <c r="L228" s="36"/>
      <c r="M228" s="181"/>
      <c r="N228" s="152"/>
      <c r="O228" s="153"/>
      <c r="P228" s="153"/>
      <c r="Q228" s="153"/>
    </row>
    <row r="229" spans="1:17" ht="18.75" customHeight="1" x14ac:dyDescent="0.2">
      <c r="A229" s="149" t="s">
        <v>184</v>
      </c>
      <c r="B229" s="149"/>
      <c r="C229" s="149"/>
      <c r="D229" s="149"/>
      <c r="E229" s="149"/>
      <c r="F229" s="150">
        <f t="shared" si="18"/>
        <v>3780</v>
      </c>
      <c r="G229" s="151">
        <v>0</v>
      </c>
      <c r="H229" s="151">
        <v>126</v>
      </c>
      <c r="I229" s="151">
        <v>164</v>
      </c>
      <c r="J229" s="151">
        <v>3490</v>
      </c>
      <c r="L229" s="36"/>
      <c r="M229" s="181"/>
      <c r="N229" s="152"/>
      <c r="O229" s="153"/>
      <c r="P229" s="153"/>
      <c r="Q229" s="153"/>
    </row>
    <row r="230" spans="1:17" ht="18.75" customHeight="1" x14ac:dyDescent="0.2">
      <c r="A230" s="149" t="s">
        <v>185</v>
      </c>
      <c r="B230" s="149"/>
      <c r="C230" s="149"/>
      <c r="D230" s="149"/>
      <c r="E230" s="149"/>
      <c r="F230" s="150">
        <f t="shared" si="18"/>
        <v>538</v>
      </c>
      <c r="G230" s="151">
        <v>0</v>
      </c>
      <c r="H230" s="151">
        <v>20</v>
      </c>
      <c r="I230" s="151">
        <v>23</v>
      </c>
      <c r="J230" s="151">
        <v>495</v>
      </c>
      <c r="L230" s="36"/>
      <c r="M230" s="181"/>
      <c r="N230" s="152"/>
      <c r="O230" s="153"/>
      <c r="P230" s="153"/>
      <c r="Q230" s="153"/>
    </row>
    <row r="231" spans="1:17" ht="18.75" customHeight="1" x14ac:dyDescent="0.2">
      <c r="A231" s="149" t="s">
        <v>186</v>
      </c>
      <c r="B231" s="149"/>
      <c r="C231" s="149"/>
      <c r="D231" s="149"/>
      <c r="E231" s="149"/>
      <c r="F231" s="150">
        <f t="shared" si="18"/>
        <v>422</v>
      </c>
      <c r="G231" s="151">
        <v>0</v>
      </c>
      <c r="H231" s="151">
        <v>5</v>
      </c>
      <c r="I231" s="151">
        <v>15</v>
      </c>
      <c r="J231" s="151">
        <v>402</v>
      </c>
      <c r="L231" s="36"/>
      <c r="M231" s="181"/>
      <c r="N231" s="152"/>
      <c r="O231" s="153"/>
      <c r="P231" s="153"/>
      <c r="Q231" s="153"/>
    </row>
    <row r="232" spans="1:17" ht="18.75" customHeight="1" x14ac:dyDescent="0.2">
      <c r="A232" s="149" t="s">
        <v>187</v>
      </c>
      <c r="B232" s="149"/>
      <c r="C232" s="149"/>
      <c r="D232" s="149"/>
      <c r="E232" s="149"/>
      <c r="F232" s="150">
        <f t="shared" si="18"/>
        <v>108</v>
      </c>
      <c r="G232" s="151">
        <v>0</v>
      </c>
      <c r="H232" s="151">
        <v>12</v>
      </c>
      <c r="I232" s="151">
        <v>23</v>
      </c>
      <c r="J232" s="151">
        <v>73</v>
      </c>
      <c r="L232" s="36"/>
      <c r="M232" s="181"/>
      <c r="N232" s="152"/>
      <c r="O232" s="153"/>
      <c r="P232" s="153"/>
      <c r="Q232" s="153"/>
    </row>
    <row r="233" spans="1:17" ht="18.75" customHeight="1" x14ac:dyDescent="0.2">
      <c r="A233" s="149" t="s">
        <v>188</v>
      </c>
      <c r="B233" s="149"/>
      <c r="C233" s="149"/>
      <c r="D233" s="149"/>
      <c r="E233" s="149"/>
      <c r="F233" s="150">
        <f t="shared" si="18"/>
        <v>41555</v>
      </c>
      <c r="G233" s="151">
        <v>0</v>
      </c>
      <c r="H233" s="151">
        <v>14964</v>
      </c>
      <c r="I233" s="151">
        <v>13420</v>
      </c>
      <c r="J233" s="151">
        <v>13171</v>
      </c>
      <c r="L233" s="36"/>
      <c r="M233" s="181"/>
      <c r="N233" s="152"/>
      <c r="O233" s="153"/>
      <c r="P233" s="153"/>
      <c r="Q233" s="153"/>
    </row>
    <row r="234" spans="1:17" ht="18.75" customHeight="1" x14ac:dyDescent="0.2">
      <c r="A234" s="149" t="s">
        <v>189</v>
      </c>
      <c r="B234" s="149"/>
      <c r="C234" s="149"/>
      <c r="D234" s="149"/>
      <c r="E234" s="149"/>
      <c r="F234" s="150">
        <f t="shared" si="18"/>
        <v>78066</v>
      </c>
      <c r="G234" s="151">
        <v>0</v>
      </c>
      <c r="H234" s="151">
        <v>21869</v>
      </c>
      <c r="I234" s="151">
        <v>18547</v>
      </c>
      <c r="J234" s="151">
        <v>37650</v>
      </c>
      <c r="L234" s="36"/>
      <c r="M234" s="181"/>
      <c r="N234" s="152"/>
      <c r="O234" s="153"/>
      <c r="P234" s="153"/>
      <c r="Q234" s="153"/>
    </row>
    <row r="235" spans="1:17" ht="18.75" customHeight="1" x14ac:dyDescent="0.2">
      <c r="A235" s="149" t="s">
        <v>190</v>
      </c>
      <c r="B235" s="149"/>
      <c r="C235" s="149"/>
      <c r="D235" s="149"/>
      <c r="E235" s="149"/>
      <c r="F235" s="150">
        <f t="shared" si="18"/>
        <v>331</v>
      </c>
      <c r="G235" s="151">
        <v>0</v>
      </c>
      <c r="H235" s="151">
        <v>116</v>
      </c>
      <c r="I235" s="151">
        <v>93</v>
      </c>
      <c r="J235" s="151">
        <v>122</v>
      </c>
      <c r="L235" s="36"/>
      <c r="M235" s="181"/>
      <c r="N235" s="152"/>
      <c r="O235" s="153"/>
      <c r="P235" s="153"/>
      <c r="Q235" s="153"/>
    </row>
    <row r="236" spans="1:17" ht="18.75" customHeight="1" x14ac:dyDescent="0.2">
      <c r="A236" s="183" t="s">
        <v>2</v>
      </c>
      <c r="B236" s="183"/>
      <c r="C236" s="183"/>
      <c r="D236" s="183"/>
      <c r="E236" s="183"/>
      <c r="F236" s="137">
        <f>SUM(F200:F235)</f>
        <v>523801</v>
      </c>
      <c r="G236" s="137">
        <f>SUM(G200:G235)</f>
        <v>17381</v>
      </c>
      <c r="H236" s="137">
        <f>SUM(H200:H235)</f>
        <v>188180</v>
      </c>
      <c r="I236" s="137">
        <f>SUM(I200:I235)</f>
        <v>183213</v>
      </c>
      <c r="J236" s="137">
        <f>SUM(J200:J235)</f>
        <v>135027</v>
      </c>
      <c r="L236" s="36"/>
      <c r="M236" s="181"/>
      <c r="N236" s="152"/>
      <c r="O236" s="153"/>
      <c r="P236" s="153"/>
      <c r="Q236" s="153"/>
    </row>
    <row r="237" spans="1:17" ht="18.75" customHeight="1" x14ac:dyDescent="0.2">
      <c r="A237" s="184" t="s">
        <v>17</v>
      </c>
      <c r="B237" s="184"/>
      <c r="C237" s="184"/>
      <c r="D237" s="184"/>
      <c r="E237" s="184"/>
      <c r="F237" s="154">
        <f>SUM(G237:J237)</f>
        <v>1</v>
      </c>
      <c r="G237" s="154">
        <f>+G236/$F$236</f>
        <v>3.3182449059852882E-2</v>
      </c>
      <c r="H237" s="154">
        <f>+H236/$F$236</f>
        <v>0.35925857338951245</v>
      </c>
      <c r="I237" s="154">
        <f>+I236/$F$236</f>
        <v>0.34977596453615017</v>
      </c>
      <c r="J237" s="154">
        <f>+J236/$F$236</f>
        <v>0.25778301301448453</v>
      </c>
      <c r="L237" s="36"/>
      <c r="M237" s="181"/>
      <c r="N237" s="152"/>
      <c r="O237" s="153"/>
      <c r="P237" s="153"/>
      <c r="Q237" s="153"/>
    </row>
    <row r="238" spans="1:17" ht="16.5" customHeight="1" x14ac:dyDescent="0.2">
      <c r="A238" s="155" t="s">
        <v>191</v>
      </c>
      <c r="L238" s="36"/>
      <c r="M238" s="36"/>
      <c r="N238" s="36"/>
      <c r="O238" s="36"/>
      <c r="P238" s="36"/>
      <c r="Q238" s="36"/>
    </row>
    <row r="239" spans="1:17" ht="16.5" thickBot="1" x14ac:dyDescent="0.3">
      <c r="A239" s="141" t="s">
        <v>192</v>
      </c>
      <c r="B239" s="13"/>
      <c r="C239" s="13"/>
      <c r="D239" s="13"/>
      <c r="E239" s="13"/>
      <c r="F239" s="13"/>
    </row>
    <row r="240" spans="1:17" ht="4.9000000000000004" customHeight="1" x14ac:dyDescent="0.2"/>
    <row r="241" spans="1:6" ht="22.5" customHeight="1" x14ac:dyDescent="0.2">
      <c r="A241" s="172" t="s">
        <v>78</v>
      </c>
      <c r="B241" s="173"/>
      <c r="C241" s="173"/>
      <c r="D241" s="173"/>
      <c r="E241" s="174"/>
      <c r="F241" s="144" t="s">
        <v>2</v>
      </c>
    </row>
    <row r="242" spans="1:6" s="75" customFormat="1" ht="15" customHeight="1" x14ac:dyDescent="0.25">
      <c r="A242" s="146" t="s">
        <v>193</v>
      </c>
      <c r="B242" s="146"/>
      <c r="C242" s="146"/>
      <c r="D242" s="146"/>
      <c r="E242" s="146"/>
      <c r="F242" s="147">
        <v>1802</v>
      </c>
    </row>
    <row r="243" spans="1:6" s="75" customFormat="1" ht="15" customHeight="1" x14ac:dyDescent="0.25">
      <c r="A243" s="146" t="s">
        <v>194</v>
      </c>
      <c r="B243" s="146"/>
      <c r="C243" s="146"/>
      <c r="D243" s="146"/>
      <c r="E243" s="146"/>
      <c r="F243" s="147">
        <v>3514</v>
      </c>
    </row>
    <row r="244" spans="1:6" s="75" customFormat="1" ht="15" customHeight="1" x14ac:dyDescent="0.25">
      <c r="A244" s="146" t="s">
        <v>195</v>
      </c>
      <c r="B244" s="146"/>
      <c r="C244" s="146"/>
      <c r="D244" s="146"/>
      <c r="E244" s="146"/>
      <c r="F244" s="147">
        <v>16830</v>
      </c>
    </row>
    <row r="245" spans="1:6" s="75" customFormat="1" ht="15" customHeight="1" x14ac:dyDescent="0.25">
      <c r="A245" s="146" t="s">
        <v>196</v>
      </c>
      <c r="B245" s="146"/>
      <c r="C245" s="146"/>
      <c r="D245" s="146"/>
      <c r="E245" s="146"/>
      <c r="F245" s="147">
        <v>329</v>
      </c>
    </row>
    <row r="246" spans="1:6" s="75" customFormat="1" ht="15" customHeight="1" x14ac:dyDescent="0.25">
      <c r="A246" s="146" t="s">
        <v>197</v>
      </c>
      <c r="B246" s="146"/>
      <c r="C246" s="146"/>
      <c r="D246" s="146"/>
      <c r="E246" s="146"/>
      <c r="F246" s="147">
        <v>7858</v>
      </c>
    </row>
    <row r="247" spans="1:6" s="75" customFormat="1" ht="15" customHeight="1" x14ac:dyDescent="0.25">
      <c r="A247" s="146" t="s">
        <v>198</v>
      </c>
      <c r="B247" s="146"/>
      <c r="C247" s="146"/>
      <c r="D247" s="146"/>
      <c r="E247" s="146"/>
      <c r="F247" s="147">
        <v>150</v>
      </c>
    </row>
    <row r="248" spans="1:6" s="75" customFormat="1" ht="15" customHeight="1" x14ac:dyDescent="0.25">
      <c r="A248" s="146" t="s">
        <v>199</v>
      </c>
      <c r="B248" s="146"/>
      <c r="C248" s="146"/>
      <c r="D248" s="146"/>
      <c r="E248" s="146"/>
      <c r="F248" s="147">
        <v>5459</v>
      </c>
    </row>
    <row r="249" spans="1:6" s="75" customFormat="1" ht="15" customHeight="1" x14ac:dyDescent="0.25">
      <c r="A249" s="146" t="s">
        <v>200</v>
      </c>
      <c r="B249" s="146"/>
      <c r="C249" s="146"/>
      <c r="D249" s="146"/>
      <c r="E249" s="146"/>
      <c r="F249" s="147">
        <v>7161</v>
      </c>
    </row>
    <row r="250" spans="1:6" s="75" customFormat="1" ht="15" customHeight="1" x14ac:dyDescent="0.25">
      <c r="A250" s="146" t="s">
        <v>201</v>
      </c>
      <c r="B250" s="146"/>
      <c r="C250" s="146"/>
      <c r="D250" s="146"/>
      <c r="E250" s="146"/>
      <c r="F250" s="147">
        <v>92</v>
      </c>
    </row>
    <row r="251" spans="1:6" s="75" customFormat="1" ht="15" customHeight="1" x14ac:dyDescent="0.25">
      <c r="A251" s="146" t="s">
        <v>202</v>
      </c>
      <c r="B251" s="146"/>
      <c r="C251" s="146"/>
      <c r="D251" s="146"/>
      <c r="E251" s="146"/>
      <c r="F251" s="147">
        <v>183</v>
      </c>
    </row>
    <row r="252" spans="1:6" s="75" customFormat="1" ht="15" customHeight="1" x14ac:dyDescent="0.25">
      <c r="A252" s="146" t="s">
        <v>203</v>
      </c>
      <c r="B252" s="146"/>
      <c r="C252" s="146"/>
      <c r="D252" s="146"/>
      <c r="E252" s="146"/>
      <c r="F252" s="147">
        <v>11336</v>
      </c>
    </row>
    <row r="253" spans="1:6" s="75" customFormat="1" ht="15" customHeight="1" x14ac:dyDescent="0.25">
      <c r="A253" s="146" t="s">
        <v>204</v>
      </c>
      <c r="B253" s="146"/>
      <c r="C253" s="146"/>
      <c r="D253" s="146"/>
      <c r="E253" s="146"/>
      <c r="F253" s="147">
        <v>429</v>
      </c>
    </row>
    <row r="254" spans="1:6" s="75" customFormat="1" ht="15" customHeight="1" x14ac:dyDescent="0.25">
      <c r="A254" s="146" t="s">
        <v>205</v>
      </c>
      <c r="B254" s="146"/>
      <c r="C254" s="146"/>
      <c r="D254" s="146"/>
      <c r="E254" s="146"/>
      <c r="F254" s="147">
        <v>1658</v>
      </c>
    </row>
    <row r="255" spans="1:6" s="75" customFormat="1" ht="15" customHeight="1" x14ac:dyDescent="0.25">
      <c r="A255" s="146" t="s">
        <v>206</v>
      </c>
      <c r="B255" s="146"/>
      <c r="C255" s="146"/>
      <c r="D255" s="146"/>
      <c r="E255" s="146"/>
      <c r="F255" s="147">
        <v>4860</v>
      </c>
    </row>
    <row r="256" spans="1:6" s="75" customFormat="1" ht="15" customHeight="1" x14ac:dyDescent="0.25">
      <c r="A256" s="146" t="s">
        <v>207</v>
      </c>
      <c r="B256" s="146"/>
      <c r="C256" s="146"/>
      <c r="D256" s="146"/>
      <c r="E256" s="146"/>
      <c r="F256" s="147">
        <v>350</v>
      </c>
    </row>
    <row r="257" spans="1:6" s="75" customFormat="1" ht="15" customHeight="1" x14ac:dyDescent="0.25">
      <c r="A257" s="146" t="s">
        <v>208</v>
      </c>
      <c r="B257" s="146"/>
      <c r="C257" s="146"/>
      <c r="D257" s="146"/>
      <c r="E257" s="146"/>
      <c r="F257" s="147">
        <v>441</v>
      </c>
    </row>
    <row r="258" spans="1:6" s="75" customFormat="1" ht="15" customHeight="1" x14ac:dyDescent="0.25">
      <c r="A258" s="146" t="s">
        <v>209</v>
      </c>
      <c r="B258" s="146"/>
      <c r="C258" s="146"/>
      <c r="D258" s="146"/>
      <c r="E258" s="146"/>
      <c r="F258" s="147">
        <v>264</v>
      </c>
    </row>
    <row r="259" spans="1:6" s="75" customFormat="1" ht="15" customHeight="1" x14ac:dyDescent="0.25">
      <c r="A259" s="146" t="s">
        <v>210</v>
      </c>
      <c r="B259" s="146"/>
      <c r="C259" s="146"/>
      <c r="D259" s="146"/>
      <c r="E259" s="146"/>
      <c r="F259" s="147">
        <v>175</v>
      </c>
    </row>
    <row r="260" spans="1:6" s="75" customFormat="1" ht="15" customHeight="1" x14ac:dyDescent="0.25">
      <c r="A260" s="146" t="s">
        <v>211</v>
      </c>
      <c r="B260" s="146"/>
      <c r="C260" s="146"/>
      <c r="D260" s="146"/>
      <c r="E260" s="146"/>
      <c r="F260" s="147">
        <v>459</v>
      </c>
    </row>
    <row r="261" spans="1:6" s="75" customFormat="1" ht="15" customHeight="1" x14ac:dyDescent="0.25">
      <c r="A261" s="146" t="s">
        <v>212</v>
      </c>
      <c r="B261" s="146"/>
      <c r="C261" s="146"/>
      <c r="D261" s="146"/>
      <c r="E261" s="146"/>
      <c r="F261" s="147">
        <v>787</v>
      </c>
    </row>
    <row r="262" spans="1:6" s="75" customFormat="1" ht="15" customHeight="1" x14ac:dyDescent="0.25">
      <c r="A262" s="146" t="s">
        <v>213</v>
      </c>
      <c r="B262" s="146"/>
      <c r="C262" s="146"/>
      <c r="D262" s="146"/>
      <c r="E262" s="146"/>
      <c r="F262" s="147">
        <v>193</v>
      </c>
    </row>
    <row r="263" spans="1:6" s="75" customFormat="1" ht="15" customHeight="1" x14ac:dyDescent="0.25">
      <c r="A263" s="146" t="s">
        <v>214</v>
      </c>
      <c r="B263" s="146"/>
      <c r="C263" s="146"/>
      <c r="D263" s="146"/>
      <c r="E263" s="146"/>
      <c r="F263" s="147">
        <v>198</v>
      </c>
    </row>
    <row r="264" spans="1:6" s="75" customFormat="1" ht="15" customHeight="1" x14ac:dyDescent="0.25">
      <c r="A264" s="146" t="s">
        <v>215</v>
      </c>
      <c r="B264" s="146"/>
      <c r="C264" s="146"/>
      <c r="D264" s="146"/>
      <c r="E264" s="146"/>
      <c r="F264" s="147">
        <v>31</v>
      </c>
    </row>
    <row r="265" spans="1:6" s="75" customFormat="1" ht="15" customHeight="1" x14ac:dyDescent="0.25">
      <c r="A265" s="146" t="s">
        <v>216</v>
      </c>
      <c r="B265" s="146"/>
      <c r="C265" s="146"/>
      <c r="D265" s="146"/>
      <c r="E265" s="146"/>
      <c r="F265" s="147">
        <v>23</v>
      </c>
    </row>
    <row r="266" spans="1:6" s="75" customFormat="1" ht="15" customHeight="1" x14ac:dyDescent="0.25">
      <c r="A266" s="146" t="s">
        <v>217</v>
      </c>
      <c r="B266" s="146"/>
      <c r="C266" s="146"/>
      <c r="D266" s="146"/>
      <c r="E266" s="146"/>
      <c r="F266" s="147">
        <v>88</v>
      </c>
    </row>
    <row r="267" spans="1:6" s="75" customFormat="1" ht="15" customHeight="1" x14ac:dyDescent="0.25">
      <c r="A267" s="146" t="s">
        <v>218</v>
      </c>
      <c r="B267" s="146"/>
      <c r="C267" s="146"/>
      <c r="D267" s="146"/>
      <c r="E267" s="146"/>
      <c r="F267" s="147">
        <v>4932</v>
      </c>
    </row>
    <row r="268" spans="1:6" s="75" customFormat="1" ht="15" customHeight="1" x14ac:dyDescent="0.25">
      <c r="A268" s="146" t="s">
        <v>219</v>
      </c>
      <c r="B268" s="146"/>
      <c r="C268" s="146"/>
      <c r="D268" s="146"/>
      <c r="E268" s="146"/>
      <c r="F268" s="147">
        <v>254</v>
      </c>
    </row>
    <row r="269" spans="1:6" s="75" customFormat="1" ht="15" customHeight="1" x14ac:dyDescent="0.25">
      <c r="A269" s="146" t="s">
        <v>220</v>
      </c>
      <c r="B269" s="146"/>
      <c r="C269" s="146"/>
      <c r="D269" s="146"/>
      <c r="E269" s="146"/>
      <c r="F269" s="147">
        <v>15759</v>
      </c>
    </row>
    <row r="270" spans="1:6" s="75" customFormat="1" ht="15" customHeight="1" x14ac:dyDescent="0.25">
      <c r="A270" s="146" t="s">
        <v>221</v>
      </c>
      <c r="B270" s="146"/>
      <c r="C270" s="146"/>
      <c r="D270" s="146"/>
      <c r="E270" s="146"/>
      <c r="F270" s="147">
        <v>8851</v>
      </c>
    </row>
    <row r="271" spans="1:6" s="75" customFormat="1" ht="15" customHeight="1" x14ac:dyDescent="0.25">
      <c r="A271" s="146" t="s">
        <v>222</v>
      </c>
      <c r="B271" s="146"/>
      <c r="C271" s="146"/>
      <c r="D271" s="146"/>
      <c r="E271" s="146"/>
      <c r="F271" s="147">
        <v>13659</v>
      </c>
    </row>
    <row r="272" spans="1:6" s="75" customFormat="1" ht="15" customHeight="1" x14ac:dyDescent="0.25">
      <c r="A272" s="146" t="s">
        <v>223</v>
      </c>
      <c r="B272" s="146"/>
      <c r="C272" s="146"/>
      <c r="D272" s="146"/>
      <c r="E272" s="146"/>
      <c r="F272" s="147">
        <v>4992</v>
      </c>
    </row>
    <row r="273" spans="1:6" s="75" customFormat="1" ht="15" customHeight="1" x14ac:dyDescent="0.25">
      <c r="A273" s="146" t="s">
        <v>224</v>
      </c>
      <c r="B273" s="146"/>
      <c r="C273" s="146"/>
      <c r="D273" s="146"/>
      <c r="E273" s="146"/>
      <c r="F273" s="147">
        <v>245</v>
      </c>
    </row>
    <row r="274" spans="1:6" s="75" customFormat="1" ht="15" customHeight="1" x14ac:dyDescent="0.25">
      <c r="A274" s="146" t="s">
        <v>225</v>
      </c>
      <c r="B274" s="146"/>
      <c r="C274" s="146"/>
      <c r="D274" s="146"/>
      <c r="E274" s="146"/>
      <c r="F274" s="147">
        <v>33</v>
      </c>
    </row>
    <row r="275" spans="1:6" s="75" customFormat="1" ht="15" customHeight="1" x14ac:dyDescent="0.25">
      <c r="A275" s="146" t="s">
        <v>226</v>
      </c>
      <c r="B275" s="146"/>
      <c r="C275" s="146"/>
      <c r="D275" s="146"/>
      <c r="E275" s="146"/>
      <c r="F275" s="147">
        <v>106</v>
      </c>
    </row>
    <row r="276" spans="1:6" s="75" customFormat="1" ht="15" customHeight="1" x14ac:dyDescent="0.25">
      <c r="A276" s="146" t="s">
        <v>227</v>
      </c>
      <c r="B276" s="146"/>
      <c r="C276" s="146"/>
      <c r="D276" s="146"/>
      <c r="E276" s="146"/>
      <c r="F276" s="147">
        <v>117</v>
      </c>
    </row>
    <row r="277" spans="1:6" s="75" customFormat="1" ht="15" customHeight="1" x14ac:dyDescent="0.25">
      <c r="A277" s="146" t="s">
        <v>228</v>
      </c>
      <c r="B277" s="146"/>
      <c r="C277" s="146"/>
      <c r="D277" s="146"/>
      <c r="E277" s="146"/>
      <c r="F277" s="147">
        <v>24</v>
      </c>
    </row>
    <row r="278" spans="1:6" s="75" customFormat="1" ht="15" customHeight="1" x14ac:dyDescent="0.25">
      <c r="A278" s="146" t="s">
        <v>229</v>
      </c>
      <c r="B278" s="146"/>
      <c r="C278" s="146"/>
      <c r="D278" s="146"/>
      <c r="E278" s="146"/>
      <c r="F278" s="147">
        <v>80</v>
      </c>
    </row>
    <row r="279" spans="1:6" s="75" customFormat="1" ht="15" customHeight="1" x14ac:dyDescent="0.25">
      <c r="A279" s="146" t="s">
        <v>230</v>
      </c>
      <c r="B279" s="146"/>
      <c r="C279" s="146"/>
      <c r="D279" s="146"/>
      <c r="E279" s="146"/>
      <c r="F279" s="147">
        <v>224</v>
      </c>
    </row>
    <row r="280" spans="1:6" s="75" customFormat="1" ht="15" customHeight="1" x14ac:dyDescent="0.25">
      <c r="A280" s="146" t="s">
        <v>231</v>
      </c>
      <c r="B280" s="146"/>
      <c r="C280" s="146"/>
      <c r="D280" s="146"/>
      <c r="E280" s="146"/>
      <c r="F280" s="147">
        <v>34</v>
      </c>
    </row>
    <row r="281" spans="1:6" s="75" customFormat="1" ht="15" customHeight="1" x14ac:dyDescent="0.25">
      <c r="A281" s="146" t="s">
        <v>232</v>
      </c>
      <c r="B281" s="146"/>
      <c r="C281" s="146"/>
      <c r="D281" s="146"/>
      <c r="E281" s="146"/>
      <c r="F281" s="147">
        <v>6</v>
      </c>
    </row>
    <row r="282" spans="1:6" s="75" customFormat="1" ht="15" customHeight="1" x14ac:dyDescent="0.25">
      <c r="A282" s="146" t="s">
        <v>233</v>
      </c>
      <c r="B282" s="146"/>
      <c r="C282" s="146"/>
      <c r="D282" s="146"/>
      <c r="E282" s="146"/>
      <c r="F282" s="147">
        <v>1</v>
      </c>
    </row>
    <row r="283" spans="1:6" s="75" customFormat="1" ht="15" customHeight="1" x14ac:dyDescent="0.25">
      <c r="A283" s="146" t="s">
        <v>234</v>
      </c>
      <c r="B283" s="146"/>
      <c r="C283" s="146"/>
      <c r="D283" s="146"/>
      <c r="E283" s="146"/>
      <c r="F283" s="147">
        <v>0</v>
      </c>
    </row>
    <row r="284" spans="1:6" s="75" customFormat="1" ht="15" customHeight="1" x14ac:dyDescent="0.25">
      <c r="A284" s="146" t="s">
        <v>235</v>
      </c>
      <c r="B284" s="146"/>
      <c r="C284" s="146"/>
      <c r="D284" s="146"/>
      <c r="E284" s="146"/>
      <c r="F284" s="147">
        <v>1</v>
      </c>
    </row>
    <row r="285" spans="1:6" s="75" customFormat="1" ht="15" customHeight="1" x14ac:dyDescent="0.25">
      <c r="A285" s="146" t="s">
        <v>236</v>
      </c>
      <c r="B285" s="146"/>
      <c r="C285" s="146"/>
      <c r="D285" s="146"/>
      <c r="E285" s="146"/>
      <c r="F285" s="147">
        <v>10</v>
      </c>
    </row>
    <row r="286" spans="1:6" s="75" customFormat="1" ht="15" customHeight="1" x14ac:dyDescent="0.25">
      <c r="A286" s="146" t="s">
        <v>237</v>
      </c>
      <c r="B286" s="146"/>
      <c r="C286" s="146"/>
      <c r="D286" s="146"/>
      <c r="E286" s="146"/>
      <c r="F286" s="147">
        <v>0</v>
      </c>
    </row>
    <row r="287" spans="1:6" s="75" customFormat="1" ht="15" customHeight="1" x14ac:dyDescent="0.25">
      <c r="A287" s="146" t="s">
        <v>238</v>
      </c>
      <c r="B287" s="146"/>
      <c r="C287" s="146"/>
      <c r="D287" s="146"/>
      <c r="E287" s="146"/>
      <c r="F287" s="147">
        <v>6</v>
      </c>
    </row>
    <row r="288" spans="1:6" s="75" customFormat="1" ht="15" customHeight="1" x14ac:dyDescent="0.25">
      <c r="A288" s="146" t="s">
        <v>239</v>
      </c>
      <c r="B288" s="146"/>
      <c r="C288" s="146"/>
      <c r="D288" s="146"/>
      <c r="E288" s="146"/>
      <c r="F288" s="147">
        <v>1</v>
      </c>
    </row>
    <row r="289" spans="1:17" s="75" customFormat="1" ht="15" customHeight="1" x14ac:dyDescent="0.25">
      <c r="A289" s="146" t="s">
        <v>240</v>
      </c>
      <c r="B289" s="146"/>
      <c r="C289" s="146"/>
      <c r="D289" s="146"/>
      <c r="E289" s="146"/>
      <c r="F289" s="147">
        <v>5</v>
      </c>
    </row>
    <row r="290" spans="1:17" s="75" customFormat="1" ht="15" customHeight="1" x14ac:dyDescent="0.25">
      <c r="A290" s="146" t="s">
        <v>241</v>
      </c>
      <c r="B290" s="146"/>
      <c r="C290" s="146"/>
      <c r="D290" s="146"/>
      <c r="E290" s="146"/>
      <c r="F290" s="147">
        <v>4</v>
      </c>
    </row>
    <row r="291" spans="1:17" s="75" customFormat="1" ht="15" customHeight="1" x14ac:dyDescent="0.25">
      <c r="A291" s="156" t="s">
        <v>242</v>
      </c>
      <c r="B291" s="156"/>
      <c r="C291" s="156"/>
      <c r="D291" s="156"/>
      <c r="E291" s="156"/>
      <c r="F291" s="157">
        <v>29</v>
      </c>
    </row>
    <row r="292" spans="1:17" ht="22.5" customHeight="1" x14ac:dyDescent="0.2">
      <c r="A292" s="175" t="s">
        <v>2</v>
      </c>
      <c r="B292" s="176"/>
      <c r="C292" s="176"/>
      <c r="D292" s="176"/>
      <c r="E292" s="177"/>
      <c r="F292" s="137">
        <f>SUM(F242:F291)</f>
        <v>114043</v>
      </c>
    </row>
    <row r="293" spans="1:17" s="36" customFormat="1" ht="10.9" customHeight="1" x14ac:dyDescent="0.2">
      <c r="A293" s="158"/>
      <c r="B293" s="158"/>
      <c r="C293" s="158"/>
      <c r="D293" s="158"/>
      <c r="E293" s="158"/>
      <c r="F293" s="159"/>
    </row>
    <row r="294" spans="1:17" ht="16.5" thickBot="1" x14ac:dyDescent="0.3">
      <c r="A294" s="160" t="s">
        <v>243</v>
      </c>
      <c r="B294" s="160"/>
      <c r="C294" s="160"/>
      <c r="D294" s="160"/>
      <c r="E294" s="161"/>
      <c r="F294" s="161"/>
      <c r="G294" s="161"/>
      <c r="H294" s="161"/>
      <c r="I294" s="161"/>
      <c r="J294" s="161"/>
      <c r="K294" s="161"/>
      <c r="L294" s="161"/>
      <c r="M294" s="161"/>
      <c r="N294" s="161"/>
      <c r="O294" s="161"/>
      <c r="P294" s="161"/>
      <c r="Q294" s="161"/>
    </row>
    <row r="295" spans="1:17" ht="4.1500000000000004" customHeight="1" x14ac:dyDescent="0.2"/>
    <row r="296" spans="1:17" s="75" customFormat="1" ht="22.5" customHeight="1" x14ac:dyDescent="0.25">
      <c r="A296" s="17" t="s">
        <v>244</v>
      </c>
      <c r="B296" s="162" t="s">
        <v>2</v>
      </c>
      <c r="C296" s="162" t="s">
        <v>40</v>
      </c>
      <c r="D296" s="162" t="s">
        <v>41</v>
      </c>
    </row>
    <row r="297" spans="1:17" s="75" customFormat="1" ht="18.75" customHeight="1" x14ac:dyDescent="0.25">
      <c r="A297" s="169" t="s">
        <v>19</v>
      </c>
      <c r="B297" s="163">
        <f>SUM(C297:D297)</f>
        <v>17381</v>
      </c>
      <c r="C297" s="164">
        <v>9369</v>
      </c>
      <c r="D297" s="164">
        <v>8012</v>
      </c>
    </row>
    <row r="298" spans="1:17" s="75" customFormat="1" ht="18.75" customHeight="1" x14ac:dyDescent="0.25">
      <c r="A298" s="170" t="s">
        <v>20</v>
      </c>
      <c r="B298" s="163">
        <f t="shared" ref="B298:B299" si="19">SUM(C298:D298)</f>
        <v>188180</v>
      </c>
      <c r="C298" s="164">
        <v>98529</v>
      </c>
      <c r="D298" s="164">
        <v>89651</v>
      </c>
    </row>
    <row r="299" spans="1:17" s="75" customFormat="1" ht="18.75" customHeight="1" x14ac:dyDescent="0.25">
      <c r="A299" s="170" t="s">
        <v>21</v>
      </c>
      <c r="B299" s="163">
        <f t="shared" si="19"/>
        <v>183213</v>
      </c>
      <c r="C299" s="164">
        <v>96089</v>
      </c>
      <c r="D299" s="164">
        <v>87124</v>
      </c>
    </row>
    <row r="300" spans="1:17" s="75" customFormat="1" ht="18.75" customHeight="1" x14ac:dyDescent="0.25">
      <c r="A300" s="171" t="s">
        <v>80</v>
      </c>
      <c r="B300" s="165">
        <f>SUM(C300:D300)</f>
        <v>249070</v>
      </c>
      <c r="C300" s="166">
        <v>132969</v>
      </c>
      <c r="D300" s="166">
        <v>116101</v>
      </c>
    </row>
    <row r="301" spans="1:17" s="75" customFormat="1" ht="18.75" customHeight="1" x14ac:dyDescent="0.25">
      <c r="A301" s="17" t="s">
        <v>2</v>
      </c>
      <c r="B301" s="137">
        <f t="shared" ref="B301:D301" si="20">SUM(B297:B300)</f>
        <v>637844</v>
      </c>
      <c r="C301" s="137">
        <f t="shared" si="20"/>
        <v>336956</v>
      </c>
      <c r="D301" s="137">
        <f t="shared" si="20"/>
        <v>300888</v>
      </c>
    </row>
    <row r="302" spans="1:17" x14ac:dyDescent="0.2">
      <c r="E302" s="66"/>
    </row>
  </sheetData>
  <mergeCells count="43">
    <mergeCell ref="H102:Q102"/>
    <mergeCell ref="A106:P106"/>
    <mergeCell ref="A107:P107"/>
    <mergeCell ref="A60:P60"/>
    <mergeCell ref="A11:Q11"/>
    <mergeCell ref="A12:Q12"/>
    <mergeCell ref="A13:Q13"/>
    <mergeCell ref="A14:Q14"/>
    <mergeCell ref="I43:J43"/>
    <mergeCell ref="O85:Q85"/>
    <mergeCell ref="A85:A86"/>
    <mergeCell ref="B85:B86"/>
    <mergeCell ref="C85:C86"/>
    <mergeCell ref="D85:D86"/>
    <mergeCell ref="E85:E86"/>
    <mergeCell ref="F85:F86"/>
    <mergeCell ref="H85:H86"/>
    <mergeCell ref="I85:I86"/>
    <mergeCell ref="J85:J86"/>
    <mergeCell ref="K85:M85"/>
    <mergeCell ref="N85:N86"/>
    <mergeCell ref="A119:E119"/>
    <mergeCell ref="K119:O119"/>
    <mergeCell ref="A143:P143"/>
    <mergeCell ref="A161:P161"/>
    <mergeCell ref="A163:A164"/>
    <mergeCell ref="B163:B164"/>
    <mergeCell ref="C163:E163"/>
    <mergeCell ref="F163:G163"/>
    <mergeCell ref="H163:I163"/>
    <mergeCell ref="J163:N163"/>
    <mergeCell ref="A131:P131"/>
    <mergeCell ref="O199:Q199"/>
    <mergeCell ref="M202:M237"/>
    <mergeCell ref="A211:E211"/>
    <mergeCell ref="A212:E212"/>
    <mergeCell ref="A236:E236"/>
    <mergeCell ref="A237:E237"/>
    <mergeCell ref="A241:E241"/>
    <mergeCell ref="A292:E292"/>
    <mergeCell ref="A192:N192"/>
    <mergeCell ref="A199:E199"/>
    <mergeCell ref="M199:N201"/>
  </mergeCells>
  <printOptions horizontalCentered="1"/>
  <pageMargins left="0.31496062992125984" right="0.31496062992125984" top="0.51181102362204722" bottom="0.31496062992125984" header="0.31496062992125984" footer="0.31496062992125984"/>
  <pageSetup paperSize="9" scale="55" fitToHeight="0" orientation="landscape" r:id="rId1"/>
  <headerFooter alignWithMargins="0">
    <oddFooter>&amp;L&amp;8Fuente: UGIGC - PNCVFS - MIMP&amp;RPág. &amp;P</oddFooter>
  </headerFooter>
  <rowBreaks count="4" manualBreakCount="4">
    <brk id="79" max="16" man="1"/>
    <brk id="141" max="16" man="1"/>
    <brk id="193" max="16" man="1"/>
    <brk id="23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dvillagomez</cp:lastModifiedBy>
  <cp:lastPrinted>2018-03-02T20:04:07Z</cp:lastPrinted>
  <dcterms:created xsi:type="dcterms:W3CDTF">2014-04-07T17:49:13Z</dcterms:created>
  <dcterms:modified xsi:type="dcterms:W3CDTF">2019-03-14T20:27:26Z</dcterms:modified>
</cp:coreProperties>
</file>