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8800" windowHeight="12330" tabRatio="950"/>
  </bookViews>
  <sheets>
    <sheet name="Tentativa" sheetId="3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Tentativa!$A$1:$T$141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[3]Casos!#REF!</definedName>
    <definedName name="DIST">[3]Casos!#REF!</definedName>
    <definedName name="DISTRITO" localSheetId="0">#REF!</definedName>
    <definedName name="DISTRITO">#REF!</definedName>
    <definedName name="DPTO" localSheetId="0">[3]Casos!#REF!</definedName>
    <definedName name="DPTO">[3]Casos!#REF!</definedName>
    <definedName name="DR" localSheetId="0">#REF!</definedName>
    <definedName name="DR">#REF!</definedName>
    <definedName name="E" localSheetId="0">#REF!</definedName>
    <definedName name="E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'[4]Base 2012'!$B$1</definedName>
    <definedName name="GGGGGGGGGG">'[4]Base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[5]Casos!#REF!</definedName>
    <definedName name="J">[5]Casos!#REF!</definedName>
    <definedName name="JULIO">[6]Casos!#REF!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[7]Participantes!#REF!</definedName>
    <definedName name="Mes">[7]Participantes!#REF!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ROV" localSheetId="0">[3]Casos!#REF!</definedName>
    <definedName name="PROV">[3]Casos!#REF!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[8]Casos!#REF!</definedName>
    <definedName name="SSS">[8]Casos!#REF!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'[9]Base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[10]Casos!#REF!</definedName>
    <definedName name="XX">[10]Casos!#REF!</definedName>
    <definedName name="ZONA" localSheetId="0">[3]Casos!#REF!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M138" i="39" l="1"/>
  <c r="O136" i="39" s="1"/>
  <c r="O137" i="39"/>
  <c r="C135" i="39"/>
  <c r="D134" i="39" s="1"/>
  <c r="O134" i="39"/>
  <c r="O133" i="39"/>
  <c r="O132" i="39"/>
  <c r="C128" i="39"/>
  <c r="L127" i="39"/>
  <c r="M124" i="39"/>
  <c r="F117" i="39"/>
  <c r="H116" i="39"/>
  <c r="L115" i="39"/>
  <c r="H115" i="39"/>
  <c r="L114" i="39"/>
  <c r="H114" i="39"/>
  <c r="L113" i="39"/>
  <c r="H113" i="39"/>
  <c r="L112" i="39"/>
  <c r="H112" i="39"/>
  <c r="P111" i="39"/>
  <c r="L111" i="39"/>
  <c r="H111" i="39"/>
  <c r="P110" i="39"/>
  <c r="L110" i="39"/>
  <c r="H110" i="39"/>
  <c r="P109" i="39"/>
  <c r="H109" i="39"/>
  <c r="H108" i="39"/>
  <c r="H107" i="39"/>
  <c r="H106" i="39"/>
  <c r="H105" i="39"/>
  <c r="H104" i="39"/>
  <c r="H103" i="39"/>
  <c r="H102" i="39"/>
  <c r="H101" i="39"/>
  <c r="H100" i="39"/>
  <c r="H99" i="39"/>
  <c r="H98" i="39"/>
  <c r="H97" i="39"/>
  <c r="H96" i="39"/>
  <c r="H95" i="39"/>
  <c r="H94" i="39"/>
  <c r="H93" i="39"/>
  <c r="H117" i="39" s="1"/>
  <c r="O91" i="39"/>
  <c r="Q90" i="39" s="1"/>
  <c r="C87" i="39"/>
  <c r="D124" i="39" s="1"/>
  <c r="D86" i="39"/>
  <c r="H87" i="39" s="1"/>
  <c r="O83" i="39"/>
  <c r="Q82" i="39"/>
  <c r="Q83" i="39" s="1"/>
  <c r="D82" i="39"/>
  <c r="Q81" i="39"/>
  <c r="Q80" i="39"/>
  <c r="M73" i="39"/>
  <c r="O69" i="39" s="1"/>
  <c r="O72" i="39"/>
  <c r="F72" i="39"/>
  <c r="E72" i="39"/>
  <c r="D72" i="39"/>
  <c r="H71" i="39"/>
  <c r="H70" i="39"/>
  <c r="H69" i="39"/>
  <c r="H68" i="39"/>
  <c r="H67" i="39"/>
  <c r="O66" i="39"/>
  <c r="H66" i="39"/>
  <c r="H65" i="39"/>
  <c r="H64" i="39"/>
  <c r="H63" i="39"/>
  <c r="O62" i="39"/>
  <c r="H62" i="39"/>
  <c r="H61" i="39"/>
  <c r="H60" i="39"/>
  <c r="H59" i="39"/>
  <c r="H58" i="39"/>
  <c r="O57" i="39"/>
  <c r="L57" i="39"/>
  <c r="M56" i="39" s="1"/>
  <c r="H57" i="39"/>
  <c r="H56" i="39"/>
  <c r="H55" i="39"/>
  <c r="Q54" i="39"/>
  <c r="H54" i="39"/>
  <c r="Q53" i="39"/>
  <c r="H53" i="39"/>
  <c r="H52" i="39"/>
  <c r="H51" i="39"/>
  <c r="H50" i="39"/>
  <c r="H49" i="39"/>
  <c r="H48" i="39"/>
  <c r="H47" i="39"/>
  <c r="H46" i="39"/>
  <c r="H72" i="39" s="1"/>
  <c r="K39" i="39"/>
  <c r="K40" i="39" s="1"/>
  <c r="L25" i="39"/>
  <c r="K25" i="39"/>
  <c r="M25" i="39" s="1"/>
  <c r="M24" i="39"/>
  <c r="M23" i="39"/>
  <c r="M22" i="39"/>
  <c r="M21" i="39"/>
  <c r="M20" i="39"/>
  <c r="M19" i="39"/>
  <c r="M18" i="39"/>
  <c r="L116" i="39" l="1"/>
  <c r="M115" i="39" s="1"/>
  <c r="D125" i="39"/>
  <c r="H126" i="39" s="1"/>
  <c r="D83" i="39"/>
  <c r="M125" i="39"/>
  <c r="O63" i="39"/>
  <c r="O67" i="39"/>
  <c r="O71" i="39"/>
  <c r="D80" i="39"/>
  <c r="D126" i="39"/>
  <c r="D132" i="39"/>
  <c r="D135" i="39" s="1"/>
  <c r="O135" i="39"/>
  <c r="O138" i="39" s="1"/>
  <c r="M54" i="39"/>
  <c r="Q87" i="39"/>
  <c r="O64" i="39"/>
  <c r="O73" i="39" s="1"/>
  <c r="O68" i="39"/>
  <c r="Q88" i="39"/>
  <c r="D123" i="39"/>
  <c r="D128" i="39" s="1"/>
  <c r="M126" i="39"/>
  <c r="D133" i="39"/>
  <c r="D81" i="39"/>
  <c r="D84" i="39"/>
  <c r="Q89" i="39"/>
  <c r="M123" i="39"/>
  <c r="M127" i="39" s="1"/>
  <c r="D127" i="39"/>
  <c r="O70" i="39"/>
  <c r="M55" i="39"/>
  <c r="M53" i="39"/>
  <c r="O65" i="39"/>
  <c r="D85" i="39"/>
  <c r="M110" i="39" l="1"/>
  <c r="M112" i="39"/>
  <c r="H83" i="39"/>
  <c r="Q91" i="39"/>
  <c r="H80" i="39"/>
  <c r="D87" i="39"/>
  <c r="M57" i="39"/>
  <c r="M113" i="39"/>
  <c r="M111" i="39"/>
  <c r="M114" i="39"/>
  <c r="M116" i="39" l="1"/>
</calcChain>
</file>

<file path=xl/sharedStrings.xml><?xml version="1.0" encoding="utf-8"?>
<sst xmlns="http://schemas.openxmlformats.org/spreadsheetml/2006/main" count="202" uniqueCount="153">
  <si>
    <t>%</t>
  </si>
  <si>
    <t>Total</t>
  </si>
  <si>
    <t>Var. %</t>
  </si>
  <si>
    <t>Amazonas</t>
  </si>
  <si>
    <t>Ancash</t>
  </si>
  <si>
    <t>Apurimac</t>
  </si>
  <si>
    <t>Arequipa</t>
  </si>
  <si>
    <t>Ayacucho</t>
  </si>
  <si>
    <t>Cajamarca</t>
  </si>
  <si>
    <t>Cusco</t>
  </si>
  <si>
    <t>Huancavelica</t>
  </si>
  <si>
    <t>Huanuco</t>
  </si>
  <si>
    <t>Ica</t>
  </si>
  <si>
    <t>La Libertad</t>
  </si>
  <si>
    <t>Lambayeque</t>
  </si>
  <si>
    <t>Loreto</t>
  </si>
  <si>
    <t>Madre de Dios</t>
  </si>
  <si>
    <t>Pasco</t>
  </si>
  <si>
    <t>Piura</t>
  </si>
  <si>
    <t>Puno</t>
  </si>
  <si>
    <t>San Martin</t>
  </si>
  <si>
    <t>Tacna</t>
  </si>
  <si>
    <t>Tumbes</t>
  </si>
  <si>
    <t>Ucayali</t>
  </si>
  <si>
    <t>Años</t>
  </si>
  <si>
    <t>Departamento</t>
  </si>
  <si>
    <t>Grupo de edad</t>
  </si>
  <si>
    <t>Enero</t>
  </si>
  <si>
    <t>Febrero</t>
  </si>
  <si>
    <t>Marzo</t>
  </si>
  <si>
    <t>Abril</t>
  </si>
  <si>
    <t>Mayo</t>
  </si>
  <si>
    <t>Junio</t>
  </si>
  <si>
    <t>Julio</t>
  </si>
  <si>
    <t>N°</t>
  </si>
  <si>
    <t>Otro familiar</t>
  </si>
  <si>
    <t>Callao</t>
  </si>
  <si>
    <t>Moquegua</t>
  </si>
  <si>
    <t>Mes / año</t>
  </si>
  <si>
    <t>Acumulado
2009 - 2017</t>
  </si>
  <si>
    <t>2018 (*)</t>
  </si>
  <si>
    <t>Lima Metropolitana</t>
  </si>
  <si>
    <t>Lima Provincia</t>
  </si>
  <si>
    <t>Área</t>
  </si>
  <si>
    <t>Urbana</t>
  </si>
  <si>
    <t>Rural</t>
  </si>
  <si>
    <t>Urbana marginal</t>
  </si>
  <si>
    <t>Se desconoce</t>
  </si>
  <si>
    <t>Lugar del hecho</t>
  </si>
  <si>
    <t>Casa de ambos</t>
  </si>
  <si>
    <t>Casa de familiar</t>
  </si>
  <si>
    <t>Niñas y adolescentes</t>
  </si>
  <si>
    <t>Estaba gestando</t>
  </si>
  <si>
    <t>Si</t>
  </si>
  <si>
    <t>No</t>
  </si>
  <si>
    <t>Adultas</t>
  </si>
  <si>
    <t>15 - 17 años</t>
  </si>
  <si>
    <t>18 - 29 años</t>
  </si>
  <si>
    <t>30 - 59 años</t>
  </si>
  <si>
    <t>60 años a más</t>
  </si>
  <si>
    <t>Adultas mayores</t>
  </si>
  <si>
    <t>Número de hijos/as</t>
  </si>
  <si>
    <t>Ninguno</t>
  </si>
  <si>
    <t>1 a 3 hijos/as</t>
  </si>
  <si>
    <t>De 4 hijos/as a más</t>
  </si>
  <si>
    <t>Vinculo relacional</t>
  </si>
  <si>
    <t>Esposo</t>
  </si>
  <si>
    <t>Conviviente</t>
  </si>
  <si>
    <t>Pareja sexual sin hijos</t>
  </si>
  <si>
    <t>Enamorado/novio que no es pareja sexual</t>
  </si>
  <si>
    <t>Ex esposo</t>
  </si>
  <si>
    <t>Ex conviviente</t>
  </si>
  <si>
    <t>Ex enamorado</t>
  </si>
  <si>
    <t>Progenitor de su hijo pero no han vivido juntos</t>
  </si>
  <si>
    <t>Padre</t>
  </si>
  <si>
    <t>Padrastro</t>
  </si>
  <si>
    <t>Hermano</t>
  </si>
  <si>
    <t>Hijastro</t>
  </si>
  <si>
    <t>Hijo</t>
  </si>
  <si>
    <t>Abuelo</t>
  </si>
  <si>
    <t>Cuñado</t>
  </si>
  <si>
    <t>Suegro</t>
  </si>
  <si>
    <t>Yerno</t>
  </si>
  <si>
    <t>Vinculo</t>
  </si>
  <si>
    <t>Pareja</t>
  </si>
  <si>
    <t>Compañero de trabajo</t>
  </si>
  <si>
    <t>Ex pareja</t>
  </si>
  <si>
    <t>Amigo</t>
  </si>
  <si>
    <t>Familiar</t>
  </si>
  <si>
    <t>Pretendiente</t>
  </si>
  <si>
    <t>Conocido</t>
  </si>
  <si>
    <t>Otro</t>
  </si>
  <si>
    <t>Desconocido</t>
  </si>
  <si>
    <t>Adulto</t>
  </si>
  <si>
    <t>Situación después del hecho</t>
  </si>
  <si>
    <t>Detenido (sin sentencia)</t>
  </si>
  <si>
    <r>
      <t xml:space="preserve">Elaboración: </t>
    </r>
    <r>
      <rPr>
        <sz val="10"/>
        <color theme="1"/>
        <rFont val="Arial"/>
        <family val="2"/>
      </rPr>
      <t>Unidad de Generación de Información y Gestión del Conocimiento</t>
    </r>
  </si>
  <si>
    <t>Periodo: Enero - Julio 2018</t>
  </si>
  <si>
    <t>(*) Casos reportados al 31 de julio de 2018</t>
  </si>
  <si>
    <t>0 - 5 años</t>
  </si>
  <si>
    <t>6 - 11 años</t>
  </si>
  <si>
    <t>Sin dato</t>
  </si>
  <si>
    <t>Sin datos</t>
  </si>
  <si>
    <t>Situación Laboral</t>
  </si>
  <si>
    <t>Junin</t>
  </si>
  <si>
    <t>Grupos de edad</t>
  </si>
  <si>
    <r>
      <t>REPORTE ESTADÍSTICO DE CASOS DE TENTATIVAS DE FEMINICIDIO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ATENDIDOS POR LOS CENTROS EMERGENCIA MUJER</t>
    </r>
  </si>
  <si>
    <t xml:space="preserve">LA TENTATIVA DE  FEMINICIDIO es la situación donde las mujeres salvarón de morir,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agresora, por la condición de ser mujer. </t>
  </si>
  <si>
    <t>SECCIÓN I: MAGNITUD DE LOS CASOS DE TENTATIVA DE FEMINICIDIO ATENDIDOS POR LOS CENTROS EMERGENCIA MUJER</t>
  </si>
  <si>
    <r>
      <t xml:space="preserve">Perú: </t>
    </r>
    <r>
      <rPr>
        <sz val="9"/>
        <color theme="1"/>
        <rFont val="Arial"/>
        <family val="2"/>
      </rPr>
      <t>Casos de tentativa de feminicidio atendidos por los CEM</t>
    </r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</si>
  <si>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Comparativo de los casos de tentativa feminicidio por mes de ocurrencia</t>
    </r>
  </si>
  <si>
    <r>
      <rPr>
        <b/>
        <sz val="9"/>
        <color theme="1"/>
        <rFont val="Arial"/>
        <family val="2"/>
      </rPr>
      <t>Cuadro N°2</t>
    </r>
    <r>
      <rPr>
        <sz val="9"/>
        <color theme="1"/>
        <rFont val="Arial"/>
        <family val="2"/>
      </rPr>
      <t>: Casos de tentativa de feminicidio según año</t>
    </r>
  </si>
  <si>
    <t>Tentativa de feminicidio</t>
  </si>
  <si>
    <r>
      <rPr>
        <b/>
        <sz val="9"/>
        <color theme="1"/>
        <rFont val="Arial"/>
        <family val="2"/>
      </rPr>
      <t>Cuadro N°3</t>
    </r>
    <r>
      <rPr>
        <sz val="9"/>
        <color theme="1"/>
        <rFont val="Arial"/>
        <family val="2"/>
      </rPr>
      <t>: Ranking de los departamento con mayor casos de tentativa de feminicidio atendidos por los Centros Emergencia Mujer</t>
    </r>
  </si>
  <si>
    <r>
      <rPr>
        <b/>
        <sz val="9"/>
        <color theme="1"/>
        <rFont val="Arial"/>
        <family val="2"/>
      </rPr>
      <t>Cuadro N° 4</t>
    </r>
    <r>
      <rPr>
        <sz val="9"/>
        <color theme="1"/>
        <rFont val="Arial"/>
        <family val="2"/>
      </rPr>
      <t>:  Casos de tentativa de feminicidio según área de ocurrencia.</t>
    </r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</si>
  <si>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Lugar donde ocurrió el hecho de tentativa de feminicidio</t>
    </r>
  </si>
  <si>
    <t>Casa de la persona usuaria</t>
  </si>
  <si>
    <t>Casa de la persona agresora</t>
  </si>
  <si>
    <t>Centro de labores de la usuaria</t>
  </si>
  <si>
    <t>Calle via publica</t>
  </si>
  <si>
    <t>Centro de estudios</t>
  </si>
  <si>
    <t>Hotel / Hostal</t>
  </si>
  <si>
    <t>Centro Poblado</t>
  </si>
  <si>
    <t>Lugar desolado</t>
  </si>
  <si>
    <t>Otro lugar</t>
  </si>
  <si>
    <t>SECCIÓN II: PERFIL DE LA VÍCTIMA DE TENTATIVA DE FEMINICIDIO ATENDIDA POR EL CENTRO EMERGENCIA MUJER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</si>
  <si>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Casos de tentativa de feminicidio según grupo de edad de la victima</t>
    </r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</si>
  <si>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Número de victimas gestantes</t>
    </r>
  </si>
  <si>
    <t>12 - 14 años</t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</si>
  <si>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Número de hijos/as vivos/as</t>
    </r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</si>
  <si>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Casos de tentativa de feminicidio según vinculo relacional</t>
    </r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</si>
  <si>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Casos de tentativa de feminicidio según vinculo relacional</t>
    </r>
  </si>
  <si>
    <t>SECCIÓN II: PERFIL DEL PRESUNTO AGRESOR DE TENTATIVA DE FEMINICIDIO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</si>
  <si>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Casos de tentativa de feminicidio según grupos de edad del presunto agresor</t>
    </r>
  </si>
  <si>
    <r>
      <rPr>
        <b/>
        <sz val="9"/>
        <color theme="1"/>
        <rFont val="Arial"/>
        <family val="2"/>
      </rPr>
      <t>Cuadro N°12</t>
    </r>
    <r>
      <rPr>
        <sz val="9"/>
        <color theme="1"/>
        <rFont val="Arial"/>
        <family val="2"/>
      </rPr>
      <t>: Estado del presunto agresor en la última agresión</t>
    </r>
  </si>
  <si>
    <t>Estado</t>
  </si>
  <si>
    <t>14 - 17 años</t>
  </si>
  <si>
    <t>Sobrio</t>
  </si>
  <si>
    <t>Efectos de alcohol</t>
  </si>
  <si>
    <t>Efectos de droga</t>
  </si>
  <si>
    <t>Ambos</t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</si>
  <si>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Situación del presunto agresor</t>
    </r>
  </si>
  <si>
    <r>
      <rPr>
        <b/>
        <sz val="9"/>
        <color theme="1"/>
        <rFont val="Arial"/>
        <family val="2"/>
      </rPr>
      <t>Cuadro N°13</t>
    </r>
    <r>
      <rPr>
        <sz val="9"/>
        <color theme="1"/>
        <rFont val="Arial"/>
        <family val="2"/>
      </rPr>
      <t>: Ocupación del presunto agresor</t>
    </r>
  </si>
  <si>
    <t>Con ocupación</t>
  </si>
  <si>
    <t>Sin ocupación</t>
  </si>
  <si>
    <t>Profugo</t>
  </si>
  <si>
    <t>Libre en investigación</t>
  </si>
  <si>
    <t>Otra situación</t>
  </si>
  <si>
    <t>Fue asesinado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</si>
  <si>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que salvo de morir.</t>
    </r>
  </si>
  <si>
    <t>Se suicido</t>
  </si>
  <si>
    <r>
      <t xml:space="preserve">1/ </t>
    </r>
    <r>
      <rPr>
        <i/>
        <sz val="10"/>
        <color theme="1"/>
        <rFont val="Calibri"/>
        <family val="2"/>
        <scheme val="minor"/>
      </rPr>
      <t>Según Resolución Vice-Ministerial N° 003-2009-MIMDES</t>
    </r>
  </si>
  <si>
    <r>
      <t xml:space="preserve">Fuente: </t>
    </r>
    <r>
      <rPr>
        <sz val="10"/>
        <color theme="1"/>
        <rFont val="Arial"/>
        <family val="2"/>
      </rPr>
      <t>Registro de casos de tentativa de feminicidio atendidos por el CEM / UGIGC / PNCVFS / MIMP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</si>
</sst>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Arial"/>
      <family val="2"/>
    </font>
    <font>
      <b/>
      <sz val="9"/>
      <color theme="0"/>
      <name val="Arial"/>
      <family val="2"/>
    </font>
    <font>
      <b/>
      <sz val="16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i/>
      <sz val="8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rgb="FFC00000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vertAlign val="superscript"/>
      <sz val="16"/>
      <color theme="0"/>
      <name val="Arial"/>
      <family val="2"/>
    </font>
    <font>
      <b/>
      <sz val="8"/>
      <color theme="0"/>
      <name val="Arial"/>
      <family val="2"/>
    </font>
    <font>
      <b/>
      <sz val="7.5"/>
      <color theme="0"/>
      <name val="Arial"/>
      <family val="2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>
      <alignment vertical="center"/>
    </xf>
    <xf numFmtId="9" fontId="1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</cellStyleXfs>
  <cellXfs count="154">
    <xf numFmtId="0" fontId="0" fillId="0" borderId="0" xfId="0"/>
    <xf numFmtId="0" fontId="10" fillId="6" borderId="0" xfId="0" applyFont="1" applyFill="1" applyAlignment="1">
      <alignment vertical="center"/>
    </xf>
    <xf numFmtId="0" fontId="10" fillId="6" borderId="0" xfId="0" applyFont="1" applyFill="1" applyAlignment="1">
      <alignment horizontal="center"/>
    </xf>
    <xf numFmtId="0" fontId="10" fillId="6" borderId="0" xfId="0" applyFont="1" applyFill="1"/>
    <xf numFmtId="0" fontId="7" fillId="0" borderId="0" xfId="0" applyFont="1" applyFill="1" applyBorder="1"/>
    <xf numFmtId="0" fontId="0" fillId="0" borderId="0" xfId="0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13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/>
    <xf numFmtId="0" fontId="7" fillId="0" borderId="0" xfId="0" applyFont="1" applyFill="1"/>
    <xf numFmtId="0" fontId="4" fillId="0" borderId="0" xfId="0" applyFont="1" applyFill="1" applyAlignment="1">
      <alignment horizontal="center" vertical="center"/>
    </xf>
    <xf numFmtId="9" fontId="6" fillId="0" borderId="0" xfId="9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9" fontId="6" fillId="0" borderId="0" xfId="9" applyFont="1" applyBorder="1" applyAlignment="1">
      <alignment horizontal="center" vertical="center"/>
    </xf>
    <xf numFmtId="0" fontId="7" fillId="0" borderId="0" xfId="0" applyFont="1" applyBorder="1"/>
    <xf numFmtId="0" fontId="14" fillId="0" borderId="0" xfId="0" applyFont="1"/>
    <xf numFmtId="0" fontId="7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4" fillId="4" borderId="0" xfId="0" applyFont="1" applyFill="1" applyAlignment="1">
      <alignment horizontal="right" vertical="center" wrapText="1"/>
    </xf>
    <xf numFmtId="3" fontId="4" fillId="4" borderId="1" xfId="9" applyNumberFormat="1" applyFont="1" applyFill="1" applyBorder="1" applyAlignment="1">
      <alignment horizontal="center"/>
    </xf>
    <xf numFmtId="9" fontId="4" fillId="0" borderId="0" xfId="9" applyFont="1" applyFill="1" applyBorder="1" applyAlignment="1">
      <alignment horizontal="right"/>
    </xf>
    <xf numFmtId="9" fontId="4" fillId="4" borderId="1" xfId="9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9" fontId="7" fillId="0" borderId="0" xfId="9" applyFont="1" applyFill="1" applyBorder="1" applyAlignment="1">
      <alignment horizontal="center"/>
    </xf>
    <xf numFmtId="0" fontId="4" fillId="6" borderId="0" xfId="0" applyFont="1" applyFill="1"/>
    <xf numFmtId="0" fontId="4" fillId="6" borderId="0" xfId="0" applyFont="1" applyFill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/>
    <xf numFmtId="0" fontId="7" fillId="0" borderId="0" xfId="0" applyFont="1" applyAlignment="1">
      <alignment wrapText="1"/>
    </xf>
    <xf numFmtId="0" fontId="4" fillId="4" borderId="0" xfId="0" applyFont="1" applyFill="1"/>
    <xf numFmtId="0" fontId="6" fillId="0" borderId="0" xfId="0" applyFont="1" applyAlignment="1">
      <alignment horizontal="left"/>
    </xf>
    <xf numFmtId="0" fontId="4" fillId="4" borderId="0" xfId="0" applyFont="1" applyFill="1" applyAlignment="1">
      <alignment wrapText="1"/>
    </xf>
    <xf numFmtId="9" fontId="7" fillId="0" borderId="0" xfId="9" applyFont="1" applyAlignment="1">
      <alignment horizontal="center"/>
    </xf>
    <xf numFmtId="9" fontId="7" fillId="0" borderId="0" xfId="9" applyFont="1" applyFill="1" applyAlignment="1">
      <alignment horizontal="center"/>
    </xf>
    <xf numFmtId="9" fontId="15" fillId="0" borderId="0" xfId="0" applyNumberFormat="1" applyFont="1" applyAlignment="1">
      <alignment horizontal="left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/>
    <xf numFmtId="0" fontId="14" fillId="0" borderId="0" xfId="0" applyFont="1" applyFill="1" applyBorder="1" applyAlignment="1">
      <alignment vertical="top"/>
    </xf>
    <xf numFmtId="9" fontId="4" fillId="0" borderId="0" xfId="9" applyFont="1" applyFill="1" applyAlignment="1">
      <alignment horizontal="center"/>
    </xf>
    <xf numFmtId="0" fontId="7" fillId="8" borderId="0" xfId="2" applyFont="1" applyFill="1" applyBorder="1" applyAlignment="1">
      <alignment vertical="center"/>
    </xf>
    <xf numFmtId="0" fontId="7" fillId="8" borderId="0" xfId="2" applyFont="1" applyFill="1" applyBorder="1" applyAlignment="1">
      <alignment horizontal="center" vertical="center"/>
    </xf>
    <xf numFmtId="0" fontId="7" fillId="8" borderId="0" xfId="0" applyFont="1" applyFill="1" applyAlignment="1">
      <alignment horizontal="center"/>
    </xf>
    <xf numFmtId="9" fontId="7" fillId="8" borderId="0" xfId="9" applyFont="1" applyFill="1" applyAlignment="1">
      <alignment horizontal="center"/>
    </xf>
    <xf numFmtId="0" fontId="7" fillId="9" borderId="0" xfId="2" applyFont="1" applyFill="1" applyBorder="1" applyAlignment="1">
      <alignment vertical="center"/>
    </xf>
    <xf numFmtId="0" fontId="7" fillId="9" borderId="0" xfId="2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/>
    </xf>
    <xf numFmtId="9" fontId="7" fillId="9" borderId="0" xfId="9" applyFont="1" applyFill="1" applyAlignment="1">
      <alignment horizontal="center"/>
    </xf>
    <xf numFmtId="0" fontId="7" fillId="9" borderId="0" xfId="2" applyFont="1" applyFill="1" applyBorder="1" applyAlignment="1">
      <alignment horizontal="left" vertical="center"/>
    </xf>
    <xf numFmtId="0" fontId="7" fillId="2" borderId="0" xfId="2" applyFont="1" applyFill="1" applyBorder="1" applyAlignment="1">
      <alignment vertical="center"/>
    </xf>
    <xf numFmtId="0" fontId="7" fillId="2" borderId="0" xfId="2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9" fontId="7" fillId="2" borderId="0" xfId="9" applyFont="1" applyFill="1" applyAlignment="1">
      <alignment horizontal="center"/>
    </xf>
    <xf numFmtId="9" fontId="7" fillId="0" borderId="0" xfId="2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9" fontId="7" fillId="8" borderId="0" xfId="2" applyNumberFormat="1" applyFont="1" applyFill="1" applyBorder="1" applyAlignment="1">
      <alignment horizontal="center" vertical="center"/>
    </xf>
    <xf numFmtId="0" fontId="7" fillId="10" borderId="0" xfId="2" applyFont="1" applyFill="1" applyBorder="1" applyAlignment="1">
      <alignment vertical="center"/>
    </xf>
    <xf numFmtId="0" fontId="7" fillId="10" borderId="0" xfId="2" applyFont="1" applyFill="1" applyBorder="1" applyAlignment="1">
      <alignment horizontal="center" vertical="center"/>
    </xf>
    <xf numFmtId="0" fontId="7" fillId="10" borderId="0" xfId="0" applyFont="1" applyFill="1" applyAlignment="1">
      <alignment horizontal="center"/>
    </xf>
    <xf numFmtId="9" fontId="7" fillId="10" borderId="0" xfId="9" applyFont="1" applyFill="1" applyAlignment="1">
      <alignment horizontal="center"/>
    </xf>
    <xf numFmtId="9" fontId="7" fillId="9" borderId="0" xfId="2" applyNumberFormat="1" applyFont="1" applyFill="1" applyBorder="1" applyAlignment="1">
      <alignment horizontal="center" vertical="center"/>
    </xf>
    <xf numFmtId="9" fontId="7" fillId="2" borderId="0" xfId="2" applyNumberFormat="1" applyFont="1" applyFill="1" applyBorder="1" applyAlignment="1">
      <alignment horizontal="center" vertical="center"/>
    </xf>
    <xf numFmtId="9" fontId="7" fillId="0" borderId="0" xfId="0" applyNumberFormat="1" applyFont="1" applyFill="1"/>
    <xf numFmtId="9" fontId="7" fillId="10" borderId="0" xfId="2" applyNumberFormat="1" applyFont="1" applyFill="1" applyBorder="1" applyAlignment="1">
      <alignment horizontal="center" vertical="center"/>
    </xf>
    <xf numFmtId="0" fontId="7" fillId="7" borderId="0" xfId="2" applyFont="1" applyFill="1" applyBorder="1" applyAlignment="1">
      <alignment vertical="center"/>
    </xf>
    <xf numFmtId="0" fontId="7" fillId="7" borderId="0" xfId="0" applyFont="1" applyFill="1" applyAlignment="1">
      <alignment horizontal="center"/>
    </xf>
    <xf numFmtId="9" fontId="7" fillId="7" borderId="0" xfId="0" applyNumberFormat="1" applyFont="1" applyFill="1" applyAlignment="1">
      <alignment horizontal="center"/>
    </xf>
    <xf numFmtId="9" fontId="4" fillId="0" borderId="0" xfId="0" applyNumberFormat="1" applyFont="1" applyFill="1" applyAlignment="1"/>
    <xf numFmtId="0" fontId="7" fillId="7" borderId="0" xfId="2" applyFont="1" applyFill="1" applyBorder="1" applyAlignment="1">
      <alignment horizontal="center" vertical="center"/>
    </xf>
    <xf numFmtId="9" fontId="7" fillId="7" borderId="0" xfId="9" applyFont="1" applyFill="1" applyAlignment="1">
      <alignment horizontal="center"/>
    </xf>
    <xf numFmtId="0" fontId="7" fillId="0" borderId="0" xfId="2" applyFont="1" applyFill="1" applyBorder="1" applyAlignment="1">
      <alignment vertical="center"/>
    </xf>
    <xf numFmtId="9" fontId="7" fillId="0" borderId="0" xfId="0" applyNumberFormat="1" applyFont="1" applyFill="1" applyAlignment="1">
      <alignment horizontal="center"/>
    </xf>
    <xf numFmtId="9" fontId="4" fillId="4" borderId="1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" fontId="4" fillId="4" borderId="1" xfId="9" applyNumberFormat="1" applyFont="1" applyFill="1" applyBorder="1" applyAlignment="1">
      <alignment horizontal="center"/>
    </xf>
    <xf numFmtId="0" fontId="12" fillId="0" borderId="0" xfId="0" applyFont="1"/>
    <xf numFmtId="0" fontId="7" fillId="0" borderId="0" xfId="2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7" fillId="0" borderId="0" xfId="0" applyFont="1" applyAlignment="1">
      <alignment vertical="center"/>
    </xf>
    <xf numFmtId="9" fontId="4" fillId="4" borderId="1" xfId="9" applyFont="1" applyFill="1" applyBorder="1" applyAlignment="1">
      <alignment horizontal="center" vertical="center"/>
    </xf>
    <xf numFmtId="0" fontId="0" fillId="0" borderId="0" xfId="0" applyFill="1" applyBorder="1"/>
    <xf numFmtId="0" fontId="7" fillId="0" borderId="0" xfId="0" applyFont="1" applyAlignment="1">
      <alignment horizontal="left" vertical="center" wrapText="1"/>
    </xf>
    <xf numFmtId="0" fontId="4" fillId="4" borderId="0" xfId="0" applyFont="1" applyFill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4" fillId="4" borderId="1" xfId="0" applyFont="1" applyFill="1" applyBorder="1" applyAlignment="1">
      <alignment horizontal="center" wrapText="1"/>
    </xf>
    <xf numFmtId="0" fontId="4" fillId="4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9" fontId="4" fillId="4" borderId="1" xfId="9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9" fontId="4" fillId="0" borderId="0" xfId="9" applyFont="1" applyFill="1" applyBorder="1" applyAlignment="1">
      <alignment horizontal="center"/>
    </xf>
    <xf numFmtId="3" fontId="7" fillId="0" borderId="0" xfId="9" applyNumberFormat="1" applyFont="1" applyFill="1" applyBorder="1" applyAlignment="1">
      <alignment horizontal="center"/>
    </xf>
    <xf numFmtId="3" fontId="4" fillId="0" borderId="0" xfId="9" applyNumberFormat="1" applyFont="1" applyFill="1" applyBorder="1" applyAlignment="1">
      <alignment horizontal="center"/>
    </xf>
    <xf numFmtId="3" fontId="4" fillId="4" borderId="1" xfId="0" applyNumberFormat="1" applyFont="1" applyFill="1" applyBorder="1" applyAlignment="1">
      <alignment horizontal="center"/>
    </xf>
    <xf numFmtId="0" fontId="9" fillId="0" borderId="0" xfId="0" applyFont="1"/>
    <xf numFmtId="3" fontId="7" fillId="0" borderId="0" xfId="0" applyNumberFormat="1" applyFont="1" applyAlignment="1">
      <alignment horizontal="center"/>
    </xf>
    <xf numFmtId="3" fontId="7" fillId="0" borderId="0" xfId="0" applyNumberFormat="1" applyFont="1" applyBorder="1" applyAlignment="1">
      <alignment horizontal="center"/>
    </xf>
    <xf numFmtId="0" fontId="7" fillId="3" borderId="0" xfId="0" applyFont="1" applyFill="1"/>
    <xf numFmtId="0" fontId="7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9" fontId="7" fillId="0" borderId="0" xfId="9" applyFont="1" applyBorder="1" applyAlignment="1">
      <alignment horizontal="center"/>
    </xf>
    <xf numFmtId="0" fontId="6" fillId="0" borderId="0" xfId="0" applyFont="1" applyAlignment="1">
      <alignment horizontal="center"/>
    </xf>
    <xf numFmtId="3" fontId="7" fillId="0" borderId="0" xfId="9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3" fontId="4" fillId="4" borderId="1" xfId="9" applyNumberFormat="1" applyFont="1" applyFill="1" applyBorder="1" applyAlignment="1">
      <alignment horizontal="right"/>
    </xf>
    <xf numFmtId="0" fontId="7" fillId="0" borderId="0" xfId="0" applyFont="1" applyBorder="1" applyAlignment="1">
      <alignment vertical="top"/>
    </xf>
    <xf numFmtId="0" fontId="7" fillId="0" borderId="0" xfId="0" applyFont="1" applyBorder="1" applyAlignment="1">
      <alignment horizontal="center" vertical="top"/>
    </xf>
    <xf numFmtId="3" fontId="7" fillId="0" borderId="0" xfId="9" applyNumberFormat="1" applyFont="1" applyBorder="1" applyAlignment="1">
      <alignment horizontal="center" vertical="top"/>
    </xf>
    <xf numFmtId="9" fontId="7" fillId="0" borderId="0" xfId="9" applyFont="1" applyBorder="1" applyAlignment="1">
      <alignment horizontal="center" vertical="top"/>
    </xf>
    <xf numFmtId="9" fontId="4" fillId="0" borderId="0" xfId="9" applyNumberFormat="1" applyFont="1" applyFill="1" applyBorder="1" applyAlignment="1">
      <alignment horizontal="center"/>
    </xf>
    <xf numFmtId="0" fontId="4" fillId="6" borderId="0" xfId="0" applyFont="1" applyFill="1" applyAlignment="1">
      <alignment vertical="center"/>
    </xf>
    <xf numFmtId="0" fontId="4" fillId="4" borderId="0" xfId="0" applyFont="1" applyFill="1" applyAlignment="1"/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>
      <alignment wrapText="1"/>
    </xf>
    <xf numFmtId="0" fontId="7" fillId="0" borderId="0" xfId="2" applyFont="1" applyFill="1" applyBorder="1" applyAlignment="1">
      <alignment horizontal="left" vertical="center"/>
    </xf>
    <xf numFmtId="9" fontId="15" fillId="0" borderId="0" xfId="0" applyNumberFormat="1" applyFont="1" applyAlignment="1">
      <alignment horizontal="center"/>
    </xf>
    <xf numFmtId="0" fontId="19" fillId="4" borderId="0" xfId="0" applyFont="1" applyFill="1" applyAlignment="1"/>
    <xf numFmtId="0" fontId="7" fillId="0" borderId="0" xfId="0" applyFont="1" applyFill="1" applyAlignment="1"/>
    <xf numFmtId="1" fontId="7" fillId="0" borderId="0" xfId="9" applyNumberFormat="1" applyFont="1" applyAlignment="1">
      <alignment horizontal="center"/>
    </xf>
    <xf numFmtId="0" fontId="7" fillId="0" borderId="0" xfId="0" applyFont="1" applyFill="1" applyAlignment="1">
      <alignment horizontal="left"/>
    </xf>
    <xf numFmtId="0" fontId="4" fillId="4" borderId="1" xfId="0" applyFont="1" applyFill="1" applyBorder="1" applyAlignment="1"/>
    <xf numFmtId="0" fontId="4" fillId="4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4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4" fillId="4" borderId="2" xfId="0" applyFont="1" applyFill="1" applyBorder="1" applyAlignment="1">
      <alignment horizontal="center"/>
    </xf>
    <xf numFmtId="0" fontId="4" fillId="4" borderId="0" xfId="0" applyFont="1" applyFill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9" fontId="4" fillId="4" borderId="1" xfId="9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4" borderId="1" xfId="0" applyFont="1" applyFill="1" applyBorder="1" applyAlignment="1">
      <alignment horizontal="center"/>
    </xf>
    <xf numFmtId="9" fontId="6" fillId="0" borderId="0" xfId="9" applyFont="1" applyFill="1" applyAlignment="1">
      <alignment horizontal="center"/>
    </xf>
    <xf numFmtId="9" fontId="4" fillId="4" borderId="1" xfId="9" applyFont="1" applyFill="1" applyBorder="1" applyAlignment="1">
      <alignment horizontal="center"/>
    </xf>
    <xf numFmtId="0" fontId="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9" fontId="6" fillId="0" borderId="0" xfId="9" applyFont="1" applyFill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4" fillId="4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0" fillId="4" borderId="0" xfId="0" applyFont="1" applyFill="1" applyAlignment="1">
      <alignment horizontal="center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 shrinkToFit="1"/>
    </xf>
    <xf numFmtId="0" fontId="7" fillId="2" borderId="0" xfId="0" applyFont="1" applyFill="1" applyAlignment="1">
      <alignment horizontal="left" vertical="center" wrapText="1"/>
    </xf>
  </cellXfs>
  <cellStyles count="15">
    <cellStyle name="Millares 2" xfId="1"/>
    <cellStyle name="Normal" xfId="0" builtinId="0"/>
    <cellStyle name="Normal 2" xfId="5"/>
    <cellStyle name="Normal 2 2" xfId="2"/>
    <cellStyle name="Normal 2 2 3" xfId="6"/>
    <cellStyle name="Normal 2 3" xfId="13"/>
    <cellStyle name="Normal 2 3 2" xfId="10"/>
    <cellStyle name="Normal 3 2" xfId="14"/>
    <cellStyle name="Porcentaje" xfId="9" builtinId="5"/>
    <cellStyle name="Porcentaje 10" xfId="7"/>
    <cellStyle name="Porcentaje 2" xfId="4"/>
    <cellStyle name="Porcentaje 3" xfId="3"/>
    <cellStyle name="Porcentaje 3 2" xfId="8"/>
    <cellStyle name="Porcentual 2" xfId="12"/>
    <cellStyle name="Porcentual 2 2" xfId="11"/>
  </cellStyles>
  <dxfs count="0"/>
  <tableStyles count="0" defaultTableStyle="TableStyleMedium2" defaultPivotStyle="PivotStyleLight16"/>
  <colors>
    <mruColors>
      <color rgb="FFFFF9E7"/>
      <color rgb="FFFFF5D9"/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 tentativa de feminicidio atendidos por los CEM según año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612800339931571"/>
          <c:y val="2.5357198065499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20"/>
      <c:rotY val="20"/>
      <c:depthPercent val="17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4">
            <a:lumMod val="40000"/>
            <a:lumOff val="60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7463164327311961E-2"/>
          <c:y val="0.17637886813405221"/>
          <c:w val="0.92424109865025383"/>
          <c:h val="0.7557018401733858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Tentativa!$J$29</c:f>
              <c:strCache>
                <c:ptCount val="1"/>
                <c:pt idx="0">
                  <c:v>Tentativa de feminicidio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1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6A4-48C3-94C9-21CA7D55C355}"/>
                </c:ext>
              </c:extLst>
            </c:dLbl>
            <c:dLbl>
              <c:idx val="2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6A4-48C3-94C9-21CA7D55C355}"/>
                </c:ext>
              </c:extLst>
            </c:dLbl>
            <c:dLbl>
              <c:idx val="3"/>
              <c:layout>
                <c:manualLayout>
                  <c:x val="8.4388204345261595E-3"/>
                  <c:y val="-5.2008855454039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6A4-48C3-94C9-21CA7D55C355}"/>
                </c:ext>
              </c:extLst>
            </c:dLbl>
            <c:dLbl>
              <c:idx val="4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6A4-48C3-94C9-21CA7D55C355}"/>
                </c:ext>
              </c:extLst>
            </c:dLbl>
            <c:dLbl>
              <c:idx val="5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6A4-48C3-94C9-21CA7D55C355}"/>
                </c:ext>
              </c:extLst>
            </c:dLbl>
            <c:dLbl>
              <c:idx val="6"/>
              <c:layout>
                <c:manualLayout>
                  <c:x val="5.62588028968410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6A4-48C3-94C9-21CA7D55C355}"/>
                </c:ext>
              </c:extLst>
            </c:dLbl>
            <c:dLbl>
              <c:idx val="7"/>
              <c:layout>
                <c:manualLayout>
                  <c:x val="8.4388204345261595E-3"/>
                  <c:y val="-5.2008855454039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6A4-48C3-94C9-21CA7D55C355}"/>
                </c:ext>
              </c:extLst>
            </c:dLbl>
            <c:dLbl>
              <c:idx val="8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6A4-48C3-94C9-21CA7D55C355}"/>
                </c:ext>
              </c:extLst>
            </c:dLbl>
            <c:dLbl>
              <c:idx val="9"/>
              <c:layout>
                <c:manualLayout>
                  <c:x val="1.406470072421016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6A4-48C3-94C9-21CA7D55C3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Tentativa!$I$30:$I$39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 (*)</c:v>
                </c:pt>
              </c:strCache>
            </c:strRef>
          </c:cat>
          <c:val>
            <c:numRef>
              <c:f>Tentativa!$K$30:$K$39</c:f>
              <c:numCache>
                <c:formatCode>#,##0</c:formatCode>
                <c:ptCount val="10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6A4-48C3-94C9-21CA7D55C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236369904"/>
        <c:axId val="236370296"/>
        <c:axId val="0"/>
      </c:bar3DChart>
      <c:catAx>
        <c:axId val="236369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36370296"/>
        <c:crosses val="autoZero"/>
        <c:auto val="1"/>
        <c:lblAlgn val="ctr"/>
        <c:lblOffset val="100"/>
        <c:noMultiLvlLbl val="0"/>
      </c:catAx>
      <c:valAx>
        <c:axId val="23637029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36369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112425491777913"/>
          <c:y val="0.22392897670513875"/>
          <c:w val="0.78862542718497763"/>
          <c:h val="0.7360271676602094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372-435A-BC4A-5547009F21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372-435A-BC4A-5547009F216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372-435A-BC4A-5547009F216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372-435A-BC4A-5547009F216A}"/>
              </c:ext>
            </c:extLst>
          </c:dPt>
          <c:dLbls>
            <c:dLbl>
              <c:idx val="0"/>
              <c:layout>
                <c:manualLayout>
                  <c:x val="-1.798077127151559E-3"/>
                  <c:y val="8.2884357975552875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72-435A-BC4A-5547009F216A}"/>
                </c:ext>
              </c:extLst>
            </c:dLbl>
            <c:dLbl>
              <c:idx val="1"/>
              <c:layout>
                <c:manualLayout>
                  <c:x val="-0.15052656153829827"/>
                  <c:y val="-0.1566175016383542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72-435A-BC4A-5547009F216A}"/>
                </c:ext>
              </c:extLst>
            </c:dLbl>
            <c:dLbl>
              <c:idx val="2"/>
              <c:layout>
                <c:manualLayout>
                  <c:x val="-0.12878385547551238"/>
                  <c:y val="-8.09807042812773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67375886524818"/>
                      <c:h val="0.181334405741382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E372-435A-BC4A-5547009F216A}"/>
                </c:ext>
              </c:extLst>
            </c:dLbl>
            <c:dLbl>
              <c:idx val="3"/>
              <c:layout>
                <c:manualLayout>
                  <c:x val="0.31526819121014127"/>
                  <c:y val="-7.1398429925472046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52470799640611"/>
                      <c:h val="0.223157811250421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E372-435A-BC4A-5547009F21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Tentativa!$B$93:$B$96</c:f>
              <c:strCache>
                <c:ptCount val="4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  <c:pt idx="3">
                  <c:v>Enamorado/novio que no es pareja sexual</c:v>
                </c:pt>
              </c:strCache>
            </c:strRef>
          </c:cat>
          <c:val>
            <c:numRef>
              <c:f>Tentativa!$F$93:$F$96</c:f>
              <c:numCache>
                <c:formatCode>General</c:formatCode>
                <c:ptCount val="4"/>
                <c:pt idx="0">
                  <c:v>22</c:v>
                </c:pt>
                <c:pt idx="1">
                  <c:v>58</c:v>
                </c:pt>
                <c:pt idx="2">
                  <c:v>0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372-435A-BC4A-5547009F2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884350393700788"/>
          <c:y val="0.2994388132422674"/>
          <c:w val="0.85115649606299226"/>
          <c:h val="0.6420272327837472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849-4B9E-AACA-3542EFE0604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849-4B9E-AACA-3542EFE0604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849-4B9E-AACA-3542EFE0604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849-4B9E-AACA-3542EFE0604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4849-4B9E-AACA-3542EFE0604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4849-4B9E-AACA-3542EFE06042}"/>
              </c:ext>
            </c:extLst>
          </c:dPt>
          <c:dLbls>
            <c:dLbl>
              <c:idx val="0"/>
              <c:layout>
                <c:manualLayout>
                  <c:x val="-7.9426325670443054E-2"/>
                  <c:y val="3.394796804245622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748441909791461"/>
                      <c:h val="0.2634068818320786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849-4B9E-AACA-3542EFE06042}"/>
                </c:ext>
              </c:extLst>
            </c:dLbl>
            <c:dLbl>
              <c:idx val="1"/>
              <c:layout>
                <c:manualLayout>
                  <c:x val="0.25069898923838213"/>
                  <c:y val="-0.130966330143337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396637645044144"/>
                      <c:h val="0.221579994808341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849-4B9E-AACA-3542EFE06042}"/>
                </c:ext>
              </c:extLst>
            </c:dLbl>
            <c:dLbl>
              <c:idx val="2"/>
              <c:layout>
                <c:manualLayout>
                  <c:x val="-0.10268075894105561"/>
                  <c:y val="9.5629611357005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417040269915451"/>
                      <c:h val="0.1997732975685731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4849-4B9E-AACA-3542EFE06042}"/>
                </c:ext>
              </c:extLst>
            </c:dLbl>
            <c:dLbl>
              <c:idx val="3"/>
              <c:layout>
                <c:manualLayout>
                  <c:x val="-0.2007169319650037"/>
                  <c:y val="-0.1074849297683943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576602078245959"/>
                      <c:h val="0.192657263995846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4849-4B9E-AACA-3542EFE06042}"/>
                </c:ext>
              </c:extLst>
            </c:dLbl>
            <c:dLbl>
              <c:idx val="4"/>
              <c:layout>
                <c:manualLayout>
                  <c:x val="0.19106275262459146"/>
                  <c:y val="-0.120605700187876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69035640586164"/>
                      <c:h val="0.2077459548325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4849-4B9E-AACA-3542EFE06042}"/>
                </c:ext>
              </c:extLst>
            </c:dLbl>
            <c:dLbl>
              <c:idx val="5"/>
              <c:layout>
                <c:manualLayout>
                  <c:x val="0.46017044919249234"/>
                  <c:y val="-4.0165943138139017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945224865423696"/>
                      <c:h val="0.160301334298487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4849-4B9E-AACA-3542EFE060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Tentativa!$K$110:$K$115</c:f>
              <c:strCache>
                <c:ptCount val="6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  <c:pt idx="5">
                  <c:v>Otro</c:v>
                </c:pt>
              </c:strCache>
            </c:strRef>
          </c:cat>
          <c:val>
            <c:numRef>
              <c:f>Tentativa!$L$110:$L$115</c:f>
              <c:numCache>
                <c:formatCode>General</c:formatCode>
                <c:ptCount val="6"/>
                <c:pt idx="0">
                  <c:v>85</c:v>
                </c:pt>
                <c:pt idx="1">
                  <c:v>81</c:v>
                </c:pt>
                <c:pt idx="2">
                  <c:v>7</c:v>
                </c:pt>
                <c:pt idx="3">
                  <c:v>1</c:v>
                </c:pt>
                <c:pt idx="4">
                  <c:v>3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849-4B9E-AACA-3542EFE06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449994141734744E-2"/>
          <c:y val="0.13013275514473735"/>
          <c:w val="0.96950006530180988"/>
          <c:h val="0.86533835444482488"/>
        </c:manualLayout>
      </c:layout>
      <c:pie3DChart>
        <c:varyColors val="1"/>
        <c:ser>
          <c:idx val="0"/>
          <c:order val="0"/>
          <c:tx>
            <c:strRef>
              <c:f>Tentativa!$L$122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608-40EA-BED7-0D9428D182DB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608-40EA-BED7-0D9428D182DB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608-40EA-BED7-0D9428D182D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608-40EA-BED7-0D9428D182DB}"/>
              </c:ext>
            </c:extLst>
          </c:dPt>
          <c:dLbls>
            <c:dLbl>
              <c:idx val="0"/>
              <c:layout>
                <c:manualLayout>
                  <c:x val="-0.15815025782961828"/>
                  <c:y val="-0.1015173868086258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708240662943379"/>
                      <c:h val="0.273519869345034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608-40EA-BED7-0D9428D182DB}"/>
                </c:ext>
              </c:extLst>
            </c:dLbl>
            <c:dLbl>
              <c:idx val="1"/>
              <c:layout>
                <c:manualLayout>
                  <c:x val="0.10461457355145884"/>
                  <c:y val="-0.1237111761361516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97405640949605"/>
                      <c:h val="0.271993146760735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608-40EA-BED7-0D9428D182DB}"/>
                </c:ext>
              </c:extLst>
            </c:dLbl>
            <c:dLbl>
              <c:idx val="2"/>
              <c:layout>
                <c:manualLayout>
                  <c:x val="0"/>
                  <c:y val="1.851878274880308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1519022142045179"/>
                      <c:h val="0.2615859171260759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8608-40EA-BED7-0D9428D182DB}"/>
                </c:ext>
              </c:extLst>
            </c:dLbl>
            <c:dLbl>
              <c:idx val="3"/>
              <c:layout>
                <c:manualLayout>
                  <c:x val="0.46353703314716882"/>
                  <c:y val="-1.37665705925351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524965403054411"/>
                      <c:h val="0.150011588179082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8608-40EA-BED7-0D9428D182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Tentativa!$K$123:$K$126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</c:v>
                </c:pt>
                <c:pt idx="3">
                  <c:v>Ambos</c:v>
                </c:pt>
              </c:strCache>
            </c:strRef>
          </c:cat>
          <c:val>
            <c:numRef>
              <c:f>Tentativa!$L$123:$L$126</c:f>
              <c:numCache>
                <c:formatCode>General</c:formatCode>
                <c:ptCount val="4"/>
                <c:pt idx="0">
                  <c:v>97</c:v>
                </c:pt>
                <c:pt idx="1">
                  <c:v>77</c:v>
                </c:pt>
                <c:pt idx="2">
                  <c:v>4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608-40EA-BED7-0D9428D18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3.wdp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microsoft.com/office/2007/relationships/hdphoto" Target="../media/hdphoto4.wdp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microsoft.com/office/2007/relationships/hdphoto" Target="../media/hdphoto2.wdp"/><Relationship Id="rId11" Type="http://schemas.openxmlformats.org/officeDocument/2006/relationships/image" Target="../media/image5.png"/><Relationship Id="rId5" Type="http://schemas.openxmlformats.org/officeDocument/2006/relationships/image" Target="../media/image3.png"/><Relationship Id="rId15" Type="http://schemas.microsoft.com/office/2007/relationships/hdphoto" Target="../media/hdphoto5.wdp"/><Relationship Id="rId10" Type="http://schemas.openxmlformats.org/officeDocument/2006/relationships/chart" Target="../charts/chart3.xml"/><Relationship Id="rId4" Type="http://schemas.microsoft.com/office/2007/relationships/hdphoto" Target="../media/hdphoto1.wdp"/><Relationship Id="rId9" Type="http://schemas.openxmlformats.org/officeDocument/2006/relationships/chart" Target="../charts/chart2.xml"/><Relationship Id="rId1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76201</xdr:colOff>
      <xdr:row>105</xdr:row>
      <xdr:rowOff>104775</xdr:rowOff>
    </xdr:from>
    <xdr:to>
      <xdr:col>19</xdr:col>
      <xdr:colOff>0</xdr:colOff>
      <xdr:row>116</xdr:row>
      <xdr:rowOff>95250</xdr:rowOff>
    </xdr:to>
    <xdr:sp macro="" textlink="">
      <xdr:nvSpPr>
        <xdr:cNvPr id="2" name="Rectángulo 1"/>
        <xdr:cNvSpPr/>
      </xdr:nvSpPr>
      <xdr:spPr>
        <a:xfrm>
          <a:off x="4663441" y="19413855"/>
          <a:ext cx="5143499" cy="203263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0</xdr:col>
      <xdr:colOff>28576</xdr:colOff>
      <xdr:row>0</xdr:row>
      <xdr:rowOff>38100</xdr:rowOff>
    </xdr:from>
    <xdr:ext cx="2765424" cy="481283"/>
    <xdr:pic>
      <xdr:nvPicPr>
        <xdr:cNvPr id="3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38100"/>
          <a:ext cx="2765424" cy="48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438149</xdr:colOff>
      <xdr:row>0</xdr:row>
      <xdr:rowOff>171451</xdr:rowOff>
    </xdr:from>
    <xdr:to>
      <xdr:col>19</xdr:col>
      <xdr:colOff>0</xdr:colOff>
      <xdr:row>2</xdr:row>
      <xdr:rowOff>76201</xdr:rowOff>
    </xdr:to>
    <xdr:sp macro="" textlink="">
      <xdr:nvSpPr>
        <xdr:cNvPr id="4" name="Rectángulo 3"/>
        <xdr:cNvSpPr/>
      </xdr:nvSpPr>
      <xdr:spPr>
        <a:xfrm>
          <a:off x="3112769" y="156211"/>
          <a:ext cx="6694171" cy="26289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13188</xdr:colOff>
      <xdr:row>27</xdr:row>
      <xdr:rowOff>65943</xdr:rowOff>
    </xdr:from>
    <xdr:to>
      <xdr:col>18</xdr:col>
      <xdr:colOff>190499</xdr:colOff>
      <xdr:row>39</xdr:row>
      <xdr:rowOff>161926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80595</xdr:colOff>
      <xdr:row>42</xdr:row>
      <xdr:rowOff>139213</xdr:rowOff>
    </xdr:from>
    <xdr:to>
      <xdr:col>17</xdr:col>
      <xdr:colOff>124557</xdr:colOff>
      <xdr:row>48</xdr:row>
      <xdr:rowOff>87924</xdr:rowOff>
    </xdr:to>
    <xdr:sp macro="" textlink="">
      <xdr:nvSpPr>
        <xdr:cNvPr id="6" name="27 Rectángulo"/>
        <xdr:cNvSpPr/>
      </xdr:nvSpPr>
      <xdr:spPr bwMode="auto">
        <a:xfrm>
          <a:off x="4667835" y="7614433"/>
          <a:ext cx="4585482" cy="1366031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rgbClr val="00206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casos de tentativa de feminicidio atendidos por los CEM:</a:t>
          </a:r>
        </a:p>
        <a:p>
          <a:pPr algn="l">
            <a:lnSpc>
              <a:spcPts val="1200"/>
            </a:lnSpc>
          </a:pPr>
          <a:endParaRPr lang="es-PE" sz="8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7 casos) - CEM/PNCVFS/MIMP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 De enero a julio de 2018</a:t>
          </a:r>
          <a:r>
            <a:rPr lang="es-PE" sz="1050" b="0" baseline="0">
              <a:latin typeface="+mn-lt"/>
            </a:rPr>
            <a:t>: Lima Metropolitana, Arequipa, Ica, </a:t>
          </a:r>
          <a:r>
            <a:rPr lang="es-PE" sz="10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Puno, Cajamarca, </a:t>
          </a:r>
          <a:r>
            <a:rPr lang="es-PE" sz="1050" b="0" baseline="0">
              <a:latin typeface="+mn-lt"/>
            </a:rPr>
            <a:t>Cusco, Loreto, Ancash, Huánuco, Junin y Tumbes.</a:t>
          </a:r>
          <a:endParaRPr lang="es-PE" sz="105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50 casos) - CEM/PNCVFS/MIMP</a:t>
          </a:r>
          <a:endParaRPr lang="es-PE" sz="900">
            <a:effectLst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(2009 - Julio 2018): </a:t>
          </a:r>
          <a:r>
            <a:rPr lang="es-PE" sz="1050" b="0" baseline="0">
              <a:latin typeface="+mn-lt"/>
            </a:rPr>
            <a:t>Lima Metropolitana, Arequipa, Junín, Cusco, Ancash, Huanuco, La Libertad, Ica, Puno y Ayacucho.</a:t>
          </a:r>
        </a:p>
      </xdr:txBody>
    </xdr:sp>
    <xdr:clientData/>
  </xdr:twoCellAnchor>
  <xdr:twoCellAnchor>
    <xdr:from>
      <xdr:col>5</xdr:col>
      <xdr:colOff>200025</xdr:colOff>
      <xdr:row>76</xdr:row>
      <xdr:rowOff>180987</xdr:rowOff>
    </xdr:from>
    <xdr:to>
      <xdr:col>10</xdr:col>
      <xdr:colOff>85725</xdr:colOff>
      <xdr:row>88</xdr:row>
      <xdr:rowOff>1364</xdr:rowOff>
    </xdr:to>
    <xdr:grpSp>
      <xdr:nvGrpSpPr>
        <xdr:cNvPr id="7" name="Grupo 6"/>
        <xdr:cNvGrpSpPr/>
      </xdr:nvGrpSpPr>
      <xdr:grpSpPr>
        <a:xfrm>
          <a:off x="2809478" y="14379190"/>
          <a:ext cx="1939528" cy="2181783"/>
          <a:chOff x="2762250" y="15849600"/>
          <a:chExt cx="1952625" cy="2099918"/>
        </a:xfrm>
      </xdr:grpSpPr>
      <xdr:pic>
        <xdr:nvPicPr>
          <xdr:cNvPr id="8" name="Imagen 7"/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harpenSoften amount="50000"/>
                    </a14:imgEffect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6276"/>
          <a:stretch/>
        </xdr:blipFill>
        <xdr:spPr>
          <a:xfrm>
            <a:off x="2959649" y="15907181"/>
            <a:ext cx="352191" cy="2042337"/>
          </a:xfrm>
          <a:prstGeom prst="rect">
            <a:avLst/>
          </a:prstGeom>
          <a:ln>
            <a:noFill/>
          </a:ln>
          <a:effectLst/>
        </xdr:spPr>
      </xdr:pic>
      <xdr:sp macro="" textlink="">
        <xdr:nvSpPr>
          <xdr:cNvPr id="9" name="Rectángulo redondeado 8"/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847725</xdr:colOff>
      <xdr:row>77</xdr:row>
      <xdr:rowOff>104775</xdr:rowOff>
    </xdr:from>
    <xdr:ext cx="683682" cy="944034"/>
    <xdr:pic>
      <xdr:nvPicPr>
        <xdr:cNvPr id="10" name="Imagen 9" descr="Resultado de imagen para silueta de una gestant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3085" y="14232255"/>
          <a:ext cx="683682" cy="944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552451</xdr:colOff>
      <xdr:row>92</xdr:row>
      <xdr:rowOff>137013</xdr:rowOff>
    </xdr:from>
    <xdr:to>
      <xdr:col>11</xdr:col>
      <xdr:colOff>190501</xdr:colOff>
      <xdr:row>94</xdr:row>
      <xdr:rowOff>184638</xdr:rowOff>
    </xdr:to>
    <xdr:sp macro="" textlink="">
      <xdr:nvSpPr>
        <xdr:cNvPr id="11" name="Flecha a la derecha con bandas 10"/>
        <xdr:cNvSpPr/>
      </xdr:nvSpPr>
      <xdr:spPr bwMode="auto">
        <a:xfrm>
          <a:off x="4484371" y="17045793"/>
          <a:ext cx="1550670" cy="413385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6">
            <a:lumMod val="60000"/>
            <a:lumOff val="4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85 </a:t>
          </a:r>
          <a:r>
            <a:rPr lang="es-PE" sz="1100" baseline="0"/>
            <a:t> </a:t>
          </a:r>
          <a:r>
            <a:rPr lang="es-PE" sz="1100" b="1" baseline="0">
              <a:solidFill>
                <a:srgbClr val="C00000"/>
              </a:solidFill>
            </a:rPr>
            <a:t>(46%)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29307</xdr:colOff>
      <xdr:row>91</xdr:row>
      <xdr:rowOff>142874</xdr:rowOff>
    </xdr:from>
    <xdr:to>
      <xdr:col>8</xdr:col>
      <xdr:colOff>549518</xdr:colOff>
      <xdr:row>96</xdr:row>
      <xdr:rowOff>36635</xdr:rowOff>
    </xdr:to>
    <xdr:pic>
      <xdr:nvPicPr>
        <xdr:cNvPr id="12" name="58 Imagen" descr="siluetas-de-parejas.jpg"/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8" r="70250" b="46716"/>
        <a:stretch/>
      </xdr:blipFill>
      <xdr:spPr bwMode="auto">
        <a:xfrm>
          <a:off x="3961227" y="16868774"/>
          <a:ext cx="520211" cy="823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92</xdr:row>
      <xdr:rowOff>48358</xdr:rowOff>
    </xdr:from>
    <xdr:to>
      <xdr:col>19</xdr:col>
      <xdr:colOff>0</xdr:colOff>
      <xdr:row>94</xdr:row>
      <xdr:rowOff>95984</xdr:rowOff>
    </xdr:to>
    <xdr:sp macro="" textlink="">
      <xdr:nvSpPr>
        <xdr:cNvPr id="13" name="29 CuadroTexto"/>
        <xdr:cNvSpPr txBox="1"/>
      </xdr:nvSpPr>
      <xdr:spPr>
        <a:xfrm>
          <a:off x="6139814" y="16957138"/>
          <a:ext cx="3667126" cy="4133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146539</xdr:colOff>
      <xdr:row>94</xdr:row>
      <xdr:rowOff>129319</xdr:rowOff>
    </xdr:from>
    <xdr:to>
      <xdr:col>18</xdr:col>
      <xdr:colOff>183172</xdr:colOff>
      <xdr:row>105</xdr:row>
      <xdr:rowOff>65941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1</xdr:colOff>
      <xdr:row>106</xdr:row>
      <xdr:rowOff>7328</xdr:rowOff>
    </xdr:from>
    <xdr:to>
      <xdr:col>18</xdr:col>
      <xdr:colOff>152400</xdr:colOff>
      <xdr:row>116</xdr:row>
      <xdr:rowOff>65942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5</xdr:col>
      <xdr:colOff>123825</xdr:colOff>
      <xdr:row>121</xdr:row>
      <xdr:rowOff>104775</xdr:rowOff>
    </xdr:from>
    <xdr:ext cx="640927" cy="1070822"/>
    <xdr:pic>
      <xdr:nvPicPr>
        <xdr:cNvPr id="16" name="Imagen 15"/>
        <xdr:cNvPicPr/>
      </xdr:nvPicPr>
      <xdr:blipFill>
        <a:blip xmlns:r="http://schemas.openxmlformats.org/officeDocument/2006/relationships" r:embed="rId11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8445" y="22499955"/>
          <a:ext cx="640927" cy="1070822"/>
        </a:xfrm>
        <a:prstGeom prst="rect">
          <a:avLst/>
        </a:prstGeom>
        <a:noFill/>
      </xdr:spPr>
    </xdr:pic>
    <xdr:clientData/>
  </xdr:oneCellAnchor>
  <xdr:twoCellAnchor>
    <xdr:from>
      <xdr:col>14</xdr:col>
      <xdr:colOff>13919</xdr:colOff>
      <xdr:row>119</xdr:row>
      <xdr:rowOff>43961</xdr:rowOff>
    </xdr:from>
    <xdr:to>
      <xdr:col>18</xdr:col>
      <xdr:colOff>175845</xdr:colOff>
      <xdr:row>128</xdr:row>
      <xdr:rowOff>168519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0</xdr:col>
      <xdr:colOff>13607</xdr:colOff>
      <xdr:row>17</xdr:row>
      <xdr:rowOff>4083</xdr:rowOff>
    </xdr:from>
    <xdr:to>
      <xdr:col>7</xdr:col>
      <xdr:colOff>251733</xdr:colOff>
      <xdr:row>39</xdr:row>
      <xdr:rowOff>92529</xdr:rowOff>
    </xdr:to>
    <xdr:pic>
      <xdr:nvPicPr>
        <xdr:cNvPr id="18" name="Imagen 17"/>
        <xdr:cNvPicPr>
          <a:picLocks noChangeAspect="1"/>
        </xdr:cNvPicPr>
      </xdr:nvPicPr>
      <xdr:blipFill rotWithShape="1">
        <a:blip xmlns:r="http://schemas.openxmlformats.org/officeDocument/2006/relationships" r:embed="rId14">
          <a:extLst>
            <a:ext uri="{BEBA8EAE-BF5A-486C-A8C5-ECC9F3942E4B}">
              <a14:imgProps xmlns:a14="http://schemas.microsoft.com/office/drawing/2010/main">
                <a14:imgLayer r:embed="rId15">
                  <a14:imgEffect>
                    <a14:sharpenSoften amount="25000"/>
                  </a14:imgEffect>
                  <a14:imgEffect>
                    <a14:saturation sat="200000"/>
                  </a14:imgEffect>
                </a14:imgLayer>
              </a14:imgProps>
            </a:ext>
          </a:extLst>
        </a:blip>
        <a:srcRect l="30156" t="8485" r="31275" b="12229"/>
        <a:stretch/>
      </xdr:blipFill>
      <xdr:spPr>
        <a:xfrm>
          <a:off x="13607" y="2953023"/>
          <a:ext cx="3682366" cy="422610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1:T141"/>
  <sheetViews>
    <sheetView showGridLines="0" tabSelected="1" view="pageBreakPreview" zoomScale="96" zoomScaleNormal="100" zoomScaleSheetLayoutView="96" workbookViewId="0">
      <selection activeCell="K24" sqref="K24"/>
    </sheetView>
  </sheetViews>
  <sheetFormatPr baseColWidth="10" defaultRowHeight="15" x14ac:dyDescent="0.25"/>
  <cols>
    <col min="1" max="1" width="0.5703125" customWidth="1"/>
    <col min="2" max="2" width="14.140625" customWidth="1"/>
    <col min="3" max="3" width="11.7109375" customWidth="1"/>
    <col min="5" max="5" width="1.140625" customWidth="1"/>
    <col min="6" max="6" width="9.5703125" style="5" customWidth="1"/>
    <col min="7" max="7" width="1.7109375" style="5" customWidth="1"/>
    <col min="8" max="8" width="7.140625" style="5" customWidth="1"/>
    <col min="9" max="9" width="9.5703125" customWidth="1"/>
    <col min="10" max="10" width="2.85546875" customWidth="1"/>
    <col min="11" max="11" width="15.42578125" customWidth="1"/>
    <col min="12" max="12" width="11.7109375" customWidth="1"/>
    <col min="13" max="13" width="15.42578125" customWidth="1"/>
    <col min="14" max="14" width="1.140625" customWidth="1"/>
    <col min="15" max="15" width="10.42578125" customWidth="1"/>
    <col min="16" max="16" width="1.5703125" customWidth="1"/>
    <col min="17" max="17" width="7.7109375" customWidth="1"/>
    <col min="18" max="18" width="7" customWidth="1"/>
    <col min="19" max="19" width="2.85546875" customWidth="1"/>
    <col min="20" max="20" width="0.5703125" customWidth="1"/>
  </cols>
  <sheetData>
    <row r="1" spans="2:20" ht="12.75" customHeight="1" x14ac:dyDescent="0.25"/>
    <row r="3" spans="2:20" ht="13.5" customHeight="1" x14ac:dyDescent="0.25"/>
    <row r="4" spans="2:20" ht="5.25" customHeight="1" x14ac:dyDescent="0.25"/>
    <row r="5" spans="2:20" ht="21" customHeight="1" x14ac:dyDescent="0.25">
      <c r="B5" s="131" t="s">
        <v>106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</row>
    <row r="6" spans="2:20" ht="21" customHeight="1" x14ac:dyDescent="0.25"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</row>
    <row r="7" spans="2:20" ht="6" customHeight="1" x14ac:dyDescent="0.2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2:20" ht="16.5" customHeight="1" x14ac:dyDescent="0.3">
      <c r="B8" s="132" t="s">
        <v>97</v>
      </c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</row>
    <row r="9" spans="2:20" ht="6.75" customHeight="1" x14ac:dyDescent="0.25"/>
    <row r="10" spans="2:20" x14ac:dyDescent="0.25">
      <c r="B10" s="153" t="s">
        <v>107</v>
      </c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</row>
    <row r="11" spans="2:20" ht="30.75" customHeight="1" x14ac:dyDescent="0.25"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</row>
    <row r="12" spans="2:20" ht="8.25" customHeight="1" x14ac:dyDescent="0.25"/>
    <row r="13" spans="2:20" s="7" customFormat="1" ht="17.25" customHeight="1" x14ac:dyDescent="0.25">
      <c r="B13" s="1" t="s">
        <v>108</v>
      </c>
      <c r="C13" s="3"/>
      <c r="D13" s="3"/>
      <c r="E13" s="3"/>
      <c r="F13" s="2"/>
      <c r="G13" s="2"/>
      <c r="H13" s="2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2:20" ht="3" customHeight="1" x14ac:dyDescent="0.25"/>
    <row r="15" spans="2:20" ht="15" customHeight="1" x14ac:dyDescent="0.25">
      <c r="B15" s="8" t="s">
        <v>109</v>
      </c>
      <c r="C15" s="9"/>
      <c r="D15" s="9"/>
      <c r="E15" s="9"/>
      <c r="F15" s="78"/>
      <c r="G15" s="78"/>
      <c r="H15" s="78"/>
      <c r="I15" s="133" t="s">
        <v>110</v>
      </c>
      <c r="J15" s="133"/>
      <c r="K15" s="133"/>
      <c r="L15" s="133"/>
      <c r="M15" s="133"/>
      <c r="N15" s="85"/>
      <c r="O15" s="10"/>
      <c r="P15" s="138"/>
      <c r="Q15" s="138"/>
      <c r="R15" s="138"/>
      <c r="S15" s="138"/>
      <c r="T15" s="82"/>
    </row>
    <row r="16" spans="2:20" x14ac:dyDescent="0.25">
      <c r="B16" s="8" t="s">
        <v>97</v>
      </c>
      <c r="C16" s="9"/>
      <c r="D16" s="9"/>
      <c r="E16" s="9"/>
      <c r="F16" s="78"/>
      <c r="G16" s="78"/>
      <c r="H16" s="78"/>
      <c r="I16" s="133"/>
      <c r="J16" s="133"/>
      <c r="K16" s="133"/>
      <c r="L16" s="133"/>
      <c r="M16" s="133"/>
      <c r="N16" s="85"/>
      <c r="O16" s="10"/>
      <c r="P16" s="138"/>
      <c r="Q16" s="138"/>
      <c r="R16" s="138"/>
      <c r="S16" s="138"/>
      <c r="T16" s="82"/>
    </row>
    <row r="17" spans="2:20" x14ac:dyDescent="0.25">
      <c r="B17" s="9"/>
      <c r="C17" s="9"/>
      <c r="D17" s="9"/>
      <c r="E17" s="9"/>
      <c r="F17" s="78"/>
      <c r="G17" s="78"/>
      <c r="H17" s="78"/>
      <c r="I17" s="84" t="s">
        <v>38</v>
      </c>
      <c r="J17" s="84"/>
      <c r="K17" s="84">
        <v>2018</v>
      </c>
      <c r="L17" s="84">
        <v>2017</v>
      </c>
      <c r="M17" s="84" t="s">
        <v>2</v>
      </c>
      <c r="N17" s="85"/>
      <c r="O17" s="11"/>
      <c r="P17" s="95"/>
      <c r="Q17" s="95"/>
      <c r="R17" s="95"/>
      <c r="S17" s="4"/>
      <c r="T17" s="82"/>
    </row>
    <row r="18" spans="2:20" x14ac:dyDescent="0.25">
      <c r="B18" s="9"/>
      <c r="C18" s="9"/>
      <c r="D18" s="9"/>
      <c r="E18" s="9"/>
      <c r="F18" s="78"/>
      <c r="G18" s="78"/>
      <c r="H18" s="78"/>
      <c r="I18" s="92" t="s">
        <v>27</v>
      </c>
      <c r="J18" s="92"/>
      <c r="K18" s="13">
        <v>44</v>
      </c>
      <c r="L18" s="13">
        <v>21</v>
      </c>
      <c r="M18" s="14">
        <f t="shared" ref="M18:M21" si="0">K18/L18-1</f>
        <v>1.0952380952380953</v>
      </c>
      <c r="N18" s="11"/>
      <c r="O18" s="12"/>
      <c r="P18" s="12"/>
      <c r="Q18" s="74"/>
      <c r="R18" s="96"/>
      <c r="S18" s="95"/>
      <c r="T18" s="82"/>
    </row>
    <row r="19" spans="2:20" x14ac:dyDescent="0.25">
      <c r="B19" s="9"/>
      <c r="C19" s="9"/>
      <c r="D19" s="9"/>
      <c r="E19" s="9"/>
      <c r="F19" s="78"/>
      <c r="G19" s="78"/>
      <c r="H19" s="78"/>
      <c r="I19" s="92" t="s">
        <v>28</v>
      </c>
      <c r="J19" s="92"/>
      <c r="K19" s="13">
        <v>22</v>
      </c>
      <c r="L19" s="13">
        <v>13</v>
      </c>
      <c r="M19" s="14">
        <f t="shared" si="0"/>
        <v>0.69230769230769229</v>
      </c>
      <c r="N19" s="11"/>
      <c r="O19" s="12"/>
      <c r="P19" s="12"/>
      <c r="Q19" s="74"/>
      <c r="R19" s="96"/>
      <c r="S19" s="95"/>
      <c r="T19" s="82"/>
    </row>
    <row r="20" spans="2:20" x14ac:dyDescent="0.25">
      <c r="B20" s="9"/>
      <c r="C20" s="9"/>
      <c r="D20" s="9"/>
      <c r="E20" s="9"/>
      <c r="F20" s="78"/>
      <c r="G20" s="78"/>
      <c r="H20" s="78"/>
      <c r="I20" s="92" t="s">
        <v>29</v>
      </c>
      <c r="J20" s="92"/>
      <c r="K20" s="13">
        <v>16</v>
      </c>
      <c r="L20" s="13">
        <v>19</v>
      </c>
      <c r="M20" s="14">
        <f t="shared" si="0"/>
        <v>-0.15789473684210531</v>
      </c>
      <c r="N20" s="11"/>
      <c r="O20" s="12"/>
      <c r="P20" s="12"/>
      <c r="Q20" s="74"/>
      <c r="R20" s="96"/>
      <c r="S20" s="95"/>
      <c r="T20" s="82"/>
    </row>
    <row r="21" spans="2:20" x14ac:dyDescent="0.25">
      <c r="B21" s="9"/>
      <c r="C21" s="9"/>
      <c r="D21" s="9"/>
      <c r="E21" s="9"/>
      <c r="F21" s="78"/>
      <c r="G21" s="78"/>
      <c r="H21" s="78"/>
      <c r="I21" s="92" t="s">
        <v>30</v>
      </c>
      <c r="J21" s="92"/>
      <c r="K21" s="13">
        <v>21</v>
      </c>
      <c r="L21" s="13">
        <v>21</v>
      </c>
      <c r="M21" s="14">
        <f t="shared" si="0"/>
        <v>0</v>
      </c>
      <c r="N21" s="11"/>
      <c r="O21" s="12"/>
      <c r="P21" s="12"/>
      <c r="Q21" s="74"/>
      <c r="R21" s="96"/>
      <c r="S21" s="95"/>
      <c r="T21" s="82"/>
    </row>
    <row r="22" spans="2:20" x14ac:dyDescent="0.25">
      <c r="B22" s="9"/>
      <c r="C22" s="9"/>
      <c r="D22" s="9"/>
      <c r="E22" s="9"/>
      <c r="F22" s="78"/>
      <c r="G22" s="78"/>
      <c r="H22" s="78"/>
      <c r="I22" s="92" t="s">
        <v>31</v>
      </c>
      <c r="J22" s="92"/>
      <c r="K22" s="13">
        <v>31</v>
      </c>
      <c r="L22" s="13">
        <v>22</v>
      </c>
      <c r="M22" s="14">
        <f>K22/L22-1</f>
        <v>0.40909090909090917</v>
      </c>
      <c r="N22" s="11"/>
      <c r="O22" s="12"/>
      <c r="P22" s="12"/>
      <c r="Q22" s="74"/>
      <c r="R22" s="96"/>
      <c r="S22" s="95"/>
      <c r="T22" s="82"/>
    </row>
    <row r="23" spans="2:20" x14ac:dyDescent="0.25">
      <c r="B23" s="9"/>
      <c r="C23" s="9"/>
      <c r="D23" s="9"/>
      <c r="E23" s="9"/>
      <c r="F23" s="78"/>
      <c r="G23" s="78"/>
      <c r="H23" s="78"/>
      <c r="I23" s="92" t="s">
        <v>32</v>
      </c>
      <c r="J23" s="92"/>
      <c r="K23" s="13">
        <v>29</v>
      </c>
      <c r="L23" s="13">
        <v>19</v>
      </c>
      <c r="M23" s="14">
        <f>K23/L23-1</f>
        <v>0.52631578947368429</v>
      </c>
      <c r="N23" s="11"/>
      <c r="O23" s="12"/>
      <c r="P23" s="12"/>
      <c r="Q23" s="74"/>
      <c r="R23" s="96"/>
      <c r="S23" s="95"/>
      <c r="T23" s="82"/>
    </row>
    <row r="24" spans="2:20" ht="15.75" thickBot="1" x14ac:dyDescent="0.3">
      <c r="B24" s="9"/>
      <c r="C24" s="9"/>
      <c r="D24" s="9"/>
      <c r="E24" s="9"/>
      <c r="F24" s="78"/>
      <c r="G24" s="78"/>
      <c r="H24" s="78"/>
      <c r="I24" s="92" t="s">
        <v>33</v>
      </c>
      <c r="J24" s="92"/>
      <c r="K24" s="13">
        <v>21</v>
      </c>
      <c r="L24" s="13">
        <v>23</v>
      </c>
      <c r="M24" s="14">
        <f>K24/L24-1</f>
        <v>-8.6956521739130488E-2</v>
      </c>
      <c r="N24" s="11"/>
      <c r="O24" s="12"/>
      <c r="P24" s="12"/>
      <c r="Q24" s="74"/>
      <c r="R24" s="96"/>
      <c r="S24" s="95"/>
      <c r="T24" s="82"/>
    </row>
    <row r="25" spans="2:20" x14ac:dyDescent="0.25">
      <c r="B25" s="9"/>
      <c r="C25" s="9"/>
      <c r="D25" s="9"/>
      <c r="E25" s="9"/>
      <c r="F25" s="78"/>
      <c r="G25" s="78"/>
      <c r="H25" s="78"/>
      <c r="I25" s="89" t="s">
        <v>1</v>
      </c>
      <c r="J25" s="89"/>
      <c r="K25" s="90">
        <f>SUM(K18:K24)</f>
        <v>184</v>
      </c>
      <c r="L25" s="90">
        <f>SUM(L18:L24)</f>
        <v>138</v>
      </c>
      <c r="M25" s="81">
        <f>K25/L25-1</f>
        <v>0.33333333333333326</v>
      </c>
      <c r="N25" s="11"/>
      <c r="O25" s="12"/>
      <c r="P25" s="12"/>
      <c r="Q25" s="92"/>
      <c r="R25" s="13"/>
      <c r="S25" s="11"/>
    </row>
    <row r="26" spans="2:20" x14ac:dyDescent="0.25">
      <c r="B26" s="9"/>
      <c r="C26" s="9"/>
      <c r="D26" s="9"/>
      <c r="E26" s="9"/>
      <c r="F26" s="78"/>
      <c r="G26" s="78"/>
      <c r="H26" s="78"/>
      <c r="I26" s="101"/>
      <c r="J26" s="16"/>
      <c r="K26" s="9"/>
      <c r="L26" s="9"/>
      <c r="M26" s="9"/>
      <c r="N26" s="12"/>
      <c r="O26" s="78"/>
      <c r="P26" s="78"/>
      <c r="S26" s="12"/>
    </row>
    <row r="27" spans="2:20" ht="11.25" customHeight="1" x14ac:dyDescent="0.25">
      <c r="B27" s="9"/>
      <c r="C27" s="9"/>
      <c r="D27" s="9"/>
      <c r="E27" s="9"/>
      <c r="F27" s="78"/>
      <c r="G27" s="78"/>
      <c r="H27" s="78"/>
      <c r="N27" s="9"/>
      <c r="O27" s="9"/>
      <c r="P27" s="9"/>
      <c r="Q27" s="9"/>
      <c r="R27" s="15"/>
      <c r="S27" s="15"/>
    </row>
    <row r="28" spans="2:20" ht="26.25" customHeight="1" x14ac:dyDescent="0.25">
      <c r="B28" s="9"/>
      <c r="C28" s="9"/>
      <c r="D28" s="9"/>
      <c r="E28" s="9"/>
      <c r="F28" s="78"/>
      <c r="G28" s="78"/>
      <c r="H28" s="78"/>
      <c r="I28" s="152" t="s">
        <v>111</v>
      </c>
      <c r="J28" s="152"/>
      <c r="K28" s="152"/>
      <c r="L28" s="80"/>
      <c r="M28" s="9"/>
      <c r="N28" s="9"/>
      <c r="O28" s="9"/>
      <c r="P28" s="9"/>
      <c r="Q28" s="9"/>
      <c r="R28" s="9"/>
      <c r="S28" s="9"/>
    </row>
    <row r="29" spans="2:20" x14ac:dyDescent="0.25">
      <c r="B29" s="9"/>
      <c r="C29" s="9"/>
      <c r="D29" s="9"/>
      <c r="E29" s="9"/>
      <c r="F29" s="78"/>
      <c r="G29" s="78"/>
      <c r="H29" s="78"/>
      <c r="I29" s="87" t="s">
        <v>24</v>
      </c>
      <c r="J29" s="150" t="s">
        <v>112</v>
      </c>
      <c r="K29" s="150"/>
      <c r="L29" s="78"/>
      <c r="M29" s="78"/>
      <c r="N29" s="78"/>
      <c r="O29" s="78"/>
      <c r="P29" s="78"/>
      <c r="Q29" s="78"/>
      <c r="R29" s="78"/>
      <c r="S29" s="78"/>
    </row>
    <row r="30" spans="2:20" x14ac:dyDescent="0.25">
      <c r="B30" s="9"/>
      <c r="C30" s="9"/>
      <c r="D30" s="9"/>
      <c r="E30" s="9"/>
      <c r="F30" s="78"/>
      <c r="G30" s="78"/>
      <c r="H30" s="78"/>
      <c r="I30" s="78">
        <v>2009</v>
      </c>
      <c r="J30" s="78"/>
      <c r="K30" s="102">
        <v>64</v>
      </c>
      <c r="L30" s="78"/>
      <c r="M30" s="78"/>
      <c r="N30" s="78"/>
      <c r="O30" s="78"/>
      <c r="P30" s="78"/>
      <c r="Q30" s="78"/>
      <c r="R30" s="78"/>
      <c r="S30" s="78"/>
    </row>
    <row r="31" spans="2:20" x14ac:dyDescent="0.25">
      <c r="B31" s="9"/>
      <c r="C31" s="9"/>
      <c r="D31" s="9"/>
      <c r="E31" s="9"/>
      <c r="F31" s="78"/>
      <c r="G31" s="78"/>
      <c r="H31" s="78"/>
      <c r="I31" s="78">
        <v>2010</v>
      </c>
      <c r="J31" s="78"/>
      <c r="K31" s="102">
        <v>47</v>
      </c>
      <c r="L31" s="78"/>
      <c r="M31" s="78"/>
      <c r="N31" s="78"/>
      <c r="O31" s="78"/>
      <c r="P31" s="78"/>
      <c r="Q31" s="78"/>
      <c r="R31" s="78"/>
      <c r="S31" s="78"/>
    </row>
    <row r="32" spans="2:20" x14ac:dyDescent="0.25">
      <c r="B32" s="9"/>
      <c r="C32" s="9"/>
      <c r="D32" s="9"/>
      <c r="E32" s="9"/>
      <c r="F32" s="78"/>
      <c r="G32" s="78"/>
      <c r="H32" s="78"/>
      <c r="I32" s="78">
        <v>2011</v>
      </c>
      <c r="J32" s="78"/>
      <c r="K32" s="102">
        <v>66</v>
      </c>
      <c r="L32" s="78"/>
      <c r="M32" s="78"/>
      <c r="N32" s="78"/>
      <c r="O32" s="78"/>
      <c r="P32" s="78"/>
      <c r="Q32" s="78"/>
      <c r="R32" s="78"/>
      <c r="S32" s="78"/>
    </row>
    <row r="33" spans="2:19" x14ac:dyDescent="0.25">
      <c r="B33" s="9"/>
      <c r="C33" s="9"/>
      <c r="D33" s="9"/>
      <c r="E33" s="9"/>
      <c r="F33" s="78"/>
      <c r="G33" s="78"/>
      <c r="H33" s="78"/>
      <c r="I33" s="78">
        <v>2012</v>
      </c>
      <c r="J33" s="78"/>
      <c r="K33" s="102">
        <v>91</v>
      </c>
      <c r="L33" s="78"/>
      <c r="M33" s="78"/>
      <c r="N33" s="78"/>
      <c r="O33" s="78"/>
      <c r="P33" s="78"/>
      <c r="Q33" s="78"/>
      <c r="R33" s="78"/>
      <c r="S33" s="78"/>
    </row>
    <row r="34" spans="2:19" x14ac:dyDescent="0.25">
      <c r="B34" s="9"/>
      <c r="C34" s="9"/>
      <c r="D34" s="9"/>
      <c r="E34" s="9"/>
      <c r="F34" s="78"/>
      <c r="G34" s="78"/>
      <c r="H34" s="78"/>
      <c r="I34" s="78">
        <v>2013</v>
      </c>
      <c r="J34" s="78"/>
      <c r="K34" s="102">
        <v>151</v>
      </c>
      <c r="L34" s="9"/>
      <c r="M34" s="9"/>
      <c r="N34" s="9"/>
      <c r="O34" s="9"/>
      <c r="P34" s="9"/>
      <c r="Q34" s="9"/>
      <c r="R34" s="9"/>
      <c r="S34" s="9"/>
    </row>
    <row r="35" spans="2:19" x14ac:dyDescent="0.25">
      <c r="B35" s="9"/>
      <c r="C35" s="9"/>
      <c r="D35" s="9"/>
      <c r="E35" s="9"/>
      <c r="F35" s="78"/>
      <c r="G35" s="78"/>
      <c r="H35" s="78"/>
      <c r="I35" s="78">
        <v>2014</v>
      </c>
      <c r="J35" s="78"/>
      <c r="K35" s="102">
        <v>186</v>
      </c>
      <c r="L35" s="9"/>
      <c r="M35" s="9"/>
      <c r="N35" s="9"/>
      <c r="O35" s="9"/>
      <c r="P35" s="9"/>
      <c r="Q35" s="9"/>
      <c r="R35" s="9"/>
      <c r="S35" s="9"/>
    </row>
    <row r="36" spans="2:19" x14ac:dyDescent="0.25">
      <c r="B36" s="9"/>
      <c r="C36" s="9"/>
      <c r="D36" s="9"/>
      <c r="E36" s="9"/>
      <c r="F36" s="78"/>
      <c r="G36" s="78"/>
      <c r="H36" s="78"/>
      <c r="I36" s="78">
        <v>2015</v>
      </c>
      <c r="J36" s="78"/>
      <c r="K36" s="102">
        <v>198</v>
      </c>
      <c r="L36" s="9"/>
      <c r="M36" s="9"/>
      <c r="N36" s="9"/>
      <c r="O36" s="9"/>
      <c r="P36" s="9"/>
      <c r="Q36" s="9"/>
      <c r="R36" s="9"/>
      <c r="S36" s="9"/>
    </row>
    <row r="37" spans="2:19" x14ac:dyDescent="0.25">
      <c r="B37" s="9"/>
      <c r="C37" s="9"/>
      <c r="D37" s="9"/>
      <c r="E37" s="9"/>
      <c r="F37" s="78"/>
      <c r="G37" s="78"/>
      <c r="H37" s="78"/>
      <c r="I37" s="78">
        <v>2016</v>
      </c>
      <c r="J37" s="78"/>
      <c r="K37" s="102">
        <v>258</v>
      </c>
      <c r="L37" s="9"/>
      <c r="M37" s="9"/>
      <c r="N37" s="9"/>
      <c r="O37" s="9"/>
      <c r="P37" s="9"/>
      <c r="Q37" s="9"/>
      <c r="R37" s="9"/>
      <c r="S37" s="9"/>
    </row>
    <row r="38" spans="2:19" x14ac:dyDescent="0.25">
      <c r="B38" s="9"/>
      <c r="C38" s="9"/>
      <c r="D38" s="9"/>
      <c r="E38" s="9"/>
      <c r="F38" s="78"/>
      <c r="G38" s="78"/>
      <c r="H38" s="78"/>
      <c r="I38" s="78">
        <v>2017</v>
      </c>
      <c r="J38" s="78"/>
      <c r="K38" s="102">
        <v>247</v>
      </c>
      <c r="L38" s="9"/>
      <c r="M38" s="9"/>
      <c r="N38" s="9"/>
      <c r="O38" s="9"/>
      <c r="P38" s="9"/>
      <c r="Q38" s="9"/>
      <c r="R38" s="9"/>
      <c r="S38" s="9"/>
    </row>
    <row r="39" spans="2:19" ht="15.75" thickBot="1" x14ac:dyDescent="0.3">
      <c r="B39" s="9"/>
      <c r="C39" s="9"/>
      <c r="D39" s="9"/>
      <c r="E39" s="9"/>
      <c r="F39" s="78"/>
      <c r="G39" s="78"/>
      <c r="H39" s="78"/>
      <c r="I39" s="92" t="s">
        <v>40</v>
      </c>
      <c r="J39" s="92"/>
      <c r="K39" s="103">
        <f>K25</f>
        <v>184</v>
      </c>
      <c r="L39" s="9"/>
      <c r="M39" s="9"/>
      <c r="N39" s="9"/>
      <c r="O39" s="9"/>
      <c r="P39" s="9"/>
      <c r="Q39" s="9"/>
      <c r="R39" s="9"/>
      <c r="S39" s="9"/>
    </row>
    <row r="40" spans="2:19" x14ac:dyDescent="0.25">
      <c r="B40" s="9"/>
      <c r="C40" s="9"/>
      <c r="D40" s="9"/>
      <c r="E40" s="9"/>
      <c r="F40" s="78"/>
      <c r="G40" s="78"/>
      <c r="H40" s="78"/>
      <c r="I40" s="89" t="s">
        <v>1</v>
      </c>
      <c r="J40" s="89"/>
      <c r="K40" s="100">
        <f>SUM(K30:K39)</f>
        <v>1492</v>
      </c>
      <c r="L40" s="9"/>
      <c r="M40" s="9"/>
      <c r="N40" s="9"/>
      <c r="O40" s="9"/>
      <c r="P40" s="9"/>
      <c r="Q40" s="9"/>
      <c r="R40" s="9"/>
      <c r="S40" s="9"/>
    </row>
    <row r="41" spans="2:19" ht="13.5" customHeight="1" x14ac:dyDescent="0.25">
      <c r="B41" s="9"/>
      <c r="C41" s="9"/>
      <c r="D41" s="9"/>
      <c r="E41" s="9"/>
      <c r="F41" s="78"/>
      <c r="G41" s="78"/>
      <c r="H41" s="78"/>
      <c r="I41" s="93" t="s">
        <v>98</v>
      </c>
      <c r="J41" s="18"/>
      <c r="K41" s="9"/>
      <c r="L41" s="9"/>
      <c r="M41" s="9"/>
      <c r="N41" s="9"/>
      <c r="O41" s="9"/>
      <c r="P41" s="9"/>
      <c r="Q41" s="9"/>
      <c r="R41" s="9"/>
      <c r="S41" s="9"/>
    </row>
    <row r="42" spans="2:19" ht="3" customHeight="1" x14ac:dyDescent="0.25">
      <c r="B42" s="9"/>
      <c r="C42" s="9"/>
      <c r="D42" s="9"/>
      <c r="E42" s="9"/>
      <c r="F42" s="78"/>
      <c r="G42" s="78"/>
      <c r="H42" s="78"/>
      <c r="I42" s="18"/>
      <c r="J42" s="18"/>
      <c r="K42" s="9"/>
      <c r="L42" s="9"/>
      <c r="M42" s="9"/>
      <c r="N42" s="9"/>
      <c r="O42" s="9"/>
      <c r="P42" s="9"/>
      <c r="Q42" s="9"/>
      <c r="R42" s="9"/>
      <c r="S42" s="9"/>
    </row>
    <row r="43" spans="2:19" x14ac:dyDescent="0.25"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</row>
    <row r="44" spans="2:19" ht="30" customHeight="1" x14ac:dyDescent="0.25">
      <c r="B44" s="129" t="s">
        <v>113</v>
      </c>
      <c r="C44" s="129"/>
      <c r="D44" s="129"/>
      <c r="E44" s="129"/>
      <c r="F44" s="129"/>
      <c r="G44" s="129"/>
      <c r="H44" s="12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</row>
    <row r="45" spans="2:19" ht="24" x14ac:dyDescent="0.25">
      <c r="B45" s="130" t="s">
        <v>25</v>
      </c>
      <c r="C45" s="130"/>
      <c r="D45" s="19" t="s">
        <v>39</v>
      </c>
      <c r="E45" s="19"/>
      <c r="F45" s="84" t="s">
        <v>40</v>
      </c>
      <c r="G45" s="84"/>
      <c r="H45" s="84" t="s">
        <v>1</v>
      </c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</row>
    <row r="46" spans="2:19" x14ac:dyDescent="0.25">
      <c r="B46" s="104" t="s">
        <v>41</v>
      </c>
      <c r="C46" s="104"/>
      <c r="D46" s="104">
        <v>369</v>
      </c>
      <c r="E46" s="104"/>
      <c r="F46" s="105">
        <v>44</v>
      </c>
      <c r="G46" s="105"/>
      <c r="H46" s="106">
        <f t="shared" ref="H46:H71" si="1">D46+F46</f>
        <v>413</v>
      </c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</row>
    <row r="47" spans="2:19" x14ac:dyDescent="0.25">
      <c r="B47" s="104" t="s">
        <v>6</v>
      </c>
      <c r="C47" s="104"/>
      <c r="D47" s="104">
        <v>94</v>
      </c>
      <c r="E47" s="104"/>
      <c r="F47" s="105">
        <v>14</v>
      </c>
      <c r="G47" s="105"/>
      <c r="H47" s="106">
        <f t="shared" si="1"/>
        <v>108</v>
      </c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</row>
    <row r="48" spans="2:19" x14ac:dyDescent="0.25">
      <c r="B48" s="104" t="s">
        <v>104</v>
      </c>
      <c r="C48" s="104"/>
      <c r="D48" s="104">
        <v>75</v>
      </c>
      <c r="E48" s="104"/>
      <c r="F48" s="105">
        <v>7</v>
      </c>
      <c r="G48" s="105"/>
      <c r="H48" s="106">
        <f t="shared" si="1"/>
        <v>82</v>
      </c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</row>
    <row r="49" spans="2:19" ht="15" customHeight="1" x14ac:dyDescent="0.25">
      <c r="B49" s="104" t="s">
        <v>9</v>
      </c>
      <c r="C49" s="104"/>
      <c r="D49" s="104">
        <v>64</v>
      </c>
      <c r="E49" s="104"/>
      <c r="F49" s="105">
        <v>9</v>
      </c>
      <c r="G49" s="105"/>
      <c r="H49" s="106">
        <f t="shared" si="1"/>
        <v>73</v>
      </c>
      <c r="I49" s="9"/>
      <c r="J49" s="9"/>
      <c r="L49" s="30"/>
      <c r="M49" s="30"/>
      <c r="N49" s="30"/>
      <c r="O49" s="30"/>
      <c r="P49" s="30"/>
      <c r="Q49" s="30"/>
      <c r="R49" s="9"/>
      <c r="S49" s="9"/>
    </row>
    <row r="50" spans="2:19" x14ac:dyDescent="0.25">
      <c r="B50" s="104" t="s">
        <v>4</v>
      </c>
      <c r="C50" s="104"/>
      <c r="D50" s="104">
        <v>56</v>
      </c>
      <c r="E50" s="104"/>
      <c r="F50" s="105">
        <v>7</v>
      </c>
      <c r="G50" s="105"/>
      <c r="H50" s="106">
        <f t="shared" si="1"/>
        <v>63</v>
      </c>
      <c r="I50" s="9"/>
      <c r="J50" s="9"/>
      <c r="K50" s="151" t="s">
        <v>114</v>
      </c>
      <c r="L50" s="151"/>
      <c r="M50" s="151"/>
      <c r="N50" s="151"/>
      <c r="O50" s="151"/>
      <c r="P50" s="151"/>
      <c r="Q50" s="151"/>
      <c r="R50" s="9"/>
      <c r="S50" s="9"/>
    </row>
    <row r="51" spans="2:19" ht="15.75" thickBot="1" x14ac:dyDescent="0.3">
      <c r="B51" s="104" t="s">
        <v>11</v>
      </c>
      <c r="C51" s="104"/>
      <c r="D51" s="104">
        <v>56</v>
      </c>
      <c r="E51" s="104"/>
      <c r="F51" s="105">
        <v>7</v>
      </c>
      <c r="G51" s="105"/>
      <c r="H51" s="106">
        <f t="shared" si="1"/>
        <v>63</v>
      </c>
      <c r="I51" s="9"/>
      <c r="J51" s="9"/>
      <c r="K51" s="128" t="s">
        <v>43</v>
      </c>
      <c r="L51" s="134" t="s">
        <v>40</v>
      </c>
      <c r="M51" s="134"/>
      <c r="N51" s="79"/>
      <c r="O51" s="134">
        <v>2017</v>
      </c>
      <c r="P51" s="134"/>
      <c r="Q51" s="134"/>
      <c r="R51" s="9"/>
      <c r="S51" s="9"/>
    </row>
    <row r="52" spans="2:19" x14ac:dyDescent="0.25">
      <c r="B52" s="104" t="s">
        <v>13</v>
      </c>
      <c r="C52" s="104"/>
      <c r="D52" s="104">
        <v>56</v>
      </c>
      <c r="E52" s="104"/>
      <c r="F52" s="105">
        <v>6</v>
      </c>
      <c r="G52" s="105"/>
      <c r="H52" s="106">
        <f t="shared" si="1"/>
        <v>62</v>
      </c>
      <c r="I52" s="9"/>
      <c r="J52" s="9"/>
      <c r="K52" s="128"/>
      <c r="L52" s="79" t="s">
        <v>34</v>
      </c>
      <c r="M52" s="79" t="s">
        <v>0</v>
      </c>
      <c r="N52" s="79"/>
      <c r="O52" s="79" t="s">
        <v>34</v>
      </c>
      <c r="P52" s="79"/>
      <c r="Q52" s="79" t="s">
        <v>0</v>
      </c>
      <c r="R52" s="9"/>
      <c r="S52" s="9"/>
    </row>
    <row r="53" spans="2:19" x14ac:dyDescent="0.25">
      <c r="B53" s="104" t="s">
        <v>12</v>
      </c>
      <c r="C53" s="104"/>
      <c r="D53" s="104">
        <v>47</v>
      </c>
      <c r="E53" s="104"/>
      <c r="F53" s="105">
        <v>11</v>
      </c>
      <c r="G53" s="105"/>
      <c r="H53" s="106">
        <f t="shared" si="1"/>
        <v>58</v>
      </c>
      <c r="I53" s="9"/>
      <c r="J53" s="9"/>
      <c r="K53" s="15" t="s">
        <v>44</v>
      </c>
      <c r="L53" s="92">
        <v>146</v>
      </c>
      <c r="M53" s="107">
        <f>L53/$L$57</f>
        <v>0.79347826086956519</v>
      </c>
      <c r="N53" s="107"/>
      <c r="O53" s="92">
        <v>209</v>
      </c>
      <c r="P53" s="92"/>
      <c r="Q53" s="107">
        <f>O53/$O$57</f>
        <v>0.84615384615384615</v>
      </c>
      <c r="R53" s="9"/>
      <c r="S53" s="9"/>
    </row>
    <row r="54" spans="2:19" x14ac:dyDescent="0.25">
      <c r="B54" s="104" t="s">
        <v>19</v>
      </c>
      <c r="C54" s="104"/>
      <c r="D54" s="104">
        <v>46</v>
      </c>
      <c r="E54" s="104"/>
      <c r="F54" s="105">
        <v>11</v>
      </c>
      <c r="G54" s="105"/>
      <c r="H54" s="106">
        <f t="shared" si="1"/>
        <v>57</v>
      </c>
      <c r="I54" s="9"/>
      <c r="J54" s="9"/>
      <c r="K54" s="15" t="s">
        <v>45</v>
      </c>
      <c r="L54" s="92">
        <v>38</v>
      </c>
      <c r="M54" s="107">
        <f>L54/$L$57</f>
        <v>0.20652173913043478</v>
      </c>
      <c r="N54" s="107"/>
      <c r="O54" s="92">
        <v>38</v>
      </c>
      <c r="P54" s="92"/>
      <c r="Q54" s="107">
        <f>O54/O57</f>
        <v>0.15384615384615385</v>
      </c>
      <c r="R54" s="9"/>
      <c r="S54" s="9"/>
    </row>
    <row r="55" spans="2:19" x14ac:dyDescent="0.25">
      <c r="B55" s="104" t="s">
        <v>7</v>
      </c>
      <c r="C55" s="104"/>
      <c r="D55" s="104">
        <v>49</v>
      </c>
      <c r="E55" s="104"/>
      <c r="F55" s="105">
        <v>6</v>
      </c>
      <c r="G55" s="105"/>
      <c r="H55" s="106">
        <f t="shared" si="1"/>
        <v>55</v>
      </c>
      <c r="I55" s="9"/>
      <c r="J55" s="9"/>
      <c r="K55" s="15" t="s">
        <v>46</v>
      </c>
      <c r="L55" s="92">
        <v>0</v>
      </c>
      <c r="M55" s="107">
        <f>L55/$L$57</f>
        <v>0</v>
      </c>
      <c r="N55" s="107"/>
      <c r="O55" s="92">
        <v>0</v>
      </c>
      <c r="P55" s="92"/>
      <c r="Q55" s="107">
        <v>0</v>
      </c>
      <c r="R55" s="9"/>
      <c r="S55" s="9"/>
    </row>
    <row r="56" spans="2:19" ht="15.75" thickBot="1" x14ac:dyDescent="0.3">
      <c r="B56" s="9" t="s">
        <v>8</v>
      </c>
      <c r="C56" s="9"/>
      <c r="D56" s="9">
        <v>37</v>
      </c>
      <c r="E56" s="9"/>
      <c r="F56" s="78">
        <v>10</v>
      </c>
      <c r="G56" s="78"/>
      <c r="H56" s="108">
        <f t="shared" si="1"/>
        <v>47</v>
      </c>
      <c r="I56" s="9"/>
      <c r="J56" s="9"/>
      <c r="K56" s="15" t="s">
        <v>47</v>
      </c>
      <c r="L56" s="92">
        <v>0</v>
      </c>
      <c r="M56" s="107">
        <f>L56/$L$57</f>
        <v>0</v>
      </c>
      <c r="N56" s="107"/>
      <c r="O56" s="92">
        <v>0</v>
      </c>
      <c r="P56" s="92"/>
      <c r="Q56" s="107">
        <v>0</v>
      </c>
      <c r="R56" s="9"/>
      <c r="S56" s="9"/>
    </row>
    <row r="57" spans="2:19" x14ac:dyDescent="0.25">
      <c r="B57" s="9" t="s">
        <v>18</v>
      </c>
      <c r="C57" s="9"/>
      <c r="D57" s="9">
        <v>39</v>
      </c>
      <c r="E57" s="9"/>
      <c r="F57" s="78">
        <v>5</v>
      </c>
      <c r="G57" s="78"/>
      <c r="H57" s="108">
        <f t="shared" si="1"/>
        <v>44</v>
      </c>
      <c r="I57" s="9"/>
      <c r="J57" s="9"/>
      <c r="K57" s="89" t="s">
        <v>1</v>
      </c>
      <c r="L57" s="89">
        <f>SUM(L53:L56)</f>
        <v>184</v>
      </c>
      <c r="M57" s="91">
        <f>SUM(M53:M56)</f>
        <v>1</v>
      </c>
      <c r="N57" s="91"/>
      <c r="O57" s="89">
        <f>SUM(O53:O56)</f>
        <v>247</v>
      </c>
      <c r="P57" s="89"/>
      <c r="Q57" s="91">
        <v>1</v>
      </c>
      <c r="R57" s="9"/>
      <c r="S57" s="9"/>
    </row>
    <row r="58" spans="2:19" x14ac:dyDescent="0.25">
      <c r="B58" s="9" t="s">
        <v>36</v>
      </c>
      <c r="C58" s="9"/>
      <c r="D58" s="9">
        <v>38</v>
      </c>
      <c r="E58" s="9"/>
      <c r="F58" s="78">
        <v>1</v>
      </c>
      <c r="G58" s="78"/>
      <c r="H58" s="108">
        <f t="shared" si="1"/>
        <v>39</v>
      </c>
      <c r="I58" s="9"/>
      <c r="J58" s="9"/>
      <c r="K58" s="93" t="s">
        <v>98</v>
      </c>
      <c r="L58" s="9"/>
      <c r="M58" s="9"/>
      <c r="N58" s="9"/>
      <c r="O58" s="9"/>
      <c r="P58" s="9"/>
      <c r="Q58" s="9"/>
      <c r="R58" s="9"/>
      <c r="S58" s="9"/>
    </row>
    <row r="59" spans="2:19" x14ac:dyDescent="0.25">
      <c r="B59" s="9" t="s">
        <v>15</v>
      </c>
      <c r="C59" s="9"/>
      <c r="D59" s="9">
        <v>30</v>
      </c>
      <c r="E59" s="9"/>
      <c r="F59" s="78">
        <v>9</v>
      </c>
      <c r="G59" s="78"/>
      <c r="H59" s="108">
        <f t="shared" si="1"/>
        <v>39</v>
      </c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</row>
    <row r="60" spans="2:19" ht="15" customHeight="1" x14ac:dyDescent="0.25">
      <c r="B60" s="9" t="s">
        <v>3</v>
      </c>
      <c r="C60" s="9"/>
      <c r="D60" s="9">
        <v>33</v>
      </c>
      <c r="E60" s="9"/>
      <c r="F60" s="78">
        <v>2</v>
      </c>
      <c r="G60" s="78"/>
      <c r="H60" s="108">
        <f t="shared" si="1"/>
        <v>35</v>
      </c>
      <c r="I60" s="9"/>
      <c r="J60" s="9"/>
      <c r="K60" s="80" t="s">
        <v>115</v>
      </c>
      <c r="L60" s="80"/>
      <c r="M60" s="80"/>
      <c r="N60" s="80"/>
      <c r="O60" s="80"/>
      <c r="P60" s="28"/>
      <c r="Q60" s="28"/>
      <c r="R60" s="28"/>
      <c r="S60" s="9"/>
    </row>
    <row r="61" spans="2:19" x14ac:dyDescent="0.25">
      <c r="B61" s="9" t="s">
        <v>42</v>
      </c>
      <c r="C61" s="9"/>
      <c r="D61" s="9">
        <v>29</v>
      </c>
      <c r="E61" s="9"/>
      <c r="F61" s="78">
        <v>6</v>
      </c>
      <c r="G61" s="78"/>
      <c r="H61" s="108">
        <f t="shared" si="1"/>
        <v>35</v>
      </c>
      <c r="I61" s="9"/>
      <c r="J61" s="9"/>
      <c r="K61" s="128" t="s">
        <v>48</v>
      </c>
      <c r="L61" s="128"/>
      <c r="M61" s="148" t="s">
        <v>34</v>
      </c>
      <c r="N61" s="148"/>
      <c r="O61" s="79" t="s">
        <v>0</v>
      </c>
      <c r="P61" s="28"/>
      <c r="Q61" s="28"/>
      <c r="R61" s="28"/>
      <c r="S61" s="9"/>
    </row>
    <row r="62" spans="2:19" x14ac:dyDescent="0.25">
      <c r="B62" s="9" t="s">
        <v>20</v>
      </c>
      <c r="C62" s="9"/>
      <c r="D62" s="9">
        <v>34</v>
      </c>
      <c r="E62" s="9"/>
      <c r="F62" s="78">
        <v>1</v>
      </c>
      <c r="G62" s="78"/>
      <c r="H62" s="108">
        <f t="shared" si="1"/>
        <v>35</v>
      </c>
      <c r="I62" s="9"/>
      <c r="J62" s="9"/>
      <c r="K62" s="15" t="s">
        <v>116</v>
      </c>
      <c r="L62" s="92"/>
      <c r="M62" s="109">
        <v>86</v>
      </c>
      <c r="N62" s="109"/>
      <c r="O62" s="107">
        <f t="shared" ref="O62:O72" si="2">M62/$M$73</f>
        <v>0.46739130434782611</v>
      </c>
      <c r="P62" s="23"/>
      <c r="Q62" s="149"/>
      <c r="R62" s="149"/>
      <c r="S62" s="9"/>
    </row>
    <row r="63" spans="2:19" x14ac:dyDescent="0.25">
      <c r="B63" s="9" t="s">
        <v>10</v>
      </c>
      <c r="C63" s="9"/>
      <c r="D63" s="9">
        <v>32</v>
      </c>
      <c r="E63" s="9"/>
      <c r="F63" s="78">
        <v>1</v>
      </c>
      <c r="G63" s="78"/>
      <c r="H63" s="108">
        <f t="shared" si="1"/>
        <v>33</v>
      </c>
      <c r="I63" s="9"/>
      <c r="J63" s="9"/>
      <c r="K63" s="15" t="s">
        <v>117</v>
      </c>
      <c r="L63" s="92"/>
      <c r="M63" s="109">
        <v>17</v>
      </c>
      <c r="N63" s="109"/>
      <c r="O63" s="107">
        <f t="shared" si="2"/>
        <v>9.2391304347826081E-2</v>
      </c>
      <c r="P63" s="23"/>
      <c r="Q63" s="23"/>
      <c r="R63" s="23"/>
      <c r="S63" s="9"/>
    </row>
    <row r="64" spans="2:19" ht="14.25" customHeight="1" x14ac:dyDescent="0.25">
      <c r="B64" s="9" t="s">
        <v>17</v>
      </c>
      <c r="C64" s="9"/>
      <c r="D64" s="9">
        <v>28</v>
      </c>
      <c r="E64" s="9"/>
      <c r="F64" s="78">
        <v>5</v>
      </c>
      <c r="G64" s="78"/>
      <c r="H64" s="108">
        <f t="shared" si="1"/>
        <v>33</v>
      </c>
      <c r="I64" s="9"/>
      <c r="J64" s="9"/>
      <c r="K64" s="15" t="s">
        <v>49</v>
      </c>
      <c r="L64" s="92"/>
      <c r="M64" s="109">
        <v>24</v>
      </c>
      <c r="N64" s="109"/>
      <c r="O64" s="107">
        <f t="shared" si="2"/>
        <v>0.13043478260869565</v>
      </c>
      <c r="P64" s="24"/>
      <c r="Q64" s="98"/>
      <c r="R64" s="24"/>
      <c r="S64" s="9"/>
    </row>
    <row r="65" spans="2:19" ht="14.25" customHeight="1" x14ac:dyDescent="0.25">
      <c r="B65" s="9" t="s">
        <v>21</v>
      </c>
      <c r="C65" s="9"/>
      <c r="D65" s="9">
        <v>19</v>
      </c>
      <c r="E65" s="9"/>
      <c r="F65" s="78">
        <v>5</v>
      </c>
      <c r="G65" s="78"/>
      <c r="H65" s="108">
        <f t="shared" si="1"/>
        <v>24</v>
      </c>
      <c r="I65" s="9"/>
      <c r="J65" s="9"/>
      <c r="K65" s="15" t="s">
        <v>50</v>
      </c>
      <c r="L65" s="92"/>
      <c r="M65" s="109">
        <v>8</v>
      </c>
      <c r="N65" s="109"/>
      <c r="O65" s="107">
        <f t="shared" si="2"/>
        <v>4.3478260869565216E-2</v>
      </c>
      <c r="P65" s="24"/>
      <c r="Q65" s="98"/>
      <c r="R65" s="24"/>
      <c r="S65" s="9"/>
    </row>
    <row r="66" spans="2:19" ht="14.25" customHeight="1" x14ac:dyDescent="0.25">
      <c r="B66" s="9" t="s">
        <v>23</v>
      </c>
      <c r="C66" s="9"/>
      <c r="D66" s="9">
        <v>22</v>
      </c>
      <c r="E66" s="9"/>
      <c r="F66" s="78">
        <v>1</v>
      </c>
      <c r="G66" s="78"/>
      <c r="H66" s="108">
        <f t="shared" si="1"/>
        <v>23</v>
      </c>
      <c r="I66" s="9"/>
      <c r="J66" s="9"/>
      <c r="K66" s="15" t="s">
        <v>118</v>
      </c>
      <c r="L66" s="92"/>
      <c r="M66" s="109">
        <v>3</v>
      </c>
      <c r="N66" s="109"/>
      <c r="O66" s="107">
        <f t="shared" si="2"/>
        <v>1.6304347826086956E-2</v>
      </c>
      <c r="P66" s="24"/>
      <c r="Q66" s="98"/>
      <c r="R66" s="24"/>
      <c r="S66" s="9"/>
    </row>
    <row r="67" spans="2:19" ht="14.25" customHeight="1" x14ac:dyDescent="0.25">
      <c r="B67" s="9" t="s">
        <v>22</v>
      </c>
      <c r="C67" s="9"/>
      <c r="D67" s="9">
        <v>15</v>
      </c>
      <c r="E67" s="9"/>
      <c r="F67" s="78">
        <v>7</v>
      </c>
      <c r="G67" s="78"/>
      <c r="H67" s="108">
        <f t="shared" si="1"/>
        <v>22</v>
      </c>
      <c r="I67" s="9"/>
      <c r="J67" s="9"/>
      <c r="K67" s="15" t="s">
        <v>119</v>
      </c>
      <c r="L67" s="92"/>
      <c r="M67" s="109">
        <v>16</v>
      </c>
      <c r="N67" s="109"/>
      <c r="O67" s="107">
        <f t="shared" si="2"/>
        <v>8.6956521739130432E-2</v>
      </c>
      <c r="P67" s="24"/>
      <c r="Q67" s="98"/>
      <c r="R67" s="24"/>
      <c r="S67" s="9"/>
    </row>
    <row r="68" spans="2:19" ht="14.25" customHeight="1" x14ac:dyDescent="0.25">
      <c r="B68" s="9" t="s">
        <v>16</v>
      </c>
      <c r="C68" s="9"/>
      <c r="D68" s="9">
        <v>16</v>
      </c>
      <c r="E68" s="9"/>
      <c r="F68" s="78">
        <v>1</v>
      </c>
      <c r="G68" s="78"/>
      <c r="H68" s="108">
        <f t="shared" si="1"/>
        <v>17</v>
      </c>
      <c r="I68" s="9"/>
      <c r="J68" s="9"/>
      <c r="K68" s="15" t="s">
        <v>120</v>
      </c>
      <c r="L68" s="92"/>
      <c r="M68" s="109">
        <v>0</v>
      </c>
      <c r="N68" s="109"/>
      <c r="O68" s="107">
        <f t="shared" si="2"/>
        <v>0</v>
      </c>
      <c r="P68" s="24"/>
      <c r="Q68" s="98"/>
      <c r="R68" s="24"/>
      <c r="S68" s="9"/>
    </row>
    <row r="69" spans="2:19" ht="14.25" customHeight="1" x14ac:dyDescent="0.25">
      <c r="B69" s="9" t="s">
        <v>5</v>
      </c>
      <c r="C69" s="9"/>
      <c r="D69" s="9">
        <v>11</v>
      </c>
      <c r="E69" s="9"/>
      <c r="F69" s="78">
        <v>4</v>
      </c>
      <c r="G69" s="78"/>
      <c r="H69" s="108">
        <f t="shared" si="1"/>
        <v>15</v>
      </c>
      <c r="I69" s="10"/>
      <c r="J69" s="9"/>
      <c r="K69" s="15" t="s">
        <v>121</v>
      </c>
      <c r="L69" s="92"/>
      <c r="M69" s="109">
        <v>3</v>
      </c>
      <c r="N69" s="109"/>
      <c r="O69" s="107">
        <f t="shared" si="2"/>
        <v>1.6304347826086956E-2</v>
      </c>
      <c r="P69" s="24"/>
      <c r="Q69" s="98"/>
      <c r="R69" s="24"/>
      <c r="S69" s="9"/>
    </row>
    <row r="70" spans="2:19" ht="14.25" customHeight="1" x14ac:dyDescent="0.25">
      <c r="B70" s="9" t="s">
        <v>14</v>
      </c>
      <c r="C70" s="9"/>
      <c r="D70" s="9">
        <v>9</v>
      </c>
      <c r="E70" s="9"/>
      <c r="F70" s="78">
        <v>2</v>
      </c>
      <c r="G70" s="78"/>
      <c r="H70" s="108">
        <f t="shared" si="1"/>
        <v>11</v>
      </c>
      <c r="I70" s="21"/>
      <c r="J70" s="9"/>
      <c r="K70" s="15" t="s">
        <v>122</v>
      </c>
      <c r="L70" s="92"/>
      <c r="M70" s="109">
        <v>1</v>
      </c>
      <c r="N70" s="109"/>
      <c r="O70" s="107">
        <f t="shared" si="2"/>
        <v>5.434782608695652E-3</v>
      </c>
      <c r="S70" s="9"/>
    </row>
    <row r="71" spans="2:19" ht="14.25" customHeight="1" thickBot="1" x14ac:dyDescent="0.3">
      <c r="B71" s="15" t="s">
        <v>37</v>
      </c>
      <c r="C71" s="15"/>
      <c r="D71" s="15">
        <v>4</v>
      </c>
      <c r="E71" s="15"/>
      <c r="F71" s="92">
        <v>2</v>
      </c>
      <c r="G71" s="92"/>
      <c r="H71" s="110">
        <f t="shared" si="1"/>
        <v>6</v>
      </c>
      <c r="I71" s="10"/>
      <c r="J71" s="9"/>
      <c r="K71" s="15" t="s">
        <v>123</v>
      </c>
      <c r="L71" s="92"/>
      <c r="M71" s="109">
        <v>10</v>
      </c>
      <c r="N71" s="109"/>
      <c r="O71" s="107">
        <f t="shared" si="2"/>
        <v>5.434782608695652E-2</v>
      </c>
      <c r="S71" s="9"/>
    </row>
    <row r="72" spans="2:19" ht="15.75" thickBot="1" x14ac:dyDescent="0.3">
      <c r="B72" s="89" t="s">
        <v>1</v>
      </c>
      <c r="C72" s="89"/>
      <c r="D72" s="111">
        <f>SUM(D46:D71)</f>
        <v>1308</v>
      </c>
      <c r="E72" s="111">
        <f>SUM(E46:E71)</f>
        <v>0</v>
      </c>
      <c r="F72" s="20">
        <f>SUM(F46:F71)</f>
        <v>184</v>
      </c>
      <c r="G72" s="20"/>
      <c r="H72" s="20">
        <f>SUM(H46:H71)</f>
        <v>1492</v>
      </c>
      <c r="I72" s="28"/>
      <c r="J72" s="83"/>
      <c r="K72" s="112" t="s">
        <v>124</v>
      </c>
      <c r="L72" s="113"/>
      <c r="M72" s="114">
        <v>16</v>
      </c>
      <c r="N72" s="114"/>
      <c r="O72" s="115">
        <f t="shared" si="2"/>
        <v>8.6956521739130432E-2</v>
      </c>
      <c r="S72" s="9"/>
    </row>
    <row r="73" spans="2:19" ht="14.25" customHeight="1" x14ac:dyDescent="0.25">
      <c r="B73" s="93" t="s">
        <v>98</v>
      </c>
      <c r="C73" s="9"/>
      <c r="D73" s="9"/>
      <c r="E73" s="9"/>
      <c r="F73" s="78"/>
      <c r="G73" s="78"/>
      <c r="H73" s="78"/>
      <c r="I73" s="28"/>
      <c r="J73" s="83"/>
      <c r="K73" s="89" t="s">
        <v>1</v>
      </c>
      <c r="L73" s="89"/>
      <c r="M73" s="20">
        <f>SUM(M62:M72)</f>
        <v>184</v>
      </c>
      <c r="N73" s="20"/>
      <c r="O73" s="22">
        <f>SUM(O62:O72)</f>
        <v>1</v>
      </c>
      <c r="S73" s="9"/>
    </row>
    <row r="74" spans="2:19" ht="13.5" customHeight="1" x14ac:dyDescent="0.25">
      <c r="G74" s="116"/>
      <c r="H74" s="99"/>
      <c r="I74" s="97"/>
      <c r="J74" s="24"/>
      <c r="S74" s="9"/>
    </row>
    <row r="75" spans="2:19" ht="6" customHeight="1" x14ac:dyDescent="0.25">
      <c r="B75" s="9"/>
      <c r="C75" s="9"/>
      <c r="D75" s="9"/>
      <c r="E75" s="9"/>
      <c r="F75" s="78"/>
      <c r="G75" s="78"/>
      <c r="H75" s="78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</row>
    <row r="76" spans="2:19" x14ac:dyDescent="0.25">
      <c r="B76" s="117" t="s">
        <v>125</v>
      </c>
      <c r="C76" s="25"/>
      <c r="D76" s="25"/>
      <c r="E76" s="25"/>
      <c r="F76" s="26"/>
      <c r="G76" s="26"/>
      <c r="H76" s="26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</row>
    <row r="77" spans="2:19" ht="21" customHeight="1" x14ac:dyDescent="0.25">
      <c r="B77" s="133" t="s">
        <v>126</v>
      </c>
      <c r="C77" s="133"/>
      <c r="D77" s="133"/>
      <c r="E77" s="85"/>
      <c r="F77" s="27"/>
      <c r="G77" s="27"/>
      <c r="H77" s="27"/>
      <c r="I77" s="28"/>
      <c r="J77" s="28"/>
      <c r="K77" s="9"/>
      <c r="L77" s="9"/>
      <c r="M77" s="9"/>
      <c r="N77" s="9"/>
      <c r="O77" s="9"/>
      <c r="P77" s="9"/>
      <c r="Q77" s="9"/>
      <c r="R77" s="9"/>
      <c r="S77" s="9"/>
    </row>
    <row r="78" spans="2:19" ht="15" customHeight="1" x14ac:dyDescent="0.25">
      <c r="B78" s="133"/>
      <c r="C78" s="133"/>
      <c r="D78" s="133"/>
      <c r="E78" s="85"/>
      <c r="F78" s="27"/>
      <c r="G78" s="27"/>
      <c r="H78" s="27"/>
      <c r="I78" s="28"/>
      <c r="J78" s="28"/>
      <c r="K78" s="9"/>
      <c r="L78" s="9"/>
      <c r="M78" s="29" t="s">
        <v>127</v>
      </c>
      <c r="N78" s="30"/>
      <c r="O78" s="30"/>
      <c r="P78" s="9"/>
      <c r="Q78" s="9"/>
      <c r="R78" s="9"/>
      <c r="S78" s="9"/>
    </row>
    <row r="79" spans="2:19" ht="15" customHeight="1" x14ac:dyDescent="0.25">
      <c r="B79" s="31" t="s">
        <v>26</v>
      </c>
      <c r="C79" s="87" t="s">
        <v>34</v>
      </c>
      <c r="D79" s="87" t="s">
        <v>0</v>
      </c>
      <c r="E79" s="88"/>
      <c r="F79" s="78"/>
      <c r="G79" s="78"/>
      <c r="H79" s="32" t="s">
        <v>51</v>
      </c>
      <c r="I79" s="9"/>
      <c r="J79" s="9"/>
      <c r="K79" s="9"/>
      <c r="L79" s="9"/>
      <c r="M79" s="118" t="s">
        <v>52</v>
      </c>
      <c r="N79" s="33"/>
      <c r="O79" s="135" t="s">
        <v>34</v>
      </c>
      <c r="P79" s="135"/>
      <c r="Q79" s="135" t="s">
        <v>0</v>
      </c>
      <c r="R79" s="135"/>
      <c r="S79" s="9"/>
    </row>
    <row r="80" spans="2:19" x14ac:dyDescent="0.25">
      <c r="B80" s="17" t="s">
        <v>99</v>
      </c>
      <c r="C80" s="78">
        <v>0</v>
      </c>
      <c r="D80" s="34">
        <f t="shared" ref="D80:D86" si="3">C80/$C$87</f>
        <v>0</v>
      </c>
      <c r="E80" s="35"/>
      <c r="F80" s="78"/>
      <c r="G80" s="78"/>
      <c r="H80" s="36">
        <f>SUM(D80:D83)</f>
        <v>2.717391304347826E-2</v>
      </c>
      <c r="I80" s="9"/>
      <c r="J80" s="9"/>
      <c r="K80" s="9"/>
      <c r="L80" s="9"/>
      <c r="M80" s="9" t="s">
        <v>53</v>
      </c>
      <c r="N80" s="9"/>
      <c r="O80" s="147">
        <v>4</v>
      </c>
      <c r="P80" s="147"/>
      <c r="Q80" s="146">
        <f>O80/$O$83</f>
        <v>2.1739130434782608E-2</v>
      </c>
      <c r="R80" s="146"/>
      <c r="S80" s="9"/>
    </row>
    <row r="81" spans="2:19" x14ac:dyDescent="0.25">
      <c r="B81" s="17" t="s">
        <v>100</v>
      </c>
      <c r="C81" s="78">
        <v>0</v>
      </c>
      <c r="D81" s="34">
        <f>C81/$C$87</f>
        <v>0</v>
      </c>
      <c r="E81" s="35"/>
      <c r="F81" s="78"/>
      <c r="G81" s="78"/>
      <c r="H81" s="32"/>
      <c r="I81" s="9"/>
      <c r="J81" s="9"/>
      <c r="K81" s="9"/>
      <c r="L81" s="9"/>
      <c r="M81" s="9" t="s">
        <v>54</v>
      </c>
      <c r="N81" s="9"/>
      <c r="O81" s="147">
        <v>180</v>
      </c>
      <c r="P81" s="147"/>
      <c r="Q81" s="146">
        <f>O81/$O$83</f>
        <v>0.97826086956521741</v>
      </c>
      <c r="R81" s="146"/>
      <c r="S81" s="9"/>
    </row>
    <row r="82" spans="2:19" ht="15.75" thickBot="1" x14ac:dyDescent="0.3">
      <c r="B82" s="17" t="s">
        <v>128</v>
      </c>
      <c r="C82" s="78">
        <v>1</v>
      </c>
      <c r="D82" s="34">
        <f t="shared" si="3"/>
        <v>5.434782608695652E-3</v>
      </c>
      <c r="E82" s="35"/>
      <c r="F82" s="78"/>
      <c r="G82" s="78"/>
      <c r="H82" s="32" t="s">
        <v>55</v>
      </c>
      <c r="I82" s="9"/>
      <c r="J82" s="9"/>
      <c r="K82" s="9"/>
      <c r="L82" s="9"/>
      <c r="M82" s="9" t="s">
        <v>102</v>
      </c>
      <c r="N82" s="9"/>
      <c r="O82" s="147">
        <v>0</v>
      </c>
      <c r="P82" s="147"/>
      <c r="Q82" s="146">
        <f>O82/$O$83</f>
        <v>0</v>
      </c>
      <c r="R82" s="146"/>
      <c r="S82" s="9"/>
    </row>
    <row r="83" spans="2:19" x14ac:dyDescent="0.25">
      <c r="B83" s="17" t="s">
        <v>56</v>
      </c>
      <c r="C83" s="78">
        <v>4</v>
      </c>
      <c r="D83" s="34">
        <f t="shared" si="3"/>
        <v>2.1739130434782608E-2</v>
      </c>
      <c r="E83" s="35"/>
      <c r="F83" s="78"/>
      <c r="G83" s="78"/>
      <c r="H83" s="36">
        <f>SUM(D84:D85)</f>
        <v>0.94565217391304346</v>
      </c>
      <c r="I83" s="9"/>
      <c r="J83" s="9"/>
      <c r="K83" s="9"/>
      <c r="L83" s="9"/>
      <c r="M83" s="37" t="s">
        <v>1</v>
      </c>
      <c r="N83" s="38"/>
      <c r="O83" s="136">
        <f>SUM(O80:P82)</f>
        <v>184</v>
      </c>
      <c r="P83" s="136"/>
      <c r="Q83" s="137">
        <f>SUM(Q80:R82)</f>
        <v>1</v>
      </c>
      <c r="R83" s="137"/>
      <c r="S83" s="9"/>
    </row>
    <row r="84" spans="2:19" x14ac:dyDescent="0.25">
      <c r="B84" s="17" t="s">
        <v>57</v>
      </c>
      <c r="C84" s="78">
        <v>82</v>
      </c>
      <c r="D84" s="34">
        <f t="shared" si="3"/>
        <v>0.44565217391304346</v>
      </c>
      <c r="E84" s="35"/>
      <c r="F84" s="78"/>
      <c r="G84" s="78"/>
      <c r="H84" s="32"/>
      <c r="I84" s="9"/>
      <c r="J84" s="9"/>
      <c r="K84" s="9"/>
      <c r="L84" s="9"/>
      <c r="M84" s="39"/>
      <c r="N84" s="9"/>
      <c r="O84" s="9"/>
      <c r="P84" s="9"/>
      <c r="Q84" s="9"/>
      <c r="R84" s="9"/>
      <c r="S84" s="9"/>
    </row>
    <row r="85" spans="2:19" x14ac:dyDescent="0.25">
      <c r="B85" s="17" t="s">
        <v>58</v>
      </c>
      <c r="C85" s="78">
        <v>92</v>
      </c>
      <c r="D85" s="34">
        <f>C85/$C$87</f>
        <v>0.5</v>
      </c>
      <c r="E85" s="35"/>
      <c r="F85" s="78"/>
      <c r="G85" s="78"/>
      <c r="H85" s="32"/>
      <c r="I85" s="9"/>
      <c r="J85" s="9"/>
      <c r="K85" s="9"/>
      <c r="L85" s="9"/>
      <c r="M85" s="29" t="s">
        <v>129</v>
      </c>
      <c r="N85" s="30"/>
      <c r="O85" s="30"/>
      <c r="P85" s="9"/>
      <c r="Q85" s="9"/>
      <c r="R85" s="9"/>
      <c r="S85" s="9"/>
    </row>
    <row r="86" spans="2:19" ht="15.75" thickBot="1" x14ac:dyDescent="0.3">
      <c r="B86" s="17" t="s">
        <v>59</v>
      </c>
      <c r="C86" s="78">
        <v>5</v>
      </c>
      <c r="D86" s="34">
        <f t="shared" si="3"/>
        <v>2.717391304347826E-2</v>
      </c>
      <c r="E86" s="35"/>
      <c r="F86" s="78"/>
      <c r="G86" s="78"/>
      <c r="H86" s="32" t="s">
        <v>60</v>
      </c>
      <c r="I86" s="9"/>
      <c r="J86" s="9"/>
      <c r="K86" s="9"/>
      <c r="L86" s="9"/>
      <c r="M86" s="118" t="s">
        <v>61</v>
      </c>
      <c r="N86" s="33"/>
      <c r="O86" s="135" t="s">
        <v>34</v>
      </c>
      <c r="P86" s="135"/>
      <c r="Q86" s="135" t="s">
        <v>0</v>
      </c>
      <c r="R86" s="135"/>
      <c r="S86" s="9"/>
    </row>
    <row r="87" spans="2:19" x14ac:dyDescent="0.25">
      <c r="B87" s="89" t="s">
        <v>1</v>
      </c>
      <c r="C87" s="89">
        <f>SUM(C80:C86)</f>
        <v>184</v>
      </c>
      <c r="D87" s="91">
        <f>SUM(D80:D86)</f>
        <v>1</v>
      </c>
      <c r="E87" s="40"/>
      <c r="F87" s="78"/>
      <c r="G87" s="78"/>
      <c r="H87" s="36">
        <f>SUM(D86)</f>
        <v>2.717391304347826E-2</v>
      </c>
      <c r="I87" s="9"/>
      <c r="J87" s="9"/>
      <c r="K87" s="9"/>
      <c r="L87" s="9"/>
      <c r="M87" s="9" t="s">
        <v>62</v>
      </c>
      <c r="N87" s="9"/>
      <c r="O87" s="119">
        <v>24</v>
      </c>
      <c r="P87" s="120"/>
      <c r="Q87" s="146">
        <f>O87/$O$91</f>
        <v>0.13043478260869565</v>
      </c>
      <c r="R87" s="146"/>
      <c r="S87" s="9"/>
    </row>
    <row r="88" spans="2:19" x14ac:dyDescent="0.25">
      <c r="B88" s="9"/>
      <c r="C88" s="9"/>
      <c r="D88" s="9"/>
      <c r="E88" s="9"/>
      <c r="F88" s="78"/>
      <c r="G88" s="78"/>
      <c r="H88" s="78"/>
      <c r="I88" s="9"/>
      <c r="J88" s="9"/>
      <c r="K88" s="9"/>
      <c r="L88" s="9"/>
      <c r="M88" s="9" t="s">
        <v>63</v>
      </c>
      <c r="N88" s="9"/>
      <c r="O88" s="119">
        <v>128</v>
      </c>
      <c r="P88" s="120"/>
      <c r="Q88" s="146">
        <f>O88/$O$91</f>
        <v>0.69565217391304346</v>
      </c>
      <c r="R88" s="146"/>
      <c r="S88" s="9"/>
    </row>
    <row r="89" spans="2:19" x14ac:dyDescent="0.25">
      <c r="B89" s="9"/>
      <c r="C89" s="9"/>
      <c r="D89" s="9"/>
      <c r="E89" s="9"/>
      <c r="F89" s="78"/>
      <c r="G89" s="78"/>
      <c r="H89" s="78"/>
      <c r="I89" s="9"/>
      <c r="J89" s="9"/>
      <c r="K89" s="9"/>
      <c r="L89" s="9"/>
      <c r="M89" s="9" t="s">
        <v>64</v>
      </c>
      <c r="N89" s="9"/>
      <c r="O89" s="119">
        <v>32</v>
      </c>
      <c r="P89" s="120"/>
      <c r="Q89" s="146">
        <f>O89/$O$91</f>
        <v>0.17391304347826086</v>
      </c>
      <c r="R89" s="146"/>
      <c r="S89" s="9"/>
    </row>
    <row r="90" spans="2:19" ht="15" customHeight="1" thickBot="1" x14ac:dyDescent="0.3">
      <c r="B90" s="133" t="s">
        <v>130</v>
      </c>
      <c r="C90" s="133"/>
      <c r="D90" s="133"/>
      <c r="E90" s="133"/>
      <c r="F90" s="133"/>
      <c r="G90" s="133"/>
      <c r="H90" s="133"/>
      <c r="I90" s="9"/>
      <c r="J90" s="9"/>
      <c r="K90" s="9"/>
      <c r="L90" s="9"/>
      <c r="M90" s="9" t="s">
        <v>102</v>
      </c>
      <c r="N90" s="9"/>
      <c r="O90" s="119">
        <v>0</v>
      </c>
      <c r="P90" s="119"/>
      <c r="Q90" s="146">
        <f>O90/$O$91</f>
        <v>0</v>
      </c>
      <c r="R90" s="146"/>
      <c r="S90" s="9"/>
    </row>
    <row r="91" spans="2:19" x14ac:dyDescent="0.25">
      <c r="B91" s="133"/>
      <c r="C91" s="133"/>
      <c r="D91" s="133"/>
      <c r="E91" s="133"/>
      <c r="F91" s="133"/>
      <c r="G91" s="133"/>
      <c r="H91" s="133"/>
      <c r="I91" s="9"/>
      <c r="J91" s="9"/>
      <c r="K91" s="9"/>
      <c r="L91" s="9"/>
      <c r="M91" s="37" t="s">
        <v>1</v>
      </c>
      <c r="N91" s="38"/>
      <c r="O91" s="86">
        <f>SUM(O87:P90)</f>
        <v>184</v>
      </c>
      <c r="P91" s="86"/>
      <c r="Q91" s="137">
        <f>SUM(Q87:R90)</f>
        <v>1</v>
      </c>
      <c r="R91" s="137"/>
      <c r="S91" s="9"/>
    </row>
    <row r="92" spans="2:19" x14ac:dyDescent="0.25">
      <c r="B92" s="130" t="s">
        <v>65</v>
      </c>
      <c r="C92" s="130"/>
      <c r="D92" s="130"/>
      <c r="E92" s="84"/>
      <c r="F92" s="87" t="s">
        <v>34</v>
      </c>
      <c r="G92" s="139" t="s">
        <v>0</v>
      </c>
      <c r="H92" s="139"/>
      <c r="I92" s="140"/>
      <c r="J92" s="140"/>
      <c r="K92" s="140"/>
      <c r="L92" s="9"/>
      <c r="M92" s="39"/>
      <c r="N92" s="9"/>
      <c r="O92" s="9"/>
      <c r="P92" s="9"/>
      <c r="Q92" s="9"/>
      <c r="R92" s="9"/>
      <c r="S92" s="9"/>
    </row>
    <row r="93" spans="2:19" x14ac:dyDescent="0.25">
      <c r="B93" s="41" t="s">
        <v>66</v>
      </c>
      <c r="C93" s="41"/>
      <c r="D93" s="41"/>
      <c r="E93" s="41"/>
      <c r="F93" s="42">
        <v>22</v>
      </c>
      <c r="G93" s="43"/>
      <c r="H93" s="44">
        <f t="shared" ref="H93:H116" si="4">F93/$F$117</f>
        <v>0.11956521739130435</v>
      </c>
      <c r="I93" s="10"/>
      <c r="J93" s="10"/>
      <c r="K93" s="10"/>
      <c r="L93" s="9"/>
      <c r="M93" s="9"/>
      <c r="N93" s="9"/>
      <c r="O93" s="9"/>
      <c r="P93" s="9"/>
      <c r="Q93" s="9"/>
      <c r="R93" s="9"/>
      <c r="S93" s="9"/>
    </row>
    <row r="94" spans="2:19" x14ac:dyDescent="0.25">
      <c r="B94" s="41" t="s">
        <v>67</v>
      </c>
      <c r="C94" s="41"/>
      <c r="D94" s="41"/>
      <c r="E94" s="41"/>
      <c r="F94" s="42">
        <v>58</v>
      </c>
      <c r="G94" s="43"/>
      <c r="H94" s="44">
        <f t="shared" si="4"/>
        <v>0.31521739130434784</v>
      </c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</row>
    <row r="95" spans="2:19" ht="15" customHeight="1" x14ac:dyDescent="0.25">
      <c r="B95" s="41" t="s">
        <v>68</v>
      </c>
      <c r="C95" s="41"/>
      <c r="D95" s="41"/>
      <c r="E95" s="41"/>
      <c r="F95" s="42">
        <v>0</v>
      </c>
      <c r="G95" s="43"/>
      <c r="H95" s="44">
        <f t="shared" si="4"/>
        <v>0</v>
      </c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</row>
    <row r="96" spans="2:19" ht="15" customHeight="1" x14ac:dyDescent="0.25">
      <c r="B96" s="41" t="s">
        <v>69</v>
      </c>
      <c r="C96" s="41"/>
      <c r="D96" s="41"/>
      <c r="E96" s="41"/>
      <c r="F96" s="42">
        <v>5</v>
      </c>
      <c r="G96" s="43"/>
      <c r="H96" s="44">
        <f t="shared" si="4"/>
        <v>2.717391304347826E-2</v>
      </c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</row>
    <row r="97" spans="2:19" x14ac:dyDescent="0.25">
      <c r="B97" s="45" t="s">
        <v>70</v>
      </c>
      <c r="C97" s="45"/>
      <c r="D97" s="45"/>
      <c r="E97" s="45"/>
      <c r="F97" s="46">
        <v>1</v>
      </c>
      <c r="G97" s="47"/>
      <c r="H97" s="48">
        <f t="shared" si="4"/>
        <v>5.434782608695652E-3</v>
      </c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</row>
    <row r="98" spans="2:19" x14ac:dyDescent="0.25">
      <c r="B98" s="45" t="s">
        <v>71</v>
      </c>
      <c r="C98" s="45"/>
      <c r="D98" s="45"/>
      <c r="E98" s="45"/>
      <c r="F98" s="46">
        <v>62</v>
      </c>
      <c r="G98" s="47"/>
      <c r="H98" s="48">
        <f t="shared" si="4"/>
        <v>0.33695652173913043</v>
      </c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</row>
    <row r="99" spans="2:19" x14ac:dyDescent="0.25">
      <c r="B99" s="49" t="s">
        <v>72</v>
      </c>
      <c r="C99" s="49"/>
      <c r="D99" s="49"/>
      <c r="E99" s="49"/>
      <c r="F99" s="46">
        <v>17</v>
      </c>
      <c r="G99" s="47"/>
      <c r="H99" s="48">
        <f t="shared" si="4"/>
        <v>9.2391304347826081E-2</v>
      </c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</row>
    <row r="100" spans="2:19" ht="15" customHeight="1" x14ac:dyDescent="0.25">
      <c r="B100" s="45" t="s">
        <v>73</v>
      </c>
      <c r="C100" s="45"/>
      <c r="D100" s="45"/>
      <c r="E100" s="45"/>
      <c r="F100" s="46">
        <v>1</v>
      </c>
      <c r="G100" s="47"/>
      <c r="H100" s="48">
        <f t="shared" si="4"/>
        <v>5.434782608695652E-3</v>
      </c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</row>
    <row r="101" spans="2:19" x14ac:dyDescent="0.25">
      <c r="B101" s="50" t="s">
        <v>74</v>
      </c>
      <c r="C101" s="50"/>
      <c r="D101" s="50"/>
      <c r="E101" s="50"/>
      <c r="F101" s="51">
        <v>2</v>
      </c>
      <c r="G101" s="52"/>
      <c r="H101" s="53">
        <f t="shared" si="4"/>
        <v>1.0869565217391304E-2</v>
      </c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</row>
    <row r="102" spans="2:19" x14ac:dyDescent="0.25">
      <c r="B102" s="50" t="s">
        <v>75</v>
      </c>
      <c r="C102" s="50"/>
      <c r="D102" s="50"/>
      <c r="E102" s="50"/>
      <c r="F102" s="51">
        <v>0</v>
      </c>
      <c r="G102" s="52"/>
      <c r="H102" s="53">
        <f t="shared" si="4"/>
        <v>0</v>
      </c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</row>
    <row r="103" spans="2:19" x14ac:dyDescent="0.25">
      <c r="B103" s="50" t="s">
        <v>76</v>
      </c>
      <c r="C103" s="50"/>
      <c r="D103" s="50"/>
      <c r="E103" s="50"/>
      <c r="F103" s="51">
        <v>1</v>
      </c>
      <c r="G103" s="52"/>
      <c r="H103" s="53">
        <f t="shared" si="4"/>
        <v>5.434782608695652E-3</v>
      </c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</row>
    <row r="104" spans="2:19" x14ac:dyDescent="0.25">
      <c r="B104" s="50" t="s">
        <v>77</v>
      </c>
      <c r="C104" s="50"/>
      <c r="D104" s="50"/>
      <c r="E104" s="50"/>
      <c r="F104" s="51">
        <v>0</v>
      </c>
      <c r="G104" s="52"/>
      <c r="H104" s="53">
        <f t="shared" si="4"/>
        <v>0</v>
      </c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</row>
    <row r="105" spans="2:19" x14ac:dyDescent="0.25">
      <c r="B105" s="50" t="s">
        <v>78</v>
      </c>
      <c r="C105" s="50"/>
      <c r="D105" s="50"/>
      <c r="E105" s="50"/>
      <c r="F105" s="51">
        <v>1</v>
      </c>
      <c r="G105" s="52"/>
      <c r="H105" s="53">
        <f t="shared" si="4"/>
        <v>5.434782608695652E-3</v>
      </c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</row>
    <row r="106" spans="2:19" x14ac:dyDescent="0.25">
      <c r="B106" s="50" t="s">
        <v>79</v>
      </c>
      <c r="C106" s="50"/>
      <c r="D106" s="50"/>
      <c r="E106" s="50"/>
      <c r="F106" s="51">
        <v>0</v>
      </c>
      <c r="G106" s="52"/>
      <c r="H106" s="53">
        <f t="shared" si="4"/>
        <v>0</v>
      </c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</row>
    <row r="107" spans="2:19" ht="15" customHeight="1" x14ac:dyDescent="0.25">
      <c r="B107" s="50" t="s">
        <v>80</v>
      </c>
      <c r="C107" s="50"/>
      <c r="D107" s="50"/>
      <c r="E107" s="50"/>
      <c r="F107" s="51">
        <v>0</v>
      </c>
      <c r="G107" s="52"/>
      <c r="H107" s="53">
        <f t="shared" si="4"/>
        <v>0</v>
      </c>
      <c r="I107" s="9"/>
      <c r="J107" s="9"/>
      <c r="K107" s="129" t="s">
        <v>131</v>
      </c>
      <c r="L107" s="129"/>
      <c r="M107" s="129"/>
      <c r="N107" s="129"/>
      <c r="O107" s="30"/>
      <c r="P107" s="30"/>
      <c r="Q107" s="9"/>
      <c r="R107" s="9"/>
      <c r="S107" s="9"/>
    </row>
    <row r="108" spans="2:19" x14ac:dyDescent="0.25">
      <c r="B108" s="50" t="s">
        <v>81</v>
      </c>
      <c r="C108" s="50"/>
      <c r="D108" s="50"/>
      <c r="E108" s="50"/>
      <c r="F108" s="51">
        <v>0</v>
      </c>
      <c r="G108" s="52"/>
      <c r="H108" s="53">
        <f t="shared" si="4"/>
        <v>0</v>
      </c>
      <c r="I108" s="9"/>
      <c r="J108" s="9"/>
      <c r="K108" s="129"/>
      <c r="L108" s="129"/>
      <c r="M108" s="129"/>
      <c r="N108" s="129"/>
      <c r="O108" s="30"/>
      <c r="P108" s="30"/>
      <c r="Q108" s="9"/>
      <c r="R108" s="9"/>
      <c r="S108" s="9"/>
    </row>
    <row r="109" spans="2:19" x14ac:dyDescent="0.25">
      <c r="B109" s="50" t="s">
        <v>82</v>
      </c>
      <c r="C109" s="50"/>
      <c r="D109" s="50"/>
      <c r="E109" s="50"/>
      <c r="F109" s="51">
        <v>2</v>
      </c>
      <c r="G109" s="52"/>
      <c r="H109" s="53">
        <f t="shared" si="4"/>
        <v>1.0869565217391304E-2</v>
      </c>
      <c r="I109" s="9"/>
      <c r="J109" s="9"/>
      <c r="K109" s="84" t="s">
        <v>83</v>
      </c>
      <c r="L109" s="87" t="s">
        <v>34</v>
      </c>
      <c r="M109" s="87" t="s">
        <v>0</v>
      </c>
      <c r="N109" s="54"/>
      <c r="O109" s="55"/>
      <c r="P109" s="35">
        <f>N109/$F$117</f>
        <v>0</v>
      </c>
      <c r="Q109" s="9"/>
      <c r="R109" s="9"/>
      <c r="S109" s="9"/>
    </row>
    <row r="110" spans="2:19" x14ac:dyDescent="0.25">
      <c r="B110" s="50" t="s">
        <v>35</v>
      </c>
      <c r="C110" s="50"/>
      <c r="D110" s="50"/>
      <c r="E110" s="50"/>
      <c r="F110" s="51">
        <v>1</v>
      </c>
      <c r="G110" s="52"/>
      <c r="H110" s="53">
        <f t="shared" si="4"/>
        <v>5.434782608695652E-3</v>
      </c>
      <c r="I110" s="9"/>
      <c r="J110" s="9"/>
      <c r="K110" s="41" t="s">
        <v>84</v>
      </c>
      <c r="L110" s="42">
        <f>SUM(F93:F96)</f>
        <v>85</v>
      </c>
      <c r="M110" s="56">
        <f>L110/$L$116</f>
        <v>0.46195652173913043</v>
      </c>
      <c r="N110" s="54"/>
      <c r="O110" s="55"/>
      <c r="P110" s="35">
        <f>N110/$F$117</f>
        <v>0</v>
      </c>
      <c r="Q110" s="9"/>
      <c r="R110" s="9"/>
      <c r="S110" s="9"/>
    </row>
    <row r="111" spans="2:19" ht="15" customHeight="1" x14ac:dyDescent="0.25">
      <c r="B111" s="57" t="s">
        <v>85</v>
      </c>
      <c r="C111" s="57"/>
      <c r="D111" s="57"/>
      <c r="E111" s="57"/>
      <c r="F111" s="58">
        <v>1</v>
      </c>
      <c r="G111" s="59"/>
      <c r="H111" s="60">
        <f t="shared" si="4"/>
        <v>5.434782608695652E-3</v>
      </c>
      <c r="I111" s="9"/>
      <c r="J111" s="9"/>
      <c r="K111" s="45" t="s">
        <v>86</v>
      </c>
      <c r="L111" s="46">
        <f>SUM(F97:F100)</f>
        <v>81</v>
      </c>
      <c r="M111" s="61">
        <f>L111/$L$116</f>
        <v>0.44021739130434784</v>
      </c>
      <c r="N111" s="54"/>
      <c r="O111" s="55"/>
      <c r="P111" s="35">
        <f>N111/$F$117</f>
        <v>0</v>
      </c>
      <c r="Q111" s="9"/>
      <c r="R111" s="9"/>
      <c r="S111" s="9"/>
    </row>
    <row r="112" spans="2:19" x14ac:dyDescent="0.25">
      <c r="B112" s="57" t="s">
        <v>87</v>
      </c>
      <c r="C112" s="57"/>
      <c r="D112" s="57"/>
      <c r="E112" s="57"/>
      <c r="F112" s="58">
        <v>0</v>
      </c>
      <c r="G112" s="59"/>
      <c r="H112" s="60">
        <f t="shared" si="4"/>
        <v>0</v>
      </c>
      <c r="I112" s="9"/>
      <c r="J112" s="9"/>
      <c r="K112" s="50" t="s">
        <v>88</v>
      </c>
      <c r="L112" s="51">
        <f>SUM(F101:F110)</f>
        <v>7</v>
      </c>
      <c r="M112" s="62">
        <f t="shared" ref="M112:M114" si="5">L112/$L$116</f>
        <v>3.8043478260869568E-2</v>
      </c>
      <c r="N112" s="63"/>
      <c r="O112" s="10"/>
      <c r="P112" s="10"/>
      <c r="Q112" s="9"/>
      <c r="R112" s="9"/>
      <c r="S112" s="9"/>
    </row>
    <row r="113" spans="2:19" x14ac:dyDescent="0.25">
      <c r="B113" s="57" t="s">
        <v>89</v>
      </c>
      <c r="C113" s="57"/>
      <c r="D113" s="57"/>
      <c r="E113" s="57"/>
      <c r="F113" s="58">
        <v>0</v>
      </c>
      <c r="G113" s="59"/>
      <c r="H113" s="60">
        <f t="shared" si="4"/>
        <v>0</v>
      </c>
      <c r="I113" s="9"/>
      <c r="J113" s="9"/>
      <c r="K113" s="57" t="s">
        <v>90</v>
      </c>
      <c r="L113" s="58">
        <f>SUM(F111:F113)</f>
        <v>1</v>
      </c>
      <c r="M113" s="64">
        <f t="shared" si="5"/>
        <v>5.434782608695652E-3</v>
      </c>
      <c r="N113" s="63"/>
      <c r="O113" s="10"/>
      <c r="P113" s="10"/>
      <c r="Q113" s="9"/>
      <c r="R113" s="9"/>
      <c r="S113" s="9"/>
    </row>
    <row r="114" spans="2:19" x14ac:dyDescent="0.25">
      <c r="B114" s="121" t="s">
        <v>91</v>
      </c>
      <c r="C114" s="77"/>
      <c r="D114" s="77"/>
      <c r="E114" s="77"/>
      <c r="F114" s="77">
        <v>7</v>
      </c>
      <c r="G114" s="78"/>
      <c r="H114" s="34">
        <f t="shared" si="4"/>
        <v>3.8043478260869568E-2</v>
      </c>
      <c r="I114" s="9"/>
      <c r="J114" s="9"/>
      <c r="K114" s="65" t="s">
        <v>92</v>
      </c>
      <c r="L114" s="66">
        <f>F115</f>
        <v>3</v>
      </c>
      <c r="M114" s="67">
        <f t="shared" si="5"/>
        <v>1.6304347826086956E-2</v>
      </c>
      <c r="N114" s="68"/>
      <c r="O114" s="10"/>
      <c r="P114" s="10"/>
      <c r="Q114" s="9"/>
      <c r="R114" s="9"/>
      <c r="S114" s="9"/>
    </row>
    <row r="115" spans="2:19" ht="15.75" thickBot="1" x14ac:dyDescent="0.3">
      <c r="B115" s="65" t="s">
        <v>92</v>
      </c>
      <c r="C115" s="65"/>
      <c r="D115" s="65"/>
      <c r="E115" s="65"/>
      <c r="F115" s="69">
        <v>3</v>
      </c>
      <c r="G115" s="66"/>
      <c r="H115" s="70">
        <f t="shared" si="4"/>
        <v>1.6304347826086956E-2</v>
      </c>
      <c r="I115" s="9"/>
      <c r="J115" s="9"/>
      <c r="K115" s="71" t="s">
        <v>91</v>
      </c>
      <c r="L115" s="55">
        <f>F114+F116</f>
        <v>7</v>
      </c>
      <c r="M115" s="72">
        <f>L115/$L$116</f>
        <v>3.8043478260869568E-2</v>
      </c>
      <c r="N115" s="9"/>
      <c r="O115" s="9"/>
      <c r="P115" s="9"/>
      <c r="Q115" s="9"/>
      <c r="R115" s="9"/>
      <c r="S115" s="9"/>
    </row>
    <row r="116" spans="2:19" ht="15.75" thickBot="1" x14ac:dyDescent="0.3">
      <c r="B116" s="65" t="s">
        <v>101</v>
      </c>
      <c r="C116" s="65"/>
      <c r="D116" s="65"/>
      <c r="E116" s="65"/>
      <c r="F116" s="69">
        <v>0</v>
      </c>
      <c r="G116" s="66"/>
      <c r="H116" s="70">
        <f t="shared" si="4"/>
        <v>0</v>
      </c>
      <c r="I116" s="9"/>
      <c r="J116" s="9"/>
      <c r="K116" s="90" t="s">
        <v>1</v>
      </c>
      <c r="L116" s="89">
        <f>SUM(L110:L115)</f>
        <v>184</v>
      </c>
      <c r="M116" s="73">
        <f>SUM(M110:M115)</f>
        <v>1</v>
      </c>
      <c r="N116" s="9"/>
      <c r="O116" s="9"/>
      <c r="P116" s="9"/>
      <c r="Q116" s="9"/>
      <c r="R116" s="9"/>
      <c r="S116" s="9"/>
    </row>
    <row r="117" spans="2:19" x14ac:dyDescent="0.25">
      <c r="B117" s="141" t="s">
        <v>1</v>
      </c>
      <c r="C117" s="141"/>
      <c r="D117" s="141"/>
      <c r="E117" s="89"/>
      <c r="F117" s="89">
        <f>SUM(F93:F116)</f>
        <v>184</v>
      </c>
      <c r="G117" s="37"/>
      <c r="H117" s="91">
        <f>SUM(H93:H116)</f>
        <v>1.0000000000000002</v>
      </c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</row>
    <row r="118" spans="2:19" x14ac:dyDescent="0.25">
      <c r="B118" s="9"/>
      <c r="C118" s="9"/>
      <c r="D118" s="9"/>
      <c r="E118" s="9"/>
      <c r="F118" s="78"/>
      <c r="G118" s="78"/>
      <c r="H118" s="78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</row>
    <row r="119" spans="2:19" x14ac:dyDescent="0.25">
      <c r="B119" s="117" t="s">
        <v>132</v>
      </c>
      <c r="C119" s="25"/>
      <c r="D119" s="25"/>
      <c r="E119" s="25"/>
      <c r="F119" s="26"/>
      <c r="G119" s="26"/>
      <c r="H119" s="26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</row>
    <row r="120" spans="2:19" ht="24.75" customHeight="1" x14ac:dyDescent="0.25">
      <c r="B120" s="129" t="s">
        <v>133</v>
      </c>
      <c r="C120" s="129"/>
      <c r="D120" s="129"/>
      <c r="E120" s="129"/>
      <c r="F120" s="129"/>
      <c r="G120" s="78"/>
      <c r="H120" s="78"/>
      <c r="I120" s="9"/>
      <c r="J120" s="9"/>
      <c r="K120" s="129" t="s">
        <v>134</v>
      </c>
      <c r="L120" s="129"/>
      <c r="M120" s="129"/>
      <c r="N120" s="28"/>
      <c r="O120" s="28"/>
      <c r="P120" s="9"/>
      <c r="Q120" s="9"/>
      <c r="R120" s="9"/>
      <c r="S120" s="9"/>
    </row>
    <row r="121" spans="2:19" x14ac:dyDescent="0.25">
      <c r="B121" s="129"/>
      <c r="C121" s="129"/>
      <c r="D121" s="129"/>
      <c r="E121" s="129"/>
      <c r="F121" s="129"/>
      <c r="G121" s="78"/>
      <c r="H121" s="78"/>
      <c r="I121" s="9"/>
      <c r="J121" s="9"/>
      <c r="K121" s="129"/>
      <c r="L121" s="129"/>
      <c r="M121" s="129"/>
      <c r="N121" s="28"/>
      <c r="O121" s="28"/>
      <c r="P121" s="9"/>
      <c r="Q121" s="9"/>
      <c r="R121" s="9"/>
      <c r="S121" s="9"/>
    </row>
    <row r="122" spans="2:19" x14ac:dyDescent="0.25">
      <c r="B122" s="31" t="s">
        <v>105</v>
      </c>
      <c r="C122" s="87" t="s">
        <v>34</v>
      </c>
      <c r="D122" s="87" t="s">
        <v>0</v>
      </c>
      <c r="E122" s="9"/>
      <c r="F122" s="78"/>
      <c r="G122" s="78"/>
      <c r="H122" s="78"/>
      <c r="I122" s="9"/>
      <c r="J122" s="9"/>
      <c r="K122" s="87" t="s">
        <v>135</v>
      </c>
      <c r="L122" s="87" t="s">
        <v>34</v>
      </c>
      <c r="M122" s="87" t="s">
        <v>0</v>
      </c>
      <c r="N122" s="9"/>
      <c r="O122" s="78"/>
      <c r="P122" s="9"/>
      <c r="Q122" s="9"/>
      <c r="R122" s="9"/>
      <c r="S122" s="9"/>
    </row>
    <row r="123" spans="2:19" x14ac:dyDescent="0.25">
      <c r="B123" s="17" t="s">
        <v>136</v>
      </c>
      <c r="C123" s="78">
        <v>2</v>
      </c>
      <c r="D123" s="34">
        <f>C123/$C$87</f>
        <v>1.0869565217391304E-2</v>
      </c>
      <c r="E123" s="9"/>
      <c r="F123" s="78"/>
      <c r="G123" s="78"/>
      <c r="H123" s="78"/>
      <c r="I123" s="9"/>
      <c r="J123" s="9"/>
      <c r="K123" s="94" t="s">
        <v>137</v>
      </c>
      <c r="L123" s="78">
        <v>97</v>
      </c>
      <c r="M123" s="34">
        <f>L123/$C$87</f>
        <v>0.52717391304347827</v>
      </c>
      <c r="N123" s="9"/>
      <c r="O123" s="78"/>
      <c r="P123" s="9"/>
      <c r="Q123" s="9"/>
      <c r="R123" s="9"/>
      <c r="S123" s="9"/>
    </row>
    <row r="124" spans="2:19" x14ac:dyDescent="0.25">
      <c r="B124" s="17" t="s">
        <v>57</v>
      </c>
      <c r="C124" s="78">
        <v>52</v>
      </c>
      <c r="D124" s="34">
        <f>C124/$C$87</f>
        <v>0.28260869565217389</v>
      </c>
      <c r="E124" s="9"/>
      <c r="F124" s="78"/>
      <c r="G124" s="78"/>
      <c r="H124" s="78"/>
      <c r="I124" s="9"/>
      <c r="J124" s="9"/>
      <c r="K124" s="94" t="s">
        <v>138</v>
      </c>
      <c r="L124" s="78">
        <v>77</v>
      </c>
      <c r="M124" s="34">
        <f>L124/$C$87</f>
        <v>0.41847826086956524</v>
      </c>
      <c r="N124" s="9"/>
      <c r="O124" s="78"/>
      <c r="P124" s="9"/>
      <c r="Q124" s="9"/>
      <c r="R124" s="9"/>
      <c r="S124" s="9"/>
    </row>
    <row r="125" spans="2:19" x14ac:dyDescent="0.25">
      <c r="B125" s="17" t="s">
        <v>58</v>
      </c>
      <c r="C125" s="78">
        <v>120</v>
      </c>
      <c r="D125" s="34">
        <f>C125/$C$87</f>
        <v>0.65217391304347827</v>
      </c>
      <c r="E125" s="9"/>
      <c r="F125" s="78"/>
      <c r="G125" s="78"/>
      <c r="H125" s="108" t="s">
        <v>93</v>
      </c>
      <c r="I125" s="9"/>
      <c r="J125" s="9"/>
      <c r="K125" s="94" t="s">
        <v>139</v>
      </c>
      <c r="L125" s="78">
        <v>4</v>
      </c>
      <c r="M125" s="34">
        <f>L125/$C$87</f>
        <v>2.1739130434782608E-2</v>
      </c>
      <c r="N125" s="9"/>
      <c r="O125" s="78"/>
      <c r="P125" s="9"/>
      <c r="Q125" s="9"/>
      <c r="R125" s="9"/>
      <c r="S125" s="9"/>
    </row>
    <row r="126" spans="2:19" ht="15.75" thickBot="1" x14ac:dyDescent="0.3">
      <c r="B126" s="17" t="s">
        <v>59</v>
      </c>
      <c r="C126" s="78">
        <v>8</v>
      </c>
      <c r="D126" s="34">
        <f>C126/$C$87</f>
        <v>4.3478260869565216E-2</v>
      </c>
      <c r="E126" s="9"/>
      <c r="F126" s="78"/>
      <c r="G126" s="78"/>
      <c r="H126" s="122">
        <f>SUM(D124:D125)</f>
        <v>0.93478260869565211</v>
      </c>
      <c r="I126" s="9"/>
      <c r="J126" s="9"/>
      <c r="K126" s="94" t="s">
        <v>140</v>
      </c>
      <c r="L126" s="78">
        <v>6</v>
      </c>
      <c r="M126" s="34">
        <f>L126/$C$87</f>
        <v>3.2608695652173912E-2</v>
      </c>
      <c r="N126" s="9"/>
      <c r="O126" s="78"/>
      <c r="P126" s="9"/>
      <c r="Q126" s="9"/>
      <c r="R126" s="9"/>
      <c r="S126" s="9"/>
    </row>
    <row r="127" spans="2:19" ht="15.75" thickBot="1" x14ac:dyDescent="0.3">
      <c r="B127" s="17" t="s">
        <v>101</v>
      </c>
      <c r="C127" s="78">
        <v>2</v>
      </c>
      <c r="D127" s="34">
        <f>C127/$C$87</f>
        <v>1.0869565217391304E-2</v>
      </c>
      <c r="E127" s="9"/>
      <c r="F127" s="78"/>
      <c r="G127" s="78"/>
      <c r="H127" s="78"/>
      <c r="I127" s="9"/>
      <c r="J127" s="9"/>
      <c r="K127" s="89" t="s">
        <v>1</v>
      </c>
      <c r="L127" s="89">
        <f>SUM(L123:L126)</f>
        <v>184</v>
      </c>
      <c r="M127" s="91">
        <f>SUM(M123:M126)</f>
        <v>1</v>
      </c>
      <c r="N127" s="9"/>
      <c r="O127" s="78"/>
      <c r="P127" s="9"/>
      <c r="Q127" s="9"/>
      <c r="R127" s="9"/>
      <c r="S127" s="9"/>
    </row>
    <row r="128" spans="2:19" x14ac:dyDescent="0.25">
      <c r="B128" s="89" t="s">
        <v>1</v>
      </c>
      <c r="C128" s="89">
        <f>SUM(C123:C127)</f>
        <v>184</v>
      </c>
      <c r="D128" s="91">
        <f>SUM(D123:D127)</f>
        <v>1</v>
      </c>
      <c r="E128" s="9"/>
      <c r="F128" s="78"/>
      <c r="G128" s="78"/>
      <c r="H128" s="78"/>
      <c r="I128" s="9"/>
      <c r="J128" s="9"/>
      <c r="N128" s="9"/>
      <c r="O128" s="78"/>
      <c r="P128" s="9"/>
      <c r="Q128" s="9"/>
      <c r="R128" s="9"/>
      <c r="S128" s="9"/>
    </row>
    <row r="129" spans="2:15" ht="15" customHeight="1" x14ac:dyDescent="0.25">
      <c r="K129" s="133" t="s">
        <v>141</v>
      </c>
      <c r="L129" s="133"/>
      <c r="M129" s="133"/>
      <c r="N129" s="133"/>
      <c r="O129" s="133"/>
    </row>
    <row r="130" spans="2:15" ht="15" customHeight="1" x14ac:dyDescent="0.25">
      <c r="B130" s="80" t="s">
        <v>142</v>
      </c>
      <c r="C130" s="80"/>
      <c r="D130" s="80"/>
      <c r="K130" s="133"/>
      <c r="L130" s="133"/>
      <c r="M130" s="133"/>
      <c r="N130" s="133"/>
      <c r="O130" s="133"/>
    </row>
    <row r="131" spans="2:15" ht="15.75" customHeight="1" x14ac:dyDescent="0.25">
      <c r="B131" s="123" t="s">
        <v>103</v>
      </c>
      <c r="C131" s="87" t="s">
        <v>34</v>
      </c>
      <c r="D131" s="139" t="s">
        <v>0</v>
      </c>
      <c r="E131" s="139"/>
      <c r="K131" s="139" t="s">
        <v>94</v>
      </c>
      <c r="L131" s="139"/>
      <c r="M131" s="87" t="s">
        <v>34</v>
      </c>
      <c r="N131" s="87"/>
      <c r="O131" s="87" t="s">
        <v>0</v>
      </c>
    </row>
    <row r="132" spans="2:15" x14ac:dyDescent="0.25">
      <c r="B132" s="124" t="s">
        <v>143</v>
      </c>
      <c r="C132" s="125">
        <v>135</v>
      </c>
      <c r="D132" s="142">
        <f>C132/$C$135</f>
        <v>0.73369565217391308</v>
      </c>
      <c r="E132" s="142"/>
      <c r="K132" s="126" t="s">
        <v>95</v>
      </c>
      <c r="L132" s="126"/>
      <c r="M132" s="78">
        <v>83</v>
      </c>
      <c r="N132" s="34"/>
      <c r="O132" s="34">
        <f>M132/$M$138</f>
        <v>0.45108695652173914</v>
      </c>
    </row>
    <row r="133" spans="2:15" x14ac:dyDescent="0.25">
      <c r="B133" s="124" t="s">
        <v>144</v>
      </c>
      <c r="C133" s="125">
        <v>46</v>
      </c>
      <c r="D133" s="142">
        <f>C133/$C$135</f>
        <v>0.25</v>
      </c>
      <c r="E133" s="142"/>
      <c r="K133" s="126" t="s">
        <v>145</v>
      </c>
      <c r="L133" s="126"/>
      <c r="M133" s="78">
        <v>20</v>
      </c>
      <c r="N133" s="34"/>
      <c r="O133" s="34">
        <f>M133/$M$138</f>
        <v>0.10869565217391304</v>
      </c>
    </row>
    <row r="134" spans="2:15" ht="15.75" thickBot="1" x14ac:dyDescent="0.3">
      <c r="B134" s="124" t="s">
        <v>102</v>
      </c>
      <c r="C134" s="125">
        <v>3</v>
      </c>
      <c r="D134" s="142">
        <f>C134/$C$135</f>
        <v>1.6304347826086956E-2</v>
      </c>
      <c r="E134" s="142"/>
      <c r="K134" s="126" t="s">
        <v>146</v>
      </c>
      <c r="L134" s="126"/>
      <c r="M134" s="78">
        <v>63</v>
      </c>
      <c r="N134" s="34"/>
      <c r="O134" s="34">
        <f t="shared" ref="O134" si="6">M134/$M$138</f>
        <v>0.34239130434782611</v>
      </c>
    </row>
    <row r="135" spans="2:15" x14ac:dyDescent="0.25">
      <c r="B135" s="127" t="s">
        <v>1</v>
      </c>
      <c r="C135" s="75">
        <f>SUM(C132:C134)</f>
        <v>184</v>
      </c>
      <c r="D135" s="143">
        <f>SUM(D132:E134)</f>
        <v>1</v>
      </c>
      <c r="E135" s="143"/>
      <c r="K135" s="126" t="s">
        <v>147</v>
      </c>
      <c r="L135" s="126"/>
      <c r="M135" s="78">
        <v>6</v>
      </c>
      <c r="N135" s="34"/>
      <c r="O135" s="34">
        <f>M135/$M$138</f>
        <v>3.2608695652173912E-2</v>
      </c>
    </row>
    <row r="136" spans="2:15" x14ac:dyDescent="0.25">
      <c r="B136" s="124"/>
      <c r="C136" s="125"/>
      <c r="D136" s="142"/>
      <c r="E136" s="142"/>
      <c r="K136" s="126" t="s">
        <v>148</v>
      </c>
      <c r="L136" s="126"/>
      <c r="M136" s="78">
        <v>0</v>
      </c>
      <c r="N136" s="34"/>
      <c r="O136" s="34">
        <f>M136/$M$138</f>
        <v>0</v>
      </c>
    </row>
    <row r="137" spans="2:15" ht="15.75" thickBot="1" x14ac:dyDescent="0.3">
      <c r="B137" s="144" t="s">
        <v>149</v>
      </c>
      <c r="C137" s="144"/>
      <c r="D137" s="144"/>
      <c r="E137" s="144"/>
      <c r="F137" s="144"/>
      <c r="G137" s="144"/>
      <c r="H137" s="144"/>
      <c r="I137" s="144"/>
      <c r="K137" s="126" t="s">
        <v>150</v>
      </c>
      <c r="L137" s="126"/>
      <c r="M137" s="78">
        <v>12</v>
      </c>
      <c r="N137" s="34"/>
      <c r="O137" s="34">
        <f>M137/$M$138</f>
        <v>6.5217391304347824E-2</v>
      </c>
    </row>
    <row r="138" spans="2:15" x14ac:dyDescent="0.25">
      <c r="B138" s="145" t="s">
        <v>151</v>
      </c>
      <c r="C138" s="145"/>
      <c r="D138" s="145"/>
      <c r="E138" s="145"/>
      <c r="F138" s="145"/>
      <c r="G138" s="145"/>
      <c r="H138" s="145"/>
      <c r="K138" s="141" t="s">
        <v>1</v>
      </c>
      <c r="L138" s="141"/>
      <c r="M138" s="75">
        <f>SUM(M132:M137)</f>
        <v>184</v>
      </c>
      <c r="N138" s="91"/>
      <c r="O138" s="91">
        <f>SUM(O132:O137)</f>
        <v>1</v>
      </c>
    </row>
    <row r="140" spans="2:15" x14ac:dyDescent="0.25">
      <c r="B140" s="76" t="s">
        <v>152</v>
      </c>
    </row>
    <row r="141" spans="2:15" ht="15" customHeight="1" x14ac:dyDescent="0.25">
      <c r="B141" s="76" t="s">
        <v>96</v>
      </c>
    </row>
  </sheetData>
  <mergeCells count="53">
    <mergeCell ref="I28:K28"/>
    <mergeCell ref="B5:S6"/>
    <mergeCell ref="B8:S8"/>
    <mergeCell ref="B10:S11"/>
    <mergeCell ref="I15:M16"/>
    <mergeCell ref="P15:S16"/>
    <mergeCell ref="J29:K29"/>
    <mergeCell ref="B44:H44"/>
    <mergeCell ref="B45:C45"/>
    <mergeCell ref="K50:Q50"/>
    <mergeCell ref="K51:K52"/>
    <mergeCell ref="L51:M51"/>
    <mergeCell ref="O51:Q51"/>
    <mergeCell ref="K61:L61"/>
    <mergeCell ref="M61:N61"/>
    <mergeCell ref="Q62:R62"/>
    <mergeCell ref="B77:D78"/>
    <mergeCell ref="O79:P79"/>
    <mergeCell ref="Q79:R79"/>
    <mergeCell ref="Q88:R88"/>
    <mergeCell ref="O80:P80"/>
    <mergeCell ref="Q80:R80"/>
    <mergeCell ref="O81:P81"/>
    <mergeCell ref="Q81:R81"/>
    <mergeCell ref="O82:P82"/>
    <mergeCell ref="Q82:R82"/>
    <mergeCell ref="O83:P83"/>
    <mergeCell ref="Q83:R83"/>
    <mergeCell ref="O86:P86"/>
    <mergeCell ref="Q86:R86"/>
    <mergeCell ref="Q87:R87"/>
    <mergeCell ref="D131:E131"/>
    <mergeCell ref="K131:L131"/>
    <mergeCell ref="Q89:R89"/>
    <mergeCell ref="B90:H91"/>
    <mergeCell ref="Q90:R90"/>
    <mergeCell ref="Q91:R91"/>
    <mergeCell ref="B92:D92"/>
    <mergeCell ref="G92:H92"/>
    <mergeCell ref="I92:K92"/>
    <mergeCell ref="K107:N108"/>
    <mergeCell ref="B117:D117"/>
    <mergeCell ref="B120:F121"/>
    <mergeCell ref="K120:M121"/>
    <mergeCell ref="K129:O130"/>
    <mergeCell ref="B138:H138"/>
    <mergeCell ref="K138:L138"/>
    <mergeCell ref="D132:E132"/>
    <mergeCell ref="D133:E133"/>
    <mergeCell ref="D134:E134"/>
    <mergeCell ref="D135:E135"/>
    <mergeCell ref="D136:E136"/>
    <mergeCell ref="B137:I137"/>
  </mergeCells>
  <printOptions horizontalCentered="1"/>
  <pageMargins left="0.19685039370078741" right="0.11811023622047245" top="0.11811023622047245" bottom="0.11811023622047245" header="0.31496062992125984" footer="0.31496062992125984"/>
  <pageSetup paperSize="9" scale="67" orientation="portrait" r:id="rId1"/>
  <rowBreaks count="1" manualBreakCount="1">
    <brk id="74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Tentativa</vt:lpstr>
      <vt:lpstr>Tentativa!Área_de_impresión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2017-08-10T19:37:03Z</dcterms:created>
  <dcterms:modified xsi:type="dcterms:W3CDTF">2018-08-16T15:10:39Z</dcterms:modified>
</cp:coreProperties>
</file>