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drawings/drawing3.xml" ContentType="application/vnd.openxmlformats-officedocument.drawingml.chartshapes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1. CELESTE\2. Carpeta Mágica 2020\7. Julio\BV Julio\páginas\"/>
    </mc:Choice>
  </mc:AlternateContent>
  <bookViews>
    <workbookView xWindow="0" yWindow="0" windowWidth="15885" windowHeight="8190"/>
  </bookViews>
  <sheets>
    <sheet name="Casos CEM" sheetId="1" r:id="rId1"/>
    <sheet name="Casos del EIU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A">#REF!</definedName>
    <definedName name="AAA">[1]Casos!#REF!</definedName>
    <definedName name="aaaaaa">#REF!</definedName>
    <definedName name="AB">#REF!</definedName>
    <definedName name="ABAN">#REF!</definedName>
    <definedName name="ABANCAY">#REF!</definedName>
    <definedName name="AMES">'[2]Base 2012'!$E$1</definedName>
    <definedName name="AÑO">#REF!</definedName>
    <definedName name="AÑOS">#REF!</definedName>
    <definedName name="_xlnm.Print_Area" localSheetId="0">'Casos CEM'!$A$1:$Q$97</definedName>
    <definedName name="_xlnm.Print_Area" localSheetId="1">'Casos del EIU'!$A$1:$R$125</definedName>
    <definedName name="AUTORIA">#REF!</definedName>
    <definedName name="CEM">#REF!</definedName>
    <definedName name="conocimiento_caso">#REF!</definedName>
    <definedName name="D">#REF!</definedName>
    <definedName name="DDD">[1]Casos!#REF!</definedName>
    <definedName name="DE">#REF!</definedName>
    <definedName name="DEPA">#REF!</definedName>
    <definedName name="dia">#REF!</definedName>
    <definedName name="DIST" localSheetId="0">[3]Casos!#REF!</definedName>
    <definedName name="DIST">[3]Casos!#REF!</definedName>
    <definedName name="DISTRITO">#REF!</definedName>
    <definedName name="DPTO" localSheetId="0">[3]Casos!#REF!</definedName>
    <definedName name="DPTO">[3]Casos!#REF!</definedName>
    <definedName name="DR">#REF!</definedName>
    <definedName name="dsadadssaas">[4]Casos!#REF!</definedName>
    <definedName name="E">#REF!</definedName>
    <definedName name="EEE">[1]Casos!#REF!</definedName>
    <definedName name="GÉNERO">#REF!</definedName>
    <definedName name="genero1">#REF!</definedName>
    <definedName name="GENRO">#REF!</definedName>
    <definedName name="GENRO21">#REF!</definedName>
    <definedName name="GGGGG">'[5]Base 2012'!$B$1</definedName>
    <definedName name="GGGGGGGGGG">'[5]Base 2012'!$D$1</definedName>
    <definedName name="GRADO">#REF!</definedName>
    <definedName name="HIJOS">#REF!</definedName>
    <definedName name="HOMICIDIO">#REF!</definedName>
    <definedName name="HOMICIDIO1">#REF!</definedName>
    <definedName name="J" localSheetId="0">[6]Casos!#REF!</definedName>
    <definedName name="J">[6]Casos!#REF!</definedName>
    <definedName name="JULIO" localSheetId="0">[3]Casos!#REF!</definedName>
    <definedName name="JULIO">[3]Casos!#REF!</definedName>
    <definedName name="LABOR">#REF!</definedName>
    <definedName name="LUGAR">#REF!</definedName>
    <definedName name="Marca_temporal">#REF!</definedName>
    <definedName name="MEDIDAS">#REF!</definedName>
    <definedName name="Mes">[7]Participantes!#REF!</definedName>
    <definedName name="N">#REF!</definedName>
    <definedName name="NDDDSFDSF">#REF!</definedName>
    <definedName name="Nro_de_oficio">#REF!</definedName>
    <definedName name="OK">#REF!</definedName>
    <definedName name="PROV">[3]Casos!#REF!</definedName>
    <definedName name="PROVINCIA">#REF!</definedName>
    <definedName name="RESPUESTA">#REF!</definedName>
    <definedName name="RITA">[1]Casos!#REF!</definedName>
    <definedName name="S">#REF!</definedName>
    <definedName name="SEXO">#REF!</definedName>
    <definedName name="SITUACION">#REF!</definedName>
    <definedName name="SS">#REF!</definedName>
    <definedName name="SSS">[4]Casos!#REF!</definedName>
    <definedName name="SSSS">#REF!</definedName>
    <definedName name="SSSSSSS">#REF!</definedName>
    <definedName name="SSSSSSSSSS">'[8]Base 2012'!$E$1</definedName>
    <definedName name="SSSSSSSSSSS">#REF!</definedName>
    <definedName name="SSSSSSSSSSSSSS">#REF!</definedName>
    <definedName name="SSSSSSSSSSSSSSSSSS">#REF!</definedName>
    <definedName name="SSSSSSSSSSSSSSSSSSSSSSSSSSSSSS">#REF!</definedName>
    <definedName name="Tabla1">#REF!</definedName>
    <definedName name="Tentativa">#REF!</definedName>
    <definedName name="VINCULO">#REF!</definedName>
    <definedName name="VINCULO_A">#REF!</definedName>
    <definedName name="XX">[9]Casos!#REF!</definedName>
    <definedName name="ZONA" localSheetId="0">[3]Casos!#REF!</definedName>
    <definedName name="ZONA">[3]Casos!#REF!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4" i="2" l="1"/>
  <c r="D124" i="2"/>
  <c r="C124" i="2"/>
  <c r="B123" i="2"/>
  <c r="B122" i="2"/>
  <c r="B121" i="2"/>
  <c r="B120" i="2"/>
  <c r="B124" i="2" s="1"/>
  <c r="E113" i="2"/>
  <c r="E114" i="2" s="1"/>
  <c r="D113" i="2"/>
  <c r="C113" i="2"/>
  <c r="B112" i="2"/>
  <c r="B111" i="2"/>
  <c r="B110" i="2"/>
  <c r="B109" i="2"/>
  <c r="B113" i="2" s="1"/>
  <c r="B108" i="2"/>
  <c r="F98" i="2"/>
  <c r="E98" i="2"/>
  <c r="D98" i="2"/>
  <c r="C98" i="2"/>
  <c r="N97" i="2"/>
  <c r="B97" i="2"/>
  <c r="N96" i="2"/>
  <c r="B96" i="2"/>
  <c r="N95" i="2"/>
  <c r="B95" i="2"/>
  <c r="N94" i="2"/>
  <c r="B94" i="2"/>
  <c r="N93" i="2"/>
  <c r="B93" i="2"/>
  <c r="B92" i="2"/>
  <c r="B91" i="2"/>
  <c r="R90" i="2"/>
  <c r="Q90" i="2"/>
  <c r="P90" i="2"/>
  <c r="O90" i="2"/>
  <c r="N90" i="2"/>
  <c r="B90" i="2"/>
  <c r="N89" i="2"/>
  <c r="B89" i="2"/>
  <c r="N88" i="2"/>
  <c r="B88" i="2"/>
  <c r="B98" i="2" s="1"/>
  <c r="J72" i="2"/>
  <c r="I72" i="2"/>
  <c r="H72" i="2"/>
  <c r="N61" i="2" s="1"/>
  <c r="G72" i="2"/>
  <c r="F72" i="2"/>
  <c r="E72" i="2"/>
  <c r="N60" i="2" s="1"/>
  <c r="D72" i="2"/>
  <c r="D73" i="2" s="1"/>
  <c r="C72" i="2"/>
  <c r="B71" i="2"/>
  <c r="B70" i="2"/>
  <c r="B69" i="2"/>
  <c r="B68" i="2"/>
  <c r="B67" i="2"/>
  <c r="B66" i="2"/>
  <c r="B65" i="2"/>
  <c r="B64" i="2"/>
  <c r="B63" i="2"/>
  <c r="B62" i="2"/>
  <c r="B61" i="2"/>
  <c r="B60" i="2"/>
  <c r="B72" i="2" s="1"/>
  <c r="N59" i="2"/>
  <c r="G51" i="2"/>
  <c r="F51" i="2"/>
  <c r="F52" i="2" s="1"/>
  <c r="E51" i="2"/>
  <c r="D51" i="2"/>
  <c r="C51" i="2"/>
  <c r="B50" i="2"/>
  <c r="B49" i="2"/>
  <c r="B48" i="2"/>
  <c r="B47" i="2"/>
  <c r="B46" i="2"/>
  <c r="B45" i="2"/>
  <c r="B44" i="2"/>
  <c r="B43" i="2"/>
  <c r="B42" i="2"/>
  <c r="B41" i="2"/>
  <c r="B40" i="2"/>
  <c r="B39" i="2"/>
  <c r="B51" i="2" s="1"/>
  <c r="D21" i="2"/>
  <c r="D22" i="2" s="1"/>
  <c r="C21" i="2"/>
  <c r="B20" i="2"/>
  <c r="B19" i="2"/>
  <c r="N18" i="2"/>
  <c r="M18" i="2"/>
  <c r="M19" i="2" s="1"/>
  <c r="L18" i="2"/>
  <c r="B18" i="2"/>
  <c r="B21" i="2" s="1"/>
  <c r="K17" i="2"/>
  <c r="B17" i="2"/>
  <c r="K16" i="2"/>
  <c r="K18" i="2" s="1"/>
  <c r="B16" i="2"/>
  <c r="J94" i="1"/>
  <c r="J95" i="1" s="1"/>
  <c r="I94" i="1"/>
  <c r="H94" i="1"/>
  <c r="G94" i="1"/>
  <c r="F94" i="1"/>
  <c r="F95" i="1" s="1"/>
  <c r="E94" i="1"/>
  <c r="E95" i="1" s="1"/>
  <c r="D94" i="1"/>
  <c r="D95" i="1" s="1"/>
  <c r="C94" i="1"/>
  <c r="B93" i="1"/>
  <c r="B92" i="1"/>
  <c r="B91" i="1"/>
  <c r="B90" i="1"/>
  <c r="B94" i="1" s="1"/>
  <c r="O83" i="1"/>
  <c r="N83" i="1"/>
  <c r="E83" i="1"/>
  <c r="D83" i="1"/>
  <c r="D84" i="1" s="1"/>
  <c r="M82" i="1"/>
  <c r="C82" i="1"/>
  <c r="M81" i="1"/>
  <c r="C81" i="1"/>
  <c r="M80" i="1"/>
  <c r="M83" i="1" s="1"/>
  <c r="C80" i="1"/>
  <c r="M79" i="1"/>
  <c r="C79" i="1"/>
  <c r="C83" i="1" s="1"/>
  <c r="P73" i="1"/>
  <c r="O73" i="1"/>
  <c r="N73" i="1"/>
  <c r="M73" i="1"/>
  <c r="J73" i="1"/>
  <c r="I73" i="1"/>
  <c r="H73" i="1"/>
  <c r="H74" i="1" s="1"/>
  <c r="G73" i="1"/>
  <c r="G74" i="1" s="1"/>
  <c r="F73" i="1"/>
  <c r="F74" i="1" s="1"/>
  <c r="E73" i="1"/>
  <c r="D73" i="1"/>
  <c r="C73" i="1"/>
  <c r="P72" i="1"/>
  <c r="O72" i="1"/>
  <c r="N72" i="1"/>
  <c r="M72" i="1"/>
  <c r="B72" i="1"/>
  <c r="P71" i="1"/>
  <c r="O71" i="1"/>
  <c r="N71" i="1"/>
  <c r="M71" i="1"/>
  <c r="B71" i="1"/>
  <c r="P70" i="1"/>
  <c r="P74" i="1" s="1"/>
  <c r="O70" i="1"/>
  <c r="O74" i="1" s="1"/>
  <c r="N70" i="1"/>
  <c r="N74" i="1" s="1"/>
  <c r="M70" i="1"/>
  <c r="M74" i="1" s="1"/>
  <c r="B70" i="1"/>
  <c r="B69" i="1"/>
  <c r="B73" i="1" s="1"/>
  <c r="G58" i="1"/>
  <c r="F58" i="1"/>
  <c r="E58" i="1"/>
  <c r="D58" i="1"/>
  <c r="C58" i="1"/>
  <c r="C59" i="1" s="1"/>
  <c r="B57" i="1"/>
  <c r="B56" i="1"/>
  <c r="B55" i="1"/>
  <c r="B54" i="1"/>
  <c r="B53" i="1"/>
  <c r="B52" i="1"/>
  <c r="B51" i="1"/>
  <c r="B50" i="1"/>
  <c r="B49" i="1"/>
  <c r="K48" i="1"/>
  <c r="L47" i="1" s="1"/>
  <c r="B48" i="1"/>
  <c r="B47" i="1"/>
  <c r="L46" i="1"/>
  <c r="L48" i="1" s="1"/>
  <c r="B46" i="1"/>
  <c r="B58" i="1" s="1"/>
  <c r="D28" i="1"/>
  <c r="D29" i="1" s="1"/>
  <c r="C28" i="1"/>
  <c r="C29" i="1" s="1"/>
  <c r="B27" i="1"/>
  <c r="B26" i="1"/>
  <c r="B25" i="1"/>
  <c r="B24" i="1"/>
  <c r="B23" i="1"/>
  <c r="B22" i="1"/>
  <c r="B21" i="1"/>
  <c r="I20" i="1"/>
  <c r="H20" i="1"/>
  <c r="G20" i="1"/>
  <c r="B20" i="1"/>
  <c r="J19" i="1"/>
  <c r="B19" i="1"/>
  <c r="J18" i="1"/>
  <c r="B18" i="1"/>
  <c r="J17" i="1"/>
  <c r="B17" i="1"/>
  <c r="J16" i="1"/>
  <c r="J20" i="1" s="1"/>
  <c r="B16" i="1"/>
  <c r="B28" i="1" s="1"/>
  <c r="B29" i="1" s="1"/>
  <c r="C99" i="2" l="1"/>
  <c r="P91" i="2"/>
  <c r="B99" i="2"/>
  <c r="D99" i="2"/>
  <c r="G52" i="2"/>
  <c r="O60" i="2"/>
  <c r="O59" i="2"/>
  <c r="F73" i="2"/>
  <c r="B114" i="2"/>
  <c r="D114" i="2"/>
  <c r="E99" i="2"/>
  <c r="C22" i="2"/>
  <c r="B22" i="2"/>
  <c r="O61" i="2"/>
  <c r="C52" i="2"/>
  <c r="I73" i="2"/>
  <c r="O91" i="2"/>
  <c r="Q91" i="2"/>
  <c r="R91" i="2"/>
  <c r="F99" i="2"/>
  <c r="E52" i="2"/>
  <c r="B52" i="2"/>
  <c r="E73" i="2"/>
  <c r="C73" i="2"/>
  <c r="B73" i="2"/>
  <c r="G73" i="2"/>
  <c r="N91" i="2"/>
  <c r="K19" i="2"/>
  <c r="N19" i="2"/>
  <c r="D52" i="2"/>
  <c r="J73" i="2"/>
  <c r="C114" i="2"/>
  <c r="N72" i="2"/>
  <c r="H73" i="2"/>
  <c r="N73" i="2"/>
  <c r="O73" i="2" s="1"/>
  <c r="B59" i="1"/>
  <c r="D59" i="1"/>
  <c r="E59" i="1"/>
  <c r="F59" i="1"/>
  <c r="E84" i="1"/>
  <c r="C84" i="1" s="1"/>
  <c r="O84" i="1"/>
  <c r="N84" i="1"/>
  <c r="M84" i="1" s="1"/>
  <c r="B74" i="1"/>
  <c r="J74" i="1"/>
  <c r="I74" i="1"/>
  <c r="C74" i="1"/>
  <c r="B95" i="1"/>
  <c r="C95" i="1"/>
  <c r="G95" i="1"/>
  <c r="G59" i="1"/>
  <c r="D74" i="1"/>
  <c r="H95" i="1"/>
  <c r="E74" i="1"/>
  <c r="I95" i="1"/>
  <c r="O72" i="2" l="1"/>
</calcChain>
</file>

<file path=xl/sharedStrings.xml><?xml version="1.0" encoding="utf-8"?>
<sst xmlns="http://schemas.openxmlformats.org/spreadsheetml/2006/main" count="269" uniqueCount="128">
  <si>
    <r>
      <t>CASOS ATENDIDOS</t>
    </r>
    <r>
      <rPr>
        <b/>
        <sz val="17"/>
        <color indexed="9"/>
        <rFont val="Arial"/>
        <family val="2"/>
      </rPr>
      <t xml:space="preserve"> A PERSONAS AFECTADAS POR HECHOS DE VIOLENCIA CONTRA LAS MUJERES, LOS INTEGRANTES </t>
    </r>
  </si>
  <si>
    <t>DEL GRUPO FAMILIAR Y PERSONAS AFECTADAS POR VIOLENCIA SEXUAL EN LOS CENTROS EMERGENCIA MUJER A NIVEL NACIONAL</t>
  </si>
  <si>
    <r>
      <t xml:space="preserve">POBLACIÓN TOTAL </t>
    </r>
    <r>
      <rPr>
        <b/>
        <u/>
        <vertAlign val="superscript"/>
        <sz val="15"/>
        <color indexed="9"/>
        <rFont val="Arial"/>
        <family val="2"/>
      </rPr>
      <t>/1</t>
    </r>
  </si>
  <si>
    <t>Periodo : Enero - Julio, 2020 (Preliminar)</t>
  </si>
  <si>
    <t>SECCIÓN I : CARACTERÍSTICAS DE LOS CASOS ATENDIDOS</t>
  </si>
  <si>
    <t>Casos atendidos por sexo según mes</t>
  </si>
  <si>
    <t>Casos atendidos por sexo según categoría del CEM</t>
  </si>
  <si>
    <t xml:space="preserve">Mes </t>
  </si>
  <si>
    <t>Total</t>
  </si>
  <si>
    <t>Mujer</t>
  </si>
  <si>
    <t>Hombre</t>
  </si>
  <si>
    <t>Categoría del
CEM</t>
  </si>
  <si>
    <t>N° CEM</t>
  </si>
  <si>
    <t>Ene</t>
  </si>
  <si>
    <t>Regular</t>
  </si>
  <si>
    <t>Feb</t>
  </si>
  <si>
    <t>7 x 24</t>
  </si>
  <si>
    <t>Mar</t>
  </si>
  <si>
    <t>Comisaría</t>
  </si>
  <si>
    <t>Abr</t>
  </si>
  <si>
    <t>Centro de Salud</t>
  </si>
  <si>
    <t>May</t>
  </si>
  <si>
    <t>Jun</t>
  </si>
  <si>
    <t>Jul</t>
  </si>
  <si>
    <t>Ago</t>
  </si>
  <si>
    <t>Set</t>
  </si>
  <si>
    <t>Oct</t>
  </si>
  <si>
    <t>Nov</t>
  </si>
  <si>
    <t>Dic</t>
  </si>
  <si>
    <t>%</t>
  </si>
  <si>
    <t>Casos atendidos por condición del caso según mes</t>
  </si>
  <si>
    <t>Denuncias interpuestas por los ultimos hechos de violencia previa a la intervención del CEM</t>
  </si>
  <si>
    <t>Nuevo</t>
  </si>
  <si>
    <t>Reingreso</t>
  </si>
  <si>
    <t>Reincidente</t>
  </si>
  <si>
    <t>Derivado</t>
  </si>
  <si>
    <t>Continuador</t>
  </si>
  <si>
    <t>Víctima ha interpuesto denuncia?</t>
  </si>
  <si>
    <t>Cantidad</t>
  </si>
  <si>
    <t>No</t>
  </si>
  <si>
    <t>Si</t>
  </si>
  <si>
    <t>Casos atendidos por grupos de edad de la persona usuaria según tipo de violencia</t>
  </si>
  <si>
    <t>Tipo de Violencia</t>
  </si>
  <si>
    <t>0 - 5
años</t>
  </si>
  <si>
    <t>6 - 11
años</t>
  </si>
  <si>
    <t>12 - 17
años</t>
  </si>
  <si>
    <t>18 - 25
años</t>
  </si>
  <si>
    <t>26 - 35
años</t>
  </si>
  <si>
    <t>36 - 45
años</t>
  </si>
  <si>
    <t>46 - 59
años</t>
  </si>
  <si>
    <t>60 a más
años</t>
  </si>
  <si>
    <t>Niños y niñas</t>
  </si>
  <si>
    <t>Adolescentes</t>
  </si>
  <si>
    <t>Personas Adultas</t>
  </si>
  <si>
    <t>Personas Adultas Mayores</t>
  </si>
  <si>
    <t>Económica</t>
  </si>
  <si>
    <t>Psicológica</t>
  </si>
  <si>
    <t>Física</t>
  </si>
  <si>
    <t>Sexual</t>
  </si>
  <si>
    <t>Económica o patrimonial</t>
  </si>
  <si>
    <t>Casos atendidos por sexo de la presunta persona agresora según su estado en la última agresión</t>
  </si>
  <si>
    <t>Casos atendidos por sexo de la persona usuaria según su estado en la última agresión</t>
  </si>
  <si>
    <t>Estado en la última agresión</t>
  </si>
  <si>
    <t>Total
Casos</t>
  </si>
  <si>
    <t>Sobrio/a</t>
  </si>
  <si>
    <t>Efectos de acohol</t>
  </si>
  <si>
    <t>Efectos de drogas</t>
  </si>
  <si>
    <t>Ambos (*)</t>
  </si>
  <si>
    <t>(*) Alcohol / Drogas</t>
  </si>
  <si>
    <t xml:space="preserve">Casos atendidos por etnia o grupo de población de acuerdo a sus costumbres y antepasados que se identifica la persona usuaria según tipo de violencia </t>
  </si>
  <si>
    <t>Quechua</t>
  </si>
  <si>
    <t>Aimara</t>
  </si>
  <si>
    <t>Nativo o indígena de la amazonía</t>
  </si>
  <si>
    <t>Población afroperuana</t>
  </si>
  <si>
    <t>Perteneciente de otro pueblo indígena u originario</t>
  </si>
  <si>
    <t>Blanco</t>
  </si>
  <si>
    <t>Mestizo</t>
  </si>
  <si>
    <t>Otro</t>
  </si>
  <si>
    <t>DEL GRUPO FAMILIAR Y PERSONAS AFECTADAS POR VIOLENCIA SEXUAL - EQUIPO ITINERANTE DE URGENCIA (EIU)</t>
  </si>
  <si>
    <t>POBLACIÓN TOTAL</t>
  </si>
  <si>
    <t>Periodo : Estado de emergencia 16 de marzo al 31 de julio, 2020</t>
  </si>
  <si>
    <t>CARACTERÍSTICAS DE LOS CASOS ATENDIDOS</t>
  </si>
  <si>
    <t>Casos atendidos por sexo</t>
  </si>
  <si>
    <t>Casos atendidos por grupo de edad y sexo</t>
  </si>
  <si>
    <t>Sexo</t>
  </si>
  <si>
    <t>NNA</t>
  </si>
  <si>
    <t>Adultos/as</t>
  </si>
  <si>
    <t>Adultos/as Mayores</t>
  </si>
  <si>
    <t>Marzo</t>
  </si>
  <si>
    <t>Abril</t>
  </si>
  <si>
    <t>Mayo</t>
  </si>
  <si>
    <t>Junio</t>
  </si>
  <si>
    <t>Julio</t>
  </si>
  <si>
    <t>Casos atendidos por grupos de edad de la persona usuaria según mes</t>
  </si>
  <si>
    <t>Mes</t>
  </si>
  <si>
    <t>0-5
años</t>
  </si>
  <si>
    <t>6-11
años</t>
  </si>
  <si>
    <t>12-17
años</t>
  </si>
  <si>
    <t>18-25
años</t>
  </si>
  <si>
    <t>26-35
años</t>
  </si>
  <si>
    <t>36-45
años</t>
  </si>
  <si>
    <t>46-59
años</t>
  </si>
  <si>
    <t>60 +
años</t>
  </si>
  <si>
    <r>
      <rPr>
        <b/>
        <sz val="10"/>
        <rFont val="Arial Narrow"/>
        <family val="2"/>
      </rPr>
      <t>/1</t>
    </r>
    <r>
      <rPr>
        <sz val="10"/>
        <rFont val="Arial Narrow"/>
        <family val="2"/>
      </rPr>
      <t xml:space="preserve"> Todos los cuadros están referidos a casos nuevos, reingresos, reincidentes, derivados y continuadores.</t>
    </r>
  </si>
  <si>
    <r>
      <rPr>
        <b/>
        <sz val="10"/>
        <rFont val="Arial Narrow"/>
        <family val="2"/>
      </rPr>
      <t>/2</t>
    </r>
    <r>
      <rPr>
        <sz val="10"/>
        <rFont val="Arial Narrow"/>
        <family val="2"/>
      </rPr>
      <t xml:space="preserve"> En cumplimiento con el Decreto Supremo N° 044-2020-PCM, los CEM no se encuentran operando en Estado de Emergencia Nacional, pero como servicios escenciales están funcionando los Equipos Itinerantes de Urgencia aprobado con Resolución de la Dirección Ejecutiva N° 20-2020.MIMP-AURORA-DE.</t>
    </r>
  </si>
  <si>
    <t>Casos atendidos por tipo de violencia</t>
  </si>
  <si>
    <t>Casos atendidos por tipo de violencia y sexo</t>
  </si>
  <si>
    <t>Violencia
Económica o Patrimonial</t>
  </si>
  <si>
    <t>Violencia
Psicológica</t>
  </si>
  <si>
    <t>Violencia
Física</t>
  </si>
  <si>
    <t>Violencia
Sexual</t>
  </si>
  <si>
    <t>Mujeres</t>
  </si>
  <si>
    <t>Hombres</t>
  </si>
  <si>
    <t>Agosto</t>
  </si>
  <si>
    <t>Setiembre</t>
  </si>
  <si>
    <t>Octubre</t>
  </si>
  <si>
    <t>Noviembre</t>
  </si>
  <si>
    <t>Diciembre</t>
  </si>
  <si>
    <t>Casos de violación sexual, según grupo de edad</t>
  </si>
  <si>
    <t>Casos de violación sexual</t>
  </si>
  <si>
    <t>Número de acciones en la atención del caso por mes según tipo de servicio del CEM que realizó la acción</t>
  </si>
  <si>
    <t>Servicio</t>
  </si>
  <si>
    <t>Enero</t>
  </si>
  <si>
    <t>Febrero</t>
  </si>
  <si>
    <t>Admisión</t>
  </si>
  <si>
    <t>Psicología</t>
  </si>
  <si>
    <t>Social</t>
  </si>
  <si>
    <t>Legal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</si>
</sst>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5"/>
      <color theme="1"/>
      <name val="Arial"/>
      <family val="2"/>
    </font>
    <font>
      <b/>
      <sz val="10"/>
      <name val="Arial"/>
      <family val="2"/>
    </font>
    <font>
      <sz val="10"/>
      <color theme="0"/>
      <name val="Arial"/>
      <family val="2"/>
    </font>
    <font>
      <b/>
      <sz val="17"/>
      <color theme="0"/>
      <name val="Arial"/>
      <family val="2"/>
    </font>
    <font>
      <b/>
      <sz val="17"/>
      <color indexed="9"/>
      <name val="Arial"/>
      <family val="2"/>
    </font>
    <font>
      <b/>
      <u/>
      <sz val="15"/>
      <color theme="0"/>
      <name val="Arial"/>
      <family val="2"/>
    </font>
    <font>
      <b/>
      <u/>
      <vertAlign val="superscript"/>
      <sz val="15"/>
      <color indexed="9"/>
      <name val="Arial"/>
      <family val="2"/>
    </font>
    <font>
      <b/>
      <sz val="14"/>
      <color theme="0"/>
      <name val="Arial"/>
      <family val="2"/>
    </font>
    <font>
      <b/>
      <sz val="12"/>
      <color theme="0"/>
      <name val="Arial"/>
      <family val="2"/>
    </font>
    <font>
      <b/>
      <sz val="10"/>
      <color theme="0"/>
      <name val="Arial"/>
      <family val="2"/>
    </font>
    <font>
      <b/>
      <sz val="12"/>
      <name val="Arial"/>
      <family val="2"/>
    </font>
    <font>
      <b/>
      <sz val="12"/>
      <color rgb="FFFF8080"/>
      <name val="Arial"/>
      <family val="2"/>
    </font>
    <font>
      <b/>
      <sz val="11"/>
      <color theme="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9"/>
      <name val="Arial"/>
      <family val="2"/>
    </font>
    <font>
      <b/>
      <sz val="9"/>
      <color theme="0"/>
      <name val="Arial"/>
      <family val="2"/>
    </font>
    <font>
      <b/>
      <sz val="12"/>
      <color theme="1"/>
      <name val="Arial"/>
      <family val="2"/>
    </font>
    <font>
      <sz val="8"/>
      <name val="Arial Narrow"/>
      <family val="2"/>
    </font>
    <font>
      <sz val="9"/>
      <name val="Arial"/>
      <family val="2"/>
    </font>
    <font>
      <sz val="10"/>
      <color theme="1"/>
      <name val="Arial"/>
      <family val="2"/>
    </font>
    <font>
      <sz val="10"/>
      <name val="Arial Narrow"/>
      <family val="2"/>
    </font>
    <font>
      <b/>
      <sz val="10"/>
      <name val="Arial Narrow"/>
      <family val="2"/>
    </font>
    <font>
      <b/>
      <sz val="14"/>
      <color indexed="9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434343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rgb="FF3054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 style="thin">
        <color theme="4" tint="-0.499984740745262"/>
      </left>
      <right/>
      <top style="thin">
        <color theme="4" tint="-0.499984740745262"/>
      </top>
      <bottom style="thin">
        <color theme="4" tint="-0.499984740745262"/>
      </bottom>
      <diagonal/>
    </border>
    <border>
      <left/>
      <right/>
      <top style="thin">
        <color theme="4" tint="-0.499984740745262"/>
      </top>
      <bottom style="thin">
        <color theme="4" tint="-0.499984740745262"/>
      </bottom>
      <diagonal/>
    </border>
    <border>
      <left/>
      <right/>
      <top style="thin">
        <color rgb="FF969696"/>
      </top>
      <bottom style="thin">
        <color rgb="FF969696"/>
      </bottom>
      <diagonal/>
    </border>
    <border>
      <left/>
      <right/>
      <top style="thin">
        <color rgb="FF969696"/>
      </top>
      <bottom style="medium">
        <color rgb="FF305496"/>
      </bottom>
      <diagonal/>
    </border>
    <border>
      <left/>
      <right/>
      <top style="hair">
        <color rgb="FF305496"/>
      </top>
      <bottom style="thin">
        <color theme="2" tint="-0.249977111117893"/>
      </bottom>
      <diagonal/>
    </border>
    <border>
      <left/>
      <right/>
      <top style="thin">
        <color theme="2" tint="-0.249977111117893"/>
      </top>
      <bottom style="thin">
        <color theme="2" tint="-0.249977111117893"/>
      </bottom>
      <diagonal/>
    </border>
    <border>
      <left/>
      <right/>
      <top style="thin">
        <color theme="2" tint="-0.249977111117893"/>
      </top>
      <bottom/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</cellStyleXfs>
  <cellXfs count="135">
    <xf numFmtId="0" fontId="0" fillId="0" borderId="0" xfId="0"/>
    <xf numFmtId="0" fontId="2" fillId="2" borderId="0" xfId="2" applyFill="1" applyAlignment="1">
      <alignment vertical="center"/>
    </xf>
    <xf numFmtId="0" fontId="0" fillId="2" borderId="0" xfId="0" applyFill="1" applyAlignment="1">
      <alignment vertical="center"/>
    </xf>
    <xf numFmtId="0" fontId="4" fillId="2" borderId="0" xfId="3" applyFont="1" applyFill="1" applyAlignment="1">
      <alignment horizontal="centerContinuous" vertical="center"/>
    </xf>
    <xf numFmtId="0" fontId="2" fillId="2" borderId="0" xfId="2" applyFill="1" applyAlignment="1">
      <alignment horizontal="centerContinuous" vertical="center"/>
    </xf>
    <xf numFmtId="0" fontId="5" fillId="3" borderId="0" xfId="2" applyFont="1" applyFill="1" applyAlignment="1">
      <alignment horizontal="centerContinuous" vertical="center"/>
    </xf>
    <xf numFmtId="0" fontId="2" fillId="3" borderId="0" xfId="2" applyFill="1" applyAlignment="1">
      <alignment vertical="center"/>
    </xf>
    <xf numFmtId="0" fontId="11" fillId="3" borderId="0" xfId="2" applyFont="1" applyFill="1" applyAlignment="1">
      <alignment horizontal="centerContinuous" vertical="center"/>
    </xf>
    <xf numFmtId="0" fontId="12" fillId="3" borderId="0" xfId="2" applyFont="1" applyFill="1" applyAlignment="1">
      <alignment horizontal="centerContinuous" vertical="center"/>
    </xf>
    <xf numFmtId="0" fontId="10" fillId="4" borderId="1" xfId="2" applyFont="1" applyFill="1" applyBorder="1" applyAlignment="1" applyProtection="1">
      <alignment vertical="center"/>
      <protection hidden="1"/>
    </xf>
    <xf numFmtId="0" fontId="13" fillId="2" borderId="1" xfId="2" applyFont="1" applyFill="1" applyBorder="1" applyAlignment="1">
      <alignment vertical="center"/>
    </xf>
    <xf numFmtId="0" fontId="13" fillId="2" borderId="0" xfId="2" applyFont="1" applyFill="1" applyAlignment="1">
      <alignment vertical="center"/>
    </xf>
    <xf numFmtId="0" fontId="14" fillId="2" borderId="0" xfId="2" applyFont="1" applyFill="1" applyAlignment="1">
      <alignment vertical="center"/>
    </xf>
    <xf numFmtId="0" fontId="4" fillId="2" borderId="0" xfId="2" applyFont="1" applyFill="1" applyAlignment="1">
      <alignment vertical="center"/>
    </xf>
    <xf numFmtId="0" fontId="15" fillId="4" borderId="0" xfId="2" applyFont="1" applyFill="1" applyAlignment="1">
      <alignment horizontal="left" vertical="center"/>
    </xf>
    <xf numFmtId="0" fontId="15" fillId="4" borderId="0" xfId="2" applyFont="1" applyFill="1" applyAlignment="1">
      <alignment horizontal="center" vertical="center"/>
    </xf>
    <xf numFmtId="0" fontId="12" fillId="4" borderId="0" xfId="2" applyFont="1" applyFill="1" applyAlignment="1">
      <alignment horizontal="center" vertical="center" wrapText="1"/>
    </xf>
    <xf numFmtId="0" fontId="15" fillId="4" borderId="0" xfId="2" applyFont="1" applyFill="1" applyAlignment="1">
      <alignment horizontal="center" vertical="center" wrapText="1"/>
    </xf>
    <xf numFmtId="0" fontId="16" fillId="5" borderId="2" xfId="2" applyFont="1" applyFill="1" applyBorder="1" applyAlignment="1">
      <alignment horizontal="left" vertical="center"/>
    </xf>
    <xf numFmtId="3" fontId="16" fillId="5" borderId="2" xfId="2" applyNumberFormat="1" applyFont="1" applyFill="1" applyBorder="1" applyAlignment="1">
      <alignment horizontal="center" vertical="center"/>
    </xf>
    <xf numFmtId="3" fontId="17" fillId="5" borderId="2" xfId="2" applyNumberFormat="1" applyFont="1" applyFill="1" applyBorder="1" applyAlignment="1">
      <alignment horizontal="center" vertical="center"/>
    </xf>
    <xf numFmtId="3" fontId="2" fillId="2" borderId="0" xfId="2" applyNumberFormat="1" applyFill="1" applyAlignment="1">
      <alignment horizontal="center" vertical="center"/>
    </xf>
    <xf numFmtId="0" fontId="18" fillId="5" borderId="2" xfId="2" applyFont="1" applyFill="1" applyBorder="1" applyAlignment="1">
      <alignment horizontal="left" vertical="center"/>
    </xf>
    <xf numFmtId="0" fontId="2" fillId="2" borderId="0" xfId="2" applyFill="1" applyAlignment="1">
      <alignment horizontal="center" vertical="center"/>
    </xf>
    <xf numFmtId="0" fontId="16" fillId="5" borderId="3" xfId="2" applyFont="1" applyFill="1" applyBorder="1" applyAlignment="1">
      <alignment horizontal="left" vertical="center"/>
    </xf>
    <xf numFmtId="0" fontId="18" fillId="5" borderId="3" xfId="2" applyFont="1" applyFill="1" applyBorder="1" applyAlignment="1">
      <alignment horizontal="left" vertical="center"/>
    </xf>
    <xf numFmtId="0" fontId="18" fillId="5" borderId="4" xfId="2" applyFont="1" applyFill="1" applyBorder="1" applyAlignment="1">
      <alignment horizontal="left" vertical="center"/>
    </xf>
    <xf numFmtId="3" fontId="16" fillId="5" borderId="4" xfId="2" applyNumberFormat="1" applyFont="1" applyFill="1" applyBorder="1" applyAlignment="1">
      <alignment horizontal="center" vertical="center"/>
    </xf>
    <xf numFmtId="3" fontId="17" fillId="5" borderId="4" xfId="2" applyNumberFormat="1" applyFont="1" applyFill="1" applyBorder="1" applyAlignment="1">
      <alignment horizontal="center" vertical="center"/>
    </xf>
    <xf numFmtId="3" fontId="15" fillId="4" borderId="0" xfId="2" applyNumberFormat="1" applyFont="1" applyFill="1" applyAlignment="1">
      <alignment horizontal="center" vertical="center"/>
    </xf>
    <xf numFmtId="0" fontId="16" fillId="5" borderId="1" xfId="2" applyFont="1" applyFill="1" applyBorder="1" applyAlignment="1">
      <alignment vertical="center"/>
    </xf>
    <xf numFmtId="9" fontId="16" fillId="5" borderId="1" xfId="4" applyFont="1" applyFill="1" applyBorder="1" applyAlignment="1">
      <alignment horizontal="center" vertical="center"/>
    </xf>
    <xf numFmtId="164" fontId="16" fillId="5" borderId="1" xfId="4" applyNumberFormat="1" applyFont="1" applyFill="1" applyBorder="1" applyAlignment="1">
      <alignment horizontal="center" vertical="center"/>
    </xf>
    <xf numFmtId="0" fontId="16" fillId="6" borderId="0" xfId="2" applyFont="1" applyFill="1" applyAlignment="1">
      <alignment vertical="center"/>
    </xf>
    <xf numFmtId="164" fontId="16" fillId="6" borderId="0" xfId="4" applyNumberFormat="1" applyFont="1" applyFill="1" applyAlignment="1">
      <alignment horizontal="center" vertical="center"/>
    </xf>
    <xf numFmtId="0" fontId="2" fillId="6" borderId="0" xfId="2" applyFill="1" applyAlignment="1">
      <alignment vertical="center"/>
    </xf>
    <xf numFmtId="0" fontId="14" fillId="2" borderId="1" xfId="2" applyFont="1" applyFill="1" applyBorder="1" applyAlignment="1">
      <alignment vertical="center"/>
    </xf>
    <xf numFmtId="0" fontId="14" fillId="2" borderId="0" xfId="2" applyFont="1" applyFill="1" applyAlignment="1">
      <alignment horizontal="left" vertical="center"/>
    </xf>
    <xf numFmtId="0" fontId="19" fillId="4" borderId="0" xfId="2" applyFont="1" applyFill="1" applyAlignment="1">
      <alignment horizontal="center" vertical="center"/>
    </xf>
    <xf numFmtId="0" fontId="12" fillId="6" borderId="0" xfId="2" applyFont="1" applyFill="1" applyAlignment="1">
      <alignment vertical="center" wrapText="1"/>
    </xf>
    <xf numFmtId="0" fontId="4" fillId="6" borderId="0" xfId="2" applyFont="1" applyFill="1" applyAlignment="1">
      <alignment horizontal="left" vertical="center"/>
    </xf>
    <xf numFmtId="0" fontId="16" fillId="6" borderId="0" xfId="2" applyFont="1" applyFill="1" applyAlignment="1">
      <alignment horizontal="left" vertical="center"/>
    </xf>
    <xf numFmtId="9" fontId="16" fillId="5" borderId="2" xfId="1" applyFont="1" applyFill="1" applyBorder="1" applyAlignment="1">
      <alignment horizontal="center" vertical="center"/>
    </xf>
    <xf numFmtId="0" fontId="2" fillId="6" borderId="0" xfId="2" applyFill="1" applyAlignment="1">
      <alignment horizontal="center" vertical="center"/>
    </xf>
    <xf numFmtId="0" fontId="16" fillId="5" borderId="4" xfId="2" applyFont="1" applyFill="1" applyBorder="1" applyAlignment="1">
      <alignment horizontal="left" vertical="center"/>
    </xf>
    <xf numFmtId="9" fontId="16" fillId="5" borderId="4" xfId="1" applyFont="1" applyFill="1" applyBorder="1" applyAlignment="1">
      <alignment horizontal="center" vertical="center"/>
    </xf>
    <xf numFmtId="9" fontId="15" fillId="4" borderId="0" xfId="1" applyFont="1" applyFill="1" applyAlignment="1">
      <alignment horizontal="center" vertical="center"/>
    </xf>
    <xf numFmtId="3" fontId="4" fillId="6" borderId="0" xfId="2" applyNumberFormat="1" applyFont="1" applyFill="1" applyAlignment="1">
      <alignment horizontal="center" vertical="center"/>
    </xf>
    <xf numFmtId="3" fontId="2" fillId="6" borderId="0" xfId="2" applyNumberFormat="1" applyFill="1" applyAlignment="1">
      <alignment horizontal="center" vertical="center"/>
    </xf>
    <xf numFmtId="9" fontId="2" fillId="2" borderId="0" xfId="4" applyFill="1" applyAlignment="1">
      <alignment horizontal="center" vertical="center"/>
    </xf>
    <xf numFmtId="0" fontId="4" fillId="5" borderId="1" xfId="2" applyFont="1" applyFill="1" applyBorder="1" applyAlignment="1">
      <alignment vertical="center"/>
    </xf>
    <xf numFmtId="164" fontId="4" fillId="5" borderId="1" xfId="4" applyNumberFormat="1" applyFont="1" applyFill="1" applyBorder="1" applyAlignment="1">
      <alignment horizontal="center" vertical="center"/>
    </xf>
    <xf numFmtId="9" fontId="4" fillId="2" borderId="0" xfId="4" applyFont="1" applyFill="1" applyAlignment="1">
      <alignment horizontal="center" vertical="center"/>
    </xf>
    <xf numFmtId="0" fontId="15" fillId="6" borderId="0" xfId="2" applyFont="1" applyFill="1" applyAlignment="1">
      <alignment horizontal="left" vertical="center"/>
    </xf>
    <xf numFmtId="3" fontId="2" fillId="2" borderId="0" xfId="2" applyNumberFormat="1" applyFill="1" applyAlignment="1">
      <alignment vertical="center"/>
    </xf>
    <xf numFmtId="0" fontId="20" fillId="2" borderId="1" xfId="2" applyFont="1" applyFill="1" applyBorder="1" applyAlignment="1">
      <alignment vertical="center"/>
    </xf>
    <xf numFmtId="0" fontId="2" fillId="2" borderId="1" xfId="2" applyFill="1" applyBorder="1" applyAlignment="1">
      <alignment vertical="center"/>
    </xf>
    <xf numFmtId="0" fontId="15" fillId="4" borderId="0" xfId="2" applyFont="1" applyFill="1" applyAlignment="1">
      <alignment vertical="center" wrapText="1"/>
    </xf>
    <xf numFmtId="0" fontId="21" fillId="2" borderId="0" xfId="2" applyFont="1" applyFill="1" applyAlignment="1">
      <alignment horizontal="center" vertical="center" wrapText="1"/>
    </xf>
    <xf numFmtId="0" fontId="16" fillId="5" borderId="2" xfId="2" applyFont="1" applyFill="1" applyBorder="1" applyAlignment="1">
      <alignment horizontal="left" vertical="center" wrapText="1"/>
    </xf>
    <xf numFmtId="3" fontId="16" fillId="5" borderId="2" xfId="2" applyNumberFormat="1" applyFont="1" applyFill="1" applyBorder="1" applyAlignment="1">
      <alignment horizontal="center" vertical="center" wrapText="1"/>
    </xf>
    <xf numFmtId="0" fontId="16" fillId="5" borderId="2" xfId="2" applyFont="1" applyFill="1" applyBorder="1" applyAlignment="1">
      <alignment horizontal="justify" vertical="center"/>
    </xf>
    <xf numFmtId="3" fontId="16" fillId="5" borderId="3" xfId="2" applyNumberFormat="1" applyFont="1" applyFill="1" applyBorder="1" applyAlignment="1">
      <alignment horizontal="center" vertical="center"/>
    </xf>
    <xf numFmtId="0" fontId="16" fillId="5" borderId="3" xfId="2" applyFont="1" applyFill="1" applyBorder="1" applyAlignment="1">
      <alignment horizontal="justify" vertical="center"/>
    </xf>
    <xf numFmtId="0" fontId="16" fillId="5" borderId="4" xfId="2" applyFont="1" applyFill="1" applyBorder="1" applyAlignment="1">
      <alignment horizontal="justify" vertical="center"/>
    </xf>
    <xf numFmtId="3" fontId="17" fillId="5" borderId="0" xfId="2" applyNumberFormat="1" applyFont="1" applyFill="1" applyAlignment="1">
      <alignment horizontal="center" vertical="center"/>
    </xf>
    <xf numFmtId="0" fontId="13" fillId="2" borderId="0" xfId="2" applyFont="1" applyFill="1" applyAlignment="1">
      <alignment vertical="center" wrapText="1"/>
    </xf>
    <xf numFmtId="3" fontId="16" fillId="5" borderId="0" xfId="2" applyNumberFormat="1" applyFont="1" applyFill="1" applyAlignment="1">
      <alignment horizontal="center" vertical="center"/>
    </xf>
    <xf numFmtId="9" fontId="16" fillId="5" borderId="1" xfId="1" applyFont="1" applyFill="1" applyBorder="1" applyAlignment="1">
      <alignment horizontal="center" vertical="center"/>
    </xf>
    <xf numFmtId="0" fontId="22" fillId="2" borderId="0" xfId="2" applyFont="1" applyFill="1" applyAlignment="1">
      <alignment vertical="center"/>
    </xf>
    <xf numFmtId="0" fontId="2" fillId="6" borderId="0" xfId="5" applyFill="1" applyAlignment="1">
      <alignment vertical="center"/>
    </xf>
    <xf numFmtId="0" fontId="15" fillId="4" borderId="5" xfId="2" applyFont="1" applyFill="1" applyBorder="1" applyAlignment="1">
      <alignment horizontal="justify" vertical="center"/>
    </xf>
    <xf numFmtId="3" fontId="15" fillId="4" borderId="6" xfId="2" applyNumberFormat="1" applyFont="1" applyFill="1" applyBorder="1" applyAlignment="1">
      <alignment horizontal="center" vertical="center"/>
    </xf>
    <xf numFmtId="10" fontId="16" fillId="5" borderId="1" xfId="4" applyNumberFormat="1" applyFont="1" applyFill="1" applyBorder="1" applyAlignment="1">
      <alignment horizontal="center" vertical="center"/>
    </xf>
    <xf numFmtId="0" fontId="0" fillId="3" borderId="0" xfId="0" applyFill="1" applyAlignment="1">
      <alignment vertical="center"/>
    </xf>
    <xf numFmtId="0" fontId="16" fillId="5" borderId="0" xfId="2" applyFont="1" applyFill="1" applyAlignment="1">
      <alignment vertical="center" wrapText="1"/>
    </xf>
    <xf numFmtId="0" fontId="15" fillId="4" borderId="7" xfId="2" applyFont="1" applyFill="1" applyBorder="1" applyAlignment="1">
      <alignment horizontal="left" vertical="center"/>
    </xf>
    <xf numFmtId="3" fontId="15" fillId="4" borderId="7" xfId="2" applyNumberFormat="1" applyFont="1" applyFill="1" applyBorder="1" applyAlignment="1">
      <alignment horizontal="center" vertical="center"/>
    </xf>
    <xf numFmtId="0" fontId="16" fillId="5" borderId="8" xfId="2" applyFont="1" applyFill="1" applyBorder="1" applyAlignment="1">
      <alignment horizontal="left" vertical="center"/>
    </xf>
    <xf numFmtId="9" fontId="16" fillId="5" borderId="8" xfId="4" applyFont="1" applyFill="1" applyBorder="1" applyAlignment="1">
      <alignment horizontal="center" vertical="center"/>
    </xf>
    <xf numFmtId="164" fontId="16" fillId="5" borderId="8" xfId="4" applyNumberFormat="1" applyFont="1" applyFill="1" applyBorder="1" applyAlignment="1">
      <alignment horizontal="center" vertical="center"/>
    </xf>
    <xf numFmtId="164" fontId="16" fillId="5" borderId="1" xfId="1" applyNumberFormat="1" applyFont="1" applyFill="1" applyBorder="1" applyAlignment="1">
      <alignment horizontal="center" vertical="center"/>
    </xf>
    <xf numFmtId="0" fontId="20" fillId="2" borderId="0" xfId="2" applyFont="1" applyFill="1" applyAlignment="1">
      <alignment vertical="center"/>
    </xf>
    <xf numFmtId="0" fontId="23" fillId="2" borderId="0" xfId="2" applyFont="1" applyFill="1" applyAlignment="1">
      <alignment horizontal="left" vertical="center"/>
    </xf>
    <xf numFmtId="3" fontId="23" fillId="2" borderId="0" xfId="2" applyNumberFormat="1" applyFont="1" applyFill="1" applyAlignment="1">
      <alignment horizontal="center" vertical="center"/>
    </xf>
    <xf numFmtId="9" fontId="23" fillId="2" borderId="0" xfId="4" applyFont="1" applyFill="1" applyAlignment="1">
      <alignment horizontal="center" vertical="center"/>
    </xf>
    <xf numFmtId="0" fontId="5" fillId="2" borderId="0" xfId="2" applyFont="1" applyFill="1" applyAlignment="1">
      <alignment vertical="center"/>
    </xf>
    <xf numFmtId="0" fontId="5" fillId="2" borderId="0" xfId="2" applyFont="1" applyFill="1" applyAlignment="1">
      <alignment horizontal="center" vertical="center"/>
    </xf>
    <xf numFmtId="0" fontId="2" fillId="2" borderId="0" xfId="2" applyFill="1" applyAlignment="1">
      <alignment horizontal="left" vertical="center"/>
    </xf>
    <xf numFmtId="0" fontId="23" fillId="2" borderId="0" xfId="2" applyFont="1" applyFill="1" applyAlignment="1">
      <alignment horizontal="center" vertical="center"/>
    </xf>
    <xf numFmtId="9" fontId="23" fillId="2" borderId="0" xfId="2" applyNumberFormat="1" applyFont="1" applyFill="1" applyAlignment="1">
      <alignment horizontal="center" vertical="center"/>
    </xf>
    <xf numFmtId="0" fontId="16" fillId="5" borderId="9" xfId="2" applyFont="1" applyFill="1" applyBorder="1" applyAlignment="1">
      <alignment horizontal="left" vertical="center"/>
    </xf>
    <xf numFmtId="3" fontId="16" fillId="5" borderId="9" xfId="2" applyNumberFormat="1" applyFont="1" applyFill="1" applyBorder="1" applyAlignment="1">
      <alignment horizontal="center" vertical="center"/>
    </xf>
    <xf numFmtId="3" fontId="17" fillId="5" borderId="9" xfId="2" applyNumberFormat="1" applyFont="1" applyFill="1" applyBorder="1" applyAlignment="1">
      <alignment horizontal="center" vertical="center"/>
    </xf>
    <xf numFmtId="0" fontId="16" fillId="5" borderId="10" xfId="2" applyFont="1" applyFill="1" applyBorder="1" applyAlignment="1">
      <alignment horizontal="left" vertical="center"/>
    </xf>
    <xf numFmtId="3" fontId="16" fillId="5" borderId="10" xfId="2" applyNumberFormat="1" applyFont="1" applyFill="1" applyBorder="1" applyAlignment="1">
      <alignment horizontal="center" vertical="center"/>
    </xf>
    <xf numFmtId="3" fontId="17" fillId="5" borderId="10" xfId="2" applyNumberFormat="1" applyFont="1" applyFill="1" applyBorder="1" applyAlignment="1">
      <alignment horizontal="center" vertical="center"/>
    </xf>
    <xf numFmtId="3" fontId="16" fillId="5" borderId="11" xfId="2" applyNumberFormat="1" applyFont="1" applyFill="1" applyBorder="1" applyAlignment="1">
      <alignment horizontal="center" vertical="center"/>
    </xf>
    <xf numFmtId="164" fontId="23" fillId="2" borderId="0" xfId="4" applyNumberFormat="1" applyFont="1" applyFill="1" applyAlignment="1">
      <alignment horizontal="center" vertical="center"/>
    </xf>
    <xf numFmtId="0" fontId="24" fillId="2" borderId="0" xfId="2" applyFont="1" applyFill="1" applyAlignment="1">
      <alignment vertical="center"/>
    </xf>
    <xf numFmtId="0" fontId="23" fillId="2" borderId="0" xfId="2" applyFont="1" applyFill="1" applyAlignment="1">
      <alignment vertical="center"/>
    </xf>
    <xf numFmtId="3" fontId="5" fillId="2" borderId="0" xfId="2" applyNumberFormat="1" applyFont="1" applyFill="1" applyAlignment="1">
      <alignment horizontal="center" vertical="center"/>
    </xf>
    <xf numFmtId="9" fontId="5" fillId="2" borderId="0" xfId="4" applyFont="1" applyFill="1" applyAlignment="1">
      <alignment horizontal="center" vertical="center"/>
    </xf>
    <xf numFmtId="0" fontId="11" fillId="2" borderId="1" xfId="2" applyFont="1" applyFill="1" applyBorder="1" applyAlignment="1">
      <alignment vertical="center"/>
    </xf>
    <xf numFmtId="0" fontId="26" fillId="2" borderId="0" xfId="2" applyFont="1" applyFill="1" applyAlignment="1">
      <alignment horizontal="center" vertical="center"/>
    </xf>
    <xf numFmtId="0" fontId="17" fillId="2" borderId="0" xfId="2" applyFont="1" applyFill="1" applyAlignment="1">
      <alignment vertical="center"/>
    </xf>
    <xf numFmtId="3" fontId="17" fillId="2" borderId="0" xfId="2" applyNumberFormat="1" applyFont="1" applyFill="1" applyAlignment="1">
      <alignment horizontal="left" vertical="center"/>
    </xf>
    <xf numFmtId="0" fontId="15" fillId="4" borderId="0" xfId="2" applyFont="1" applyFill="1" applyAlignment="1">
      <alignment vertical="center"/>
    </xf>
    <xf numFmtId="3" fontId="15" fillId="4" borderId="7" xfId="2" applyNumberFormat="1" applyFont="1" applyFill="1" applyBorder="1" applyAlignment="1">
      <alignment horizontal="left" vertical="center"/>
    </xf>
    <xf numFmtId="0" fontId="12" fillId="6" borderId="0" xfId="2" applyFont="1" applyFill="1" applyAlignment="1">
      <alignment horizontal="center" vertical="center" wrapText="1"/>
    </xf>
    <xf numFmtId="0" fontId="12" fillId="6" borderId="0" xfId="2" applyFont="1" applyFill="1" applyAlignment="1">
      <alignment horizontal="center" vertical="center"/>
    </xf>
    <xf numFmtId="0" fontId="13" fillId="6" borderId="1" xfId="2" applyFont="1" applyFill="1" applyBorder="1" applyAlignment="1">
      <alignment vertical="center"/>
    </xf>
    <xf numFmtId="0" fontId="15" fillId="4" borderId="0" xfId="2" applyFont="1" applyFill="1" applyAlignment="1">
      <alignment horizontal="right" vertical="center"/>
    </xf>
    <xf numFmtId="0" fontId="16" fillId="5" borderId="2" xfId="2" applyFont="1" applyFill="1" applyBorder="1" applyAlignment="1">
      <alignment vertical="center"/>
    </xf>
    <xf numFmtId="3" fontId="16" fillId="5" borderId="2" xfId="2" applyNumberFormat="1" applyFont="1" applyFill="1" applyBorder="1" applyAlignment="1">
      <alignment vertical="center"/>
    </xf>
    <xf numFmtId="3" fontId="17" fillId="5" borderId="2" xfId="2" applyNumberFormat="1" applyFont="1" applyFill="1" applyBorder="1" applyAlignment="1">
      <alignment vertical="center"/>
    </xf>
    <xf numFmtId="0" fontId="16" fillId="5" borderId="3" xfId="2" applyFont="1" applyFill="1" applyBorder="1" applyAlignment="1">
      <alignment vertical="center"/>
    </xf>
    <xf numFmtId="0" fontId="16" fillId="5" borderId="0" xfId="2" applyFont="1" applyFill="1" applyAlignment="1">
      <alignment vertical="center"/>
    </xf>
    <xf numFmtId="3" fontId="16" fillId="5" borderId="4" xfId="2" applyNumberFormat="1" applyFont="1" applyFill="1" applyBorder="1" applyAlignment="1">
      <alignment vertical="center"/>
    </xf>
    <xf numFmtId="3" fontId="17" fillId="5" borderId="4" xfId="2" applyNumberFormat="1" applyFont="1" applyFill="1" applyBorder="1" applyAlignment="1">
      <alignment vertical="center"/>
    </xf>
    <xf numFmtId="3" fontId="15" fillId="4" borderId="0" xfId="2" applyNumberFormat="1" applyFont="1" applyFill="1" applyAlignment="1">
      <alignment horizontal="right" vertical="center"/>
    </xf>
    <xf numFmtId="0" fontId="15" fillId="4" borderId="0" xfId="2" applyFont="1" applyFill="1" applyAlignment="1">
      <alignment horizontal="center" vertical="center"/>
    </xf>
    <xf numFmtId="0" fontId="16" fillId="5" borderId="1" xfId="2" applyFont="1" applyFill="1" applyBorder="1" applyAlignment="1">
      <alignment horizontal="center" vertical="center"/>
    </xf>
    <xf numFmtId="0" fontId="16" fillId="5" borderId="2" xfId="2" applyFont="1" applyFill="1" applyBorder="1" applyAlignment="1">
      <alignment horizontal="left" vertical="center" wrapText="1"/>
    </xf>
    <xf numFmtId="0" fontId="16" fillId="5" borderId="0" xfId="2" applyFont="1" applyFill="1" applyAlignment="1">
      <alignment horizontal="left" vertical="center"/>
    </xf>
    <xf numFmtId="0" fontId="13" fillId="2" borderId="1" xfId="2" applyFont="1" applyFill="1" applyBorder="1" applyAlignment="1">
      <alignment horizontal="left" vertical="center" wrapText="1"/>
    </xf>
    <xf numFmtId="0" fontId="15" fillId="4" borderId="0" xfId="2" applyFont="1" applyFill="1" applyAlignment="1">
      <alignment horizontal="center" vertical="center" wrapText="1"/>
    </xf>
    <xf numFmtId="0" fontId="3" fillId="2" borderId="0" xfId="2" applyFont="1" applyFill="1" applyAlignment="1">
      <alignment horizontal="center" vertical="center" wrapText="1"/>
    </xf>
    <xf numFmtId="0" fontId="6" fillId="3" borderId="0" xfId="2" applyFont="1" applyFill="1" applyAlignment="1">
      <alignment horizontal="center" vertical="center"/>
    </xf>
    <xf numFmtId="0" fontId="8" fillId="3" borderId="0" xfId="2" applyFont="1" applyFill="1" applyAlignment="1">
      <alignment horizontal="center" vertical="center"/>
    </xf>
    <xf numFmtId="0" fontId="10" fillId="3" borderId="0" xfId="2" applyFont="1" applyFill="1" applyAlignment="1">
      <alignment horizontal="center" vertical="center"/>
    </xf>
    <xf numFmtId="0" fontId="12" fillId="4" borderId="0" xfId="2" applyFont="1" applyFill="1" applyAlignment="1">
      <alignment horizontal="left" vertical="center" wrapText="1"/>
    </xf>
    <xf numFmtId="0" fontId="15" fillId="4" borderId="0" xfId="2" applyFont="1" applyFill="1" applyAlignment="1">
      <alignment horizontal="left" vertical="center"/>
    </xf>
    <xf numFmtId="0" fontId="12" fillId="4" borderId="0" xfId="2" applyFont="1" applyFill="1" applyAlignment="1">
      <alignment horizontal="center" vertical="center" wrapText="1"/>
    </xf>
    <xf numFmtId="0" fontId="24" fillId="2" borderId="0" xfId="2" applyFont="1" applyFill="1" applyAlignment="1">
      <alignment horizontal="left" vertical="center" wrapText="1"/>
    </xf>
  </cellXfs>
  <cellStyles count="6">
    <cellStyle name="Normal" xfId="0" builtinId="0"/>
    <cellStyle name="Normal 2 3" xfId="2"/>
    <cellStyle name="Normal 3 2" xfId="5"/>
    <cellStyle name="Normal_Directorio CEMs - agos - 2009 - UGTAI" xfId="3"/>
    <cellStyle name="Porcentaje" xfId="1" builtinId="5"/>
    <cellStyle name="Porcentaje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8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sharedStrings" Target="sharedStrings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664105922403511"/>
          <c:y val="0"/>
          <c:w val="0.82335894077596483"/>
          <c:h val="1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'Casos CEM'!$L$70</c:f>
              <c:strCache>
                <c:ptCount val="1"/>
                <c:pt idx="0">
                  <c:v>Psicológica</c:v>
                </c:pt>
              </c:strCache>
            </c:strRef>
          </c:tx>
          <c:spPr>
            <a:pattFill prst="wdUpDiag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chemeClr val="tx1"/>
              </a:solidFill>
            </a:ln>
          </c:spPr>
          <c:invertIfNegative val="0"/>
          <c:cat>
            <c:strRef>
              <c:f>'Casos CEM'!$M$68:$P$68</c:f>
              <c:strCache>
                <c:ptCount val="4"/>
                <c:pt idx="0">
                  <c:v>Niños y niñas</c:v>
                </c:pt>
                <c:pt idx="1">
                  <c:v>Adolescentes</c:v>
                </c:pt>
                <c:pt idx="2">
                  <c:v>Personas Adultas</c:v>
                </c:pt>
                <c:pt idx="3">
                  <c:v>Personas Adultas Mayores</c:v>
                </c:pt>
              </c:strCache>
            </c:strRef>
          </c:cat>
          <c:val>
            <c:numRef>
              <c:f>'Casos CEM'!$M$70:$P$70</c:f>
              <c:numCache>
                <c:formatCode>#,##0</c:formatCode>
                <c:ptCount val="4"/>
                <c:pt idx="0">
                  <c:v>4203</c:v>
                </c:pt>
                <c:pt idx="1">
                  <c:v>2332</c:v>
                </c:pt>
                <c:pt idx="2">
                  <c:v>15848</c:v>
                </c:pt>
                <c:pt idx="3">
                  <c:v>2063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32A-45BF-B4D8-6784985C8A6C}"/>
            </c:ext>
          </c:extLst>
        </c:ser>
        <c:ser>
          <c:idx val="1"/>
          <c:order val="1"/>
          <c:tx>
            <c:strRef>
              <c:f>'Casos CEM'!$L$71</c:f>
              <c:strCache>
                <c:ptCount val="1"/>
                <c:pt idx="0">
                  <c:v>Física</c:v>
                </c:pt>
              </c:strCache>
            </c:strRef>
          </c:tx>
          <c:spPr>
            <a:pattFill prst="pct80">
              <a:fgClr>
                <a:srgbClr val="305496"/>
              </a:fgClr>
              <a:bgClr>
                <a:srgbClr val="FFFFFF"/>
              </a:bgClr>
            </a:pattFill>
            <a:ln w="12700">
              <a:solidFill>
                <a:sysClr val="windowText" lastClr="000000"/>
              </a:solidFill>
            </a:ln>
          </c:spPr>
          <c:invertIfNegative val="0"/>
          <c:cat>
            <c:strRef>
              <c:f>'Casos CEM'!$M$68:$P$68</c:f>
              <c:strCache>
                <c:ptCount val="4"/>
                <c:pt idx="0">
                  <c:v>Niños y niñas</c:v>
                </c:pt>
                <c:pt idx="1">
                  <c:v>Adolescentes</c:v>
                </c:pt>
                <c:pt idx="2">
                  <c:v>Personas Adultas</c:v>
                </c:pt>
                <c:pt idx="3">
                  <c:v>Personas Adultas Mayores</c:v>
                </c:pt>
              </c:strCache>
            </c:strRef>
          </c:cat>
          <c:val>
            <c:numRef>
              <c:f>'Casos CEM'!$M$71:$P$71</c:f>
              <c:numCache>
                <c:formatCode>#,##0</c:formatCode>
                <c:ptCount val="4"/>
                <c:pt idx="0">
                  <c:v>2400</c:v>
                </c:pt>
                <c:pt idx="1">
                  <c:v>1916</c:v>
                </c:pt>
                <c:pt idx="2">
                  <c:v>14242</c:v>
                </c:pt>
                <c:pt idx="3">
                  <c:v>948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32A-45BF-B4D8-6784985C8A6C}"/>
            </c:ext>
          </c:extLst>
        </c:ser>
        <c:ser>
          <c:idx val="2"/>
          <c:order val="2"/>
          <c:tx>
            <c:strRef>
              <c:f>'Casos CEM'!$L$72</c:f>
              <c:strCache>
                <c:ptCount val="1"/>
                <c:pt idx="0">
                  <c:v>Sexual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 w="12700">
              <a:solidFill>
                <a:schemeClr val="tx1"/>
              </a:solidFill>
            </a:ln>
            <a:effectLst/>
          </c:spPr>
          <c:invertIfNegative val="0"/>
          <c:cat>
            <c:strRef>
              <c:f>'Casos CEM'!$M$68:$P$68</c:f>
              <c:strCache>
                <c:ptCount val="4"/>
                <c:pt idx="0">
                  <c:v>Niños y niñas</c:v>
                </c:pt>
                <c:pt idx="1">
                  <c:v>Adolescentes</c:v>
                </c:pt>
                <c:pt idx="2">
                  <c:v>Personas Adultas</c:v>
                </c:pt>
                <c:pt idx="3">
                  <c:v>Personas Adultas Mayores</c:v>
                </c:pt>
              </c:strCache>
            </c:strRef>
          </c:cat>
          <c:val>
            <c:numRef>
              <c:f>'Casos CEM'!$M$72:$P$72</c:f>
              <c:numCache>
                <c:formatCode>#,##0</c:formatCode>
                <c:ptCount val="4"/>
                <c:pt idx="0">
                  <c:v>1283</c:v>
                </c:pt>
                <c:pt idx="1">
                  <c:v>2060</c:v>
                </c:pt>
                <c:pt idx="2">
                  <c:v>1630</c:v>
                </c:pt>
                <c:pt idx="3">
                  <c:v>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32A-45BF-B4D8-6784985C8A6C}"/>
            </c:ext>
          </c:extLst>
        </c:ser>
        <c:ser>
          <c:idx val="3"/>
          <c:order val="3"/>
          <c:tx>
            <c:strRef>
              <c:f>'Casos CEM'!$L$73</c:f>
              <c:strCache>
                <c:ptCount val="1"/>
                <c:pt idx="0">
                  <c:v>Económica o patrimonial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'Casos CEM'!$M$68:$P$68</c:f>
              <c:strCache>
                <c:ptCount val="4"/>
                <c:pt idx="0">
                  <c:v>Niños y niñas</c:v>
                </c:pt>
                <c:pt idx="1">
                  <c:v>Adolescentes</c:v>
                </c:pt>
                <c:pt idx="2">
                  <c:v>Personas Adultas</c:v>
                </c:pt>
                <c:pt idx="3">
                  <c:v>Personas Adultas Mayores</c:v>
                </c:pt>
              </c:strCache>
            </c:strRef>
          </c:cat>
          <c:val>
            <c:numRef>
              <c:f>'Casos CEM'!$M$73:$P$73</c:f>
              <c:numCache>
                <c:formatCode>#,##0</c:formatCode>
                <c:ptCount val="4"/>
                <c:pt idx="0">
                  <c:v>48</c:v>
                </c:pt>
                <c:pt idx="1">
                  <c:v>22</c:v>
                </c:pt>
                <c:pt idx="2">
                  <c:v>102</c:v>
                </c:pt>
                <c:pt idx="3">
                  <c:v>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32A-45BF-B4D8-6784985C8A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9101824"/>
        <c:axId val="129103360"/>
      </c:barChart>
      <c:catAx>
        <c:axId val="12910182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Calibri"/>
                <a:cs typeface="Calibri"/>
              </a:defRPr>
            </a:pPr>
            <a:endParaRPr lang="es-PE"/>
          </a:p>
        </c:txPr>
        <c:crossAx val="129103360"/>
        <c:crosses val="autoZero"/>
        <c:auto val="1"/>
        <c:lblAlgn val="ctr"/>
        <c:lblOffset val="100"/>
        <c:noMultiLvlLbl val="0"/>
      </c:catAx>
      <c:valAx>
        <c:axId val="129103360"/>
        <c:scaling>
          <c:orientation val="minMax"/>
        </c:scaling>
        <c:delete val="1"/>
        <c:axPos val="t"/>
        <c:numFmt formatCode="#,##0" sourceLinked="1"/>
        <c:majorTickMark val="out"/>
        <c:minorTickMark val="none"/>
        <c:tickLblPos val="nextTo"/>
        <c:crossAx val="12910182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0339484435548385"/>
          <c:y val="3.1317037061835439E-2"/>
          <c:w val="0.39396842816806227"/>
          <c:h val="0.47011042109550671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1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18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Casos atendidos según sexo de la persona usuaria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18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(Porcentaje)</a:t>
            </a:r>
          </a:p>
        </c:rich>
      </c:tx>
      <c:layout>
        <c:manualLayout>
          <c:xMode val="edge"/>
          <c:yMode val="edge"/>
          <c:x val="0.1481927708646669"/>
          <c:y val="7.2255900755265035E-4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0062413552265788"/>
          <c:y val="0.20058508378004722"/>
          <c:w val="0.48346294898069242"/>
          <c:h val="0.67064710834648356"/>
        </c:manualLayout>
      </c:layout>
      <c:pieChart>
        <c:varyColors val="1"/>
        <c:ser>
          <c:idx val="0"/>
          <c:order val="0"/>
          <c:spPr>
            <a:ln w="6350"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305496"/>
              </a:solidFill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3FF-4D22-B57E-0D5EE463AC88}"/>
              </c:ext>
            </c:extLst>
          </c:dPt>
          <c:dPt>
            <c:idx val="1"/>
            <c:bubble3D val="0"/>
            <c:explosion val="9"/>
            <c:spPr>
              <a:solidFill>
                <a:srgbClr val="DDEBF7"/>
              </a:solidFill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3FF-4D22-B57E-0D5EE463AC88}"/>
              </c:ext>
            </c:extLst>
          </c:dPt>
          <c:dLbls>
            <c:dLbl>
              <c:idx val="0"/>
              <c:layout>
                <c:manualLayout>
                  <c:x val="0.13379772847021887"/>
                  <c:y val="-4.2771037571730813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3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5357136269919996"/>
                      <c:h val="0.1979984978251876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33FF-4D22-B57E-0D5EE463AC88}"/>
                </c:ext>
              </c:extLst>
            </c:dLbl>
            <c:dLbl>
              <c:idx val="1"/>
              <c:layout>
                <c:manualLayout>
                  <c:x val="-0.10218189335922051"/>
                  <c:y val="0.14622436836270447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3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693260994934486"/>
                      <c:h val="0.1578192749060116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33FF-4D22-B57E-0D5EE463AC88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3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'Casos CEM'!$C$15:$D$15</c:f>
              <c:strCache>
                <c:ptCount val="2"/>
                <c:pt idx="0">
                  <c:v>Mujer</c:v>
                </c:pt>
                <c:pt idx="1">
                  <c:v>Hombre</c:v>
                </c:pt>
              </c:strCache>
            </c:strRef>
          </c:cat>
          <c:val>
            <c:numRef>
              <c:f>'Casos CEM'!$C$28:$D$28</c:f>
              <c:numCache>
                <c:formatCode>#,##0</c:formatCode>
                <c:ptCount val="2"/>
                <c:pt idx="0">
                  <c:v>42292</c:v>
                </c:pt>
                <c:pt idx="1">
                  <c:v>6933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3FF-4D22-B57E-0D5EE463AC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287953554878731"/>
          <c:y val="9.0332156756267514E-3"/>
          <c:w val="0.66008069177149231"/>
          <c:h val="0.98496821230679499"/>
        </c:manualLayout>
      </c:layout>
      <c:barChart>
        <c:barDir val="bar"/>
        <c:grouping val="clustered"/>
        <c:varyColors val="0"/>
        <c:ser>
          <c:idx val="0"/>
          <c:order val="0"/>
          <c:spPr>
            <a:pattFill prst="horzBrick">
              <a:fgClr>
                <a:schemeClr val="bg1">
                  <a:lumMod val="50000"/>
                </a:schemeClr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1.4284390906057191E-16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AE07-4906-894A-9BE5E3C16E4D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'Casos CEM'!$I$46:$I$47</c:f>
              <c:strCache>
                <c:ptCount val="2"/>
                <c:pt idx="0">
                  <c:v>No</c:v>
                </c:pt>
                <c:pt idx="1">
                  <c:v>Si</c:v>
                </c:pt>
              </c:strCache>
            </c:strRef>
          </c:cat>
          <c:val>
            <c:numRef>
              <c:f>'Casos CEM'!$K$46:$K$47</c:f>
              <c:numCache>
                <c:formatCode>#,##0</c:formatCode>
                <c:ptCount val="2"/>
                <c:pt idx="0">
                  <c:v>11027</c:v>
                </c:pt>
                <c:pt idx="1">
                  <c:v>38198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E07-4906-894A-9BE5E3C16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9192704"/>
        <c:axId val="129194240"/>
      </c:barChart>
      <c:catAx>
        <c:axId val="12919270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PE"/>
          </a:p>
        </c:txPr>
        <c:crossAx val="129194240"/>
        <c:crosses val="autoZero"/>
        <c:auto val="1"/>
        <c:lblAlgn val="ctr"/>
        <c:lblOffset val="100"/>
        <c:noMultiLvlLbl val="0"/>
      </c:catAx>
      <c:valAx>
        <c:axId val="129194240"/>
        <c:scaling>
          <c:orientation val="minMax"/>
        </c:scaling>
        <c:delete val="1"/>
        <c:axPos val="t"/>
        <c:numFmt formatCode="#,##0" sourceLinked="1"/>
        <c:majorTickMark val="none"/>
        <c:minorTickMark val="none"/>
        <c:tickLblPos val="nextTo"/>
        <c:crossAx val="12919270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39393872361546"/>
          <c:y val="1.0660176568837984E-2"/>
          <c:w val="0.62607808119606567"/>
          <c:h val="0.98933975593878432"/>
        </c:manualLayout>
      </c:layout>
      <c:barChart>
        <c:barDir val="bar"/>
        <c:grouping val="clustered"/>
        <c:varyColors val="0"/>
        <c:ser>
          <c:idx val="0"/>
          <c:order val="0"/>
          <c:spPr>
            <a:pattFill prst="horzBrick">
              <a:fgClr>
                <a:schemeClr val="bg1">
                  <a:lumMod val="85000"/>
                </a:schemeClr>
              </a:fgClr>
              <a:bgClr>
                <a:srgbClr val="969696"/>
              </a:bgClr>
            </a:pattFill>
            <a:ln w="12700">
              <a:solidFill>
                <a:srgbClr val="969696"/>
              </a:solidFill>
              <a:prstDash val="solid"/>
            </a:ln>
          </c:spPr>
          <c:invertIfNegative val="0"/>
          <c:dLbls>
            <c:dLbl>
              <c:idx val="2"/>
              <c:layout>
                <c:manualLayout>
                  <c:x val="1.236713078166004E-3"/>
                  <c:y val="-6.7628555377496484E-17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258-4BA4-9A20-8BFCFF132E15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4"/>
              <c:pt idx="0">
                <c:v>Niños y niñas</c:v>
              </c:pt>
              <c:pt idx="1">
                <c:v>Adolescentes</c:v>
              </c:pt>
              <c:pt idx="2">
                <c:v>Personas Adultas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Personas Adultas Mayores</c:v>
              </c:pt>
            </c:strLit>
          </c:cat>
          <c:val>
            <c:numLit>
              <c:formatCode>General</c:formatCode>
              <c:ptCount val="14"/>
              <c:pt idx="0">
                <c:v>6810</c:v>
              </c:pt>
              <c:pt idx="1">
                <c:v>5204</c:v>
              </c:pt>
              <c:pt idx="2">
                <c:v>27094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2694</c:v>
              </c:pt>
            </c:numLit>
          </c:val>
          <c:extLst>
            <c:ext xmlns:c16="http://schemas.microsoft.com/office/drawing/2014/chart" uri="{C3380CC4-5D6E-409C-BE32-E72D297353CC}">
              <c16:uniqueId val="{00000001-E258-4BA4-9A20-8BFCFF132E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91"/>
        <c:overlap val="12"/>
        <c:axId val="77059968"/>
        <c:axId val="77061504"/>
      </c:barChart>
      <c:catAx>
        <c:axId val="77059968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ln/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Arial"/>
                <a:cs typeface="Arial"/>
              </a:defRPr>
            </a:pPr>
            <a:endParaRPr lang="es-PE"/>
          </a:p>
        </c:txPr>
        <c:crossAx val="77061504"/>
        <c:crosses val="autoZero"/>
        <c:auto val="0"/>
        <c:lblAlgn val="ctr"/>
        <c:lblOffset val="100"/>
        <c:noMultiLvlLbl val="0"/>
      </c:catAx>
      <c:valAx>
        <c:axId val="77061504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77059968"/>
        <c:crosses val="autoZero"/>
        <c:crossBetween val="between"/>
      </c:valAx>
      <c:spPr>
        <a:solidFill>
          <a:srgbClr val="FFFFFF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233" r="0.75000000000000233" t="1" header="0" footer="0"/>
    <c:pageSetup orientation="portrait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011799075163439"/>
          <c:y val="0"/>
          <c:w val="0.82335894077596483"/>
          <c:h val="1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30548C"/>
            </a:solidFill>
            <a:ln w="12700">
              <a:solidFill>
                <a:srgbClr val="30548C"/>
              </a:solidFill>
            </a:ln>
          </c:spPr>
          <c:invertIfNegative val="0"/>
          <c:dLbls>
            <c:dLbl>
              <c:idx val="0"/>
              <c:layout>
                <c:manualLayout>
                  <c:x val="0.39976182075740574"/>
                  <c:y val="-4.3196147583889812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77A-43AB-80CE-0492486FA5FB}"/>
                </c:ext>
              </c:extLst>
            </c:dLbl>
            <c:dLbl>
              <c:idx val="1"/>
              <c:layout>
                <c:manualLayout>
                  <c:x val="0.26806980502914163"/>
                  <c:y val="-1.295847299302159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77A-43AB-80CE-0492486FA5FB}"/>
                </c:ext>
              </c:extLst>
            </c:dLbl>
            <c:dLbl>
              <c:idx val="2"/>
              <c:layout>
                <c:manualLayout>
                  <c:x val="4.4077539028414561E-2"/>
                  <c:y val="-4.3196147583889812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77A-43AB-80CE-0492486FA5F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>
                    <a:solidFill>
                      <a:sysClr val="windowText" lastClr="000000"/>
                    </a:solidFill>
                    <a:latin typeface="Arial Narrow" pitchFamily="34" charset="0"/>
                  </a:defRPr>
                </a:pPr>
                <a:endParaRPr lang="es-P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'Casos del EIU'!$C$107:$E$107</c:f>
              <c:strCache>
                <c:ptCount val="3"/>
                <c:pt idx="0">
                  <c:v>NNA</c:v>
                </c:pt>
                <c:pt idx="1">
                  <c:v>Adultos/as</c:v>
                </c:pt>
                <c:pt idx="2">
                  <c:v>Adultos/as Mayores</c:v>
                </c:pt>
              </c:strCache>
            </c:strRef>
          </c:cat>
          <c:val>
            <c:numRef>
              <c:f>'Casos del EIU'!$C$114:$E$114</c:f>
              <c:numCache>
                <c:formatCode>0.0%</c:formatCode>
                <c:ptCount val="3"/>
                <c:pt idx="0">
                  <c:v>0.71412037037037035</c:v>
                </c:pt>
                <c:pt idx="1">
                  <c:v>0.27893518518518517</c:v>
                </c:pt>
                <c:pt idx="2">
                  <c:v>6.9444444444444441E-3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77A-43AB-80CE-0492486FA5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7249152"/>
        <c:axId val="77255040"/>
      </c:barChart>
      <c:catAx>
        <c:axId val="7724915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Calibri"/>
                <a:cs typeface="Calibri"/>
              </a:defRPr>
            </a:pPr>
            <a:endParaRPr lang="es-PE"/>
          </a:p>
        </c:txPr>
        <c:crossAx val="77255040"/>
        <c:crosses val="autoZero"/>
        <c:auto val="1"/>
        <c:lblAlgn val="ctr"/>
        <c:lblOffset val="100"/>
        <c:noMultiLvlLbl val="0"/>
      </c:catAx>
      <c:valAx>
        <c:axId val="77255040"/>
        <c:scaling>
          <c:orientation val="minMax"/>
        </c:scaling>
        <c:delete val="1"/>
        <c:axPos val="t"/>
        <c:numFmt formatCode="0.0%" sourceLinked="1"/>
        <c:majorTickMark val="out"/>
        <c:minorTickMark val="none"/>
        <c:tickLblPos val="nextTo"/>
        <c:crossAx val="7724915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1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18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Casos atendidos según sexo de la persona usuaria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18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(Porcentaje)</a:t>
            </a:r>
          </a:p>
        </c:rich>
      </c:tx>
      <c:layout>
        <c:manualLayout>
          <c:xMode val="edge"/>
          <c:yMode val="edge"/>
          <c:x val="0.1481927708646669"/>
          <c:y val="7.2255900755265035E-4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4465767804719571"/>
          <c:y val="0.27055826354738782"/>
          <c:w val="0.48346294898069242"/>
          <c:h val="0.67064710834648356"/>
        </c:manualLayout>
      </c:layout>
      <c:pieChart>
        <c:varyColors val="1"/>
        <c:ser>
          <c:idx val="0"/>
          <c:order val="0"/>
          <c:spPr>
            <a:ln w="6350"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305496"/>
              </a:solidFill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691-4C78-8A2F-31A9D0076364}"/>
              </c:ext>
            </c:extLst>
          </c:dPt>
          <c:dPt>
            <c:idx val="1"/>
            <c:bubble3D val="0"/>
            <c:explosion val="9"/>
            <c:spPr>
              <a:solidFill>
                <a:srgbClr val="DDEBF7"/>
              </a:solidFill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691-4C78-8A2F-31A9D0076364}"/>
              </c:ext>
            </c:extLst>
          </c:dPt>
          <c:dLbls>
            <c:dLbl>
              <c:idx val="0"/>
              <c:layout>
                <c:manualLayout>
                  <c:x val="9.6893515879935502E-3"/>
                  <c:y val="0.15827140430165768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6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8070323817897443"/>
                      <c:h val="0.2981417150724401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0691-4C78-8A2F-31A9D0076364}"/>
                </c:ext>
              </c:extLst>
            </c:dLbl>
            <c:dLbl>
              <c:idx val="1"/>
              <c:layout>
                <c:manualLayout>
                  <c:x val="-2.9250120289054552E-2"/>
                  <c:y val="-0.14205670227265649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6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5648334860041"/>
                      <c:h val="0.272983723595641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0691-4C78-8A2F-31A9D0076364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6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'Casos del EIU'!$C$15:$D$15</c:f>
              <c:strCache>
                <c:ptCount val="2"/>
                <c:pt idx="0">
                  <c:v>Mujer</c:v>
                </c:pt>
                <c:pt idx="1">
                  <c:v>Hombre</c:v>
                </c:pt>
              </c:strCache>
            </c:strRef>
          </c:cat>
          <c:val>
            <c:numRef>
              <c:f>'Casos del EIU'!$C$21:$D$21</c:f>
              <c:numCache>
                <c:formatCode>#,##0</c:formatCode>
                <c:ptCount val="2"/>
                <c:pt idx="0">
                  <c:v>9631</c:v>
                </c:pt>
                <c:pt idx="1">
                  <c:v>1498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691-4C78-8A2F-31A9D00763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301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7052546108340098"/>
          <c:y val="0"/>
          <c:w val="0.6550901341608506"/>
          <c:h val="0.98496821230679499"/>
        </c:manualLayout>
      </c:layout>
      <c:barChart>
        <c:barDir val="bar"/>
        <c:grouping val="clustered"/>
        <c:varyColors val="0"/>
        <c:ser>
          <c:idx val="1"/>
          <c:order val="0"/>
          <c:spPr>
            <a:solidFill>
              <a:srgbClr val="30548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1" i="0">
                    <a:solidFill>
                      <a:sysClr val="windowText" lastClr="000000"/>
                    </a:solidFill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'Casos del EIU'!$L$15:$N$15</c:f>
              <c:strCache>
                <c:ptCount val="3"/>
                <c:pt idx="0">
                  <c:v>NNA</c:v>
                </c:pt>
                <c:pt idx="1">
                  <c:v>Adultos/as</c:v>
                </c:pt>
                <c:pt idx="2">
                  <c:v>Adultos/as Mayores</c:v>
                </c:pt>
              </c:strCache>
            </c:strRef>
          </c:cat>
          <c:val>
            <c:numRef>
              <c:f>'Casos del EIU'!$L$19:$N$19</c:f>
              <c:numCache>
                <c:formatCode>0.0%</c:formatCode>
                <c:ptCount val="3"/>
                <c:pt idx="0">
                  <c:v>0.32600000000000001</c:v>
                </c:pt>
                <c:pt idx="1">
                  <c:v>0.62512355108275675</c:v>
                </c:pt>
                <c:pt idx="2">
                  <c:v>5.1127684428070808E-2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BD-4F9E-8839-AA07CA8A34D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79357056"/>
        <c:axId val="79396864"/>
      </c:barChart>
      <c:catAx>
        <c:axId val="7935705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PE"/>
          </a:p>
        </c:txPr>
        <c:crossAx val="79396864"/>
        <c:crosses val="autoZero"/>
        <c:auto val="1"/>
        <c:lblAlgn val="ctr"/>
        <c:lblOffset val="100"/>
        <c:noMultiLvlLbl val="0"/>
      </c:catAx>
      <c:valAx>
        <c:axId val="79396864"/>
        <c:scaling>
          <c:orientation val="minMax"/>
        </c:scaling>
        <c:delete val="1"/>
        <c:axPos val="t"/>
        <c:numFmt formatCode="0.0%" sourceLinked="1"/>
        <c:majorTickMark val="none"/>
        <c:minorTickMark val="none"/>
        <c:tickLblPos val="nextTo"/>
        <c:crossAx val="7935705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6006778801489134"/>
          <c:y val="2.2976620230163537E-2"/>
          <c:w val="0.46915812505326049"/>
          <c:h val="0.96225188774480108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cat>
            <c:strRef>
              <c:f>'Casos del EIU'!$C$86:$F$86</c:f>
              <c:strCache>
                <c:ptCount val="4"/>
                <c:pt idx="0">
                  <c:v>Violencia
Económica o Patrimonial</c:v>
                </c:pt>
                <c:pt idx="1">
                  <c:v>Violencia
Psicológica</c:v>
                </c:pt>
                <c:pt idx="2">
                  <c:v>Violencia
Física</c:v>
                </c:pt>
                <c:pt idx="3">
                  <c:v>Violencia
Sexual</c:v>
                </c:pt>
              </c:strCache>
            </c:strRef>
          </c:cat>
          <c:val>
            <c:numRef>
              <c:f>'Casos del EIU'!$C$87:$F$87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0-E0C3-46A0-9707-A3D4AC4BD565}"/>
            </c:ext>
          </c:extLst>
        </c:ser>
        <c:ser>
          <c:idx val="1"/>
          <c:order val="1"/>
          <c:spPr>
            <a:solidFill>
              <a:srgbClr val="30548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1">
                    <a:solidFill>
                      <a:sysClr val="windowText" lastClr="000000"/>
                    </a:solidFill>
                    <a:latin typeface="Arial Narrow" pitchFamily="34" charset="0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'Casos del EIU'!$C$86:$F$86</c:f>
              <c:strCache>
                <c:ptCount val="4"/>
                <c:pt idx="0">
                  <c:v>Violencia
Económica o Patrimonial</c:v>
                </c:pt>
                <c:pt idx="1">
                  <c:v>Violencia
Psicológica</c:v>
                </c:pt>
                <c:pt idx="2">
                  <c:v>Violencia
Física</c:v>
                </c:pt>
                <c:pt idx="3">
                  <c:v>Violencia
Sexual</c:v>
                </c:pt>
              </c:strCache>
            </c:strRef>
          </c:cat>
          <c:val>
            <c:numRef>
              <c:f>'Casos del EIU'!$C$99:$F$99</c:f>
              <c:numCache>
                <c:formatCode>0.0%</c:formatCode>
                <c:ptCount val="4"/>
                <c:pt idx="0">
                  <c:v>2.9652259861622787E-3</c:v>
                </c:pt>
                <c:pt idx="1">
                  <c:v>0.36867643094617664</c:v>
                </c:pt>
                <c:pt idx="2">
                  <c:v>0.48027675442537515</c:v>
                </c:pt>
                <c:pt idx="3">
                  <c:v>0.14808158864228593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0C3-46A0-9707-A3D4AC4BD5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9415936"/>
        <c:axId val="79421824"/>
      </c:barChart>
      <c:catAx>
        <c:axId val="7941593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400" b="1">
                <a:solidFill>
                  <a:sysClr val="windowText" lastClr="000000"/>
                </a:solidFill>
                <a:latin typeface="Arial Narrow" pitchFamily="34" charset="0"/>
              </a:defRPr>
            </a:pPr>
            <a:endParaRPr lang="es-PE"/>
          </a:p>
        </c:txPr>
        <c:crossAx val="79421824"/>
        <c:crosses val="autoZero"/>
        <c:auto val="1"/>
        <c:lblAlgn val="ctr"/>
        <c:lblOffset val="100"/>
        <c:noMultiLvlLbl val="0"/>
      </c:catAx>
      <c:valAx>
        <c:axId val="794218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9415936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.xml"/><Relationship Id="rId3" Type="http://schemas.openxmlformats.org/officeDocument/2006/relationships/image" Target="../media/image1.png"/><Relationship Id="rId7" Type="http://schemas.microsoft.com/office/2007/relationships/hdphoto" Target="../media/hdphoto2.wdp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3.png"/><Relationship Id="rId5" Type="http://schemas.openxmlformats.org/officeDocument/2006/relationships/image" Target="../media/image2.jpg"/><Relationship Id="rId4" Type="http://schemas.microsoft.com/office/2007/relationships/hdphoto" Target="../media/hdphoto1.wdp"/></Relationships>
</file>

<file path=xl/drawings/_rels/drawing2.xml.rels><?xml version="1.0" encoding="UTF-8" standalone="yes"?>
<Relationships xmlns="http://schemas.openxmlformats.org/package/2006/relationships"><Relationship Id="rId8" Type="http://schemas.microsoft.com/office/2007/relationships/hdphoto" Target="../media/hdphoto2.wdp"/><Relationship Id="rId3" Type="http://schemas.openxmlformats.org/officeDocument/2006/relationships/chart" Target="../charts/chart6.xml"/><Relationship Id="rId7" Type="http://schemas.openxmlformats.org/officeDocument/2006/relationships/image" Target="../media/image3.png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6" Type="http://schemas.openxmlformats.org/officeDocument/2006/relationships/image" Target="../media/image2.jpg"/><Relationship Id="rId5" Type="http://schemas.microsoft.com/office/2007/relationships/hdphoto" Target="../media/hdphoto3.wdp"/><Relationship Id="rId10" Type="http://schemas.openxmlformats.org/officeDocument/2006/relationships/chart" Target="../charts/chart8.xml"/><Relationship Id="rId4" Type="http://schemas.openxmlformats.org/officeDocument/2006/relationships/image" Target="../media/image4.png"/><Relationship Id="rId9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79761</xdr:colOff>
      <xdr:row>66</xdr:row>
      <xdr:rowOff>35805</xdr:rowOff>
    </xdr:from>
    <xdr:to>
      <xdr:col>16</xdr:col>
      <xdr:colOff>590550</xdr:colOff>
      <xdr:row>74</xdr:row>
      <xdr:rowOff>962025</xdr:rowOff>
    </xdr:to>
    <xdr:graphicFrame macro="">
      <xdr:nvGraphicFramePr>
        <xdr:cNvPr id="2" name="Gráfico 5">
          <a:extLst>
            <a:ext uri="{FF2B5EF4-FFF2-40B4-BE49-F238E27FC236}">
              <a16:creationId xmlns:a16="http://schemas.microsoft.com/office/drawing/2014/main" id="{5F6D49E5-99B1-4198-A5F0-FAC6865DA4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114301</xdr:colOff>
      <xdr:row>12</xdr:row>
      <xdr:rowOff>76201</xdr:rowOff>
    </xdr:from>
    <xdr:to>
      <xdr:col>16</xdr:col>
      <xdr:colOff>619126</xdr:colOff>
      <xdr:row>36</xdr:row>
      <xdr:rowOff>114300</xdr:rowOff>
    </xdr:to>
    <xdr:graphicFrame macro="">
      <xdr:nvGraphicFramePr>
        <xdr:cNvPr id="3" name="Gráfico 1">
          <a:extLst>
            <a:ext uri="{FF2B5EF4-FFF2-40B4-BE49-F238E27FC236}">
              <a16:creationId xmlns:a16="http://schemas.microsoft.com/office/drawing/2014/main" id="{60CC0B30-4975-4B30-9BD5-EE4CEA1EBD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82686</xdr:colOff>
      <xdr:row>59</xdr:row>
      <xdr:rowOff>223838</xdr:rowOff>
    </xdr:from>
    <xdr:to>
      <xdr:col>16</xdr:col>
      <xdr:colOff>485775</xdr:colOff>
      <xdr:row>60</xdr:row>
      <xdr:rowOff>180974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5312220F-E05C-4288-83E2-67F581931439}"/>
            </a:ext>
          </a:extLst>
        </xdr:cNvPr>
        <xdr:cNvSpPr txBox="1"/>
      </xdr:nvSpPr>
      <xdr:spPr>
        <a:xfrm>
          <a:off x="82686" y="9224963"/>
          <a:ext cx="14214339" cy="423861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i="0">
              <a:solidFill>
                <a:schemeClr val="tx1"/>
              </a:solidFill>
            </a:rPr>
            <a:t>Casos </a:t>
          </a:r>
          <a:r>
            <a:rPr lang="es-MX" b="1" i="0">
              <a:solidFill>
                <a:schemeClr val="tx1"/>
              </a:solidFill>
            </a:rPr>
            <a:t>"Nuevos" </a:t>
          </a:r>
          <a:r>
            <a:rPr lang="es-MX" i="0">
              <a:solidFill>
                <a:schemeClr val="tx1"/>
              </a:solidFill>
            </a:rPr>
            <a:t>de personas que acuden por primera vez a un CEM, casos </a:t>
          </a:r>
          <a:r>
            <a:rPr lang="es-MX" b="1" i="0">
              <a:solidFill>
                <a:schemeClr val="tx1"/>
              </a:solidFill>
            </a:rPr>
            <a:t>"Reingresos" </a:t>
          </a:r>
          <a:r>
            <a:rPr lang="es-MX" i="0">
              <a:solidFill>
                <a:schemeClr val="tx1"/>
              </a:solidFill>
            </a:rPr>
            <a:t>de personas agredidas por otra persona por primera vez, casos </a:t>
          </a:r>
          <a:r>
            <a:rPr lang="es-MX" b="1" i="0">
              <a:solidFill>
                <a:schemeClr val="tx1"/>
              </a:solidFill>
            </a:rPr>
            <a:t>"Reincidentes" </a:t>
          </a:r>
          <a:r>
            <a:rPr lang="es-MX" i="0">
              <a:solidFill>
                <a:schemeClr val="tx1"/>
              </a:solidFill>
            </a:rPr>
            <a:t>de personas que reinciden en violencia con la misma persona agresora, casos </a:t>
          </a:r>
          <a:r>
            <a:rPr lang="es-MX" b="1" i="0">
              <a:solidFill>
                <a:schemeClr val="tx1"/>
              </a:solidFill>
            </a:rPr>
            <a:t>"Derivados" </a:t>
          </a:r>
          <a:r>
            <a:rPr lang="es-MX" i="0">
              <a:solidFill>
                <a:schemeClr val="tx1"/>
              </a:solidFill>
            </a:rPr>
            <a:t>que son tratados por más de un CEM, y casos </a:t>
          </a:r>
          <a:r>
            <a:rPr lang="es-MX" b="1" i="0">
              <a:solidFill>
                <a:schemeClr val="tx1"/>
              </a:solidFill>
            </a:rPr>
            <a:t>"Continuadores" </a:t>
          </a:r>
          <a:r>
            <a:rPr lang="es-MX" i="0">
              <a:solidFill>
                <a:schemeClr val="tx1"/>
              </a:solidFill>
            </a:rPr>
            <a:t>los que descontinuaron la atención más de un año.</a:t>
          </a:r>
          <a:endParaRPr lang="es-MX" sz="1100" i="0">
            <a:solidFill>
              <a:schemeClr val="tx1"/>
            </a:solidFill>
          </a:endParaRPr>
        </a:p>
      </xdr:txBody>
    </xdr:sp>
    <xdr:clientData/>
  </xdr:twoCellAnchor>
  <xdr:oneCellAnchor>
    <xdr:from>
      <xdr:col>10</xdr:col>
      <xdr:colOff>564789</xdr:colOff>
      <xdr:row>18</xdr:row>
      <xdr:rowOff>152400</xdr:rowOff>
    </xdr:from>
    <xdr:ext cx="1073150" cy="1185629"/>
    <xdr:pic>
      <xdr:nvPicPr>
        <xdr:cNvPr id="5" name="Imagen 4">
          <a:extLst>
            <a:ext uri="{FF2B5EF4-FFF2-40B4-BE49-F238E27FC236}">
              <a16:creationId xmlns:a16="http://schemas.microsoft.com/office/drawing/2014/main" id="{57512ADF-8D81-49D1-896C-BB5E1A2C1A8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colorTemperature colorTemp="11200"/>
                  </a14:imgEffect>
                  <a14:imgEffect>
                    <a14:saturation sat="4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47500" t="11798" r="4792" b="15730"/>
        <a:stretch/>
      </xdr:blipFill>
      <xdr:spPr>
        <a:xfrm>
          <a:off x="9318264" y="3876675"/>
          <a:ext cx="1073150" cy="1185629"/>
        </a:xfrm>
        <a:prstGeom prst="rect">
          <a:avLst/>
        </a:prstGeom>
        <a:noFill/>
      </xdr:spPr>
    </xdr:pic>
    <xdr:clientData/>
  </xdr:oneCellAnchor>
  <xdr:oneCellAnchor>
    <xdr:from>
      <xdr:col>15</xdr:col>
      <xdr:colOff>231957</xdr:colOff>
      <xdr:row>20</xdr:row>
      <xdr:rowOff>152400</xdr:rowOff>
    </xdr:from>
    <xdr:ext cx="815793" cy="1132069"/>
    <xdr:pic>
      <xdr:nvPicPr>
        <xdr:cNvPr id="6" name="Imagen 5">
          <a:extLst>
            <a:ext uri="{FF2B5EF4-FFF2-40B4-BE49-F238E27FC236}">
              <a16:creationId xmlns:a16="http://schemas.microsoft.com/office/drawing/2014/main" id="{3C54E739-9595-4CDC-A395-B0147A4CCC4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>
          <a:duotone>
            <a:schemeClr val="accent1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l="5417" t="11517" r="55208" b="15449"/>
        <a:stretch/>
      </xdr:blipFill>
      <xdr:spPr>
        <a:xfrm>
          <a:off x="13328832" y="4257675"/>
          <a:ext cx="815793" cy="1132069"/>
        </a:xfrm>
        <a:prstGeom prst="rect">
          <a:avLst/>
        </a:prstGeom>
      </xdr:spPr>
    </xdr:pic>
    <xdr:clientData/>
  </xdr:oneCellAnchor>
  <xdr:oneCellAnchor>
    <xdr:from>
      <xdr:col>0</xdr:col>
      <xdr:colOff>78581</xdr:colOff>
      <xdr:row>0</xdr:row>
      <xdr:rowOff>0</xdr:rowOff>
    </xdr:from>
    <xdr:ext cx="3483769" cy="726526"/>
    <xdr:pic>
      <xdr:nvPicPr>
        <xdr:cNvPr id="7" name="Imagen 6">
          <a:extLst>
            <a:ext uri="{FF2B5EF4-FFF2-40B4-BE49-F238E27FC236}">
              <a16:creationId xmlns:a16="http://schemas.microsoft.com/office/drawing/2014/main" id="{781CC50B-BC80-4ADA-9B11-8E11DA0FDF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BEBA8EAE-BF5A-486C-A8C5-ECC9F3942E4B}">
              <a14:imgProps xmlns:a14="http://schemas.microsoft.com/office/drawing/2010/main">
                <a14:imgLayer r:embed="rId7">
                  <a14:imgEffect>
                    <a14:sharpenSoften amount="25000"/>
                  </a14:imgEffect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581" y="0"/>
          <a:ext cx="3483769" cy="7265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12</xdr:col>
      <xdr:colOff>10101</xdr:colOff>
      <xdr:row>44</xdr:row>
      <xdr:rowOff>19050</xdr:rowOff>
    </xdr:from>
    <xdr:to>
      <xdr:col>16</xdr:col>
      <xdr:colOff>639858</xdr:colOff>
      <xdr:row>58</xdr:row>
      <xdr:rowOff>130968</xdr:rowOff>
    </xdr:to>
    <xdr:grpSp>
      <xdr:nvGrpSpPr>
        <xdr:cNvPr id="8" name="Grupo 7">
          <a:extLst>
            <a:ext uri="{FF2B5EF4-FFF2-40B4-BE49-F238E27FC236}">
              <a16:creationId xmlns:a16="http://schemas.microsoft.com/office/drawing/2014/main" id="{A0F92D72-0F62-46B8-A3CA-6804DEAC4376}"/>
            </a:ext>
          </a:extLst>
        </xdr:cNvPr>
        <xdr:cNvGrpSpPr/>
      </xdr:nvGrpSpPr>
      <xdr:grpSpPr>
        <a:xfrm>
          <a:off x="10678101" y="7010400"/>
          <a:ext cx="3849207" cy="2093118"/>
          <a:chOff x="12259549" y="4546627"/>
          <a:chExt cx="4083663" cy="3451315"/>
        </a:xfrm>
      </xdr:grpSpPr>
      <xdr:graphicFrame macro="">
        <xdr:nvGraphicFramePr>
          <xdr:cNvPr id="9" name="Gráfico 3">
            <a:extLst>
              <a:ext uri="{FF2B5EF4-FFF2-40B4-BE49-F238E27FC236}">
                <a16:creationId xmlns:a16="http://schemas.microsoft.com/office/drawing/2014/main" id="{9551D2F3-4937-4F1A-B11F-52EA8BAA930C}"/>
              </a:ext>
            </a:extLst>
          </xdr:cNvPr>
          <xdr:cNvGraphicFramePr>
            <a:graphicFrameLocks/>
          </xdr:cNvGraphicFramePr>
        </xdr:nvGraphicFramePr>
        <xdr:xfrm>
          <a:off x="12259549" y="4546627"/>
          <a:ext cx="3627296" cy="3451315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8"/>
          </a:graphicData>
        </a:graphic>
      </xdr:graphicFrame>
      <xdr:sp macro="" textlink="">
        <xdr:nvSpPr>
          <xdr:cNvPr id="10" name="1 CuadroTexto">
            <a:extLst>
              <a:ext uri="{FF2B5EF4-FFF2-40B4-BE49-F238E27FC236}">
                <a16:creationId xmlns:a16="http://schemas.microsoft.com/office/drawing/2014/main" id="{245C6EDD-60C9-4281-BC17-C36CCD4D7E71}"/>
              </a:ext>
            </a:extLst>
          </xdr:cNvPr>
          <xdr:cNvSpPr txBox="1"/>
        </xdr:nvSpPr>
        <xdr:spPr>
          <a:xfrm>
            <a:off x="14106945" y="5237627"/>
            <a:ext cx="700133" cy="412475"/>
          </a:xfrm>
          <a:prstGeom prst="rect">
            <a:avLst/>
          </a:prstGeom>
        </xdr:spPr>
        <xdr:txBody>
          <a:bodyPr wrap="square" rtlCol="0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r>
              <a:rPr lang="es-PE" sz="1600" b="1" baseline="0">
                <a:solidFill>
                  <a:srgbClr val="305496"/>
                </a:solidFill>
              </a:rPr>
              <a:t>22 </a:t>
            </a:r>
            <a:r>
              <a:rPr lang="es-PE" sz="1600" b="1">
                <a:solidFill>
                  <a:srgbClr val="305496"/>
                </a:solidFill>
              </a:rPr>
              <a:t>%</a:t>
            </a:r>
          </a:p>
        </xdr:txBody>
      </xdr:sp>
      <xdr:sp macro="" textlink="">
        <xdr:nvSpPr>
          <xdr:cNvPr id="11" name="1 CuadroTexto">
            <a:extLst>
              <a:ext uri="{FF2B5EF4-FFF2-40B4-BE49-F238E27FC236}">
                <a16:creationId xmlns:a16="http://schemas.microsoft.com/office/drawing/2014/main" id="{985E962A-468A-4393-A824-AFF14213E6C3}"/>
              </a:ext>
            </a:extLst>
          </xdr:cNvPr>
          <xdr:cNvSpPr txBox="1"/>
        </xdr:nvSpPr>
        <xdr:spPr>
          <a:xfrm>
            <a:off x="15706349" y="6946989"/>
            <a:ext cx="636863" cy="457604"/>
          </a:xfrm>
          <a:prstGeom prst="rect">
            <a:avLst/>
          </a:prstGeom>
        </xdr:spPr>
        <xdr:txBody>
          <a:bodyPr wrap="square" rtlCol="0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r>
              <a:rPr lang="es-PE" sz="1600" b="1">
                <a:solidFill>
                  <a:srgbClr val="305496"/>
                </a:solidFill>
              </a:rPr>
              <a:t>78 %</a:t>
            </a:r>
          </a:p>
        </xdr:txBody>
      </xdr:sp>
    </xdr:grpSp>
    <xdr:clientData/>
  </xdr:twoCellAnchor>
  <xdr:twoCellAnchor>
    <xdr:from>
      <xdr:col>0</xdr:col>
      <xdr:colOff>76200</xdr:colOff>
      <xdr:row>62</xdr:row>
      <xdr:rowOff>142876</xdr:rowOff>
    </xdr:from>
    <xdr:to>
      <xdr:col>16</xdr:col>
      <xdr:colOff>559594</xdr:colOff>
      <xdr:row>63</xdr:row>
      <xdr:rowOff>607220</xdr:rowOff>
    </xdr:to>
    <xdr:sp macro="" textlink="">
      <xdr:nvSpPr>
        <xdr:cNvPr id="12" name="Rectángulo 11">
          <a:extLst>
            <a:ext uri="{FF2B5EF4-FFF2-40B4-BE49-F238E27FC236}">
              <a16:creationId xmlns:a16="http://schemas.microsoft.com/office/drawing/2014/main" id="{16971990-EAEB-4121-9C8C-B4EE6BBBAC11}"/>
            </a:ext>
          </a:extLst>
        </xdr:cNvPr>
        <xdr:cNvSpPr/>
      </xdr:nvSpPr>
      <xdr:spPr>
        <a:xfrm>
          <a:off x="76200" y="9848851"/>
          <a:ext cx="14294644" cy="654844"/>
        </a:xfrm>
        <a:prstGeom prst="rect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55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Los casos de </a:t>
          </a:r>
          <a:r>
            <a:rPr lang="es-PE" sz="155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VIOLACIÓN SEXUAL </a:t>
          </a:r>
          <a:r>
            <a:rPr lang="es-PE" sz="155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tienen mayor incidencia en los siguientes</a:t>
          </a:r>
          <a:r>
            <a:rPr lang="es-PE" sz="155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departamentos</a:t>
          </a:r>
          <a:r>
            <a:rPr lang="es-PE" sz="155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: Lima</a:t>
          </a:r>
          <a:r>
            <a:rPr lang="es-PE" sz="155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575</a:t>
          </a:r>
          <a:r>
            <a:rPr lang="es-PE" sz="155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casos</a:t>
          </a:r>
          <a:r>
            <a:rPr kumimoji="0" lang="es-PE" sz="1550" b="0" i="0" u="none" strike="noStrike" kern="0" cap="none" spc="0" normalizeH="0" baseline="0" noProof="0">
              <a:ln>
                <a:noFill/>
              </a:ln>
              <a:solidFill>
                <a:prstClr val="white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, La Libertad 191 casos</a:t>
          </a:r>
          <a:r>
            <a:rPr lang="es-PE" sz="155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,  Arequipa 137</a:t>
          </a:r>
          <a:r>
            <a:rPr lang="es-PE" sz="155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casos, Cusco 135 casos, Junín 118 casos, Ancash 89 casos, Callao 77 casos, </a:t>
          </a:r>
          <a:r>
            <a:rPr kumimoji="0" lang="es-PE" sz="1550" b="0" i="0" u="none" strike="noStrike" kern="0" cap="none" spc="0" normalizeH="0" baseline="0" noProof="0">
              <a:ln>
                <a:noFill/>
              </a:ln>
              <a:solidFill>
                <a:prstClr val="white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Puno 77 casos, Ica 73 casos, Piura 71 casos, Tacna 70 casos</a:t>
          </a:r>
          <a:endParaRPr lang="es-PE" sz="1550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876299</xdr:colOff>
      <xdr:row>0</xdr:row>
      <xdr:rowOff>100445</xdr:rowOff>
    </xdr:from>
    <xdr:to>
      <xdr:col>16</xdr:col>
      <xdr:colOff>647699</xdr:colOff>
      <xdr:row>1</xdr:row>
      <xdr:rowOff>195695</xdr:rowOff>
    </xdr:to>
    <xdr:sp macro="" textlink="">
      <xdr:nvSpPr>
        <xdr:cNvPr id="13" name="Rectángulo 12">
          <a:extLst>
            <a:ext uri="{FF2B5EF4-FFF2-40B4-BE49-F238E27FC236}">
              <a16:creationId xmlns:a16="http://schemas.microsoft.com/office/drawing/2014/main" id="{09DB564A-7729-4926-BF27-47FA1EA89D3D}"/>
            </a:ext>
          </a:extLst>
        </xdr:cNvPr>
        <xdr:cNvSpPr/>
      </xdr:nvSpPr>
      <xdr:spPr>
        <a:xfrm>
          <a:off x="3629024" y="100445"/>
          <a:ext cx="10829925" cy="6762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8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8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para la Prevención y Erradicación de la Violencia contra las Mujeres e Integrantes del Grupo Familiar - AURORA</a:t>
          </a:r>
          <a:endParaRPr lang="es-PE" sz="1800" b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71437</xdr:colOff>
      <xdr:row>56</xdr:row>
      <xdr:rowOff>154782</xdr:rowOff>
    </xdr:from>
    <xdr:to>
      <xdr:col>17</xdr:col>
      <xdr:colOff>83344</xdr:colOff>
      <xdr:row>80</xdr:row>
      <xdr:rowOff>0</xdr:rowOff>
    </xdr:to>
    <xdr:graphicFrame macro="">
      <xdr:nvGraphicFramePr>
        <xdr:cNvPr id="2" name="Chart 5">
          <a:extLst>
            <a:ext uri="{FF2B5EF4-FFF2-40B4-BE49-F238E27FC236}">
              <a16:creationId xmlns:a16="http://schemas.microsoft.com/office/drawing/2014/main" id="{BE7B03D1-DCD7-417D-AC5E-53F29BC7AA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379118</xdr:colOff>
      <xdr:row>106</xdr:row>
      <xdr:rowOff>76629</xdr:rowOff>
    </xdr:from>
    <xdr:to>
      <xdr:col>13</xdr:col>
      <xdr:colOff>699407</xdr:colOff>
      <xdr:row>115</xdr:row>
      <xdr:rowOff>0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8A1085F2-27E8-4BB8-A843-5D77F5954E7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876302</xdr:colOff>
      <xdr:row>12</xdr:row>
      <xdr:rowOff>48987</xdr:rowOff>
    </xdr:from>
    <xdr:to>
      <xdr:col>8</xdr:col>
      <xdr:colOff>557893</xdr:colOff>
      <xdr:row>25</xdr:row>
      <xdr:rowOff>176893</xdr:rowOff>
    </xdr:to>
    <xdr:graphicFrame macro="">
      <xdr:nvGraphicFramePr>
        <xdr:cNvPr id="4" name="Gráfico 1">
          <a:extLst>
            <a:ext uri="{FF2B5EF4-FFF2-40B4-BE49-F238E27FC236}">
              <a16:creationId xmlns:a16="http://schemas.microsoft.com/office/drawing/2014/main" id="{C371838F-9340-4610-A02F-EC6F51B16E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139836</xdr:colOff>
      <xdr:row>54</xdr:row>
      <xdr:rowOff>90488</xdr:rowOff>
    </xdr:from>
    <xdr:to>
      <xdr:col>16</xdr:col>
      <xdr:colOff>542925</xdr:colOff>
      <xdr:row>54</xdr:row>
      <xdr:rowOff>523874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66FC9812-DD82-4410-A3DD-6370B9A70EBB}"/>
            </a:ext>
          </a:extLst>
        </xdr:cNvPr>
        <xdr:cNvSpPr txBox="1"/>
      </xdr:nvSpPr>
      <xdr:spPr>
        <a:xfrm>
          <a:off x="139836" y="5162550"/>
          <a:ext cx="14500089" cy="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i="0">
              <a:solidFill>
                <a:schemeClr val="tx1"/>
              </a:solidFill>
            </a:rPr>
            <a:t>Casos </a:t>
          </a:r>
          <a:r>
            <a:rPr lang="es-MX" b="1" i="0">
              <a:solidFill>
                <a:schemeClr val="tx1"/>
              </a:solidFill>
            </a:rPr>
            <a:t>"Nuevos" </a:t>
          </a:r>
          <a:r>
            <a:rPr lang="es-MX" i="0">
              <a:solidFill>
                <a:schemeClr val="tx1"/>
              </a:solidFill>
            </a:rPr>
            <a:t>de personas que acuden por primera vez a un CEM, casos </a:t>
          </a:r>
          <a:r>
            <a:rPr lang="es-MX" b="1" i="0">
              <a:solidFill>
                <a:schemeClr val="tx1"/>
              </a:solidFill>
            </a:rPr>
            <a:t>"Reingresos" </a:t>
          </a:r>
          <a:r>
            <a:rPr lang="es-MX" i="0">
              <a:solidFill>
                <a:schemeClr val="tx1"/>
              </a:solidFill>
            </a:rPr>
            <a:t>de personas agredidas por otra persona por primera vez, casos </a:t>
          </a:r>
          <a:r>
            <a:rPr lang="es-MX" b="1" i="0">
              <a:solidFill>
                <a:schemeClr val="tx1"/>
              </a:solidFill>
            </a:rPr>
            <a:t>"Reincidentes" </a:t>
          </a:r>
          <a:r>
            <a:rPr lang="es-MX" i="0">
              <a:solidFill>
                <a:schemeClr val="tx1"/>
              </a:solidFill>
            </a:rPr>
            <a:t>de personas que reinciden en violencia con la misma persona agresora, casos </a:t>
          </a:r>
          <a:r>
            <a:rPr lang="es-MX" b="1" i="0">
              <a:solidFill>
                <a:schemeClr val="tx1"/>
              </a:solidFill>
            </a:rPr>
            <a:t>"Derivados" </a:t>
          </a:r>
          <a:r>
            <a:rPr lang="es-MX" i="0">
              <a:solidFill>
                <a:schemeClr val="tx1"/>
              </a:solidFill>
            </a:rPr>
            <a:t>que son tratados por más de un CEM, y casos </a:t>
          </a:r>
          <a:r>
            <a:rPr lang="es-MX" b="1" i="0">
              <a:solidFill>
                <a:schemeClr val="tx1"/>
              </a:solidFill>
            </a:rPr>
            <a:t>"Continuadores" </a:t>
          </a:r>
          <a:r>
            <a:rPr lang="es-MX" i="0">
              <a:solidFill>
                <a:schemeClr val="tx1"/>
              </a:solidFill>
            </a:rPr>
            <a:t>los que descontinuaron la atención más de un año.</a:t>
          </a:r>
          <a:endParaRPr lang="es-MX" sz="1100" i="0">
            <a:solidFill>
              <a:schemeClr val="tx1"/>
            </a:solidFill>
          </a:endParaRPr>
        </a:p>
      </xdr:txBody>
    </xdr:sp>
    <xdr:clientData/>
  </xdr:twoCellAnchor>
  <xdr:oneCellAnchor>
    <xdr:from>
      <xdr:col>4</xdr:col>
      <xdr:colOff>744404</xdr:colOff>
      <xdr:row>19</xdr:row>
      <xdr:rowOff>122465</xdr:rowOff>
    </xdr:from>
    <xdr:ext cx="726601" cy="802757"/>
    <xdr:pic>
      <xdr:nvPicPr>
        <xdr:cNvPr id="6" name="Imagen 5">
          <a:extLst>
            <a:ext uri="{FF2B5EF4-FFF2-40B4-BE49-F238E27FC236}">
              <a16:creationId xmlns:a16="http://schemas.microsoft.com/office/drawing/2014/main" id="{41A71F1F-E961-4F37-B9BE-80227CC1B9E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>
                <a14:imgLayer r:embed="rId5">
                  <a14:imgEffect>
                    <a14:colorTemperature colorTemp="11200"/>
                  </a14:imgEffect>
                  <a14:imgEffect>
                    <a14:saturation sat="4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47500" t="11798" r="4792" b="15730"/>
        <a:stretch/>
      </xdr:blipFill>
      <xdr:spPr>
        <a:xfrm>
          <a:off x="4402004" y="3999140"/>
          <a:ext cx="726601" cy="802757"/>
        </a:xfrm>
        <a:prstGeom prst="rect">
          <a:avLst/>
        </a:prstGeom>
        <a:noFill/>
      </xdr:spPr>
    </xdr:pic>
    <xdr:clientData/>
  </xdr:oneCellAnchor>
  <xdr:oneCellAnchor>
    <xdr:from>
      <xdr:col>7</xdr:col>
      <xdr:colOff>672829</xdr:colOff>
      <xdr:row>16</xdr:row>
      <xdr:rowOff>87086</xdr:rowOff>
    </xdr:from>
    <xdr:ext cx="588765" cy="797379"/>
    <xdr:pic>
      <xdr:nvPicPr>
        <xdr:cNvPr id="7" name="Imagen 6">
          <a:extLst>
            <a:ext uri="{FF2B5EF4-FFF2-40B4-BE49-F238E27FC236}">
              <a16:creationId xmlns:a16="http://schemas.microsoft.com/office/drawing/2014/main" id="{FCE5E0F9-E4AF-4536-9F6E-194D9EAEFE4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l="5417" t="11517" r="55208" b="15449"/>
        <a:stretch/>
      </xdr:blipFill>
      <xdr:spPr>
        <a:xfrm>
          <a:off x="7102204" y="3401786"/>
          <a:ext cx="588765" cy="797379"/>
        </a:xfrm>
        <a:prstGeom prst="rect">
          <a:avLst/>
        </a:prstGeom>
      </xdr:spPr>
    </xdr:pic>
    <xdr:clientData/>
  </xdr:oneCellAnchor>
  <xdr:oneCellAnchor>
    <xdr:from>
      <xdr:col>0</xdr:col>
      <xdr:colOff>78581</xdr:colOff>
      <xdr:row>0</xdr:row>
      <xdr:rowOff>0</xdr:rowOff>
    </xdr:from>
    <xdr:ext cx="3483769" cy="726526"/>
    <xdr:pic>
      <xdr:nvPicPr>
        <xdr:cNvPr id="8" name="Imagen 7">
          <a:extLst>
            <a:ext uri="{FF2B5EF4-FFF2-40B4-BE49-F238E27FC236}">
              <a16:creationId xmlns:a16="http://schemas.microsoft.com/office/drawing/2014/main" id="{CD9B9DAA-A6B0-43A8-A821-35D6D271F9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BEBA8EAE-BF5A-486C-A8C5-ECC9F3942E4B}">
              <a14:imgProps xmlns:a14="http://schemas.microsoft.com/office/drawing/2010/main">
                <a14:imgLayer r:embed="rId8">
                  <a14:imgEffect>
                    <a14:sharpenSoften amount="25000"/>
                  </a14:imgEffect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581" y="0"/>
          <a:ext cx="3483769" cy="7265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14</xdr:col>
      <xdr:colOff>159777</xdr:colOff>
      <xdr:row>12</xdr:row>
      <xdr:rowOff>176893</xdr:rowOff>
    </xdr:from>
    <xdr:to>
      <xdr:col>17</xdr:col>
      <xdr:colOff>721179</xdr:colOff>
      <xdr:row>55</xdr:row>
      <xdr:rowOff>27215</xdr:rowOff>
    </xdr:to>
    <xdr:graphicFrame macro="">
      <xdr:nvGraphicFramePr>
        <xdr:cNvPr id="9" name="Gráfico 3">
          <a:extLst>
            <a:ext uri="{FF2B5EF4-FFF2-40B4-BE49-F238E27FC236}">
              <a16:creationId xmlns:a16="http://schemas.microsoft.com/office/drawing/2014/main" id="{7C190BB3-136C-455E-B6D0-9DBE209DEE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64293</xdr:colOff>
      <xdr:row>101</xdr:row>
      <xdr:rowOff>14287</xdr:rowOff>
    </xdr:from>
    <xdr:to>
      <xdr:col>6</xdr:col>
      <xdr:colOff>107155</xdr:colOff>
      <xdr:row>102</xdr:row>
      <xdr:rowOff>261938</xdr:rowOff>
    </xdr:to>
    <xdr:sp macro="" textlink="">
      <xdr:nvSpPr>
        <xdr:cNvPr id="10" name="Rectángulo 12">
          <a:extLst>
            <a:ext uri="{FF2B5EF4-FFF2-40B4-BE49-F238E27FC236}">
              <a16:creationId xmlns:a16="http://schemas.microsoft.com/office/drawing/2014/main" id="{F840698D-BEF6-4956-BAFF-45AE2BA950AB}"/>
            </a:ext>
          </a:extLst>
        </xdr:cNvPr>
        <xdr:cNvSpPr/>
      </xdr:nvSpPr>
      <xdr:spPr>
        <a:xfrm>
          <a:off x="64293" y="8005762"/>
          <a:ext cx="5500687" cy="438151"/>
        </a:xfrm>
        <a:prstGeom prst="rect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200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Se registraron 864 casos de violación sexual</a:t>
          </a:r>
        </a:p>
      </xdr:txBody>
    </xdr:sp>
    <xdr:clientData/>
  </xdr:twoCellAnchor>
  <xdr:twoCellAnchor>
    <xdr:from>
      <xdr:col>3</xdr:col>
      <xdr:colOff>876299</xdr:colOff>
      <xdr:row>0</xdr:row>
      <xdr:rowOff>100445</xdr:rowOff>
    </xdr:from>
    <xdr:to>
      <xdr:col>16</xdr:col>
      <xdr:colOff>647699</xdr:colOff>
      <xdr:row>1</xdr:row>
      <xdr:rowOff>195695</xdr:rowOff>
    </xdr:to>
    <xdr:sp macro="" textlink="">
      <xdr:nvSpPr>
        <xdr:cNvPr id="11" name="Rectángulo 13">
          <a:extLst>
            <a:ext uri="{FF2B5EF4-FFF2-40B4-BE49-F238E27FC236}">
              <a16:creationId xmlns:a16="http://schemas.microsoft.com/office/drawing/2014/main" id="{BB518A5D-1C9B-47BC-AF40-E3A732C7CFF9}"/>
            </a:ext>
          </a:extLst>
        </xdr:cNvPr>
        <xdr:cNvSpPr/>
      </xdr:nvSpPr>
      <xdr:spPr>
        <a:xfrm>
          <a:off x="3629024" y="100445"/>
          <a:ext cx="11115675" cy="6762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8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8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para la Prevención y Erradicación de la Violencia contra las Mujeres e Integrantes del Grupo Familiar - AURORA</a:t>
          </a:r>
          <a:endParaRPr lang="es-PE" sz="1800" b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</xdr:col>
      <xdr:colOff>74839</xdr:colOff>
      <xdr:row>81</xdr:row>
      <xdr:rowOff>95250</xdr:rowOff>
    </xdr:from>
    <xdr:to>
      <xdr:col>11</xdr:col>
      <xdr:colOff>557893</xdr:colOff>
      <xdr:row>104</xdr:row>
      <xdr:rowOff>11906</xdr:rowOff>
    </xdr:to>
    <xdr:graphicFrame macro="">
      <xdr:nvGraphicFramePr>
        <xdr:cNvPr id="12" name="11 Gráfico">
          <a:extLst>
            <a:ext uri="{FF2B5EF4-FFF2-40B4-BE49-F238E27FC236}">
              <a16:creationId xmlns:a16="http://schemas.microsoft.com/office/drawing/2014/main" id="{0B094B38-6937-4669-AE96-B752AE3099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0.35167</cdr:x>
      <cdr:y>0.81181</cdr:y>
    </cdr:from>
    <cdr:to>
      <cdr:x>0.46909</cdr:x>
      <cdr:y>0.92033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2034942" y="2126444"/>
          <a:ext cx="679444" cy="2842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algn="ctr"/>
          <a:r>
            <a:rPr lang="es-PE" sz="1600" b="1">
              <a:solidFill>
                <a:srgbClr val="305496"/>
              </a:solidFill>
            </a:rPr>
            <a:t>6 %</a:t>
          </a:r>
        </a:p>
      </cdr:txBody>
    </cdr:sp>
  </cdr:relSizeAnchor>
  <cdr:relSizeAnchor xmlns:cdr="http://schemas.openxmlformats.org/drawingml/2006/chartDrawing">
    <cdr:from>
      <cdr:x>0.89973</cdr:x>
      <cdr:y>0.56058</cdr:y>
    </cdr:from>
    <cdr:to>
      <cdr:x>1</cdr:x>
      <cdr:y>0.68395</cdr:y>
    </cdr:to>
    <cdr:sp macro="" textlink="">
      <cdr:nvSpPr>
        <cdr:cNvPr id="3" name="1 CuadroTexto"/>
        <cdr:cNvSpPr txBox="1"/>
      </cdr:nvSpPr>
      <cdr:spPr>
        <a:xfrm xmlns:a="http://schemas.openxmlformats.org/drawingml/2006/main">
          <a:off x="5206232" y="1468364"/>
          <a:ext cx="580206" cy="32315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s-PE" sz="1600" b="1">
              <a:solidFill>
                <a:srgbClr val="305496"/>
              </a:solidFill>
            </a:rPr>
            <a:t>65 %</a:t>
          </a:r>
        </a:p>
      </cdr:txBody>
    </cdr:sp>
  </cdr:relSizeAnchor>
  <cdr:relSizeAnchor xmlns:cdr="http://schemas.openxmlformats.org/drawingml/2006/chartDrawing">
    <cdr:from>
      <cdr:x>0.4285</cdr:x>
      <cdr:y>0.32293</cdr:y>
    </cdr:from>
    <cdr:to>
      <cdr:x>0.5707</cdr:x>
      <cdr:y>0.43421</cdr:y>
    </cdr:to>
    <cdr:sp macro="" textlink="">
      <cdr:nvSpPr>
        <cdr:cNvPr id="7" name="1 CuadroTexto"/>
        <cdr:cNvSpPr txBox="1"/>
      </cdr:nvSpPr>
      <cdr:spPr>
        <a:xfrm xmlns:a="http://schemas.openxmlformats.org/drawingml/2006/main">
          <a:off x="2479483" y="845877"/>
          <a:ext cx="822831" cy="2914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PE" sz="1600" b="1">
              <a:solidFill>
                <a:srgbClr val="305496"/>
              </a:solidFill>
            </a:rPr>
            <a:t>12</a:t>
          </a:r>
          <a:r>
            <a:rPr lang="es-PE" sz="1600" b="1" baseline="0">
              <a:solidFill>
                <a:srgbClr val="305496"/>
              </a:solidFill>
            </a:rPr>
            <a:t> </a:t>
          </a:r>
          <a:r>
            <a:rPr lang="es-PE" sz="1600" b="1">
              <a:solidFill>
                <a:srgbClr val="305496"/>
              </a:solidFill>
            </a:rPr>
            <a:t>%</a:t>
          </a:r>
        </a:p>
      </cdr:txBody>
    </cdr:sp>
  </cdr:relSizeAnchor>
  <cdr:relSizeAnchor xmlns:cdr="http://schemas.openxmlformats.org/drawingml/2006/chartDrawing">
    <cdr:from>
      <cdr:x>0.46443</cdr:x>
      <cdr:y>0.06562</cdr:y>
    </cdr:from>
    <cdr:to>
      <cdr:x>0.58596</cdr:x>
      <cdr:y>0.17406</cdr:y>
    </cdr:to>
    <cdr:sp macro="" textlink="">
      <cdr:nvSpPr>
        <cdr:cNvPr id="8" name="1 CuadroTexto"/>
        <cdr:cNvSpPr txBox="1"/>
      </cdr:nvSpPr>
      <cdr:spPr>
        <a:xfrm xmlns:a="http://schemas.openxmlformats.org/drawingml/2006/main">
          <a:off x="2687381" y="171879"/>
          <a:ext cx="703226" cy="28404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PE" sz="1600" b="1">
              <a:solidFill>
                <a:srgbClr val="305496"/>
              </a:solidFill>
            </a:rPr>
            <a:t>16</a:t>
          </a:r>
          <a:r>
            <a:rPr lang="es-PE" sz="1600" b="1" baseline="0">
              <a:solidFill>
                <a:srgbClr val="305496"/>
              </a:solidFill>
            </a:rPr>
            <a:t> </a:t>
          </a:r>
          <a:r>
            <a:rPr lang="es-PE" sz="1600" b="1">
              <a:solidFill>
                <a:srgbClr val="305496"/>
              </a:solidFill>
            </a:rPr>
            <a:t>%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-05\TRANSFER\CAI\CAI\2014\MARZO\CONSOLIDADO%20CAI%20-%20MARZO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14\Carpeta%20Compartida%20ANTHONY\DOCUME~1\admin\CONFIG~1\Temp\NUEVO%20CONSOLIDADO%20LINEA%20100%20EN%20ACCION%202012-tablamaestr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-05\TRANSFER\CAI\CAI%20-%20HUGO\2014\MARZO\ESTAD&#205;STICAS%202012\CAI%20-%20Casos%20y%20Atenciones%202011%20DICIEMBRE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14\Carpeta%20Compartida%20ANTHONY\Users\mllanos\AppData\Local\Temp\NUEVO%20CONSOLIDADO%20LINEA%20100%20EN%20ACCION%202012-tablamaestra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%20-%20HUGO\2014\MARZO\ESTAD&#205;STICAS%202012\CAI%20-%20Casos%20y%20Atenciones%202011%20DICIEMBRE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:\GENARO\Estrategia%20Rural\Plantillas%202016%20Estrategia%20Rural\BASE%20ACCIONES%20MAYO\Para%20consolidar_acciones_mayo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:\DOCUME~1\admin\CONFIG~1\Temp\NUEVO%20CONSOLIDADO%20LINEA%20100%20EN%20ACCION%202012-tablamaestra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14\Carpeta%20Compartida%20ANTHONY\Users\MLLANO~1.PNC\AppData\Local\Temp\CAI%20CARMEN%20DE%20LA%20LEGUA%20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2012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2012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ones"/>
      <sheetName val="Participantes"/>
      <sheetName val="Estadísticas"/>
    </sheetNames>
    <sheetDataSet>
      <sheetData sheetId="0" refreshError="1"/>
      <sheetData sheetId="1"/>
      <sheetData sheetId="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Q98"/>
  <sheetViews>
    <sheetView tabSelected="1" view="pageBreakPreview" zoomScale="50" zoomScaleNormal="100" zoomScaleSheetLayoutView="50" workbookViewId="0">
      <selection activeCell="L92" sqref="L92"/>
    </sheetView>
  </sheetViews>
  <sheetFormatPr baseColWidth="10" defaultColWidth="11.42578125" defaultRowHeight="15" x14ac:dyDescent="0.25"/>
  <cols>
    <col min="1" max="1" width="15.7109375" style="2" customWidth="1"/>
    <col min="2" max="2" width="11.85546875" style="2" customWidth="1"/>
    <col min="3" max="3" width="13.7109375" style="2" customWidth="1"/>
    <col min="4" max="4" width="13.5703125" style="2" customWidth="1"/>
    <col min="5" max="5" width="12.42578125" style="2" customWidth="1"/>
    <col min="6" max="7" width="14.5703125" style="2" customWidth="1"/>
    <col min="8" max="8" width="12.85546875" style="2" customWidth="1"/>
    <col min="9" max="9" width="10.7109375" style="2" customWidth="1"/>
    <col min="10" max="10" width="11.28515625" style="2" customWidth="1"/>
    <col min="11" max="11" width="15.7109375" style="2" customWidth="1"/>
    <col min="12" max="12" width="12.140625" style="2" customWidth="1"/>
    <col min="13" max="13" width="13.42578125" style="2" customWidth="1"/>
    <col min="14" max="14" width="13.140625" style="2" customWidth="1"/>
    <col min="15" max="17" width="10.7109375" style="2" customWidth="1"/>
    <col min="18" max="16384" width="11.42578125" style="2"/>
  </cols>
  <sheetData>
    <row r="1" spans="1:17" ht="45.7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ht="19.5" x14ac:dyDescent="0.25">
      <c r="A2" s="127"/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</row>
    <row r="3" spans="1:17" ht="3" customHeight="1" x14ac:dyDescent="0.25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1"/>
    </row>
    <row r="4" spans="1:17" ht="3.75" customHeight="1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6"/>
    </row>
    <row r="5" spans="1:17" ht="24.75" customHeight="1" x14ac:dyDescent="0.25">
      <c r="A5" s="128" t="s">
        <v>0</v>
      </c>
      <c r="B5" s="128"/>
      <c r="C5" s="128"/>
      <c r="D5" s="128"/>
      <c r="E5" s="128"/>
      <c r="F5" s="128"/>
      <c r="G5" s="128"/>
      <c r="H5" s="128"/>
      <c r="I5" s="128"/>
      <c r="J5" s="128"/>
      <c r="K5" s="128"/>
      <c r="L5" s="128"/>
      <c r="M5" s="128"/>
      <c r="N5" s="128"/>
      <c r="O5" s="128"/>
      <c r="P5" s="128"/>
      <c r="Q5" s="128"/>
    </row>
    <row r="6" spans="1:17" ht="24.75" customHeight="1" x14ac:dyDescent="0.25">
      <c r="A6" s="128" t="s">
        <v>1</v>
      </c>
      <c r="B6" s="128"/>
      <c r="C6" s="128"/>
      <c r="D6" s="128"/>
      <c r="E6" s="128"/>
      <c r="F6" s="128"/>
      <c r="G6" s="128"/>
      <c r="H6" s="128"/>
      <c r="I6" s="128"/>
      <c r="J6" s="128"/>
      <c r="K6" s="128"/>
      <c r="L6" s="128"/>
      <c r="M6" s="128"/>
      <c r="N6" s="128"/>
      <c r="O6" s="128"/>
      <c r="P6" s="128"/>
      <c r="Q6" s="128"/>
    </row>
    <row r="7" spans="1:17" ht="24.75" customHeight="1" x14ac:dyDescent="0.25">
      <c r="A7" s="129" t="s">
        <v>2</v>
      </c>
      <c r="B7" s="129"/>
      <c r="C7" s="129"/>
      <c r="D7" s="129"/>
      <c r="E7" s="129"/>
      <c r="F7" s="129"/>
      <c r="G7" s="129"/>
      <c r="H7" s="129"/>
      <c r="I7" s="129"/>
      <c r="J7" s="129"/>
      <c r="K7" s="129"/>
      <c r="L7" s="129"/>
      <c r="M7" s="129"/>
      <c r="N7" s="129"/>
      <c r="O7" s="129"/>
      <c r="P7" s="129"/>
      <c r="Q7" s="129"/>
    </row>
    <row r="8" spans="1:17" ht="18" x14ac:dyDescent="0.25">
      <c r="A8" s="130" t="s">
        <v>3</v>
      </c>
      <c r="B8" s="130"/>
      <c r="C8" s="130"/>
      <c r="D8" s="130"/>
      <c r="E8" s="130"/>
      <c r="F8" s="130"/>
      <c r="G8" s="130"/>
      <c r="H8" s="130"/>
      <c r="I8" s="130"/>
      <c r="J8" s="130"/>
      <c r="K8" s="130"/>
      <c r="L8" s="130"/>
      <c r="M8" s="130"/>
      <c r="N8" s="130"/>
      <c r="O8" s="130"/>
      <c r="P8" s="130"/>
      <c r="Q8" s="130"/>
    </row>
    <row r="9" spans="1:17" ht="3.75" customHeight="1" x14ac:dyDescent="0.25">
      <c r="A9" s="7"/>
      <c r="B9" s="8"/>
      <c r="C9" s="8"/>
      <c r="D9" s="8"/>
      <c r="E9" s="8"/>
      <c r="F9" s="8"/>
      <c r="G9" s="8"/>
      <c r="H9" s="8"/>
      <c r="I9" s="5"/>
      <c r="J9" s="5"/>
      <c r="K9" s="8"/>
      <c r="L9" s="8"/>
      <c r="M9" s="8"/>
      <c r="N9" s="8"/>
      <c r="O9" s="8"/>
      <c r="P9" s="8"/>
      <c r="Q9" s="6"/>
    </row>
    <row r="10" spans="1:17" ht="3.75" customHeigh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</row>
    <row r="11" spans="1:17" ht="18.75" thickBot="1" x14ac:dyDescent="0.3">
      <c r="A11" s="9" t="s">
        <v>4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</row>
    <row r="12" spans="1:17" ht="3.75" customHeight="1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1:17" ht="17.25" customHeight="1" thickBot="1" x14ac:dyDescent="0.3">
      <c r="A13" s="10" t="s">
        <v>5</v>
      </c>
      <c r="B13" s="10"/>
      <c r="C13" s="10"/>
      <c r="D13" s="10"/>
      <c r="E13" s="11"/>
      <c r="F13" s="10" t="s">
        <v>6</v>
      </c>
      <c r="G13" s="10"/>
      <c r="H13" s="10"/>
      <c r="I13" s="10"/>
      <c r="J13" s="10"/>
      <c r="K13" s="11"/>
      <c r="L13" s="11"/>
      <c r="M13" s="11"/>
      <c r="N13" s="11"/>
      <c r="O13" s="11"/>
      <c r="P13" s="11"/>
      <c r="Q13" s="12"/>
    </row>
    <row r="14" spans="1:17" ht="3.75" customHeight="1" x14ac:dyDescent="0.25">
      <c r="A14" s="13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</row>
    <row r="15" spans="1:17" ht="31.5" customHeight="1" x14ac:dyDescent="0.25">
      <c r="A15" s="14" t="s">
        <v>7</v>
      </c>
      <c r="B15" s="15" t="s">
        <v>8</v>
      </c>
      <c r="C15" s="15" t="s">
        <v>9</v>
      </c>
      <c r="D15" s="15" t="s">
        <v>10</v>
      </c>
      <c r="E15" s="1"/>
      <c r="F15" s="16" t="s">
        <v>11</v>
      </c>
      <c r="G15" s="17" t="s">
        <v>12</v>
      </c>
      <c r="H15" s="15" t="s">
        <v>9</v>
      </c>
      <c r="I15" s="15" t="s">
        <v>10</v>
      </c>
      <c r="J15" s="15" t="s">
        <v>8</v>
      </c>
      <c r="K15" s="1"/>
      <c r="L15" s="1"/>
      <c r="M15" s="1"/>
      <c r="N15" s="1"/>
      <c r="O15" s="1"/>
      <c r="P15" s="1"/>
      <c r="Q15" s="1"/>
    </row>
    <row r="16" spans="1:17" ht="15.75" customHeight="1" x14ac:dyDescent="0.25">
      <c r="A16" s="18" t="s">
        <v>13</v>
      </c>
      <c r="B16" s="19">
        <f t="shared" ref="B16:B27" si="0">SUM(C16:D16)</f>
        <v>18466</v>
      </c>
      <c r="C16" s="20">
        <v>15856</v>
      </c>
      <c r="D16" s="20">
        <v>2610</v>
      </c>
      <c r="E16" s="21"/>
      <c r="F16" s="22" t="s">
        <v>14</v>
      </c>
      <c r="G16" s="19">
        <v>240</v>
      </c>
      <c r="H16" s="20">
        <v>15518</v>
      </c>
      <c r="I16" s="20">
        <v>2650</v>
      </c>
      <c r="J16" s="19">
        <f>I16+H16</f>
        <v>18168</v>
      </c>
      <c r="K16" s="23"/>
      <c r="L16" s="23"/>
      <c r="M16" s="23"/>
      <c r="N16" s="23"/>
      <c r="O16" s="23"/>
      <c r="P16" s="23"/>
      <c r="Q16" s="23"/>
    </row>
    <row r="17" spans="1:17" x14ac:dyDescent="0.25">
      <c r="A17" s="24" t="s">
        <v>15</v>
      </c>
      <c r="B17" s="19">
        <f t="shared" si="0"/>
        <v>17181</v>
      </c>
      <c r="C17" s="20">
        <v>14693</v>
      </c>
      <c r="D17" s="20">
        <v>2488</v>
      </c>
      <c r="E17" s="21"/>
      <c r="F17" s="25" t="s">
        <v>16</v>
      </c>
      <c r="G17" s="19">
        <v>5</v>
      </c>
      <c r="H17" s="20">
        <v>2142</v>
      </c>
      <c r="I17" s="20">
        <v>467</v>
      </c>
      <c r="J17" s="19">
        <f>I17+H17</f>
        <v>2609</v>
      </c>
      <c r="K17" s="23"/>
      <c r="L17" s="23"/>
      <c r="M17" s="23"/>
      <c r="N17" s="23"/>
      <c r="O17" s="23"/>
      <c r="P17" s="23"/>
      <c r="Q17" s="23"/>
    </row>
    <row r="18" spans="1:17" ht="15.75" customHeight="1" x14ac:dyDescent="0.25">
      <c r="A18" s="24" t="s">
        <v>17</v>
      </c>
      <c r="B18" s="19">
        <f t="shared" si="0"/>
        <v>7970</v>
      </c>
      <c r="C18" s="20">
        <v>6919</v>
      </c>
      <c r="D18" s="20">
        <v>1051</v>
      </c>
      <c r="E18" s="21"/>
      <c r="F18" s="25" t="s">
        <v>18</v>
      </c>
      <c r="G18" s="19">
        <v>150</v>
      </c>
      <c r="H18" s="20">
        <v>24476</v>
      </c>
      <c r="I18" s="20">
        <v>3799</v>
      </c>
      <c r="J18" s="19">
        <f>I18+H18</f>
        <v>28275</v>
      </c>
      <c r="K18" s="23"/>
      <c r="L18" s="23"/>
      <c r="M18" s="23"/>
      <c r="N18" s="23"/>
      <c r="O18" s="23"/>
      <c r="P18" s="23"/>
      <c r="Q18" s="23"/>
    </row>
    <row r="19" spans="1:17" x14ac:dyDescent="0.25">
      <c r="A19" s="24" t="s">
        <v>19</v>
      </c>
      <c r="B19" s="19">
        <f t="shared" si="0"/>
        <v>0</v>
      </c>
      <c r="C19" s="20">
        <v>0</v>
      </c>
      <c r="D19" s="20">
        <v>0</v>
      </c>
      <c r="E19" s="21"/>
      <c r="F19" s="26" t="s">
        <v>20</v>
      </c>
      <c r="G19" s="27">
        <v>1</v>
      </c>
      <c r="H19" s="28">
        <v>156</v>
      </c>
      <c r="I19" s="28">
        <v>17</v>
      </c>
      <c r="J19" s="27">
        <f>I19+H19</f>
        <v>173</v>
      </c>
      <c r="K19" s="23"/>
      <c r="L19" s="23"/>
      <c r="M19" s="23"/>
      <c r="N19" s="23"/>
      <c r="O19" s="23"/>
      <c r="P19" s="23"/>
      <c r="Q19" s="23"/>
    </row>
    <row r="20" spans="1:17" x14ac:dyDescent="0.25">
      <c r="A20" s="24" t="s">
        <v>21</v>
      </c>
      <c r="B20" s="19">
        <f t="shared" si="0"/>
        <v>0</v>
      </c>
      <c r="C20" s="20">
        <v>0</v>
      </c>
      <c r="D20" s="20">
        <v>0</v>
      </c>
      <c r="E20" s="21"/>
      <c r="F20" s="14" t="s">
        <v>8</v>
      </c>
      <c r="G20" s="29">
        <f>SUM(G16:G19)</f>
        <v>396</v>
      </c>
      <c r="H20" s="29">
        <f>SUM(H16:H19)</f>
        <v>42292</v>
      </c>
      <c r="I20" s="29">
        <f>SUM(I16:I19)</f>
        <v>6933</v>
      </c>
      <c r="J20" s="29">
        <f>SUM(J16:J19)</f>
        <v>49225</v>
      </c>
      <c r="K20" s="23"/>
      <c r="L20" s="23"/>
      <c r="M20" s="23"/>
      <c r="N20" s="23"/>
      <c r="O20" s="23"/>
      <c r="P20" s="23"/>
      <c r="Q20" s="23"/>
    </row>
    <row r="21" spans="1:17" x14ac:dyDescent="0.25">
      <c r="A21" s="24" t="s">
        <v>22</v>
      </c>
      <c r="B21" s="19">
        <f t="shared" si="0"/>
        <v>0</v>
      </c>
      <c r="C21" s="20">
        <v>0</v>
      </c>
      <c r="D21" s="20">
        <v>0</v>
      </c>
      <c r="E21" s="21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</row>
    <row r="22" spans="1:17" x14ac:dyDescent="0.25">
      <c r="A22" s="24" t="s">
        <v>23</v>
      </c>
      <c r="B22" s="19">
        <f t="shared" si="0"/>
        <v>5608</v>
      </c>
      <c r="C22" s="20">
        <v>4824</v>
      </c>
      <c r="D22" s="20">
        <v>784</v>
      </c>
      <c r="E22" s="21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</row>
    <row r="23" spans="1:17" hidden="1" x14ac:dyDescent="0.25">
      <c r="A23" s="24" t="s">
        <v>24</v>
      </c>
      <c r="B23" s="19">
        <f t="shared" si="0"/>
        <v>0</v>
      </c>
      <c r="C23" s="20"/>
      <c r="D23" s="20"/>
      <c r="E23" s="21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</row>
    <row r="24" spans="1:17" hidden="1" x14ac:dyDescent="0.25">
      <c r="A24" s="24" t="s">
        <v>25</v>
      </c>
      <c r="B24" s="19">
        <f t="shared" si="0"/>
        <v>0</v>
      </c>
      <c r="C24" s="20"/>
      <c r="D24" s="20"/>
      <c r="E24" s="21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</row>
    <row r="25" spans="1:17" ht="17.25" hidden="1" customHeight="1" x14ac:dyDescent="0.25">
      <c r="A25" s="24" t="s">
        <v>26</v>
      </c>
      <c r="B25" s="19">
        <f t="shared" si="0"/>
        <v>0</v>
      </c>
      <c r="C25" s="20"/>
      <c r="D25" s="20"/>
      <c r="E25" s="21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</row>
    <row r="26" spans="1:17" ht="18.75" hidden="1" customHeight="1" x14ac:dyDescent="0.25">
      <c r="A26" s="24" t="s">
        <v>27</v>
      </c>
      <c r="B26" s="19">
        <f t="shared" si="0"/>
        <v>0</v>
      </c>
      <c r="C26" s="20"/>
      <c r="D26" s="20"/>
      <c r="E26" s="21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</row>
    <row r="27" spans="1:17" ht="15" hidden="1" customHeight="1" x14ac:dyDescent="0.25">
      <c r="A27" s="24" t="s">
        <v>28</v>
      </c>
      <c r="B27" s="19">
        <f t="shared" si="0"/>
        <v>0</v>
      </c>
      <c r="C27" s="20"/>
      <c r="D27" s="20"/>
      <c r="E27" s="21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</row>
    <row r="28" spans="1:17" x14ac:dyDescent="0.25">
      <c r="A28" s="14" t="s">
        <v>8</v>
      </c>
      <c r="B28" s="29">
        <f>SUM(B16:B27)</f>
        <v>49225</v>
      </c>
      <c r="C28" s="29">
        <f>SUM(C16:C27)</f>
        <v>42292</v>
      </c>
      <c r="D28" s="29">
        <f>SUM(D16:D27)</f>
        <v>6933</v>
      </c>
      <c r="E28" s="23"/>
      <c r="K28" s="23"/>
      <c r="L28" s="23"/>
      <c r="M28" s="23"/>
      <c r="N28" s="23"/>
      <c r="O28" s="23"/>
      <c r="P28" s="23"/>
      <c r="Q28" s="23"/>
    </row>
    <row r="29" spans="1:17" ht="15.75" thickBot="1" x14ac:dyDescent="0.3">
      <c r="A29" s="30" t="s">
        <v>29</v>
      </c>
      <c r="B29" s="31">
        <f>B28/$B28</f>
        <v>1</v>
      </c>
      <c r="C29" s="32">
        <f>C28/$B28</f>
        <v>0.85915693245302183</v>
      </c>
      <c r="D29" s="32">
        <f>D28/$B28</f>
        <v>0.14084306754697817</v>
      </c>
      <c r="E29" s="1"/>
      <c r="K29" s="1"/>
      <c r="L29" s="1"/>
      <c r="M29" s="1"/>
      <c r="N29" s="1"/>
      <c r="O29" s="1"/>
      <c r="P29" s="1"/>
      <c r="Q29" s="1"/>
    </row>
    <row r="30" spans="1:17" x14ac:dyDescent="0.25">
      <c r="A30" s="33"/>
      <c r="B30" s="34"/>
      <c r="C30" s="34"/>
      <c r="D30" s="34"/>
      <c r="E30" s="35"/>
      <c r="K30" s="35"/>
      <c r="L30" s="1"/>
      <c r="M30" s="1"/>
      <c r="N30" s="1"/>
      <c r="O30" s="1"/>
      <c r="P30" s="1"/>
      <c r="Q30" s="1"/>
    </row>
    <row r="31" spans="1:17" x14ac:dyDescent="0.25">
      <c r="A31" s="33"/>
      <c r="B31" s="34"/>
      <c r="C31" s="34"/>
      <c r="D31" s="34"/>
      <c r="E31" s="35"/>
      <c r="K31" s="35"/>
      <c r="L31" s="1"/>
      <c r="M31" s="1"/>
      <c r="N31" s="1"/>
      <c r="O31" s="1"/>
      <c r="P31" s="1"/>
      <c r="Q31" s="1"/>
    </row>
    <row r="32" spans="1:17" x14ac:dyDescent="0.25">
      <c r="A32" s="33"/>
      <c r="B32" s="34"/>
      <c r="C32" s="34"/>
      <c r="D32" s="34"/>
      <c r="E32" s="35"/>
      <c r="F32" s="1"/>
      <c r="G32" s="1"/>
      <c r="H32" s="1"/>
      <c r="I32" s="1"/>
      <c r="J32" s="1"/>
      <c r="K32" s="35"/>
      <c r="L32" s="1"/>
      <c r="M32" s="1"/>
      <c r="N32" s="1"/>
      <c r="O32" s="1"/>
      <c r="P32" s="1"/>
      <c r="Q32" s="1"/>
    </row>
    <row r="33" spans="1:17" x14ac:dyDescent="0.25">
      <c r="A33" s="33"/>
      <c r="B33" s="34"/>
      <c r="C33" s="34"/>
      <c r="D33" s="34"/>
      <c r="E33" s="35"/>
      <c r="F33" s="1"/>
      <c r="G33" s="1"/>
      <c r="H33" s="1"/>
      <c r="I33" s="1"/>
      <c r="J33" s="1"/>
      <c r="K33" s="35"/>
      <c r="L33" s="1"/>
      <c r="M33" s="1"/>
      <c r="N33" s="1"/>
      <c r="O33" s="1"/>
      <c r="P33" s="1"/>
      <c r="Q33" s="1"/>
    </row>
    <row r="34" spans="1:17" x14ac:dyDescent="0.25">
      <c r="A34" s="33"/>
      <c r="B34" s="34"/>
      <c r="C34" s="34"/>
      <c r="D34" s="34"/>
      <c r="E34" s="35"/>
      <c r="F34" s="1"/>
      <c r="G34" s="1"/>
      <c r="H34" s="1"/>
      <c r="I34" s="1"/>
      <c r="J34" s="1"/>
      <c r="K34" s="35"/>
      <c r="L34" s="1"/>
      <c r="M34" s="1"/>
      <c r="N34" s="1"/>
      <c r="O34" s="1"/>
      <c r="P34" s="1"/>
      <c r="Q34" s="1"/>
    </row>
    <row r="35" spans="1:17" x14ac:dyDescent="0.25">
      <c r="A35" s="33"/>
      <c r="B35" s="34"/>
      <c r="C35" s="34"/>
      <c r="D35" s="34"/>
      <c r="E35" s="35"/>
      <c r="F35" s="1"/>
      <c r="G35" s="1"/>
      <c r="H35" s="1"/>
      <c r="I35" s="1"/>
      <c r="J35" s="1"/>
      <c r="K35" s="35"/>
      <c r="L35" s="1"/>
      <c r="M35" s="1"/>
      <c r="N35" s="1"/>
      <c r="O35" s="1"/>
      <c r="P35" s="1"/>
      <c r="Q35" s="1"/>
    </row>
    <row r="36" spans="1:17" x14ac:dyDescent="0.25">
      <c r="A36" s="33"/>
      <c r="B36" s="34"/>
      <c r="C36" s="34"/>
      <c r="D36" s="34"/>
      <c r="E36" s="35"/>
      <c r="F36" s="1"/>
      <c r="G36" s="1"/>
      <c r="H36" s="1"/>
      <c r="I36" s="1"/>
      <c r="J36" s="1"/>
      <c r="K36" s="35"/>
      <c r="L36" s="1"/>
      <c r="M36" s="1"/>
      <c r="N36" s="1"/>
      <c r="O36" s="1"/>
      <c r="P36" s="1"/>
      <c r="Q36" s="1"/>
    </row>
    <row r="37" spans="1:17" x14ac:dyDescent="0.25">
      <c r="A37" s="33"/>
      <c r="B37" s="34"/>
      <c r="C37" s="34"/>
      <c r="D37" s="34"/>
      <c r="E37" s="35"/>
      <c r="F37" s="1"/>
      <c r="G37" s="1"/>
      <c r="H37" s="1"/>
      <c r="I37" s="1"/>
      <c r="J37" s="1"/>
      <c r="K37" s="35"/>
      <c r="L37" s="1"/>
      <c r="M37" s="1"/>
      <c r="N37" s="1"/>
      <c r="O37" s="1"/>
      <c r="P37" s="1"/>
      <c r="Q37" s="1"/>
    </row>
    <row r="38" spans="1:17" x14ac:dyDescent="0.25">
      <c r="A38" s="33"/>
      <c r="B38" s="34"/>
      <c r="C38" s="34"/>
      <c r="D38" s="34"/>
      <c r="E38" s="35"/>
      <c r="F38" s="1"/>
      <c r="G38" s="1"/>
      <c r="H38" s="1"/>
      <c r="I38" s="1"/>
      <c r="J38" s="1"/>
      <c r="K38" s="35"/>
      <c r="L38" s="1"/>
      <c r="M38" s="1"/>
      <c r="N38" s="1"/>
      <c r="O38" s="1"/>
      <c r="P38" s="1"/>
      <c r="Q38" s="1"/>
    </row>
    <row r="39" spans="1:17" hidden="1" x14ac:dyDescent="0.25">
      <c r="A39" s="33"/>
      <c r="B39" s="34"/>
      <c r="C39" s="34"/>
      <c r="D39" s="34"/>
      <c r="E39" s="35"/>
      <c r="F39" s="1"/>
      <c r="G39" s="1"/>
      <c r="H39" s="1"/>
      <c r="I39" s="1"/>
      <c r="J39" s="1"/>
      <c r="K39" s="35"/>
      <c r="L39" s="1"/>
      <c r="M39" s="1"/>
      <c r="N39" s="1"/>
      <c r="O39" s="1"/>
      <c r="P39" s="1"/>
      <c r="Q39" s="1"/>
    </row>
    <row r="40" spans="1:17" hidden="1" x14ac:dyDescent="0.25">
      <c r="A40" s="33"/>
      <c r="B40" s="34"/>
      <c r="C40" s="34"/>
      <c r="D40" s="34"/>
      <c r="E40" s="35"/>
      <c r="F40" s="1"/>
      <c r="G40" s="1"/>
      <c r="H40" s="1"/>
      <c r="I40" s="1"/>
      <c r="J40" s="1"/>
      <c r="K40" s="35"/>
      <c r="L40" s="1"/>
      <c r="M40" s="1"/>
      <c r="N40" s="1"/>
      <c r="O40" s="1"/>
      <c r="P40" s="1"/>
      <c r="Q40" s="1"/>
    </row>
    <row r="41" spans="1:17" hidden="1" x14ac:dyDescent="0.25">
      <c r="A41" s="33"/>
      <c r="B41" s="34"/>
      <c r="C41" s="34"/>
      <c r="D41" s="34"/>
      <c r="E41" s="35"/>
      <c r="F41" s="1"/>
      <c r="G41" s="1"/>
      <c r="H41" s="1"/>
      <c r="I41" s="1"/>
      <c r="J41" s="1"/>
      <c r="K41" s="35"/>
      <c r="L41" s="1"/>
      <c r="M41" s="1"/>
      <c r="N41" s="1"/>
      <c r="O41" s="1"/>
      <c r="P41" s="1"/>
      <c r="Q41" s="1"/>
    </row>
    <row r="42" spans="1:17" hidden="1" x14ac:dyDescent="0.25">
      <c r="A42" s="33"/>
      <c r="B42" s="34"/>
      <c r="C42" s="34"/>
      <c r="D42" s="34"/>
      <c r="E42" s="35"/>
      <c r="F42" s="1"/>
      <c r="G42" s="1"/>
      <c r="H42" s="1"/>
      <c r="I42" s="1"/>
      <c r="J42" s="1"/>
      <c r="K42" s="35"/>
      <c r="L42" s="1"/>
      <c r="M42" s="1"/>
      <c r="N42" s="1"/>
      <c r="O42" s="1"/>
      <c r="P42" s="1"/>
      <c r="Q42" s="1"/>
    </row>
    <row r="43" spans="1:17" ht="16.5" thickBot="1" x14ac:dyDescent="0.3">
      <c r="A43" s="10" t="s">
        <v>30</v>
      </c>
      <c r="B43" s="36"/>
      <c r="C43" s="36"/>
      <c r="D43" s="36"/>
      <c r="E43" s="36"/>
      <c r="F43" s="36"/>
      <c r="G43" s="10"/>
      <c r="H43" s="12"/>
      <c r="I43" s="10" t="s">
        <v>31</v>
      </c>
      <c r="J43" s="36"/>
      <c r="K43" s="36"/>
      <c r="L43" s="36"/>
      <c r="M43" s="36"/>
      <c r="N43" s="36"/>
      <c r="O43" s="36"/>
      <c r="P43" s="36"/>
      <c r="Q43" s="36"/>
    </row>
    <row r="44" spans="1:17" ht="3.75" customHeight="1" x14ac:dyDescent="0.25">
      <c r="A44" s="37"/>
      <c r="B44" s="37"/>
      <c r="C44" s="37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1"/>
    </row>
    <row r="45" spans="1:17" ht="31.5" customHeight="1" x14ac:dyDescent="0.25">
      <c r="A45" s="14" t="s">
        <v>7</v>
      </c>
      <c r="B45" s="15" t="s">
        <v>8</v>
      </c>
      <c r="C45" s="38" t="s">
        <v>32</v>
      </c>
      <c r="D45" s="38" t="s">
        <v>33</v>
      </c>
      <c r="E45" s="38" t="s">
        <v>34</v>
      </c>
      <c r="F45" s="38" t="s">
        <v>35</v>
      </c>
      <c r="G45" s="38" t="s">
        <v>36</v>
      </c>
      <c r="H45" s="39"/>
      <c r="I45" s="131" t="s">
        <v>37</v>
      </c>
      <c r="J45" s="131"/>
      <c r="K45" s="15" t="s">
        <v>38</v>
      </c>
      <c r="L45" s="15" t="s">
        <v>29</v>
      </c>
      <c r="M45" s="40"/>
      <c r="N45" s="1"/>
      <c r="O45" s="1"/>
      <c r="P45" s="1"/>
      <c r="Q45" s="1"/>
    </row>
    <row r="46" spans="1:17" ht="15.75" customHeight="1" x14ac:dyDescent="0.25">
      <c r="A46" s="18" t="s">
        <v>13</v>
      </c>
      <c r="B46" s="19">
        <f t="shared" ref="B46:B57" si="1">C46+D46+E46+F46+G46</f>
        <v>18466</v>
      </c>
      <c r="C46" s="20">
        <v>14207</v>
      </c>
      <c r="D46" s="20">
        <v>1614</v>
      </c>
      <c r="E46" s="20">
        <v>2007</v>
      </c>
      <c r="F46" s="20">
        <v>605</v>
      </c>
      <c r="G46" s="20">
        <v>33</v>
      </c>
      <c r="H46" s="41"/>
      <c r="I46" s="18" t="s">
        <v>39</v>
      </c>
      <c r="J46" s="18"/>
      <c r="K46" s="19">
        <v>11027</v>
      </c>
      <c r="L46" s="42">
        <f>K46/K48</f>
        <v>0.22401218892839003</v>
      </c>
      <c r="M46" s="40"/>
      <c r="N46" s="23"/>
      <c r="O46" s="23"/>
      <c r="P46" s="23"/>
      <c r="Q46" s="23"/>
    </row>
    <row r="47" spans="1:17" ht="15.75" customHeight="1" x14ac:dyDescent="0.25">
      <c r="A47" s="24" t="s">
        <v>15</v>
      </c>
      <c r="B47" s="19">
        <f t="shared" si="1"/>
        <v>17181</v>
      </c>
      <c r="C47" s="20">
        <v>13153</v>
      </c>
      <c r="D47" s="20">
        <v>1702</v>
      </c>
      <c r="E47" s="20">
        <v>1741</v>
      </c>
      <c r="F47" s="20">
        <v>542</v>
      </c>
      <c r="G47" s="20">
        <v>43</v>
      </c>
      <c r="H47" s="43"/>
      <c r="I47" s="44" t="s">
        <v>40</v>
      </c>
      <c r="J47" s="44"/>
      <c r="K47" s="27">
        <v>38198</v>
      </c>
      <c r="L47" s="45">
        <f>K47/K48</f>
        <v>0.77598781107160997</v>
      </c>
      <c r="M47" s="40"/>
      <c r="N47" s="23"/>
      <c r="O47" s="23"/>
      <c r="P47" s="23"/>
      <c r="Q47" s="23"/>
    </row>
    <row r="48" spans="1:17" ht="15.75" customHeight="1" x14ac:dyDescent="0.25">
      <c r="A48" s="24" t="s">
        <v>17</v>
      </c>
      <c r="B48" s="19">
        <f t="shared" si="1"/>
        <v>7970</v>
      </c>
      <c r="C48" s="20">
        <v>6124</v>
      </c>
      <c r="D48" s="20">
        <v>754</v>
      </c>
      <c r="E48" s="20">
        <v>846</v>
      </c>
      <c r="F48" s="20">
        <v>239</v>
      </c>
      <c r="G48" s="20">
        <v>7</v>
      </c>
      <c r="H48" s="43"/>
      <c r="I48" s="14" t="s">
        <v>8</v>
      </c>
      <c r="J48" s="14"/>
      <c r="K48" s="29">
        <f>K46+K47</f>
        <v>49225</v>
      </c>
      <c r="L48" s="46">
        <f>L46+L47</f>
        <v>1</v>
      </c>
      <c r="M48" s="40"/>
      <c r="N48" s="23"/>
      <c r="O48" s="23"/>
      <c r="P48" s="23"/>
      <c r="Q48" s="23"/>
    </row>
    <row r="49" spans="1:17" x14ac:dyDescent="0.25">
      <c r="A49" s="24" t="s">
        <v>19</v>
      </c>
      <c r="B49" s="19">
        <f t="shared" si="1"/>
        <v>0</v>
      </c>
      <c r="C49" s="20">
        <v>0</v>
      </c>
      <c r="D49" s="20">
        <v>0</v>
      </c>
      <c r="E49" s="20">
        <v>0</v>
      </c>
      <c r="F49" s="20">
        <v>0</v>
      </c>
      <c r="G49" s="20">
        <v>0</v>
      </c>
      <c r="H49" s="43"/>
      <c r="I49" s="23"/>
      <c r="J49" s="23"/>
      <c r="K49" s="23"/>
      <c r="L49" s="23"/>
      <c r="M49" s="40"/>
      <c r="N49" s="23"/>
      <c r="O49" s="23"/>
      <c r="P49" s="23"/>
      <c r="Q49" s="23"/>
    </row>
    <row r="50" spans="1:17" x14ac:dyDescent="0.25">
      <c r="A50" s="24" t="s">
        <v>21</v>
      </c>
      <c r="B50" s="19">
        <f t="shared" si="1"/>
        <v>0</v>
      </c>
      <c r="C50" s="20">
        <v>0</v>
      </c>
      <c r="D50" s="20">
        <v>0</v>
      </c>
      <c r="E50" s="20">
        <v>0</v>
      </c>
      <c r="F50" s="20">
        <v>0</v>
      </c>
      <c r="G50" s="20">
        <v>0</v>
      </c>
      <c r="H50" s="43"/>
      <c r="I50" s="23"/>
      <c r="J50" s="23"/>
      <c r="K50" s="23"/>
      <c r="L50" s="23"/>
      <c r="M50" s="40"/>
      <c r="N50" s="47"/>
      <c r="O50" s="48"/>
      <c r="P50" s="23"/>
      <c r="Q50" s="23"/>
    </row>
    <row r="51" spans="1:17" x14ac:dyDescent="0.25">
      <c r="A51" s="24" t="s">
        <v>22</v>
      </c>
      <c r="B51" s="19">
        <f t="shared" si="1"/>
        <v>0</v>
      </c>
      <c r="C51" s="20">
        <v>0</v>
      </c>
      <c r="D51" s="20">
        <v>0</v>
      </c>
      <c r="E51" s="20">
        <v>0</v>
      </c>
      <c r="F51" s="20">
        <v>0</v>
      </c>
      <c r="G51" s="20">
        <v>0</v>
      </c>
      <c r="H51" s="43"/>
      <c r="I51" s="23"/>
      <c r="J51" s="23"/>
      <c r="K51" s="23"/>
      <c r="L51" s="23"/>
      <c r="M51" s="40"/>
      <c r="N51" s="47"/>
      <c r="O51" s="48"/>
      <c r="P51" s="23"/>
      <c r="Q51" s="23"/>
    </row>
    <row r="52" spans="1:17" ht="15" customHeight="1" x14ac:dyDescent="0.25">
      <c r="A52" s="24" t="s">
        <v>23</v>
      </c>
      <c r="B52" s="19">
        <f t="shared" si="1"/>
        <v>5608</v>
      </c>
      <c r="C52" s="20">
        <v>4350</v>
      </c>
      <c r="D52" s="20">
        <v>542</v>
      </c>
      <c r="E52" s="20">
        <v>608</v>
      </c>
      <c r="F52" s="20">
        <v>101</v>
      </c>
      <c r="G52" s="20">
        <v>7</v>
      </c>
      <c r="H52" s="43"/>
      <c r="I52" s="23"/>
      <c r="J52" s="23"/>
      <c r="K52" s="23"/>
      <c r="L52" s="23"/>
      <c r="M52" s="40"/>
      <c r="N52" s="47"/>
      <c r="O52" s="48"/>
      <c r="P52" s="23"/>
      <c r="Q52" s="23"/>
    </row>
    <row r="53" spans="1:17" ht="15" hidden="1" customHeight="1" x14ac:dyDescent="0.25">
      <c r="A53" s="24" t="s">
        <v>24</v>
      </c>
      <c r="B53" s="19">
        <f t="shared" si="1"/>
        <v>0</v>
      </c>
      <c r="C53" s="20"/>
      <c r="D53" s="20"/>
      <c r="E53" s="20"/>
      <c r="F53" s="20"/>
      <c r="G53" s="20"/>
      <c r="H53" s="43"/>
      <c r="I53" s="23"/>
      <c r="J53" s="23"/>
      <c r="K53" s="23"/>
      <c r="L53" s="23"/>
      <c r="M53" s="40"/>
      <c r="N53" s="47"/>
      <c r="O53" s="48"/>
      <c r="P53" s="23"/>
      <c r="Q53" s="23"/>
    </row>
    <row r="54" spans="1:17" ht="16.5" hidden="1" customHeight="1" x14ac:dyDescent="0.25">
      <c r="A54" s="24" t="s">
        <v>25</v>
      </c>
      <c r="B54" s="19">
        <f t="shared" si="1"/>
        <v>0</v>
      </c>
      <c r="C54" s="20"/>
      <c r="D54" s="20"/>
      <c r="E54" s="20"/>
      <c r="F54" s="20"/>
      <c r="G54" s="20"/>
      <c r="H54" s="43"/>
      <c r="I54" s="23"/>
      <c r="J54" s="23"/>
      <c r="K54" s="23"/>
      <c r="L54" s="23"/>
      <c r="M54" s="40"/>
      <c r="N54" s="47"/>
      <c r="O54" s="48"/>
      <c r="P54" s="23"/>
      <c r="Q54" s="23"/>
    </row>
    <row r="55" spans="1:17" ht="17.25" hidden="1" customHeight="1" x14ac:dyDescent="0.25">
      <c r="A55" s="24" t="s">
        <v>26</v>
      </c>
      <c r="B55" s="19">
        <f t="shared" si="1"/>
        <v>0</v>
      </c>
      <c r="C55" s="20"/>
      <c r="D55" s="20"/>
      <c r="E55" s="20"/>
      <c r="F55" s="20"/>
      <c r="G55" s="20"/>
      <c r="H55" s="43"/>
      <c r="I55" s="23"/>
      <c r="J55" s="23"/>
      <c r="K55" s="23"/>
      <c r="L55" s="23"/>
      <c r="M55" s="40"/>
      <c r="N55" s="47"/>
      <c r="O55" s="48"/>
      <c r="P55" s="23"/>
      <c r="Q55" s="23"/>
    </row>
    <row r="56" spans="1:17" ht="16.5" hidden="1" customHeight="1" x14ac:dyDescent="0.25">
      <c r="A56" s="24" t="s">
        <v>27</v>
      </c>
      <c r="B56" s="19">
        <f t="shared" si="1"/>
        <v>0</v>
      </c>
      <c r="C56" s="20"/>
      <c r="D56" s="20"/>
      <c r="E56" s="20"/>
      <c r="F56" s="20"/>
      <c r="G56" s="20"/>
      <c r="H56" s="43"/>
      <c r="I56" s="23"/>
      <c r="J56" s="23"/>
      <c r="K56" s="23"/>
      <c r="L56" s="23"/>
      <c r="M56" s="40"/>
      <c r="N56" s="47"/>
      <c r="O56" s="48"/>
      <c r="P56" s="23"/>
      <c r="Q56" s="23"/>
    </row>
    <row r="57" spans="1:17" ht="16.5" hidden="1" customHeight="1" x14ac:dyDescent="0.25">
      <c r="A57" s="44" t="s">
        <v>28</v>
      </c>
      <c r="B57" s="27">
        <f t="shared" si="1"/>
        <v>0</v>
      </c>
      <c r="C57" s="28"/>
      <c r="D57" s="28"/>
      <c r="E57" s="28"/>
      <c r="F57" s="28"/>
      <c r="G57" s="28"/>
      <c r="H57" s="43"/>
      <c r="I57" s="23"/>
      <c r="J57" s="23"/>
      <c r="K57" s="23"/>
      <c r="L57" s="23"/>
      <c r="M57" s="40"/>
      <c r="N57" s="47"/>
      <c r="O57" s="48"/>
      <c r="P57" s="23"/>
      <c r="Q57" s="23"/>
    </row>
    <row r="58" spans="1:17" x14ac:dyDescent="0.25">
      <c r="A58" s="14" t="s">
        <v>8</v>
      </c>
      <c r="B58" s="29">
        <f t="shared" ref="B58:G58" si="2">SUM(B46:B57)</f>
        <v>49225</v>
      </c>
      <c r="C58" s="29">
        <f t="shared" si="2"/>
        <v>37834</v>
      </c>
      <c r="D58" s="29">
        <f t="shared" si="2"/>
        <v>4612</v>
      </c>
      <c r="E58" s="29">
        <f t="shared" si="2"/>
        <v>5202</v>
      </c>
      <c r="F58" s="29">
        <f t="shared" si="2"/>
        <v>1487</v>
      </c>
      <c r="G58" s="29">
        <f t="shared" si="2"/>
        <v>90</v>
      </c>
      <c r="H58" s="41"/>
      <c r="M58" s="13"/>
      <c r="N58" s="49"/>
      <c r="O58" s="49"/>
      <c r="P58" s="23"/>
      <c r="Q58" s="23"/>
    </row>
    <row r="59" spans="1:17" ht="15.75" thickBot="1" x14ac:dyDescent="0.3">
      <c r="A59" s="50" t="s">
        <v>29</v>
      </c>
      <c r="B59" s="51">
        <f t="shared" ref="B59:G59" si="3">B58/$B58</f>
        <v>1</v>
      </c>
      <c r="C59" s="51">
        <f t="shared" si="3"/>
        <v>0.7685931945149822</v>
      </c>
      <c r="D59" s="51">
        <f t="shared" si="3"/>
        <v>9.3692229558151346E-2</v>
      </c>
      <c r="E59" s="51">
        <f t="shared" si="3"/>
        <v>0.1056780091416963</v>
      </c>
      <c r="F59" s="51">
        <f t="shared" si="3"/>
        <v>3.020822752666328E-2</v>
      </c>
      <c r="G59" s="51">
        <f t="shared" si="3"/>
        <v>1.8283392585068563E-3</v>
      </c>
      <c r="H59" s="41"/>
      <c r="M59" s="1"/>
      <c r="N59" s="1"/>
      <c r="O59" s="1"/>
      <c r="P59" s="49"/>
      <c r="Q59" s="1"/>
    </row>
    <row r="60" spans="1:17" ht="36.75" customHeight="1" x14ac:dyDescent="0.25">
      <c r="A60" s="13"/>
      <c r="B60" s="52"/>
      <c r="C60" s="52"/>
      <c r="D60" s="52"/>
      <c r="E60" s="52"/>
      <c r="F60" s="1"/>
      <c r="G60" s="53"/>
      <c r="H60" s="53"/>
      <c r="I60" s="1"/>
      <c r="J60" s="1"/>
      <c r="K60" s="1"/>
      <c r="L60" s="1"/>
      <c r="M60" s="1"/>
      <c r="N60" s="1"/>
      <c r="O60" s="1"/>
      <c r="P60" s="49"/>
      <c r="Q60" s="1"/>
    </row>
    <row r="61" spans="1:17" x14ac:dyDescent="0.25">
      <c r="A61" s="13"/>
      <c r="B61" s="52"/>
      <c r="C61" s="52"/>
      <c r="D61" s="52"/>
      <c r="E61" s="52"/>
      <c r="F61" s="1"/>
      <c r="G61" s="53"/>
      <c r="H61" s="53"/>
      <c r="I61" s="1"/>
      <c r="J61" s="1"/>
      <c r="K61" s="1"/>
      <c r="L61" s="1"/>
      <c r="M61" s="1"/>
      <c r="N61" s="1"/>
      <c r="O61" s="1"/>
      <c r="P61" s="49"/>
      <c r="Q61" s="1"/>
    </row>
    <row r="62" spans="1:17" ht="3.75" customHeight="1" x14ac:dyDescent="0.25">
      <c r="A62" s="13"/>
      <c r="B62" s="52"/>
      <c r="C62" s="52"/>
      <c r="D62" s="52"/>
      <c r="E62" s="52"/>
      <c r="F62" s="1"/>
      <c r="G62" s="53"/>
      <c r="H62" s="53"/>
      <c r="I62" s="1"/>
      <c r="J62" s="1"/>
      <c r="K62" s="1"/>
      <c r="L62" s="1"/>
      <c r="M62" s="1"/>
      <c r="N62" s="1"/>
      <c r="O62" s="1"/>
      <c r="P62" s="49"/>
      <c r="Q62" s="1"/>
    </row>
    <row r="63" spans="1:17" x14ac:dyDescent="0.25">
      <c r="A63" s="1"/>
      <c r="B63" s="1"/>
      <c r="C63" s="54"/>
      <c r="D63" s="54"/>
      <c r="E63" s="54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</row>
    <row r="64" spans="1:17" ht="55.5" customHeight="1" x14ac:dyDescent="0.25">
      <c r="A64" s="1"/>
      <c r="B64" s="1"/>
      <c r="C64" s="54"/>
      <c r="D64" s="54"/>
      <c r="E64" s="54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</row>
    <row r="65" spans="1:17" ht="3.75" customHeight="1" x14ac:dyDescent="0.25">
      <c r="A65" s="1"/>
      <c r="B65" s="1"/>
      <c r="C65" s="54"/>
      <c r="D65" s="54"/>
      <c r="E65" s="54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</row>
    <row r="66" spans="1:17" ht="16.5" thickBot="1" x14ac:dyDescent="0.3">
      <c r="A66" s="55" t="s">
        <v>41</v>
      </c>
      <c r="B66" s="55"/>
      <c r="C66" s="55"/>
      <c r="D66" s="55"/>
      <c r="E66" s="55"/>
      <c r="F66" s="55"/>
      <c r="G66" s="55"/>
      <c r="H66" s="55"/>
      <c r="I66" s="55"/>
      <c r="J66" s="55"/>
      <c r="K66" s="55"/>
      <c r="L66" s="55"/>
      <c r="M66" s="55"/>
      <c r="N66" s="55"/>
      <c r="O66" s="55"/>
      <c r="P66" s="55"/>
      <c r="Q66" s="56"/>
    </row>
    <row r="67" spans="1:17" ht="3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</row>
    <row r="68" spans="1:17" ht="38.25" x14ac:dyDescent="0.25">
      <c r="A68" s="57" t="s">
        <v>42</v>
      </c>
      <c r="B68" s="15" t="s">
        <v>8</v>
      </c>
      <c r="C68" s="17" t="s">
        <v>43</v>
      </c>
      <c r="D68" s="17" t="s">
        <v>44</v>
      </c>
      <c r="E68" s="17" t="s">
        <v>45</v>
      </c>
      <c r="F68" s="17" t="s">
        <v>46</v>
      </c>
      <c r="G68" s="17" t="s">
        <v>47</v>
      </c>
      <c r="H68" s="17" t="s">
        <v>48</v>
      </c>
      <c r="I68" s="17" t="s">
        <v>49</v>
      </c>
      <c r="J68" s="17" t="s">
        <v>50</v>
      </c>
      <c r="K68" s="1"/>
      <c r="L68" s="1"/>
      <c r="M68" s="58" t="s">
        <v>51</v>
      </c>
      <c r="N68" s="58" t="s">
        <v>52</v>
      </c>
      <c r="O68" s="58" t="s">
        <v>53</v>
      </c>
      <c r="P68" s="58" t="s">
        <v>54</v>
      </c>
      <c r="Q68" s="1"/>
    </row>
    <row r="69" spans="1:17" ht="16.5" customHeight="1" x14ac:dyDescent="0.25">
      <c r="A69" s="59" t="s">
        <v>55</v>
      </c>
      <c r="B69" s="60">
        <f>SUM(C69:J69)</f>
        <v>255</v>
      </c>
      <c r="C69" s="20">
        <v>26</v>
      </c>
      <c r="D69" s="20">
        <v>22</v>
      </c>
      <c r="E69" s="20">
        <v>22</v>
      </c>
      <c r="F69" s="20">
        <v>18</v>
      </c>
      <c r="G69" s="20">
        <v>40</v>
      </c>
      <c r="H69" s="20">
        <v>29</v>
      </c>
      <c r="I69" s="20">
        <v>15</v>
      </c>
      <c r="J69" s="20">
        <v>83</v>
      </c>
      <c r="K69" s="1"/>
      <c r="L69" s="1"/>
      <c r="M69" s="58"/>
      <c r="N69" s="58"/>
      <c r="O69" s="58"/>
      <c r="P69" s="58"/>
      <c r="Q69" s="1"/>
    </row>
    <row r="70" spans="1:17" ht="16.5" customHeight="1" x14ac:dyDescent="0.25">
      <c r="A70" s="61" t="s">
        <v>56</v>
      </c>
      <c r="B70" s="62">
        <f>SUM(C70:J70)</f>
        <v>24446</v>
      </c>
      <c r="C70" s="20">
        <v>1444</v>
      </c>
      <c r="D70" s="20">
        <v>2759</v>
      </c>
      <c r="E70" s="20">
        <v>2332</v>
      </c>
      <c r="F70" s="20">
        <v>2789</v>
      </c>
      <c r="G70" s="20">
        <v>5231</v>
      </c>
      <c r="H70" s="20">
        <v>4591</v>
      </c>
      <c r="I70" s="20">
        <v>3237</v>
      </c>
      <c r="J70" s="20">
        <v>2063</v>
      </c>
      <c r="K70" s="1"/>
      <c r="L70" s="1" t="s">
        <v>56</v>
      </c>
      <c r="M70" s="48">
        <f>C70+D70</f>
        <v>4203</v>
      </c>
      <c r="N70" s="48">
        <f>E70</f>
        <v>2332</v>
      </c>
      <c r="O70" s="48">
        <f>F70+G70+H70+I70</f>
        <v>15848</v>
      </c>
      <c r="P70" s="48">
        <f>J70</f>
        <v>2063</v>
      </c>
      <c r="Q70" s="1"/>
    </row>
    <row r="71" spans="1:17" ht="16.5" customHeight="1" x14ac:dyDescent="0.25">
      <c r="A71" s="63" t="s">
        <v>57</v>
      </c>
      <c r="B71" s="62">
        <f>SUM(C71:J71)</f>
        <v>19506</v>
      </c>
      <c r="C71" s="20">
        <v>838</v>
      </c>
      <c r="D71" s="20">
        <v>1562</v>
      </c>
      <c r="E71" s="20">
        <v>1916</v>
      </c>
      <c r="F71" s="20">
        <v>4098</v>
      </c>
      <c r="G71" s="20">
        <v>5113</v>
      </c>
      <c r="H71" s="20">
        <v>3343</v>
      </c>
      <c r="I71" s="20">
        <v>1688</v>
      </c>
      <c r="J71" s="20">
        <v>948</v>
      </c>
      <c r="K71" s="1"/>
      <c r="L71" s="1" t="s">
        <v>57</v>
      </c>
      <c r="M71" s="48">
        <f>C71+D71</f>
        <v>2400</v>
      </c>
      <c r="N71" s="48">
        <f>E71</f>
        <v>1916</v>
      </c>
      <c r="O71" s="48">
        <f>F71+G71+H71+I71</f>
        <v>14242</v>
      </c>
      <c r="P71" s="48">
        <f>J71</f>
        <v>948</v>
      </c>
      <c r="Q71" s="1"/>
    </row>
    <row r="72" spans="1:17" ht="16.5" customHeight="1" x14ac:dyDescent="0.25">
      <c r="A72" s="64" t="s">
        <v>58</v>
      </c>
      <c r="B72" s="27">
        <f>SUM(C72:J72)</f>
        <v>5018</v>
      </c>
      <c r="C72" s="65">
        <v>265</v>
      </c>
      <c r="D72" s="65">
        <v>1018</v>
      </c>
      <c r="E72" s="65">
        <v>2060</v>
      </c>
      <c r="F72" s="65">
        <v>798</v>
      </c>
      <c r="G72" s="65">
        <v>470</v>
      </c>
      <c r="H72" s="65">
        <v>255</v>
      </c>
      <c r="I72" s="65">
        <v>107</v>
      </c>
      <c r="J72" s="65">
        <v>45</v>
      </c>
      <c r="K72" s="1"/>
      <c r="L72" s="1" t="s">
        <v>58</v>
      </c>
      <c r="M72" s="48">
        <f>C72+D72</f>
        <v>1283</v>
      </c>
      <c r="N72" s="48">
        <f>E72</f>
        <v>2060</v>
      </c>
      <c r="O72" s="48">
        <f>F72+G72+H72+I72</f>
        <v>1630</v>
      </c>
      <c r="P72" s="48">
        <f>J72</f>
        <v>45</v>
      </c>
      <c r="Q72" s="1"/>
    </row>
    <row r="73" spans="1:17" x14ac:dyDescent="0.25">
      <c r="A73" s="14" t="s">
        <v>8</v>
      </c>
      <c r="B73" s="29">
        <f t="shared" ref="B73:J73" si="4">SUM(B69:B72)</f>
        <v>49225</v>
      </c>
      <c r="C73" s="29">
        <f t="shared" si="4"/>
        <v>2573</v>
      </c>
      <c r="D73" s="29">
        <f t="shared" si="4"/>
        <v>5361</v>
      </c>
      <c r="E73" s="29">
        <f t="shared" si="4"/>
        <v>6330</v>
      </c>
      <c r="F73" s="29">
        <f t="shared" si="4"/>
        <v>7703</v>
      </c>
      <c r="G73" s="29">
        <f t="shared" si="4"/>
        <v>10854</v>
      </c>
      <c r="H73" s="29">
        <f t="shared" si="4"/>
        <v>8218</v>
      </c>
      <c r="I73" s="29">
        <f t="shared" si="4"/>
        <v>5047</v>
      </c>
      <c r="J73" s="29">
        <f t="shared" si="4"/>
        <v>3139</v>
      </c>
      <c r="K73" s="1"/>
      <c r="L73" s="1" t="s">
        <v>59</v>
      </c>
      <c r="M73" s="48">
        <f>C69+D69</f>
        <v>48</v>
      </c>
      <c r="N73" s="48">
        <f>E69</f>
        <v>22</v>
      </c>
      <c r="O73" s="48">
        <f>F69+G69+H69+I69</f>
        <v>102</v>
      </c>
      <c r="P73" s="48">
        <f>J69</f>
        <v>83</v>
      </c>
      <c r="Q73" s="1"/>
    </row>
    <row r="74" spans="1:17" ht="15.75" thickBot="1" x14ac:dyDescent="0.3">
      <c r="A74" s="30" t="s">
        <v>29</v>
      </c>
      <c r="B74" s="31">
        <f t="shared" ref="B74:J74" si="5">B73/$B73</f>
        <v>1</v>
      </c>
      <c r="C74" s="31">
        <f t="shared" si="5"/>
        <v>5.227018791264601E-2</v>
      </c>
      <c r="D74" s="31">
        <f t="shared" si="5"/>
        <v>0.1089080751650584</v>
      </c>
      <c r="E74" s="31">
        <f t="shared" si="5"/>
        <v>0.12859319451498222</v>
      </c>
      <c r="F74" s="31">
        <f t="shared" si="5"/>
        <v>0.15648552564753682</v>
      </c>
      <c r="G74" s="31">
        <f t="shared" si="5"/>
        <v>0.22049771457592687</v>
      </c>
      <c r="H74" s="31">
        <f t="shared" si="5"/>
        <v>0.16694768918232605</v>
      </c>
      <c r="I74" s="31">
        <f t="shared" si="5"/>
        <v>0.10252920264093449</v>
      </c>
      <c r="J74" s="31">
        <f t="shared" si="5"/>
        <v>6.3768410360589126E-2</v>
      </c>
      <c r="K74" s="35"/>
      <c r="L74" s="35"/>
      <c r="M74" s="48">
        <f>SUM(M70:M73)</f>
        <v>7934</v>
      </c>
      <c r="N74" s="48">
        <f>SUM(N70:N73)</f>
        <v>6330</v>
      </c>
      <c r="O74" s="48">
        <f>SUM(O70:O73)</f>
        <v>31822</v>
      </c>
      <c r="P74" s="48">
        <f>SUM(P70:P73)</f>
        <v>3139</v>
      </c>
      <c r="Q74" s="35"/>
    </row>
    <row r="75" spans="1:17" ht="79.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</row>
    <row r="76" spans="1:17" ht="37.5" customHeight="1" thickBot="1" x14ac:dyDescent="0.3">
      <c r="A76" s="125" t="s">
        <v>60</v>
      </c>
      <c r="B76" s="125"/>
      <c r="C76" s="125"/>
      <c r="D76" s="125"/>
      <c r="E76" s="125"/>
      <c r="F76" s="66"/>
      <c r="G76" s="66"/>
      <c r="H76" s="66"/>
      <c r="I76" s="66"/>
      <c r="J76" s="11"/>
      <c r="K76" s="125" t="s">
        <v>61</v>
      </c>
      <c r="L76" s="125"/>
      <c r="M76" s="125"/>
      <c r="N76" s="125"/>
      <c r="O76" s="125"/>
      <c r="P76" s="66"/>
      <c r="Q76" s="66"/>
    </row>
    <row r="77" spans="1:17" ht="3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</row>
    <row r="78" spans="1:17" ht="30.75" customHeight="1" x14ac:dyDescent="0.25">
      <c r="A78" s="126" t="s">
        <v>62</v>
      </c>
      <c r="B78" s="126"/>
      <c r="C78" s="17" t="s">
        <v>63</v>
      </c>
      <c r="D78" s="17" t="s">
        <v>9</v>
      </c>
      <c r="E78" s="17" t="s">
        <v>10</v>
      </c>
      <c r="F78" s="1"/>
      <c r="G78" s="1"/>
      <c r="H78" s="1"/>
      <c r="I78" s="1"/>
      <c r="J78" s="1"/>
      <c r="K78" s="126" t="s">
        <v>62</v>
      </c>
      <c r="L78" s="126"/>
      <c r="M78" s="17" t="s">
        <v>63</v>
      </c>
      <c r="N78" s="17" t="s">
        <v>9</v>
      </c>
      <c r="O78" s="17" t="s">
        <v>10</v>
      </c>
      <c r="P78" s="1"/>
      <c r="Q78" s="1"/>
    </row>
    <row r="79" spans="1:17" x14ac:dyDescent="0.25">
      <c r="A79" s="123" t="s">
        <v>64</v>
      </c>
      <c r="B79" s="123"/>
      <c r="C79" s="19">
        <f>SUM(D79:E79)</f>
        <v>35164</v>
      </c>
      <c r="D79" s="20">
        <v>5492</v>
      </c>
      <c r="E79" s="20">
        <v>29672</v>
      </c>
      <c r="F79" s="1"/>
      <c r="G79" s="1"/>
      <c r="H79" s="1"/>
      <c r="I79" s="1"/>
      <c r="J79" s="1"/>
      <c r="K79" s="123" t="s">
        <v>64</v>
      </c>
      <c r="L79" s="123"/>
      <c r="M79" s="19">
        <f>SUM(N79:O79)</f>
        <v>47807</v>
      </c>
      <c r="N79" s="20">
        <v>40950</v>
      </c>
      <c r="O79" s="20">
        <v>6857</v>
      </c>
      <c r="P79" s="1"/>
      <c r="Q79" s="1"/>
    </row>
    <row r="80" spans="1:17" ht="15" customHeight="1" x14ac:dyDescent="0.25">
      <c r="A80" s="123" t="s">
        <v>65</v>
      </c>
      <c r="B80" s="123"/>
      <c r="C80" s="19">
        <f>SUM(D80:E80)</f>
        <v>13235</v>
      </c>
      <c r="D80" s="20">
        <v>489</v>
      </c>
      <c r="E80" s="20">
        <v>12746</v>
      </c>
      <c r="F80" s="1"/>
      <c r="G80" s="1"/>
      <c r="H80" s="1"/>
      <c r="I80" s="1"/>
      <c r="J80" s="1"/>
      <c r="K80" s="123" t="s">
        <v>65</v>
      </c>
      <c r="L80" s="123"/>
      <c r="M80" s="19">
        <f>SUM(N80:O80)</f>
        <v>1349</v>
      </c>
      <c r="N80" s="20">
        <v>1279</v>
      </c>
      <c r="O80" s="20">
        <v>70</v>
      </c>
      <c r="P80" s="1"/>
      <c r="Q80" s="1"/>
    </row>
    <row r="81" spans="1:17" ht="15.75" customHeight="1" x14ac:dyDescent="0.25">
      <c r="A81" s="123" t="s">
        <v>66</v>
      </c>
      <c r="B81" s="123"/>
      <c r="C81" s="19">
        <f>SUM(D81:E81)</f>
        <v>367</v>
      </c>
      <c r="D81" s="20">
        <v>12</v>
      </c>
      <c r="E81" s="20">
        <v>355</v>
      </c>
      <c r="F81" s="1"/>
      <c r="G81" s="1"/>
      <c r="H81" s="1"/>
      <c r="I81" s="1"/>
      <c r="J81" s="1"/>
      <c r="K81" s="123" t="s">
        <v>66</v>
      </c>
      <c r="L81" s="123"/>
      <c r="M81" s="19">
        <f>SUM(N81:O81)</f>
        <v>41</v>
      </c>
      <c r="N81" s="20">
        <v>39</v>
      </c>
      <c r="O81" s="20">
        <v>2</v>
      </c>
      <c r="P81" s="1"/>
      <c r="Q81" s="1"/>
    </row>
    <row r="82" spans="1:17" x14ac:dyDescent="0.25">
      <c r="A82" s="124" t="s">
        <v>67</v>
      </c>
      <c r="B82" s="124"/>
      <c r="C82" s="67">
        <f>SUM(D82:E82)</f>
        <v>459</v>
      </c>
      <c r="D82" s="65">
        <v>18</v>
      </c>
      <c r="E82" s="65">
        <v>441</v>
      </c>
      <c r="F82" s="1"/>
      <c r="G82" s="1"/>
      <c r="H82" s="1"/>
      <c r="I82" s="1"/>
      <c r="J82" s="1"/>
      <c r="K82" s="124" t="s">
        <v>67</v>
      </c>
      <c r="L82" s="124"/>
      <c r="M82" s="67">
        <f>SUM(N82:O82)</f>
        <v>28</v>
      </c>
      <c r="N82" s="65">
        <v>24</v>
      </c>
      <c r="O82" s="65">
        <v>4</v>
      </c>
      <c r="P82" s="1"/>
      <c r="Q82" s="1"/>
    </row>
    <row r="83" spans="1:17" x14ac:dyDescent="0.25">
      <c r="A83" s="121" t="s">
        <v>8</v>
      </c>
      <c r="B83" s="121"/>
      <c r="C83" s="29">
        <f>SUM(C79:C82)</f>
        <v>49225</v>
      </c>
      <c r="D83" s="29">
        <f>SUM(D79:D82)</f>
        <v>6011</v>
      </c>
      <c r="E83" s="29">
        <f>SUM(E79:E82)</f>
        <v>43214</v>
      </c>
      <c r="F83" s="1"/>
      <c r="G83" s="1"/>
      <c r="H83" s="1"/>
      <c r="I83" s="1"/>
      <c r="J83" s="1"/>
      <c r="K83" s="121" t="s">
        <v>8</v>
      </c>
      <c r="L83" s="121"/>
      <c r="M83" s="29">
        <f>SUM(M79:M82)</f>
        <v>49225</v>
      </c>
      <c r="N83" s="29">
        <f>SUM(N79:N82)</f>
        <v>42292</v>
      </c>
      <c r="O83" s="29">
        <f>SUM(O79:O82)</f>
        <v>6933</v>
      </c>
      <c r="P83" s="1"/>
      <c r="Q83" s="1"/>
    </row>
    <row r="84" spans="1:17" ht="15.75" thickBot="1" x14ac:dyDescent="0.3">
      <c r="A84" s="122" t="s">
        <v>29</v>
      </c>
      <c r="B84" s="122"/>
      <c r="C84" s="68">
        <f>SUM(D84:E84)</f>
        <v>1</v>
      </c>
      <c r="D84" s="68">
        <f>+D83/$C$83</f>
        <v>0.12211274758760793</v>
      </c>
      <c r="E84" s="68">
        <f>+E83/$C$83</f>
        <v>0.87788725241239207</v>
      </c>
      <c r="F84" s="35"/>
      <c r="G84" s="35"/>
      <c r="H84" s="35"/>
      <c r="I84" s="35"/>
      <c r="J84" s="35"/>
      <c r="K84" s="122" t="s">
        <v>29</v>
      </c>
      <c r="L84" s="122"/>
      <c r="M84" s="68">
        <f>SUM(N84:O84)</f>
        <v>1</v>
      </c>
      <c r="N84" s="68">
        <f>+N83/$M$83</f>
        <v>0.85915693245302183</v>
      </c>
      <c r="O84" s="68">
        <f>+O83/$M$83</f>
        <v>0.14084306754697817</v>
      </c>
      <c r="P84" s="35"/>
      <c r="Q84" s="35"/>
    </row>
    <row r="85" spans="1:17" x14ac:dyDescent="0.25">
      <c r="A85" s="69" t="s">
        <v>68</v>
      </c>
      <c r="B85" s="1"/>
      <c r="C85" s="1"/>
      <c r="D85" s="1"/>
      <c r="E85" s="1"/>
      <c r="F85" s="1"/>
      <c r="G85" s="1"/>
      <c r="H85" s="1"/>
      <c r="I85" s="1"/>
      <c r="J85" s="1"/>
      <c r="K85" s="69" t="s">
        <v>68</v>
      </c>
      <c r="L85" s="1"/>
      <c r="M85" s="1"/>
      <c r="N85" s="1"/>
      <c r="O85" s="1"/>
      <c r="P85" s="1"/>
      <c r="Q85" s="1"/>
    </row>
    <row r="86" spans="1:17" ht="15.75" customHeight="1" x14ac:dyDescent="0.25">
      <c r="A86" s="69"/>
      <c r="B86" s="1"/>
      <c r="C86" s="1"/>
      <c r="D86" s="1"/>
      <c r="E86" s="1"/>
      <c r="F86" s="1"/>
      <c r="G86" s="1"/>
      <c r="H86" s="1"/>
      <c r="I86" s="1"/>
      <c r="J86" s="1"/>
      <c r="K86" s="69"/>
      <c r="L86" s="1"/>
      <c r="M86" s="1"/>
      <c r="N86" s="1"/>
      <c r="O86" s="1"/>
      <c r="P86" s="1"/>
      <c r="Q86" s="1"/>
    </row>
    <row r="87" spans="1:17" ht="16.5" thickBot="1" x14ac:dyDescent="0.3">
      <c r="A87" s="55" t="s">
        <v>69</v>
      </c>
      <c r="B87" s="55"/>
      <c r="C87" s="55"/>
      <c r="D87" s="55"/>
      <c r="E87" s="55"/>
      <c r="F87" s="55"/>
      <c r="G87" s="55"/>
      <c r="H87" s="55"/>
      <c r="I87" s="55"/>
      <c r="J87" s="55"/>
      <c r="K87" s="55"/>
      <c r="L87" s="55"/>
      <c r="M87" s="55"/>
      <c r="N87" s="55"/>
      <c r="O87" s="55"/>
      <c r="P87" s="55"/>
      <c r="Q87" s="10"/>
    </row>
    <row r="88" spans="1:17" ht="3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</row>
    <row r="89" spans="1:17" ht="60" x14ac:dyDescent="0.25">
      <c r="A89" s="17" t="s">
        <v>42</v>
      </c>
      <c r="B89" s="15" t="s">
        <v>8</v>
      </c>
      <c r="C89" s="17" t="s">
        <v>70</v>
      </c>
      <c r="D89" s="17" t="s">
        <v>71</v>
      </c>
      <c r="E89" s="17" t="s">
        <v>72</v>
      </c>
      <c r="F89" s="17" t="s">
        <v>73</v>
      </c>
      <c r="G89" s="16" t="s">
        <v>74</v>
      </c>
      <c r="H89" s="17" t="s">
        <v>75</v>
      </c>
      <c r="I89" s="17" t="s">
        <v>76</v>
      </c>
      <c r="J89" s="17" t="s">
        <v>77</v>
      </c>
      <c r="K89" s="1"/>
      <c r="L89" s="1"/>
      <c r="M89" s="1"/>
      <c r="N89" s="1"/>
      <c r="O89" s="1"/>
      <c r="P89" s="1"/>
      <c r="Q89" s="70"/>
    </row>
    <row r="90" spans="1:17" x14ac:dyDescent="0.25">
      <c r="A90" s="59" t="s">
        <v>55</v>
      </c>
      <c r="B90" s="19">
        <f>SUM(C90:J90)</f>
        <v>255</v>
      </c>
      <c r="C90" s="20">
        <v>40</v>
      </c>
      <c r="D90" s="20">
        <v>8</v>
      </c>
      <c r="E90" s="20">
        <v>4</v>
      </c>
      <c r="F90" s="20">
        <v>0</v>
      </c>
      <c r="G90" s="20">
        <v>0</v>
      </c>
      <c r="H90" s="20">
        <v>4</v>
      </c>
      <c r="I90" s="20">
        <v>199</v>
      </c>
      <c r="J90" s="20">
        <v>0</v>
      </c>
      <c r="K90" s="1"/>
      <c r="L90" s="1"/>
      <c r="M90" s="1"/>
      <c r="N90" s="1"/>
      <c r="O90" s="1"/>
      <c r="P90" s="1"/>
      <c r="Q90" s="70"/>
    </row>
    <row r="91" spans="1:17" x14ac:dyDescent="0.25">
      <c r="A91" s="61" t="s">
        <v>56</v>
      </c>
      <c r="B91" s="19">
        <f>SUM(C91:J91)</f>
        <v>24446</v>
      </c>
      <c r="C91" s="20">
        <v>3037</v>
      </c>
      <c r="D91" s="20">
        <v>378</v>
      </c>
      <c r="E91" s="20">
        <v>58</v>
      </c>
      <c r="F91" s="20">
        <v>122</v>
      </c>
      <c r="G91" s="20">
        <v>0</v>
      </c>
      <c r="H91" s="20">
        <v>290</v>
      </c>
      <c r="I91" s="20">
        <v>20539</v>
      </c>
      <c r="J91" s="20">
        <v>22</v>
      </c>
      <c r="K91" s="1"/>
      <c r="L91" s="1"/>
      <c r="M91" s="1"/>
      <c r="N91" s="1"/>
      <c r="O91" s="1"/>
      <c r="P91" s="1"/>
      <c r="Q91" s="70"/>
    </row>
    <row r="92" spans="1:17" ht="15.75" customHeight="1" x14ac:dyDescent="0.25">
      <c r="A92" s="63" t="s">
        <v>57</v>
      </c>
      <c r="B92" s="19">
        <f>SUM(C92:J92)</f>
        <v>19506</v>
      </c>
      <c r="C92" s="20">
        <v>2560</v>
      </c>
      <c r="D92" s="20">
        <v>388</v>
      </c>
      <c r="E92" s="20">
        <v>63</v>
      </c>
      <c r="F92" s="20">
        <v>87</v>
      </c>
      <c r="G92" s="20">
        <v>1</v>
      </c>
      <c r="H92" s="20">
        <v>219</v>
      </c>
      <c r="I92" s="20">
        <v>16166</v>
      </c>
      <c r="J92" s="20">
        <v>22</v>
      </c>
      <c r="K92" s="1"/>
      <c r="L92" s="1"/>
      <c r="M92" s="1"/>
      <c r="N92" s="1"/>
      <c r="O92" s="1"/>
      <c r="P92" s="1"/>
      <c r="Q92" s="70"/>
    </row>
    <row r="93" spans="1:17" x14ac:dyDescent="0.25">
      <c r="A93" s="64" t="s">
        <v>58</v>
      </c>
      <c r="B93" s="67">
        <f>SUM(C93:J93)</f>
        <v>5018</v>
      </c>
      <c r="C93" s="65">
        <v>437</v>
      </c>
      <c r="D93" s="65">
        <v>41</v>
      </c>
      <c r="E93" s="65">
        <v>40</v>
      </c>
      <c r="F93" s="65">
        <v>16</v>
      </c>
      <c r="G93" s="65">
        <v>3</v>
      </c>
      <c r="H93" s="65">
        <v>57</v>
      </c>
      <c r="I93" s="65">
        <v>4417</v>
      </c>
      <c r="J93" s="65">
        <v>7</v>
      </c>
      <c r="K93" s="1"/>
      <c r="L93" s="1"/>
      <c r="M93" s="1"/>
      <c r="N93" s="1"/>
      <c r="O93" s="1"/>
      <c r="P93" s="1"/>
      <c r="Q93" s="70"/>
    </row>
    <row r="94" spans="1:17" x14ac:dyDescent="0.25">
      <c r="A94" s="71" t="s">
        <v>8</v>
      </c>
      <c r="B94" s="72">
        <f t="shared" ref="B94:J94" si="6">SUM(B90:B93)</f>
        <v>49225</v>
      </c>
      <c r="C94" s="72">
        <f t="shared" si="6"/>
        <v>6074</v>
      </c>
      <c r="D94" s="72">
        <f t="shared" si="6"/>
        <v>815</v>
      </c>
      <c r="E94" s="72">
        <f t="shared" si="6"/>
        <v>165</v>
      </c>
      <c r="F94" s="72">
        <f t="shared" si="6"/>
        <v>225</v>
      </c>
      <c r="G94" s="72">
        <f t="shared" si="6"/>
        <v>4</v>
      </c>
      <c r="H94" s="72">
        <f t="shared" si="6"/>
        <v>570</v>
      </c>
      <c r="I94" s="72">
        <f t="shared" si="6"/>
        <v>41321</v>
      </c>
      <c r="J94" s="72">
        <f t="shared" si="6"/>
        <v>51</v>
      </c>
      <c r="K94" s="1"/>
      <c r="L94" s="1"/>
      <c r="M94" s="1"/>
      <c r="N94" s="1"/>
      <c r="O94" s="1"/>
      <c r="P94" s="1"/>
      <c r="Q94" s="70"/>
    </row>
    <row r="95" spans="1:17" ht="16.5" customHeight="1" thickBot="1" x14ac:dyDescent="0.3">
      <c r="A95" s="30" t="s">
        <v>29</v>
      </c>
      <c r="B95" s="73">
        <f>B94/$B94</f>
        <v>1</v>
      </c>
      <c r="C95" s="73">
        <f t="shared" ref="C95:J95" si="7">C94/$B$94</f>
        <v>0.12339258506856272</v>
      </c>
      <c r="D95" s="32">
        <f t="shared" si="7"/>
        <v>1.6556627729812087E-2</v>
      </c>
      <c r="E95" s="73">
        <f t="shared" si="7"/>
        <v>3.3519553072625698E-3</v>
      </c>
      <c r="F95" s="73">
        <f t="shared" si="7"/>
        <v>4.5708481462671405E-3</v>
      </c>
      <c r="G95" s="73">
        <f t="shared" si="7"/>
        <v>8.1259522600304722E-5</v>
      </c>
      <c r="H95" s="73">
        <f t="shared" si="7"/>
        <v>1.1579481970543423E-2</v>
      </c>
      <c r="I95" s="73">
        <f t="shared" si="7"/>
        <v>0.83943118334179789</v>
      </c>
      <c r="J95" s="32">
        <f t="shared" si="7"/>
        <v>1.0360589131538853E-3</v>
      </c>
      <c r="K95" s="1"/>
      <c r="L95" s="1"/>
      <c r="M95" s="1"/>
      <c r="N95" s="1"/>
      <c r="O95" s="1"/>
      <c r="P95" s="1"/>
      <c r="Q95" s="70"/>
    </row>
    <row r="96" spans="1:17" ht="16.5" customHeight="1" x14ac:dyDescent="0.25">
      <c r="A96" s="69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</row>
    <row r="97" spans="1:17" ht="16.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</row>
    <row r="98" spans="1:17" ht="16.5" customHeight="1" x14ac:dyDescent="0.25"/>
  </sheetData>
  <mergeCells count="22">
    <mergeCell ref="I45:J45"/>
    <mergeCell ref="A2:Q2"/>
    <mergeCell ref="A5:Q5"/>
    <mergeCell ref="A6:Q6"/>
    <mergeCell ref="A7:Q7"/>
    <mergeCell ref="A8:Q8"/>
    <mergeCell ref="A76:E76"/>
    <mergeCell ref="K76:O76"/>
    <mergeCell ref="A78:B78"/>
    <mergeCell ref="K78:L78"/>
    <mergeCell ref="A79:B79"/>
    <mergeCell ref="K79:L79"/>
    <mergeCell ref="A83:B83"/>
    <mergeCell ref="K83:L83"/>
    <mergeCell ref="A84:B84"/>
    <mergeCell ref="K84:L84"/>
    <mergeCell ref="A80:B80"/>
    <mergeCell ref="K80:L80"/>
    <mergeCell ref="A81:B81"/>
    <mergeCell ref="K81:L81"/>
    <mergeCell ref="A82:B82"/>
    <mergeCell ref="K82:L82"/>
  </mergeCells>
  <printOptions horizontalCentered="1"/>
  <pageMargins left="0.51181102362204722" right="0.51181102362204722" top="0.39370078740157483" bottom="0.19685039370078741" header="0.31496062992125984" footer="0.31496062992125984"/>
  <pageSetup scale="50" fitToHeight="0" orientation="landscape" horizontalDpi="4294967295" verticalDpi="4294967295" r:id="rId1"/>
  <rowBreaks count="1" manualBreakCount="1">
    <brk id="64" max="1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749992370372631"/>
  </sheetPr>
  <dimension ref="A1:U125"/>
  <sheetViews>
    <sheetView view="pageBreakPreview" zoomScale="90" zoomScaleNormal="100" zoomScaleSheetLayoutView="90" workbookViewId="0">
      <pane ySplit="9" topLeftCell="A10" activePane="bottomLeft" state="frozen"/>
      <selection activeCell="AE410" sqref="AE410"/>
      <selection pane="bottomLeft" activeCell="C113" sqref="C113"/>
    </sheetView>
  </sheetViews>
  <sheetFormatPr baseColWidth="10" defaultColWidth="11.42578125" defaultRowHeight="15" x14ac:dyDescent="0.25"/>
  <cols>
    <col min="1" max="1" width="15.7109375" style="2" customWidth="1"/>
    <col min="2" max="2" width="11.85546875" style="2" customWidth="1"/>
    <col min="3" max="3" width="13.7109375" style="2" customWidth="1"/>
    <col min="4" max="4" width="13.5703125" style="2" customWidth="1"/>
    <col min="5" max="5" width="12.42578125" style="2" customWidth="1"/>
    <col min="6" max="7" width="14.5703125" style="2" customWidth="1"/>
    <col min="8" max="8" width="12.85546875" style="2" customWidth="1"/>
    <col min="9" max="9" width="10.7109375" style="2" customWidth="1"/>
    <col min="10" max="10" width="11.28515625" style="2" customWidth="1"/>
    <col min="11" max="11" width="15.7109375" style="2" customWidth="1"/>
    <col min="12" max="12" width="12.140625" style="2" customWidth="1"/>
    <col min="13" max="13" width="16.85546875" style="2" customWidth="1"/>
    <col min="14" max="14" width="14" style="2" customWidth="1"/>
    <col min="15" max="17" width="10.7109375" style="2" customWidth="1"/>
    <col min="18" max="16384" width="11.42578125" style="2"/>
  </cols>
  <sheetData>
    <row r="1" spans="1:18" ht="45.7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8" ht="19.5" x14ac:dyDescent="0.25">
      <c r="A2" s="127"/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</row>
    <row r="3" spans="1:18" ht="3" customHeight="1" x14ac:dyDescent="0.25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1"/>
    </row>
    <row r="4" spans="1:18" ht="3.75" customHeight="1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6"/>
      <c r="R4" s="74"/>
    </row>
    <row r="5" spans="1:18" ht="24.75" customHeight="1" x14ac:dyDescent="0.25">
      <c r="A5" s="128" t="s">
        <v>0</v>
      </c>
      <c r="B5" s="128"/>
      <c r="C5" s="128"/>
      <c r="D5" s="128"/>
      <c r="E5" s="128"/>
      <c r="F5" s="128"/>
      <c r="G5" s="128"/>
      <c r="H5" s="128"/>
      <c r="I5" s="128"/>
      <c r="J5" s="128"/>
      <c r="K5" s="128"/>
      <c r="L5" s="128"/>
      <c r="M5" s="128"/>
      <c r="N5" s="128"/>
      <c r="O5" s="128"/>
      <c r="P5" s="128"/>
      <c r="Q5" s="128"/>
      <c r="R5" s="128"/>
    </row>
    <row r="6" spans="1:18" ht="24.75" customHeight="1" x14ac:dyDescent="0.25">
      <c r="A6" s="128" t="s">
        <v>78</v>
      </c>
      <c r="B6" s="128"/>
      <c r="C6" s="128"/>
      <c r="D6" s="128"/>
      <c r="E6" s="128"/>
      <c r="F6" s="128"/>
      <c r="G6" s="128"/>
      <c r="H6" s="128"/>
      <c r="I6" s="128"/>
      <c r="J6" s="128"/>
      <c r="K6" s="128"/>
      <c r="L6" s="128"/>
      <c r="M6" s="128"/>
      <c r="N6" s="128"/>
      <c r="O6" s="128"/>
      <c r="P6" s="128"/>
      <c r="Q6" s="128"/>
      <c r="R6" s="128"/>
    </row>
    <row r="7" spans="1:18" ht="24.75" customHeight="1" x14ac:dyDescent="0.25">
      <c r="A7" s="129" t="s">
        <v>79</v>
      </c>
      <c r="B7" s="129"/>
      <c r="C7" s="129"/>
      <c r="D7" s="129"/>
      <c r="E7" s="129"/>
      <c r="F7" s="129"/>
      <c r="G7" s="129"/>
      <c r="H7" s="129"/>
      <c r="I7" s="129"/>
      <c r="J7" s="129"/>
      <c r="K7" s="129"/>
      <c r="L7" s="129"/>
      <c r="M7" s="129"/>
      <c r="N7" s="129"/>
      <c r="O7" s="129"/>
      <c r="P7" s="129"/>
      <c r="Q7" s="129"/>
      <c r="R7" s="129"/>
    </row>
    <row r="8" spans="1:18" ht="18" x14ac:dyDescent="0.25">
      <c r="A8" s="130" t="s">
        <v>80</v>
      </c>
      <c r="B8" s="130"/>
      <c r="C8" s="130"/>
      <c r="D8" s="130"/>
      <c r="E8" s="130"/>
      <c r="F8" s="130"/>
      <c r="G8" s="130"/>
      <c r="H8" s="130"/>
      <c r="I8" s="130"/>
      <c r="J8" s="130"/>
      <c r="K8" s="130"/>
      <c r="L8" s="130"/>
      <c r="M8" s="130"/>
      <c r="N8" s="130"/>
      <c r="O8" s="130"/>
      <c r="P8" s="130"/>
      <c r="Q8" s="130"/>
      <c r="R8" s="130"/>
    </row>
    <row r="9" spans="1:18" ht="3.75" customHeight="1" x14ac:dyDescent="0.25">
      <c r="A9" s="7"/>
      <c r="B9" s="8"/>
      <c r="C9" s="8"/>
      <c r="D9" s="8"/>
      <c r="E9" s="8"/>
      <c r="F9" s="8"/>
      <c r="G9" s="8"/>
      <c r="H9" s="8"/>
      <c r="I9" s="5"/>
      <c r="J9" s="5"/>
      <c r="K9" s="8"/>
      <c r="L9" s="8"/>
      <c r="M9" s="8"/>
      <c r="N9" s="8"/>
      <c r="O9" s="8"/>
      <c r="P9" s="8"/>
      <c r="Q9" s="6"/>
      <c r="R9" s="74"/>
    </row>
    <row r="10" spans="1:18" ht="3.75" customHeigh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</row>
    <row r="11" spans="1:18" ht="18.75" thickBot="1" x14ac:dyDescent="0.3">
      <c r="A11" s="9" t="s">
        <v>81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</row>
    <row r="12" spans="1:18" ht="3.75" customHeight="1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1:18" ht="17.25" customHeight="1" thickBot="1" x14ac:dyDescent="0.3">
      <c r="A13" s="10" t="s">
        <v>82</v>
      </c>
      <c r="B13" s="10"/>
      <c r="C13" s="10"/>
      <c r="D13" s="10"/>
      <c r="E13" s="1"/>
      <c r="F13" s="1"/>
      <c r="G13" s="1"/>
      <c r="H13" s="1"/>
      <c r="I13" s="1"/>
      <c r="J13" s="10" t="s">
        <v>83</v>
      </c>
      <c r="K13" s="10"/>
      <c r="L13" s="10"/>
      <c r="M13" s="10"/>
      <c r="N13" s="10"/>
      <c r="O13" s="11"/>
      <c r="P13" s="1"/>
      <c r="Q13" s="12"/>
    </row>
    <row r="14" spans="1:18" ht="3.75" customHeight="1" x14ac:dyDescent="0.25">
      <c r="A14" s="13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</row>
    <row r="15" spans="1:18" ht="31.5" customHeight="1" x14ac:dyDescent="0.25">
      <c r="A15" s="14" t="s">
        <v>7</v>
      </c>
      <c r="B15" s="15" t="s">
        <v>8</v>
      </c>
      <c r="C15" s="15" t="s">
        <v>9</v>
      </c>
      <c r="D15" s="15" t="s">
        <v>10</v>
      </c>
      <c r="E15" s="1"/>
      <c r="F15" s="1"/>
      <c r="G15" s="1"/>
      <c r="H15" s="1"/>
      <c r="I15" s="1"/>
      <c r="J15" s="14" t="s">
        <v>84</v>
      </c>
      <c r="K15" s="15" t="s">
        <v>8</v>
      </c>
      <c r="L15" s="16" t="s">
        <v>85</v>
      </c>
      <c r="M15" s="17" t="s">
        <v>86</v>
      </c>
      <c r="N15" s="57" t="s">
        <v>87</v>
      </c>
      <c r="P15" s="1"/>
      <c r="Q15" s="1"/>
    </row>
    <row r="16" spans="1:18" ht="15.75" customHeight="1" x14ac:dyDescent="0.25">
      <c r="A16" s="75" t="s">
        <v>88</v>
      </c>
      <c r="B16" s="19">
        <f>SUM(D16,C16)</f>
        <v>455</v>
      </c>
      <c r="C16" s="20">
        <v>395</v>
      </c>
      <c r="D16" s="20">
        <v>60</v>
      </c>
      <c r="E16" s="1"/>
      <c r="F16" s="1"/>
      <c r="G16" s="1"/>
      <c r="H16" s="1"/>
      <c r="I16" s="1"/>
      <c r="J16" s="61" t="s">
        <v>9</v>
      </c>
      <c r="K16" s="19">
        <f>SUM(L16:N16)</f>
        <v>9631</v>
      </c>
      <c r="L16" s="20">
        <v>2513</v>
      </c>
      <c r="M16" s="20">
        <v>6714</v>
      </c>
      <c r="N16" s="20">
        <v>404</v>
      </c>
      <c r="P16" s="1"/>
      <c r="Q16" s="23"/>
    </row>
    <row r="17" spans="1:17" x14ac:dyDescent="0.25">
      <c r="A17" s="24" t="s">
        <v>89</v>
      </c>
      <c r="B17" s="19">
        <f>SUM(D17,C17)</f>
        <v>1469</v>
      </c>
      <c r="C17" s="20">
        <v>1248</v>
      </c>
      <c r="D17" s="20">
        <v>221</v>
      </c>
      <c r="E17" s="1"/>
      <c r="F17" s="1"/>
      <c r="G17" s="1"/>
      <c r="H17" s="1"/>
      <c r="I17" s="1"/>
      <c r="J17" s="24" t="s">
        <v>10</v>
      </c>
      <c r="K17" s="19">
        <f>SUM(L17:N17)</f>
        <v>1498</v>
      </c>
      <c r="L17" s="20">
        <v>1090</v>
      </c>
      <c r="M17" s="20">
        <v>243</v>
      </c>
      <c r="N17" s="20">
        <v>165</v>
      </c>
      <c r="P17" s="1"/>
      <c r="Q17" s="23"/>
    </row>
    <row r="18" spans="1:17" x14ac:dyDescent="0.25">
      <c r="A18" s="24" t="s">
        <v>90</v>
      </c>
      <c r="B18" s="19">
        <f>SUM(D18,C18)</f>
        <v>2582</v>
      </c>
      <c r="C18" s="20">
        <v>2238</v>
      </c>
      <c r="D18" s="20">
        <v>344</v>
      </c>
      <c r="E18" s="1"/>
      <c r="F18" s="1"/>
      <c r="G18" s="1"/>
      <c r="H18" s="1"/>
      <c r="I18" s="1"/>
      <c r="J18" s="76" t="s">
        <v>8</v>
      </c>
      <c r="K18" s="77">
        <f>SUM(K16:K17)</f>
        <v>11129</v>
      </c>
      <c r="L18" s="77">
        <f>SUM(L16:L17)</f>
        <v>3603</v>
      </c>
      <c r="M18" s="77">
        <f>SUM(M16:M17)</f>
        <v>6957</v>
      </c>
      <c r="N18" s="77">
        <f>SUM(N16:N17)</f>
        <v>569</v>
      </c>
      <c r="P18" s="1"/>
      <c r="Q18" s="23"/>
    </row>
    <row r="19" spans="1:17" ht="15.75" customHeight="1" thickBot="1" x14ac:dyDescent="0.3">
      <c r="A19" s="24" t="s">
        <v>91</v>
      </c>
      <c r="B19" s="19">
        <f>SUM(D19,C19)</f>
        <v>4119</v>
      </c>
      <c r="C19" s="20">
        <v>3591</v>
      </c>
      <c r="D19" s="20">
        <v>528</v>
      </c>
      <c r="E19" s="1"/>
      <c r="F19" s="1"/>
      <c r="G19" s="1"/>
      <c r="H19" s="1"/>
      <c r="I19" s="1"/>
      <c r="J19" s="78" t="s">
        <v>29</v>
      </c>
      <c r="K19" s="79">
        <f>K18/$K18</f>
        <v>1</v>
      </c>
      <c r="L19" s="80">
        <v>0.32600000000000001</v>
      </c>
      <c r="M19" s="80">
        <f>M18/$K18</f>
        <v>0.62512355108275675</v>
      </c>
      <c r="N19" s="80">
        <f>N18/$K18</f>
        <v>5.1127684428070808E-2</v>
      </c>
      <c r="P19" s="1"/>
      <c r="Q19" s="23"/>
    </row>
    <row r="20" spans="1:17" ht="15" customHeight="1" x14ac:dyDescent="0.25">
      <c r="A20" s="24" t="s">
        <v>92</v>
      </c>
      <c r="B20" s="19">
        <f>SUM(D20,C20)</f>
        <v>2504</v>
      </c>
      <c r="C20" s="20">
        <v>2159</v>
      </c>
      <c r="D20" s="20">
        <v>345</v>
      </c>
      <c r="E20" s="1"/>
      <c r="F20" s="1"/>
      <c r="G20" s="1"/>
      <c r="H20" s="1"/>
      <c r="I20" s="1"/>
      <c r="P20" s="1"/>
      <c r="Q20" s="23"/>
    </row>
    <row r="21" spans="1:17" x14ac:dyDescent="0.25">
      <c r="A21" s="14" t="s">
        <v>8</v>
      </c>
      <c r="B21" s="29">
        <f>B18+B17+B16+B19+B20</f>
        <v>11129</v>
      </c>
      <c r="C21" s="29">
        <f>C18+C17+C16+C19+C20</f>
        <v>9631</v>
      </c>
      <c r="D21" s="29">
        <f>D18+D17+D16+D19+D20</f>
        <v>1498</v>
      </c>
      <c r="E21" s="1"/>
      <c r="F21" s="1"/>
      <c r="G21" s="1"/>
      <c r="H21" s="1"/>
      <c r="I21" s="1"/>
      <c r="P21" s="1"/>
      <c r="Q21" s="23"/>
    </row>
    <row r="22" spans="1:17" ht="15.75" thickBot="1" x14ac:dyDescent="0.3">
      <c r="A22" s="30" t="s">
        <v>29</v>
      </c>
      <c r="B22" s="31">
        <f>B21/$B21</f>
        <v>1</v>
      </c>
      <c r="C22" s="81">
        <f>C21/$B21</f>
        <v>0.86539671129481532</v>
      </c>
      <c r="D22" s="32">
        <f>D21/$B21</f>
        <v>0.13460328870518465</v>
      </c>
      <c r="E22" s="1"/>
      <c r="F22" s="1"/>
      <c r="G22" s="1"/>
      <c r="H22" s="1"/>
      <c r="I22" s="1"/>
      <c r="P22" s="1"/>
      <c r="Q22" s="1"/>
    </row>
    <row r="23" spans="1:17" x14ac:dyDescent="0.25">
      <c r="A23" s="33"/>
      <c r="B23" s="34"/>
      <c r="C23" s="34"/>
      <c r="D23" s="34"/>
      <c r="E23" s="1"/>
      <c r="F23" s="1"/>
      <c r="G23" s="1"/>
      <c r="H23" s="1"/>
      <c r="I23" s="1"/>
      <c r="P23" s="1"/>
      <c r="Q23" s="1"/>
    </row>
    <row r="24" spans="1:17" x14ac:dyDescent="0.25">
      <c r="A24" s="33"/>
      <c r="B24" s="34"/>
      <c r="C24" s="34"/>
      <c r="D24" s="34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</row>
    <row r="25" spans="1:17" x14ac:dyDescent="0.25">
      <c r="A25" s="33"/>
      <c r="B25" s="34"/>
      <c r="C25" s="34"/>
      <c r="D25" s="34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</row>
    <row r="26" spans="1:17" x14ac:dyDescent="0.25">
      <c r="A26" s="33"/>
      <c r="B26" s="34"/>
      <c r="C26" s="34"/>
      <c r="D26" s="34"/>
      <c r="E26" s="35"/>
      <c r="F26" s="1"/>
      <c r="G26" s="1"/>
      <c r="H26" s="1"/>
      <c r="I26" s="1"/>
      <c r="J26" s="1"/>
      <c r="K26" s="35"/>
      <c r="L26" s="1"/>
      <c r="M26" s="1"/>
      <c r="N26" s="1"/>
      <c r="O26" s="1"/>
      <c r="P26" s="1"/>
      <c r="Q26" s="1"/>
    </row>
    <row r="27" spans="1:17" hidden="1" x14ac:dyDescent="0.25">
      <c r="A27" s="33"/>
      <c r="B27" s="34"/>
      <c r="C27" s="34"/>
      <c r="D27" s="34"/>
      <c r="E27" s="35"/>
      <c r="F27" s="1"/>
      <c r="G27" s="1"/>
      <c r="H27" s="1"/>
      <c r="I27" s="1"/>
      <c r="J27" s="1"/>
      <c r="K27" s="35"/>
      <c r="L27" s="1"/>
      <c r="M27" s="1"/>
      <c r="N27" s="1"/>
      <c r="O27" s="1"/>
      <c r="P27" s="1"/>
      <c r="Q27" s="1"/>
    </row>
    <row r="28" spans="1:17" hidden="1" x14ac:dyDescent="0.25">
      <c r="A28" s="33"/>
      <c r="B28" s="34"/>
      <c r="C28" s="34"/>
      <c r="D28" s="34"/>
      <c r="E28" s="35"/>
      <c r="F28" s="1"/>
      <c r="G28" s="1"/>
      <c r="H28" s="1"/>
      <c r="I28" s="1"/>
      <c r="J28" s="1"/>
      <c r="K28" s="35"/>
      <c r="L28" s="1"/>
      <c r="M28" s="1"/>
      <c r="N28" s="1"/>
      <c r="O28" s="1"/>
      <c r="P28" s="1"/>
      <c r="Q28" s="1"/>
    </row>
    <row r="29" spans="1:17" hidden="1" x14ac:dyDescent="0.25">
      <c r="A29" s="33"/>
      <c r="B29" s="34"/>
      <c r="C29" s="34"/>
      <c r="D29" s="34"/>
      <c r="E29" s="35"/>
      <c r="F29" s="1"/>
      <c r="G29" s="1"/>
      <c r="H29" s="1"/>
      <c r="I29" s="1"/>
      <c r="J29" s="1"/>
      <c r="K29" s="35"/>
      <c r="L29" s="1"/>
      <c r="M29" s="1"/>
      <c r="N29" s="1"/>
      <c r="O29" s="1"/>
      <c r="P29" s="1"/>
      <c r="Q29" s="1"/>
    </row>
    <row r="30" spans="1:17" hidden="1" x14ac:dyDescent="0.25">
      <c r="A30" s="33"/>
      <c r="B30" s="34"/>
      <c r="C30" s="34"/>
      <c r="D30" s="34"/>
      <c r="E30" s="35"/>
      <c r="F30" s="1"/>
      <c r="G30" s="1"/>
      <c r="H30" s="1"/>
      <c r="I30" s="1"/>
      <c r="J30" s="1"/>
      <c r="K30" s="35"/>
      <c r="L30" s="1"/>
      <c r="M30" s="1"/>
      <c r="N30" s="1"/>
      <c r="O30" s="1"/>
      <c r="P30" s="1"/>
      <c r="Q30" s="1"/>
    </row>
    <row r="31" spans="1:17" hidden="1" x14ac:dyDescent="0.25">
      <c r="A31" s="33"/>
      <c r="B31" s="34"/>
      <c r="C31" s="34"/>
      <c r="D31" s="34"/>
      <c r="E31" s="35"/>
      <c r="F31" s="1"/>
      <c r="G31" s="1"/>
      <c r="H31" s="1"/>
      <c r="I31" s="1"/>
      <c r="J31" s="1"/>
      <c r="K31" s="35"/>
      <c r="L31" s="1"/>
      <c r="M31" s="1"/>
      <c r="N31" s="1"/>
      <c r="O31" s="1"/>
      <c r="P31" s="1"/>
      <c r="Q31" s="1"/>
    </row>
    <row r="32" spans="1:17" hidden="1" x14ac:dyDescent="0.25">
      <c r="A32" s="33"/>
      <c r="B32" s="34"/>
      <c r="C32" s="34"/>
      <c r="D32" s="34"/>
      <c r="E32" s="35"/>
      <c r="F32" s="1"/>
      <c r="G32" s="1"/>
      <c r="H32" s="1"/>
      <c r="I32" s="1"/>
      <c r="J32" s="1"/>
      <c r="K32" s="35"/>
      <c r="L32" s="1"/>
      <c r="M32" s="1"/>
      <c r="N32" s="1"/>
      <c r="O32" s="1"/>
      <c r="P32" s="1"/>
      <c r="Q32" s="1"/>
    </row>
    <row r="33" spans="1:17" hidden="1" x14ac:dyDescent="0.25">
      <c r="A33" s="33"/>
      <c r="B33" s="34"/>
      <c r="C33" s="34"/>
      <c r="D33" s="34"/>
      <c r="E33" s="35"/>
      <c r="F33" s="1"/>
      <c r="G33" s="1"/>
      <c r="H33" s="1"/>
      <c r="I33" s="1"/>
      <c r="J33" s="1"/>
      <c r="K33" s="35"/>
      <c r="L33" s="1"/>
      <c r="M33" s="1"/>
      <c r="N33" s="1"/>
      <c r="O33" s="1"/>
      <c r="P33" s="1"/>
      <c r="Q33" s="1"/>
    </row>
    <row r="34" spans="1:17" hidden="1" x14ac:dyDescent="0.25">
      <c r="A34" s="33"/>
      <c r="B34" s="34"/>
      <c r="C34" s="34"/>
      <c r="D34" s="34"/>
      <c r="E34" s="35"/>
      <c r="F34" s="1"/>
      <c r="G34" s="1"/>
      <c r="H34" s="1"/>
      <c r="I34" s="1"/>
      <c r="J34" s="1"/>
      <c r="K34" s="35"/>
      <c r="L34" s="1"/>
      <c r="M34" s="1"/>
      <c r="N34" s="1"/>
      <c r="O34" s="1"/>
      <c r="P34" s="1"/>
      <c r="Q34" s="1"/>
    </row>
    <row r="35" spans="1:17" hidden="1" x14ac:dyDescent="0.25">
      <c r="A35" s="33"/>
      <c r="B35" s="34"/>
      <c r="C35" s="34"/>
      <c r="D35" s="34"/>
      <c r="E35" s="35"/>
      <c r="F35" s="1"/>
      <c r="G35" s="1"/>
      <c r="H35" s="1"/>
      <c r="I35" s="1"/>
      <c r="J35" s="1"/>
      <c r="K35" s="35"/>
      <c r="L35" s="1"/>
      <c r="M35" s="1"/>
      <c r="N35" s="1"/>
      <c r="O35" s="1"/>
      <c r="P35" s="1"/>
      <c r="Q35" s="1"/>
    </row>
    <row r="36" spans="1:17" ht="16.5" hidden="1" thickBot="1" x14ac:dyDescent="0.3">
      <c r="A36" s="10" t="s">
        <v>30</v>
      </c>
      <c r="B36" s="36"/>
      <c r="C36" s="36"/>
      <c r="D36" s="36"/>
      <c r="E36" s="36"/>
      <c r="F36" s="36"/>
      <c r="G36" s="10"/>
      <c r="H36" s="12"/>
      <c r="J36" s="36"/>
      <c r="K36" s="36"/>
      <c r="L36" s="36"/>
      <c r="M36" s="36"/>
      <c r="N36" s="36"/>
      <c r="O36" s="36"/>
      <c r="P36" s="36"/>
      <c r="Q36" s="36"/>
    </row>
    <row r="37" spans="1:17" ht="3.75" hidden="1" customHeight="1" x14ac:dyDescent="0.25">
      <c r="A37" s="37"/>
      <c r="B37" s="37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1"/>
    </row>
    <row r="38" spans="1:17" ht="31.5" hidden="1" customHeight="1" x14ac:dyDescent="0.25">
      <c r="A38" s="14" t="s">
        <v>7</v>
      </c>
      <c r="B38" s="15" t="s">
        <v>8</v>
      </c>
      <c r="C38" s="38" t="s">
        <v>32</v>
      </c>
      <c r="D38" s="38" t="s">
        <v>33</v>
      </c>
      <c r="E38" s="38" t="s">
        <v>34</v>
      </c>
      <c r="F38" s="38" t="s">
        <v>35</v>
      </c>
      <c r="G38" s="38" t="s">
        <v>36</v>
      </c>
      <c r="H38" s="39"/>
      <c r="M38" s="40"/>
      <c r="N38" s="1"/>
      <c r="O38" s="1"/>
      <c r="P38" s="1"/>
      <c r="Q38" s="1"/>
    </row>
    <row r="39" spans="1:17" ht="15.75" hidden="1" customHeight="1" x14ac:dyDescent="0.25">
      <c r="A39" s="18" t="s">
        <v>13</v>
      </c>
      <c r="B39" s="19">
        <f t="shared" ref="B39:B50" si="0">C39+D39+E39+F39+G39</f>
        <v>18466</v>
      </c>
      <c r="C39" s="20">
        <v>14207</v>
      </c>
      <c r="D39" s="20">
        <v>1614</v>
      </c>
      <c r="E39" s="20">
        <v>2007</v>
      </c>
      <c r="F39" s="20">
        <v>605</v>
      </c>
      <c r="G39" s="20">
        <v>33</v>
      </c>
      <c r="H39" s="41"/>
      <c r="M39" s="40"/>
      <c r="N39" s="23"/>
      <c r="O39" s="23"/>
      <c r="P39" s="23"/>
      <c r="Q39" s="23"/>
    </row>
    <row r="40" spans="1:17" ht="15.75" hidden="1" customHeight="1" x14ac:dyDescent="0.25">
      <c r="A40" s="24" t="s">
        <v>15</v>
      </c>
      <c r="B40" s="19">
        <f t="shared" si="0"/>
        <v>17181</v>
      </c>
      <c r="C40" s="20">
        <v>13153</v>
      </c>
      <c r="D40" s="20">
        <v>1702</v>
      </c>
      <c r="E40" s="20">
        <v>1741</v>
      </c>
      <c r="F40" s="20">
        <v>542</v>
      </c>
      <c r="G40" s="20">
        <v>43</v>
      </c>
      <c r="H40" s="43"/>
      <c r="M40" s="40"/>
      <c r="N40" s="23"/>
      <c r="O40" s="23"/>
      <c r="P40" s="23"/>
      <c r="Q40" s="23"/>
    </row>
    <row r="41" spans="1:17" ht="15.75" hidden="1" customHeight="1" x14ac:dyDescent="0.25">
      <c r="A41" s="24" t="s">
        <v>17</v>
      </c>
      <c r="B41" s="19">
        <f t="shared" si="0"/>
        <v>6155</v>
      </c>
      <c r="C41" s="20">
        <v>4666</v>
      </c>
      <c r="D41" s="20">
        <v>594</v>
      </c>
      <c r="E41" s="20">
        <v>695</v>
      </c>
      <c r="F41" s="20">
        <v>195</v>
      </c>
      <c r="G41" s="20">
        <v>5</v>
      </c>
      <c r="H41" s="43"/>
      <c r="M41" s="40"/>
      <c r="N41" s="23"/>
      <c r="O41" s="23"/>
      <c r="P41" s="23"/>
      <c r="Q41" s="23"/>
    </row>
    <row r="42" spans="1:17" hidden="1" x14ac:dyDescent="0.25">
      <c r="A42" s="24" t="s">
        <v>19</v>
      </c>
      <c r="B42" s="19">
        <f t="shared" si="0"/>
        <v>0</v>
      </c>
      <c r="C42" s="20"/>
      <c r="D42" s="20"/>
      <c r="E42" s="20"/>
      <c r="F42" s="20"/>
      <c r="G42" s="20"/>
      <c r="H42" s="43"/>
      <c r="I42" s="23"/>
      <c r="J42" s="23"/>
      <c r="K42" s="23"/>
      <c r="L42" s="23"/>
      <c r="M42" s="40"/>
      <c r="N42" s="23"/>
      <c r="O42" s="23"/>
      <c r="P42" s="23"/>
      <c r="Q42" s="23"/>
    </row>
    <row r="43" spans="1:17" hidden="1" x14ac:dyDescent="0.25">
      <c r="A43" s="24" t="s">
        <v>21</v>
      </c>
      <c r="B43" s="19">
        <f t="shared" si="0"/>
        <v>0</v>
      </c>
      <c r="C43" s="20"/>
      <c r="D43" s="20"/>
      <c r="E43" s="20"/>
      <c r="F43" s="20"/>
      <c r="G43" s="20"/>
      <c r="H43" s="43"/>
      <c r="I43" s="23"/>
      <c r="J43" s="23"/>
      <c r="K43" s="23"/>
      <c r="L43" s="23"/>
      <c r="M43" s="40"/>
      <c r="N43" s="47"/>
      <c r="O43" s="48"/>
      <c r="P43" s="23"/>
      <c r="Q43" s="23"/>
    </row>
    <row r="44" spans="1:17" hidden="1" x14ac:dyDescent="0.25">
      <c r="A44" s="24" t="s">
        <v>22</v>
      </c>
      <c r="B44" s="19">
        <f t="shared" si="0"/>
        <v>0</v>
      </c>
      <c r="C44" s="20"/>
      <c r="D44" s="20"/>
      <c r="E44" s="20"/>
      <c r="F44" s="20"/>
      <c r="G44" s="20"/>
      <c r="H44" s="43"/>
      <c r="I44" s="23"/>
      <c r="J44" s="23"/>
      <c r="K44" s="23"/>
      <c r="L44" s="23"/>
      <c r="M44" s="40"/>
      <c r="N44" s="47"/>
      <c r="O44" s="48"/>
      <c r="P44" s="23"/>
      <c r="Q44" s="23"/>
    </row>
    <row r="45" spans="1:17" ht="15" hidden="1" customHeight="1" x14ac:dyDescent="0.25">
      <c r="A45" s="24" t="s">
        <v>23</v>
      </c>
      <c r="B45" s="19">
        <f t="shared" si="0"/>
        <v>0</v>
      </c>
      <c r="C45" s="20"/>
      <c r="D45" s="20"/>
      <c r="E45" s="20"/>
      <c r="F45" s="20"/>
      <c r="G45" s="20"/>
      <c r="H45" s="43"/>
      <c r="I45" s="23"/>
      <c r="J45" s="23"/>
      <c r="K45" s="23"/>
      <c r="L45" s="23"/>
      <c r="M45" s="40"/>
      <c r="N45" s="47"/>
      <c r="O45" s="48"/>
      <c r="P45" s="23"/>
      <c r="Q45" s="23"/>
    </row>
    <row r="46" spans="1:17" ht="15" hidden="1" customHeight="1" x14ac:dyDescent="0.25">
      <c r="A46" s="24" t="s">
        <v>24</v>
      </c>
      <c r="B46" s="19">
        <f t="shared" si="0"/>
        <v>0</v>
      </c>
      <c r="C46" s="20"/>
      <c r="D46" s="20"/>
      <c r="E46" s="20"/>
      <c r="F46" s="20"/>
      <c r="G46" s="20"/>
      <c r="H46" s="43"/>
      <c r="I46" s="23"/>
      <c r="J46" s="23"/>
      <c r="K46" s="23"/>
      <c r="L46" s="23"/>
      <c r="M46" s="40"/>
      <c r="N46" s="47"/>
      <c r="O46" s="48"/>
      <c r="P46" s="23"/>
      <c r="Q46" s="23"/>
    </row>
    <row r="47" spans="1:17" ht="16.5" hidden="1" customHeight="1" x14ac:dyDescent="0.25">
      <c r="A47" s="24" t="s">
        <v>25</v>
      </c>
      <c r="B47" s="19">
        <f t="shared" si="0"/>
        <v>0</v>
      </c>
      <c r="C47" s="20"/>
      <c r="D47" s="20"/>
      <c r="E47" s="20"/>
      <c r="F47" s="20"/>
      <c r="G47" s="20"/>
      <c r="H47" s="43"/>
      <c r="I47" s="23"/>
      <c r="J47" s="23"/>
      <c r="K47" s="23"/>
      <c r="L47" s="23"/>
      <c r="M47" s="40"/>
      <c r="N47" s="47"/>
      <c r="O47" s="48"/>
      <c r="P47" s="23"/>
      <c r="Q47" s="23"/>
    </row>
    <row r="48" spans="1:17" ht="17.25" hidden="1" customHeight="1" x14ac:dyDescent="0.25">
      <c r="A48" s="24" t="s">
        <v>26</v>
      </c>
      <c r="B48" s="19">
        <f t="shared" si="0"/>
        <v>0</v>
      </c>
      <c r="C48" s="20"/>
      <c r="D48" s="20"/>
      <c r="E48" s="20"/>
      <c r="F48" s="20"/>
      <c r="G48" s="20"/>
      <c r="H48" s="43"/>
      <c r="I48" s="23"/>
      <c r="J48" s="23"/>
      <c r="K48" s="23"/>
      <c r="L48" s="23"/>
      <c r="M48" s="40"/>
      <c r="N48" s="47"/>
      <c r="O48" s="48"/>
      <c r="P48" s="23"/>
      <c r="Q48" s="23"/>
    </row>
    <row r="49" spans="1:17" ht="16.5" hidden="1" customHeight="1" x14ac:dyDescent="0.25">
      <c r="A49" s="24" t="s">
        <v>27</v>
      </c>
      <c r="B49" s="19">
        <f t="shared" si="0"/>
        <v>0</v>
      </c>
      <c r="C49" s="20"/>
      <c r="D49" s="20"/>
      <c r="E49" s="20"/>
      <c r="F49" s="20"/>
      <c r="G49" s="20"/>
      <c r="H49" s="43"/>
      <c r="I49" s="23"/>
      <c r="J49" s="23"/>
      <c r="K49" s="23"/>
      <c r="L49" s="23"/>
      <c r="M49" s="40"/>
      <c r="N49" s="47"/>
      <c r="O49" s="48"/>
      <c r="P49" s="23"/>
      <c r="Q49" s="23"/>
    </row>
    <row r="50" spans="1:17" ht="16.5" hidden="1" customHeight="1" x14ac:dyDescent="0.25">
      <c r="A50" s="44" t="s">
        <v>28</v>
      </c>
      <c r="B50" s="27">
        <f t="shared" si="0"/>
        <v>0</v>
      </c>
      <c r="C50" s="28"/>
      <c r="D50" s="28"/>
      <c r="E50" s="28"/>
      <c r="F50" s="28"/>
      <c r="G50" s="28"/>
      <c r="H50" s="43"/>
      <c r="I50" s="23"/>
      <c r="J50" s="23"/>
      <c r="K50" s="23"/>
      <c r="L50" s="23"/>
      <c r="M50" s="40"/>
      <c r="N50" s="47"/>
      <c r="O50" s="48"/>
      <c r="P50" s="23"/>
      <c r="Q50" s="23"/>
    </row>
    <row r="51" spans="1:17" hidden="1" x14ac:dyDescent="0.25">
      <c r="A51" s="14" t="s">
        <v>8</v>
      </c>
      <c r="B51" s="29">
        <f t="shared" ref="B51:G51" si="1">SUM(B39:B50)</f>
        <v>41802</v>
      </c>
      <c r="C51" s="29">
        <f t="shared" si="1"/>
        <v>32026</v>
      </c>
      <c r="D51" s="29">
        <f t="shared" si="1"/>
        <v>3910</v>
      </c>
      <c r="E51" s="29">
        <f t="shared" si="1"/>
        <v>4443</v>
      </c>
      <c r="F51" s="29">
        <f t="shared" si="1"/>
        <v>1342</v>
      </c>
      <c r="G51" s="29">
        <f t="shared" si="1"/>
        <v>81</v>
      </c>
      <c r="H51" s="41"/>
      <c r="M51" s="13"/>
      <c r="N51" s="49"/>
      <c r="O51" s="49"/>
      <c r="P51" s="23"/>
      <c r="Q51" s="23"/>
    </row>
    <row r="52" spans="1:17" ht="15.75" hidden="1" thickBot="1" x14ac:dyDescent="0.3">
      <c r="A52" s="50" t="s">
        <v>29</v>
      </c>
      <c r="B52" s="51">
        <f t="shared" ref="B52:G52" si="2">B51/$B51</f>
        <v>1</v>
      </c>
      <c r="C52" s="51">
        <f t="shared" si="2"/>
        <v>0.7661355915984881</v>
      </c>
      <c r="D52" s="51">
        <f t="shared" si="2"/>
        <v>9.3536194440457396E-2</v>
      </c>
      <c r="E52" s="51">
        <f t="shared" si="2"/>
        <v>0.10628678053681642</v>
      </c>
      <c r="F52" s="51">
        <f t="shared" si="2"/>
        <v>3.2103727094397398E-2</v>
      </c>
      <c r="G52" s="51">
        <f t="shared" si="2"/>
        <v>1.9377063298406775E-3</v>
      </c>
      <c r="H52" s="41"/>
      <c r="M52" s="1"/>
      <c r="N52" s="1"/>
      <c r="O52" s="1"/>
      <c r="P52" s="49"/>
      <c r="Q52" s="1"/>
    </row>
    <row r="53" spans="1:17" ht="116.25" hidden="1" customHeight="1" x14ac:dyDescent="0.25">
      <c r="A53" s="13"/>
      <c r="B53" s="52"/>
      <c r="C53" s="52"/>
      <c r="D53" s="52"/>
      <c r="E53" s="52"/>
      <c r="F53" s="1"/>
      <c r="G53" s="53"/>
      <c r="H53" s="53"/>
      <c r="I53" s="1"/>
      <c r="J53" s="1"/>
      <c r="K53" s="1"/>
      <c r="L53" s="1"/>
      <c r="M53" s="1"/>
      <c r="N53" s="1"/>
      <c r="O53" s="1"/>
      <c r="P53" s="49"/>
      <c r="Q53" s="1"/>
    </row>
    <row r="54" spans="1:17" hidden="1" x14ac:dyDescent="0.25">
      <c r="A54" s="13"/>
      <c r="B54" s="52"/>
      <c r="C54" s="52"/>
      <c r="D54" s="52"/>
      <c r="E54" s="52"/>
      <c r="F54" s="1"/>
      <c r="G54" s="53"/>
      <c r="H54" s="53"/>
      <c r="I54" s="1"/>
      <c r="J54" s="1"/>
      <c r="K54" s="1"/>
      <c r="L54" s="1"/>
      <c r="M54" s="1"/>
      <c r="N54" s="1"/>
      <c r="O54" s="1"/>
      <c r="P54" s="49"/>
      <c r="Q54" s="1"/>
    </row>
    <row r="55" spans="1:17" ht="47.25" hidden="1" customHeight="1" x14ac:dyDescent="0.25">
      <c r="A55" s="13"/>
      <c r="B55" s="52"/>
      <c r="C55" s="52"/>
      <c r="D55" s="52"/>
      <c r="E55" s="52"/>
      <c r="F55" s="1"/>
      <c r="G55" s="53"/>
      <c r="H55" s="53"/>
      <c r="I55" s="1"/>
      <c r="J55" s="1"/>
      <c r="K55" s="1"/>
      <c r="L55" s="1"/>
      <c r="M55" s="1"/>
      <c r="N55" s="1"/>
      <c r="O55" s="1"/>
      <c r="P55" s="49"/>
      <c r="Q55" s="1"/>
    </row>
    <row r="56" spans="1:17" ht="3.75" customHeight="1" x14ac:dyDescent="0.25">
      <c r="A56" s="13"/>
      <c r="B56" s="52"/>
      <c r="C56" s="52"/>
      <c r="D56" s="52"/>
      <c r="E56" s="52"/>
      <c r="F56" s="1"/>
      <c r="G56" s="53"/>
      <c r="H56" s="53"/>
      <c r="I56" s="1"/>
      <c r="J56" s="1"/>
      <c r="K56" s="1"/>
      <c r="L56" s="1"/>
      <c r="M56" s="1"/>
      <c r="N56" s="1"/>
      <c r="O56" s="1"/>
      <c r="P56" s="49"/>
      <c r="Q56" s="1"/>
    </row>
    <row r="57" spans="1:17" ht="16.5" hidden="1" thickBot="1" x14ac:dyDescent="0.3">
      <c r="A57" s="55" t="s">
        <v>93</v>
      </c>
      <c r="B57" s="55"/>
      <c r="C57" s="55"/>
      <c r="D57" s="55"/>
      <c r="E57" s="55"/>
      <c r="F57" s="55"/>
      <c r="G57" s="55"/>
      <c r="H57" s="55"/>
      <c r="I57" s="55"/>
      <c r="J57" s="55"/>
      <c r="K57" s="82"/>
      <c r="L57" s="82"/>
      <c r="M57" s="82"/>
      <c r="N57" s="82"/>
      <c r="O57" s="82"/>
      <c r="P57" s="82"/>
      <c r="Q57" s="12"/>
    </row>
    <row r="58" spans="1:17" ht="3.75" hidden="1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</row>
    <row r="59" spans="1:17" ht="31.5" hidden="1" customHeight="1" x14ac:dyDescent="0.25">
      <c r="A59" s="57" t="s">
        <v>94</v>
      </c>
      <c r="B59" s="15" t="s">
        <v>8</v>
      </c>
      <c r="C59" s="17" t="s">
        <v>95</v>
      </c>
      <c r="D59" s="17" t="s">
        <v>96</v>
      </c>
      <c r="E59" s="17" t="s">
        <v>97</v>
      </c>
      <c r="F59" s="17" t="s">
        <v>98</v>
      </c>
      <c r="G59" s="17" t="s">
        <v>99</v>
      </c>
      <c r="H59" s="17" t="s">
        <v>100</v>
      </c>
      <c r="I59" s="17" t="s">
        <v>101</v>
      </c>
      <c r="J59" s="17" t="s">
        <v>102</v>
      </c>
      <c r="K59" s="1"/>
      <c r="L59" s="1"/>
      <c r="M59" s="83" t="s">
        <v>51</v>
      </c>
      <c r="N59" s="84">
        <f>C72+D72</f>
        <v>6810</v>
      </c>
      <c r="O59" s="85">
        <f>N59/N$73</f>
        <v>0.16291086550882733</v>
      </c>
      <c r="P59" s="86"/>
      <c r="Q59" s="1"/>
    </row>
    <row r="60" spans="1:17" hidden="1" x14ac:dyDescent="0.25">
      <c r="A60" s="18" t="s">
        <v>13</v>
      </c>
      <c r="B60" s="19">
        <f t="shared" ref="B60:B71" si="3">SUM(C60:J60)</f>
        <v>18466</v>
      </c>
      <c r="C60" s="20">
        <v>962</v>
      </c>
      <c r="D60" s="20">
        <v>1992</v>
      </c>
      <c r="E60" s="20">
        <v>2230</v>
      </c>
      <c r="F60" s="20">
        <v>2934</v>
      </c>
      <c r="G60" s="20">
        <v>4159</v>
      </c>
      <c r="H60" s="20">
        <v>3064</v>
      </c>
      <c r="I60" s="20">
        <v>1928</v>
      </c>
      <c r="J60" s="20">
        <v>1197</v>
      </c>
      <c r="K60" s="23"/>
      <c r="L60" s="23"/>
      <c r="M60" s="83" t="s">
        <v>52</v>
      </c>
      <c r="N60" s="84">
        <f>E72</f>
        <v>5204</v>
      </c>
      <c r="O60" s="85">
        <f>N60/N$73</f>
        <v>0.12449165111717143</v>
      </c>
      <c r="P60" s="87"/>
      <c r="Q60" s="23"/>
    </row>
    <row r="61" spans="1:17" hidden="1" x14ac:dyDescent="0.25">
      <c r="A61" s="24" t="s">
        <v>15</v>
      </c>
      <c r="B61" s="62">
        <f t="shared" si="3"/>
        <v>17181</v>
      </c>
      <c r="C61" s="20">
        <v>902</v>
      </c>
      <c r="D61" s="20">
        <v>2006</v>
      </c>
      <c r="E61" s="20">
        <v>2197</v>
      </c>
      <c r="F61" s="20">
        <v>2716</v>
      </c>
      <c r="G61" s="20">
        <v>3716</v>
      </c>
      <c r="H61" s="20">
        <v>2858</v>
      </c>
      <c r="I61" s="20">
        <v>1695</v>
      </c>
      <c r="J61" s="20">
        <v>1091</v>
      </c>
      <c r="K61" s="23"/>
      <c r="L61" s="23"/>
      <c r="M61" s="83" t="s">
        <v>53</v>
      </c>
      <c r="N61" s="84">
        <f>F72+G72+H72+I72</f>
        <v>27094</v>
      </c>
      <c r="O61" s="85">
        <f>N61/N$73</f>
        <v>0.64815080618152243</v>
      </c>
      <c r="P61" s="87"/>
      <c r="Q61" s="23"/>
    </row>
    <row r="62" spans="1:17" hidden="1" x14ac:dyDescent="0.25">
      <c r="A62" s="24" t="s">
        <v>17</v>
      </c>
      <c r="B62" s="62">
        <f t="shared" si="3"/>
        <v>6155</v>
      </c>
      <c r="C62" s="20">
        <v>355</v>
      </c>
      <c r="D62" s="20">
        <v>593</v>
      </c>
      <c r="E62" s="20">
        <v>777</v>
      </c>
      <c r="F62" s="20">
        <v>948</v>
      </c>
      <c r="G62" s="20">
        <v>1407</v>
      </c>
      <c r="H62" s="20">
        <v>1007</v>
      </c>
      <c r="I62" s="20">
        <v>662</v>
      </c>
      <c r="J62" s="20">
        <v>406</v>
      </c>
      <c r="K62" s="23"/>
      <c r="L62" s="23"/>
      <c r="P62" s="87"/>
      <c r="Q62" s="23"/>
    </row>
    <row r="63" spans="1:17" hidden="1" x14ac:dyDescent="0.25">
      <c r="A63" s="24" t="s">
        <v>19</v>
      </c>
      <c r="B63" s="62">
        <f t="shared" si="3"/>
        <v>0</v>
      </c>
      <c r="C63" s="20"/>
      <c r="D63" s="20"/>
      <c r="E63" s="20"/>
      <c r="F63" s="20"/>
      <c r="G63" s="20"/>
      <c r="H63" s="20"/>
      <c r="I63" s="20"/>
      <c r="J63" s="20"/>
      <c r="K63" s="23"/>
      <c r="L63" s="23"/>
      <c r="P63" s="87"/>
      <c r="Q63" s="23"/>
    </row>
    <row r="64" spans="1:17" hidden="1" x14ac:dyDescent="0.25">
      <c r="A64" s="24" t="s">
        <v>21</v>
      </c>
      <c r="B64" s="62">
        <f t="shared" si="3"/>
        <v>0</v>
      </c>
      <c r="C64" s="20"/>
      <c r="D64" s="20"/>
      <c r="E64" s="20"/>
      <c r="F64" s="20"/>
      <c r="G64" s="20"/>
      <c r="H64" s="20"/>
      <c r="I64" s="20"/>
      <c r="J64" s="20"/>
      <c r="K64" s="88"/>
      <c r="L64" s="88"/>
      <c r="M64" s="89"/>
      <c r="N64" s="89"/>
      <c r="O64" s="90"/>
      <c r="P64" s="87"/>
      <c r="Q64" s="23"/>
    </row>
    <row r="65" spans="1:17" hidden="1" x14ac:dyDescent="0.25">
      <c r="A65" s="24" t="s">
        <v>22</v>
      </c>
      <c r="B65" s="62">
        <f t="shared" si="3"/>
        <v>0</v>
      </c>
      <c r="C65" s="20"/>
      <c r="D65" s="20"/>
      <c r="E65" s="20"/>
      <c r="F65" s="20"/>
      <c r="G65" s="20"/>
      <c r="H65" s="20"/>
      <c r="I65" s="20"/>
      <c r="J65" s="20"/>
      <c r="K65" s="88"/>
      <c r="L65" s="88"/>
      <c r="M65" s="83"/>
      <c r="N65" s="89"/>
      <c r="O65" s="90"/>
      <c r="P65" s="85"/>
      <c r="Q65" s="23"/>
    </row>
    <row r="66" spans="1:17" hidden="1" x14ac:dyDescent="0.25">
      <c r="A66" s="24" t="s">
        <v>23</v>
      </c>
      <c r="B66" s="62">
        <f t="shared" si="3"/>
        <v>0</v>
      </c>
      <c r="C66" s="20"/>
      <c r="D66" s="20"/>
      <c r="E66" s="20"/>
      <c r="F66" s="20"/>
      <c r="G66" s="20"/>
      <c r="H66" s="20"/>
      <c r="I66" s="20"/>
      <c r="J66" s="20"/>
      <c r="K66" s="88"/>
      <c r="L66" s="88"/>
      <c r="M66" s="83"/>
      <c r="N66" s="89"/>
      <c r="O66" s="90"/>
      <c r="P66" s="85"/>
      <c r="Q66" s="23"/>
    </row>
    <row r="67" spans="1:17" hidden="1" x14ac:dyDescent="0.25">
      <c r="A67" s="91" t="s">
        <v>24</v>
      </c>
      <c r="B67" s="92">
        <f t="shared" si="3"/>
        <v>0</v>
      </c>
      <c r="C67" s="93"/>
      <c r="D67" s="93"/>
      <c r="E67" s="93"/>
      <c r="F67" s="93"/>
      <c r="G67" s="93"/>
      <c r="H67" s="93"/>
      <c r="I67" s="93"/>
      <c r="J67" s="93"/>
      <c r="K67" s="88"/>
      <c r="L67" s="88"/>
      <c r="M67" s="83"/>
      <c r="N67" s="89"/>
      <c r="O67" s="90"/>
      <c r="P67" s="85"/>
      <c r="Q67" s="23"/>
    </row>
    <row r="68" spans="1:17" hidden="1" x14ac:dyDescent="0.25">
      <c r="A68" s="94" t="s">
        <v>25</v>
      </c>
      <c r="B68" s="95">
        <f t="shared" si="3"/>
        <v>0</v>
      </c>
      <c r="C68" s="96"/>
      <c r="D68" s="96"/>
      <c r="E68" s="96"/>
      <c r="F68" s="96"/>
      <c r="G68" s="96"/>
      <c r="H68" s="96"/>
      <c r="I68" s="96"/>
      <c r="J68" s="96"/>
      <c r="K68" s="23"/>
      <c r="L68" s="23"/>
      <c r="M68" s="83"/>
      <c r="N68" s="89"/>
      <c r="O68" s="90"/>
      <c r="P68" s="85"/>
      <c r="Q68" s="23"/>
    </row>
    <row r="69" spans="1:17" hidden="1" x14ac:dyDescent="0.25">
      <c r="A69" s="94" t="s">
        <v>26</v>
      </c>
      <c r="B69" s="95">
        <f t="shared" si="3"/>
        <v>0</v>
      </c>
      <c r="C69" s="96"/>
      <c r="D69" s="96"/>
      <c r="E69" s="96"/>
      <c r="F69" s="96"/>
      <c r="G69" s="96"/>
      <c r="H69" s="96"/>
      <c r="I69" s="96"/>
      <c r="J69" s="96"/>
      <c r="K69" s="23"/>
      <c r="L69" s="23"/>
      <c r="M69" s="83"/>
      <c r="N69" s="89"/>
      <c r="O69" s="90"/>
      <c r="P69" s="85"/>
      <c r="Q69" s="23"/>
    </row>
    <row r="70" spans="1:17" hidden="1" x14ac:dyDescent="0.25">
      <c r="A70" s="94" t="s">
        <v>27</v>
      </c>
      <c r="B70" s="95">
        <f t="shared" si="3"/>
        <v>0</v>
      </c>
      <c r="C70" s="96"/>
      <c r="D70" s="96"/>
      <c r="E70" s="96"/>
      <c r="F70" s="96"/>
      <c r="G70" s="96"/>
      <c r="H70" s="96"/>
      <c r="I70" s="96"/>
      <c r="J70" s="96"/>
      <c r="K70" s="23"/>
      <c r="L70" s="23"/>
      <c r="M70" s="83"/>
      <c r="N70" s="89"/>
      <c r="O70" s="90"/>
      <c r="P70" s="85"/>
      <c r="Q70" s="23"/>
    </row>
    <row r="71" spans="1:17" hidden="1" x14ac:dyDescent="0.25">
      <c r="A71" s="44" t="s">
        <v>28</v>
      </c>
      <c r="B71" s="97">
        <f t="shared" si="3"/>
        <v>0</v>
      </c>
      <c r="C71" s="28"/>
      <c r="D71" s="28"/>
      <c r="E71" s="28"/>
      <c r="F71" s="28"/>
      <c r="G71" s="28"/>
      <c r="H71" s="28"/>
      <c r="I71" s="28"/>
      <c r="J71" s="28"/>
      <c r="K71" s="23"/>
      <c r="L71" s="23"/>
      <c r="M71" s="83"/>
      <c r="N71" s="89"/>
      <c r="O71" s="90"/>
      <c r="P71" s="85"/>
      <c r="Q71" s="23"/>
    </row>
    <row r="72" spans="1:17" hidden="1" x14ac:dyDescent="0.25">
      <c r="A72" s="14" t="s">
        <v>8</v>
      </c>
      <c r="B72" s="29">
        <f t="shared" ref="B72:J72" si="4">SUM(B60:B71)</f>
        <v>41802</v>
      </c>
      <c r="C72" s="29">
        <f t="shared" si="4"/>
        <v>2219</v>
      </c>
      <c r="D72" s="29">
        <f t="shared" si="4"/>
        <v>4591</v>
      </c>
      <c r="E72" s="29">
        <f t="shared" si="4"/>
        <v>5204</v>
      </c>
      <c r="F72" s="29">
        <f t="shared" si="4"/>
        <v>6598</v>
      </c>
      <c r="G72" s="29">
        <f t="shared" si="4"/>
        <v>9282</v>
      </c>
      <c r="H72" s="29">
        <f t="shared" si="4"/>
        <v>6929</v>
      </c>
      <c r="I72" s="29">
        <f t="shared" si="4"/>
        <v>4285</v>
      </c>
      <c r="J72" s="29">
        <f t="shared" si="4"/>
        <v>2694</v>
      </c>
      <c r="K72" s="23"/>
      <c r="L72" s="23"/>
      <c r="M72" s="83" t="s">
        <v>54</v>
      </c>
      <c r="N72" s="84">
        <f>J72</f>
        <v>2694</v>
      </c>
      <c r="O72" s="85">
        <f>N72/N$73</f>
        <v>6.4446677192478832E-2</v>
      </c>
      <c r="P72" s="89"/>
      <c r="Q72" s="23"/>
    </row>
    <row r="73" spans="1:17" ht="15.75" hidden="1" thickBot="1" x14ac:dyDescent="0.3">
      <c r="A73" s="30" t="s">
        <v>29</v>
      </c>
      <c r="B73" s="31">
        <f t="shared" ref="B73:J73" si="5">B72/$B72</f>
        <v>1</v>
      </c>
      <c r="C73" s="31">
        <f t="shared" si="5"/>
        <v>5.3083584517487202E-2</v>
      </c>
      <c r="D73" s="31">
        <f t="shared" si="5"/>
        <v>0.10982728099134012</v>
      </c>
      <c r="E73" s="31">
        <f t="shared" si="5"/>
        <v>0.12449165111717143</v>
      </c>
      <c r="F73" s="31">
        <f t="shared" si="5"/>
        <v>0.15783933783072579</v>
      </c>
      <c r="G73" s="31">
        <f t="shared" si="5"/>
        <v>0.2220467920195206</v>
      </c>
      <c r="H73" s="31">
        <f t="shared" si="5"/>
        <v>0.16575761925266733</v>
      </c>
      <c r="I73" s="31">
        <f t="shared" si="5"/>
        <v>0.10250705707860867</v>
      </c>
      <c r="J73" s="31">
        <f t="shared" si="5"/>
        <v>6.4446677192478832E-2</v>
      </c>
      <c r="K73" s="23"/>
      <c r="L73" s="23"/>
      <c r="M73" s="89" t="s">
        <v>8</v>
      </c>
      <c r="N73" s="84">
        <f>SUM(N59:N72)</f>
        <v>41802</v>
      </c>
      <c r="O73" s="98">
        <f>N73/N$73</f>
        <v>1</v>
      </c>
      <c r="P73" s="89"/>
      <c r="Q73" s="23"/>
    </row>
    <row r="74" spans="1:17" hidden="1" x14ac:dyDescent="0.25">
      <c r="A74" s="99" t="s">
        <v>103</v>
      </c>
      <c r="B74" s="54"/>
      <c r="C74" s="1"/>
      <c r="D74" s="1"/>
      <c r="E74" s="1"/>
      <c r="F74" s="54"/>
      <c r="G74" s="54"/>
      <c r="H74" s="54"/>
      <c r="I74" s="54"/>
      <c r="J74" s="1"/>
      <c r="K74" s="1"/>
      <c r="L74" s="100"/>
      <c r="P74" s="100"/>
      <c r="Q74" s="23"/>
    </row>
    <row r="75" spans="1:17" hidden="1" x14ac:dyDescent="0.25">
      <c r="A75" s="134" t="s">
        <v>104</v>
      </c>
      <c r="B75" s="134"/>
      <c r="C75" s="134"/>
      <c r="D75" s="134"/>
      <c r="E75" s="134"/>
      <c r="F75" s="134"/>
      <c r="G75" s="134"/>
      <c r="H75" s="134"/>
      <c r="I75" s="134"/>
      <c r="J75" s="134"/>
      <c r="K75" s="1"/>
      <c r="L75" s="100"/>
      <c r="M75" s="1"/>
      <c r="N75" s="1"/>
      <c r="O75" s="1"/>
      <c r="P75" s="100"/>
      <c r="Q75" s="23"/>
    </row>
    <row r="76" spans="1:17" hidden="1" x14ac:dyDescent="0.25">
      <c r="A76" s="134"/>
      <c r="B76" s="134"/>
      <c r="C76" s="134"/>
      <c r="D76" s="134"/>
      <c r="E76" s="134"/>
      <c r="F76" s="134"/>
      <c r="G76" s="134"/>
      <c r="H76" s="134"/>
      <c r="I76" s="134"/>
      <c r="J76" s="134"/>
      <c r="K76" s="1"/>
      <c r="L76" s="100"/>
      <c r="M76" s="1"/>
      <c r="N76" s="1"/>
      <c r="O76" s="1"/>
      <c r="P76" s="100"/>
      <c r="Q76" s="23"/>
    </row>
    <row r="77" spans="1:17" hidden="1" x14ac:dyDescent="0.25">
      <c r="A77" s="134"/>
      <c r="B77" s="134"/>
      <c r="C77" s="134"/>
      <c r="D77" s="134"/>
      <c r="E77" s="134"/>
      <c r="F77" s="134"/>
      <c r="G77" s="134"/>
      <c r="H77" s="134"/>
      <c r="I77" s="134"/>
      <c r="J77" s="134"/>
      <c r="K77" s="1"/>
      <c r="L77" s="100"/>
      <c r="M77" s="1"/>
      <c r="N77" s="1"/>
      <c r="O77" s="1"/>
      <c r="P77" s="100"/>
      <c r="Q77" s="23"/>
    </row>
    <row r="78" spans="1:17" hidden="1" x14ac:dyDescent="0.25">
      <c r="A78" s="99"/>
      <c r="B78" s="54"/>
      <c r="C78" s="1"/>
      <c r="D78" s="1"/>
      <c r="E78" s="1"/>
      <c r="F78" s="54"/>
      <c r="G78" s="54"/>
      <c r="H78" s="54"/>
      <c r="I78" s="54"/>
      <c r="J78" s="1"/>
      <c r="K78" s="1"/>
      <c r="L78" s="100"/>
      <c r="M78" s="1"/>
      <c r="N78" s="1"/>
      <c r="O78" s="1"/>
      <c r="P78" s="100"/>
      <c r="Q78" s="23"/>
    </row>
    <row r="79" spans="1:17" hidden="1" x14ac:dyDescent="0.25">
      <c r="A79" s="99"/>
      <c r="B79" s="54"/>
      <c r="C79" s="1"/>
      <c r="D79" s="1"/>
      <c r="E79" s="1"/>
      <c r="F79" s="54"/>
      <c r="G79" s="54"/>
      <c r="H79" s="54"/>
      <c r="I79" s="54"/>
      <c r="J79" s="1"/>
      <c r="K79" s="1"/>
      <c r="L79" s="100"/>
      <c r="M79" s="1"/>
      <c r="N79" s="1"/>
      <c r="O79" s="1"/>
      <c r="P79" s="100"/>
      <c r="Q79" s="23"/>
    </row>
    <row r="80" spans="1:17" hidden="1" x14ac:dyDescent="0.25">
      <c r="A80" s="99"/>
      <c r="B80" s="54"/>
      <c r="C80" s="1"/>
      <c r="D80" s="1"/>
      <c r="E80" s="1"/>
      <c r="F80" s="54"/>
      <c r="G80" s="54"/>
      <c r="H80" s="54"/>
      <c r="I80" s="54"/>
      <c r="J80" s="1"/>
      <c r="K80" s="1"/>
      <c r="L80" s="100"/>
      <c r="M80" s="1"/>
      <c r="N80" s="1"/>
      <c r="O80" s="1"/>
      <c r="P80" s="100"/>
      <c r="Q80" s="23"/>
    </row>
    <row r="81" spans="1:18" hidden="1" x14ac:dyDescent="0.25">
      <c r="A81" s="99"/>
      <c r="B81" s="54"/>
      <c r="C81" s="1"/>
      <c r="D81" s="1"/>
      <c r="E81" s="1"/>
      <c r="F81" s="54"/>
      <c r="G81" s="54"/>
      <c r="H81" s="54"/>
      <c r="I81" s="54"/>
      <c r="J81" s="1"/>
      <c r="K81" s="1"/>
      <c r="L81" s="100"/>
      <c r="M81" s="1"/>
      <c r="N81" s="1"/>
      <c r="O81" s="1"/>
      <c r="P81" s="100"/>
      <c r="Q81" s="23"/>
    </row>
    <row r="82" spans="1:18" x14ac:dyDescent="0.25">
      <c r="A82" s="99"/>
      <c r="B82" s="54"/>
      <c r="C82" s="1"/>
      <c r="D82" s="1"/>
      <c r="E82" s="1"/>
      <c r="F82" s="54"/>
      <c r="G82" s="54"/>
      <c r="H82" s="54"/>
      <c r="I82" s="54"/>
      <c r="J82" s="1"/>
      <c r="K82" s="1"/>
      <c r="L82" s="100"/>
      <c r="M82" s="1"/>
      <c r="N82" s="1"/>
      <c r="O82" s="1"/>
      <c r="P82" s="100"/>
      <c r="Q82" s="23"/>
    </row>
    <row r="83" spans="1:18" ht="3.75" customHeight="1" x14ac:dyDescent="0.25">
      <c r="A83" s="99"/>
      <c r="B83" s="54"/>
      <c r="C83" s="1"/>
      <c r="D83" s="1"/>
      <c r="E83" s="1"/>
      <c r="F83" s="54"/>
      <c r="G83" s="54"/>
      <c r="H83" s="54"/>
      <c r="I83" s="54"/>
      <c r="J83" s="1"/>
      <c r="K83" s="1"/>
      <c r="L83" s="86"/>
      <c r="M83" s="87"/>
      <c r="N83" s="101"/>
      <c r="O83" s="102"/>
      <c r="P83" s="86"/>
      <c r="Q83" s="23"/>
    </row>
    <row r="84" spans="1:18" ht="16.5" customHeight="1" thickBot="1" x14ac:dyDescent="0.3">
      <c r="A84" s="55" t="s">
        <v>105</v>
      </c>
      <c r="B84" s="36"/>
      <c r="C84" s="36"/>
      <c r="D84" s="36"/>
      <c r="E84" s="36"/>
      <c r="F84" s="36"/>
      <c r="G84" s="1"/>
      <c r="M84" s="55" t="s">
        <v>106</v>
      </c>
      <c r="N84" s="36"/>
      <c r="O84" s="36"/>
      <c r="P84" s="103"/>
      <c r="Q84" s="103"/>
      <c r="R84" s="103"/>
    </row>
    <row r="85" spans="1:18" ht="3.75" customHeight="1" x14ac:dyDescent="0.25">
      <c r="A85" s="104"/>
      <c r="B85" s="104"/>
      <c r="C85" s="104"/>
      <c r="D85" s="104"/>
      <c r="E85" s="104"/>
      <c r="F85" s="104"/>
      <c r="G85" s="104"/>
      <c r="L85" s="104"/>
      <c r="M85" s="104"/>
      <c r="N85" s="104"/>
      <c r="O85" s="104"/>
      <c r="P85" s="104"/>
      <c r="Q85" s="104"/>
    </row>
    <row r="86" spans="1:18" ht="34.5" customHeight="1" x14ac:dyDescent="0.25">
      <c r="A86" s="132" t="s">
        <v>7</v>
      </c>
      <c r="B86" s="121" t="s">
        <v>8</v>
      </c>
      <c r="C86" s="133" t="s">
        <v>107</v>
      </c>
      <c r="D86" s="126" t="s">
        <v>108</v>
      </c>
      <c r="E86" s="126" t="s">
        <v>109</v>
      </c>
      <c r="F86" s="126" t="s">
        <v>110</v>
      </c>
      <c r="G86" s="105"/>
      <c r="M86" s="132" t="s">
        <v>7</v>
      </c>
      <c r="N86" s="15" t="s">
        <v>8</v>
      </c>
      <c r="O86" s="133" t="s">
        <v>107</v>
      </c>
      <c r="P86" s="126" t="s">
        <v>108</v>
      </c>
      <c r="Q86" s="126" t="s">
        <v>109</v>
      </c>
      <c r="R86" s="126" t="s">
        <v>110</v>
      </c>
    </row>
    <row r="87" spans="1:18" x14ac:dyDescent="0.25">
      <c r="A87" s="132"/>
      <c r="B87" s="121"/>
      <c r="C87" s="133"/>
      <c r="D87" s="121"/>
      <c r="E87" s="121"/>
      <c r="F87" s="121"/>
      <c r="G87" s="105"/>
      <c r="M87" s="132"/>
      <c r="N87" s="15"/>
      <c r="O87" s="133"/>
      <c r="P87" s="126"/>
      <c r="Q87" s="126"/>
      <c r="R87" s="126"/>
    </row>
    <row r="88" spans="1:18" ht="15" customHeight="1" x14ac:dyDescent="0.25">
      <c r="A88" s="75" t="s">
        <v>88</v>
      </c>
      <c r="B88" s="19">
        <f t="shared" ref="B88:B97" si="6">SUM(C88:F88)</f>
        <v>455</v>
      </c>
      <c r="C88" s="20">
        <v>1</v>
      </c>
      <c r="D88" s="20">
        <v>126</v>
      </c>
      <c r="E88" s="20">
        <v>260</v>
      </c>
      <c r="F88" s="20">
        <v>68</v>
      </c>
      <c r="G88" s="106"/>
      <c r="M88" s="75" t="s">
        <v>111</v>
      </c>
      <c r="N88" s="19">
        <f>SUM(O88:R88)</f>
        <v>9631</v>
      </c>
      <c r="O88" s="20">
        <v>23</v>
      </c>
      <c r="P88" s="20">
        <v>3361</v>
      </c>
      <c r="Q88" s="20">
        <v>4690</v>
      </c>
      <c r="R88" s="20">
        <v>1557</v>
      </c>
    </row>
    <row r="89" spans="1:18" x14ac:dyDescent="0.25">
      <c r="A89" s="24" t="s">
        <v>89</v>
      </c>
      <c r="B89" s="19">
        <f t="shared" si="6"/>
        <v>1469</v>
      </c>
      <c r="C89" s="20">
        <v>1</v>
      </c>
      <c r="D89" s="20">
        <v>443</v>
      </c>
      <c r="E89" s="20">
        <v>799</v>
      </c>
      <c r="F89" s="20">
        <v>226</v>
      </c>
      <c r="G89" s="106"/>
      <c r="M89" s="24" t="s">
        <v>112</v>
      </c>
      <c r="N89" s="19">
        <f>SUM(O89:R89)</f>
        <v>1498</v>
      </c>
      <c r="O89" s="20">
        <v>10</v>
      </c>
      <c r="P89" s="20">
        <v>742</v>
      </c>
      <c r="Q89" s="20">
        <v>655</v>
      </c>
      <c r="R89" s="20">
        <v>91</v>
      </c>
    </row>
    <row r="90" spans="1:18" ht="15" customHeight="1" x14ac:dyDescent="0.25">
      <c r="A90" s="24" t="s">
        <v>90</v>
      </c>
      <c r="B90" s="62">
        <f t="shared" si="6"/>
        <v>2582</v>
      </c>
      <c r="C90" s="20">
        <v>9</v>
      </c>
      <c r="D90" s="20">
        <v>898</v>
      </c>
      <c r="E90" s="20">
        <v>1273</v>
      </c>
      <c r="F90" s="20">
        <v>402</v>
      </c>
      <c r="G90" s="106"/>
      <c r="M90" s="76" t="s">
        <v>8</v>
      </c>
      <c r="N90" s="77">
        <f>SUM(N88:N89)</f>
        <v>11129</v>
      </c>
      <c r="O90" s="77">
        <f>SUM(O88:O89)</f>
        <v>33</v>
      </c>
      <c r="P90" s="77">
        <f>SUM(P88:P89)</f>
        <v>4103</v>
      </c>
      <c r="Q90" s="77">
        <f>SUM(Q88:Q89)</f>
        <v>5345</v>
      </c>
      <c r="R90" s="77">
        <f>SUM(R88:R89)</f>
        <v>1648</v>
      </c>
    </row>
    <row r="91" spans="1:18" ht="15" customHeight="1" thickBot="1" x14ac:dyDescent="0.3">
      <c r="A91" s="63" t="s">
        <v>91</v>
      </c>
      <c r="B91" s="62">
        <f t="shared" si="6"/>
        <v>4119</v>
      </c>
      <c r="C91" s="20">
        <v>17</v>
      </c>
      <c r="D91" s="20">
        <v>1609</v>
      </c>
      <c r="E91" s="20">
        <v>1921</v>
      </c>
      <c r="F91" s="20">
        <v>572</v>
      </c>
      <c r="G91" s="106"/>
      <c r="M91" s="78" t="s">
        <v>29</v>
      </c>
      <c r="N91" s="79">
        <f>N90/$B98</f>
        <v>1</v>
      </c>
      <c r="O91" s="80">
        <f>O90/$B98</f>
        <v>2.9652259861622787E-3</v>
      </c>
      <c r="P91" s="80">
        <f>P90/$B98</f>
        <v>0.36867643094617664</v>
      </c>
      <c r="Q91" s="80">
        <f>Q90/$B98</f>
        <v>0.48027675442537515</v>
      </c>
      <c r="R91" s="80">
        <f>R90/$B98</f>
        <v>0.14808158864228593</v>
      </c>
    </row>
    <row r="92" spans="1:18" ht="15" customHeight="1" x14ac:dyDescent="0.25">
      <c r="A92" s="24" t="s">
        <v>92</v>
      </c>
      <c r="B92" s="62">
        <f t="shared" si="6"/>
        <v>2504</v>
      </c>
      <c r="C92" s="20">
        <v>5</v>
      </c>
      <c r="D92" s="20">
        <v>1027</v>
      </c>
      <c r="E92" s="20">
        <v>1092</v>
      </c>
      <c r="F92" s="20">
        <v>380</v>
      </c>
      <c r="G92" s="106"/>
    </row>
    <row r="93" spans="1:18" ht="15" hidden="1" customHeight="1" x14ac:dyDescent="0.25">
      <c r="A93" s="63" t="s">
        <v>113</v>
      </c>
      <c r="B93" s="62">
        <f t="shared" si="6"/>
        <v>0</v>
      </c>
      <c r="C93" s="20"/>
      <c r="D93" s="20"/>
      <c r="E93" s="20"/>
      <c r="F93" s="20"/>
      <c r="G93" s="106"/>
      <c r="M93" s="63"/>
      <c r="N93" s="62">
        <f>SUM(O93:R93)</f>
        <v>0</v>
      </c>
      <c r="O93" s="20"/>
      <c r="P93" s="20"/>
      <c r="Q93" s="20"/>
      <c r="R93" s="20"/>
    </row>
    <row r="94" spans="1:18" ht="15" hidden="1" customHeight="1" x14ac:dyDescent="0.25">
      <c r="A94" s="24" t="s">
        <v>114</v>
      </c>
      <c r="B94" s="62">
        <f t="shared" si="6"/>
        <v>0</v>
      </c>
      <c r="C94" s="20"/>
      <c r="D94" s="20"/>
      <c r="E94" s="20"/>
      <c r="F94" s="20"/>
      <c r="G94" s="106"/>
      <c r="M94" s="24"/>
      <c r="N94" s="62">
        <f>SUM(O94:R94)</f>
        <v>0</v>
      </c>
      <c r="O94" s="20"/>
      <c r="P94" s="20"/>
      <c r="Q94" s="20"/>
      <c r="R94" s="20"/>
    </row>
    <row r="95" spans="1:18" ht="14.25" hidden="1" customHeight="1" x14ac:dyDescent="0.25">
      <c r="A95" s="63" t="s">
        <v>115</v>
      </c>
      <c r="B95" s="62">
        <f t="shared" si="6"/>
        <v>0</v>
      </c>
      <c r="C95" s="20"/>
      <c r="D95" s="20"/>
      <c r="E95" s="20"/>
      <c r="F95" s="20"/>
      <c r="G95" s="106"/>
      <c r="M95" s="63"/>
      <c r="N95" s="62">
        <f>SUM(O95:R95)</f>
        <v>0</v>
      </c>
      <c r="O95" s="20"/>
      <c r="P95" s="20"/>
      <c r="Q95" s="20"/>
      <c r="R95" s="20"/>
    </row>
    <row r="96" spans="1:18" ht="15.75" hidden="1" customHeight="1" x14ac:dyDescent="0.25">
      <c r="A96" s="63" t="s">
        <v>116</v>
      </c>
      <c r="B96" s="62">
        <f t="shared" si="6"/>
        <v>0</v>
      </c>
      <c r="C96" s="20"/>
      <c r="D96" s="20"/>
      <c r="E96" s="20"/>
      <c r="F96" s="20"/>
      <c r="G96" s="105"/>
      <c r="M96" s="63"/>
      <c r="N96" s="62">
        <f>SUM(O96:R96)</f>
        <v>0</v>
      </c>
      <c r="O96" s="20"/>
      <c r="P96" s="20"/>
      <c r="Q96" s="20"/>
      <c r="R96" s="20"/>
    </row>
    <row r="97" spans="1:21" ht="15" hidden="1" customHeight="1" x14ac:dyDescent="0.25">
      <c r="A97" s="63" t="s">
        <v>117</v>
      </c>
      <c r="B97" s="62">
        <f t="shared" si="6"/>
        <v>0</v>
      </c>
      <c r="C97" s="20"/>
      <c r="D97" s="20"/>
      <c r="E97" s="20"/>
      <c r="F97" s="20"/>
      <c r="G97" s="105"/>
      <c r="M97" s="63"/>
      <c r="N97" s="62">
        <f>SUM(O97:R97)</f>
        <v>0</v>
      </c>
      <c r="O97" s="20"/>
      <c r="P97" s="20"/>
      <c r="Q97" s="20"/>
      <c r="R97" s="20"/>
    </row>
    <row r="98" spans="1:21" x14ac:dyDescent="0.25">
      <c r="A98" s="76" t="s">
        <v>8</v>
      </c>
      <c r="B98" s="77">
        <f>SUM(B88:B97)</f>
        <v>11129</v>
      </c>
      <c r="C98" s="77">
        <f>SUM(C88:C97)</f>
        <v>33</v>
      </c>
      <c r="D98" s="77">
        <f>SUM(D88:D97)</f>
        <v>4103</v>
      </c>
      <c r="E98" s="77">
        <f>SUM(E88:E97)</f>
        <v>5345</v>
      </c>
      <c r="F98" s="77">
        <f>SUM(F88:F97)</f>
        <v>1648</v>
      </c>
      <c r="G98" s="105"/>
    </row>
    <row r="99" spans="1:21" ht="15.75" thickBot="1" x14ac:dyDescent="0.3">
      <c r="A99" s="78" t="s">
        <v>29</v>
      </c>
      <c r="B99" s="79">
        <f>B98/$B98</f>
        <v>1</v>
      </c>
      <c r="C99" s="80">
        <f>C98/$B98</f>
        <v>2.9652259861622787E-3</v>
      </c>
      <c r="D99" s="80">
        <f>D98/$B98</f>
        <v>0.36867643094617664</v>
      </c>
      <c r="E99" s="80">
        <f>E98/$B98</f>
        <v>0.48027675442537515</v>
      </c>
      <c r="F99" s="80">
        <f>F98/$B98</f>
        <v>0.14808158864228593</v>
      </c>
      <c r="G99" s="105"/>
    </row>
    <row r="100" spans="1:21" ht="5.25" customHeight="1" x14ac:dyDescent="0.25">
      <c r="A100" s="1"/>
      <c r="B100" s="1"/>
      <c r="C100" s="54"/>
      <c r="D100" s="54"/>
      <c r="E100" s="54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</row>
    <row r="101" spans="1:21" ht="21" customHeight="1" x14ac:dyDescent="0.25">
      <c r="A101" s="1"/>
      <c r="B101" s="1"/>
      <c r="C101" s="54"/>
      <c r="D101" s="54"/>
      <c r="E101" s="54"/>
      <c r="F101" s="1"/>
      <c r="G101" s="1"/>
      <c r="L101" s="1"/>
      <c r="M101" s="1"/>
      <c r="N101" s="1"/>
      <c r="O101" s="1"/>
      <c r="P101" s="1"/>
      <c r="Q101" s="1"/>
      <c r="R101" s="1"/>
      <c r="S101" s="1"/>
      <c r="T101" s="1"/>
      <c r="U101" s="1"/>
    </row>
    <row r="102" spans="1:21" x14ac:dyDescent="0.25">
      <c r="A102" s="1"/>
      <c r="B102" s="1"/>
      <c r="C102" s="54"/>
      <c r="D102" s="54"/>
      <c r="E102" s="54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</row>
    <row r="103" spans="1:21" ht="55.5" customHeight="1" x14ac:dyDescent="0.25">
      <c r="A103" s="1"/>
      <c r="B103" s="1"/>
      <c r="C103" s="54"/>
      <c r="D103" s="54"/>
      <c r="E103" s="54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</row>
    <row r="104" spans="1:21" ht="3.75" customHeight="1" x14ac:dyDescent="0.25">
      <c r="A104" s="1"/>
      <c r="B104" s="1"/>
      <c r="C104" s="54"/>
      <c r="D104" s="54"/>
      <c r="E104" s="54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</row>
    <row r="105" spans="1:21" ht="16.5" thickBot="1" x14ac:dyDescent="0.3">
      <c r="A105" s="55" t="s">
        <v>118</v>
      </c>
      <c r="B105" s="55"/>
      <c r="C105" s="55"/>
      <c r="D105" s="55"/>
      <c r="E105" s="55"/>
      <c r="F105" s="55"/>
      <c r="G105" s="55"/>
      <c r="H105" s="55"/>
      <c r="I105" s="55"/>
      <c r="J105" s="55"/>
      <c r="K105" s="55"/>
      <c r="L105" s="55"/>
      <c r="M105" s="55"/>
      <c r="N105" s="55"/>
      <c r="O105" s="55"/>
      <c r="P105" s="55"/>
      <c r="Q105" s="56"/>
    </row>
    <row r="106" spans="1:21" ht="3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</row>
    <row r="107" spans="1:21" ht="45" customHeight="1" x14ac:dyDescent="0.25">
      <c r="A107" s="57" t="s">
        <v>119</v>
      </c>
      <c r="B107" s="107" t="s">
        <v>8</v>
      </c>
      <c r="C107" s="17" t="s">
        <v>85</v>
      </c>
      <c r="D107" s="17" t="s">
        <v>86</v>
      </c>
      <c r="E107" s="57" t="s">
        <v>87</v>
      </c>
      <c r="F107" s="1"/>
      <c r="G107" s="1"/>
      <c r="H107" s="1"/>
      <c r="I107" s="1"/>
      <c r="J107" s="1"/>
      <c r="K107" s="1"/>
      <c r="L107" s="1"/>
      <c r="M107" s="58"/>
      <c r="N107" s="58"/>
      <c r="O107" s="58"/>
      <c r="P107" s="58"/>
      <c r="Q107" s="1"/>
    </row>
    <row r="108" spans="1:21" x14ac:dyDescent="0.25">
      <c r="A108" s="75" t="s">
        <v>88</v>
      </c>
      <c r="B108" s="19">
        <f>SUM(C108:F108)</f>
        <v>35</v>
      </c>
      <c r="C108" s="20">
        <v>21</v>
      </c>
      <c r="D108" s="20">
        <v>14</v>
      </c>
      <c r="E108" s="20">
        <v>0</v>
      </c>
      <c r="F108" s="1"/>
      <c r="G108" s="1"/>
      <c r="H108" s="1"/>
      <c r="I108" s="1"/>
      <c r="J108" s="1"/>
      <c r="K108" s="1"/>
      <c r="L108" s="1"/>
      <c r="M108" s="58"/>
      <c r="N108" s="58"/>
      <c r="O108" s="58"/>
      <c r="P108" s="58"/>
      <c r="Q108" s="1"/>
    </row>
    <row r="109" spans="1:21" x14ac:dyDescent="0.25">
      <c r="A109" s="24" t="s">
        <v>89</v>
      </c>
      <c r="B109" s="19">
        <f>SUM(C109:F109)</f>
        <v>112</v>
      </c>
      <c r="C109" s="20">
        <v>68</v>
      </c>
      <c r="D109" s="20">
        <v>43</v>
      </c>
      <c r="E109" s="20">
        <v>1</v>
      </c>
      <c r="F109" s="1"/>
      <c r="G109" s="1"/>
      <c r="H109" s="1"/>
      <c r="I109" s="1"/>
      <c r="J109" s="1"/>
      <c r="K109" s="1"/>
      <c r="L109" s="1"/>
      <c r="M109" s="58"/>
      <c r="N109" s="58"/>
      <c r="O109" s="58"/>
      <c r="P109" s="58"/>
      <c r="Q109" s="1"/>
    </row>
    <row r="110" spans="1:21" ht="16.5" customHeight="1" x14ac:dyDescent="0.25">
      <c r="A110" s="24" t="s">
        <v>90</v>
      </c>
      <c r="B110" s="19">
        <f>SUM(C110:F110)</f>
        <v>208</v>
      </c>
      <c r="C110" s="20">
        <v>145</v>
      </c>
      <c r="D110" s="20">
        <v>63</v>
      </c>
      <c r="E110" s="20">
        <v>0</v>
      </c>
      <c r="F110" s="1"/>
      <c r="G110" s="1"/>
      <c r="H110" s="1"/>
      <c r="I110" s="1"/>
      <c r="J110" s="1"/>
      <c r="K110" s="1"/>
      <c r="L110" s="1" t="s">
        <v>56</v>
      </c>
      <c r="M110" s="48"/>
      <c r="N110" s="48"/>
      <c r="O110" s="48"/>
      <c r="P110" s="48"/>
      <c r="Q110" s="1"/>
    </row>
    <row r="111" spans="1:21" ht="16.5" customHeight="1" x14ac:dyDescent="0.25">
      <c r="A111" s="24" t="s">
        <v>91</v>
      </c>
      <c r="B111" s="19">
        <f>SUM(C111:F111)</f>
        <v>304</v>
      </c>
      <c r="C111" s="20">
        <v>222</v>
      </c>
      <c r="D111" s="20">
        <v>78</v>
      </c>
      <c r="E111" s="20">
        <v>4</v>
      </c>
      <c r="F111" s="1"/>
      <c r="G111" s="1"/>
      <c r="H111" s="1"/>
      <c r="I111" s="1"/>
      <c r="J111" s="1"/>
      <c r="K111" s="1"/>
      <c r="L111" s="1" t="s">
        <v>57</v>
      </c>
      <c r="M111" s="48"/>
      <c r="N111" s="48"/>
      <c r="O111" s="48"/>
      <c r="P111" s="48"/>
      <c r="Q111" s="1"/>
    </row>
    <row r="112" spans="1:21" ht="16.5" customHeight="1" x14ac:dyDescent="0.25">
      <c r="A112" s="24" t="s">
        <v>92</v>
      </c>
      <c r="B112" s="19">
        <f>SUM(C112:F112)</f>
        <v>205</v>
      </c>
      <c r="C112" s="20">
        <v>161</v>
      </c>
      <c r="D112" s="20">
        <v>43</v>
      </c>
      <c r="E112" s="20">
        <v>1</v>
      </c>
      <c r="F112" s="1"/>
      <c r="G112" s="1"/>
      <c r="H112" s="1"/>
      <c r="I112" s="1"/>
      <c r="J112" s="1"/>
      <c r="K112" s="1"/>
      <c r="L112" s="1" t="s">
        <v>58</v>
      </c>
      <c r="M112" s="48"/>
      <c r="N112" s="48"/>
      <c r="O112" s="48"/>
      <c r="P112" s="48"/>
      <c r="Q112" s="1"/>
    </row>
    <row r="113" spans="1:17" x14ac:dyDescent="0.25">
      <c r="A113" s="108" t="s">
        <v>8</v>
      </c>
      <c r="B113" s="77">
        <f>SUM(B108:B112)</f>
        <v>864</v>
      </c>
      <c r="C113" s="77">
        <f>SUM(C108:C112)</f>
        <v>617</v>
      </c>
      <c r="D113" s="77">
        <f>SUM(D108:D112)</f>
        <v>241</v>
      </c>
      <c r="E113" s="77">
        <f>SUM(E108:E112)</f>
        <v>6</v>
      </c>
      <c r="F113" s="1"/>
      <c r="G113" s="1"/>
      <c r="H113" s="1"/>
      <c r="I113" s="1"/>
      <c r="J113" s="1"/>
      <c r="K113" s="1"/>
      <c r="L113" s="1" t="s">
        <v>59</v>
      </c>
      <c r="M113" s="48"/>
      <c r="N113" s="48"/>
      <c r="O113" s="48"/>
      <c r="P113" s="48"/>
      <c r="Q113" s="1"/>
    </row>
    <row r="114" spans="1:17" ht="15.75" thickBot="1" x14ac:dyDescent="0.3">
      <c r="A114" s="30" t="s">
        <v>29</v>
      </c>
      <c r="B114" s="32">
        <f>B113/$B113</f>
        <v>1</v>
      </c>
      <c r="C114" s="32">
        <f>C113/$B113</f>
        <v>0.71412037037037035</v>
      </c>
      <c r="D114" s="32">
        <f>D113/$B113</f>
        <v>0.27893518518518517</v>
      </c>
      <c r="E114" s="32">
        <f>E113/$B113</f>
        <v>6.9444444444444441E-3</v>
      </c>
      <c r="F114" s="1"/>
      <c r="G114" s="1"/>
      <c r="H114" s="1"/>
      <c r="I114" s="1"/>
      <c r="J114" s="1"/>
      <c r="K114" s="35"/>
      <c r="L114" s="35"/>
      <c r="M114" s="48"/>
      <c r="N114" s="48"/>
      <c r="O114" s="48"/>
      <c r="P114" s="48"/>
      <c r="Q114" s="35"/>
    </row>
    <row r="115" spans="1:17" ht="79.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</row>
    <row r="116" spans="1:17" ht="3.75" customHeight="1" x14ac:dyDescent="0.25">
      <c r="A116" s="109"/>
      <c r="B116" s="109"/>
      <c r="C116" s="109"/>
      <c r="D116" s="109"/>
      <c r="E116" s="109"/>
      <c r="F116" s="110"/>
      <c r="G116" s="35"/>
      <c r="H116" s="35"/>
      <c r="I116" s="35"/>
      <c r="J116" s="35"/>
      <c r="K116" s="35"/>
      <c r="L116" s="35"/>
      <c r="M116" s="35"/>
      <c r="N116" s="35"/>
      <c r="O116" s="35"/>
      <c r="P116" s="35"/>
      <c r="Q116" s="35"/>
    </row>
    <row r="117" spans="1:17" ht="16.5" hidden="1" thickBot="1" x14ac:dyDescent="0.3">
      <c r="A117" s="111" t="s">
        <v>120</v>
      </c>
      <c r="B117" s="10"/>
      <c r="C117" s="10"/>
      <c r="D117" s="10"/>
      <c r="E117" s="56"/>
      <c r="F117" s="56"/>
      <c r="G117" s="56"/>
      <c r="H117" s="56"/>
      <c r="I117" s="56"/>
      <c r="J117" s="56"/>
      <c r="K117" s="56"/>
      <c r="L117" s="56"/>
      <c r="M117" s="56"/>
      <c r="N117" s="56"/>
      <c r="O117" s="56"/>
      <c r="P117" s="56"/>
      <c r="Q117" s="56"/>
    </row>
    <row r="118" spans="1:17" ht="3.75" hidden="1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</row>
    <row r="119" spans="1:17" ht="15" hidden="1" customHeight="1" x14ac:dyDescent="0.25">
      <c r="A119" s="15" t="s">
        <v>121</v>
      </c>
      <c r="B119" s="112" t="s">
        <v>8</v>
      </c>
      <c r="C119" s="112" t="s">
        <v>122</v>
      </c>
      <c r="D119" s="112" t="s">
        <v>123</v>
      </c>
      <c r="E119" s="112" t="s">
        <v>88</v>
      </c>
      <c r="F119" s="1"/>
    </row>
    <row r="120" spans="1:17" ht="15" hidden="1" customHeight="1" x14ac:dyDescent="0.25">
      <c r="A120" s="113" t="s">
        <v>124</v>
      </c>
      <c r="B120" s="114">
        <f>SUM(C120:E120)</f>
        <v>24241</v>
      </c>
      <c r="C120" s="115">
        <v>11093</v>
      </c>
      <c r="D120" s="115">
        <v>9442</v>
      </c>
      <c r="E120" s="115">
        <v>3706</v>
      </c>
      <c r="F120" s="1"/>
    </row>
    <row r="121" spans="1:17" ht="15" hidden="1" customHeight="1" x14ac:dyDescent="0.25">
      <c r="A121" s="116" t="s">
        <v>125</v>
      </c>
      <c r="B121" s="114">
        <f>SUM(C121:E121)</f>
        <v>283301</v>
      </c>
      <c r="C121" s="115">
        <v>127172</v>
      </c>
      <c r="D121" s="115">
        <v>117164</v>
      </c>
      <c r="E121" s="115">
        <v>38965</v>
      </c>
      <c r="F121" s="1"/>
    </row>
    <row r="122" spans="1:17" ht="15" hidden="1" customHeight="1" x14ac:dyDescent="0.25">
      <c r="A122" s="116" t="s">
        <v>126</v>
      </c>
      <c r="B122" s="114">
        <f>SUM(C122:E122)</f>
        <v>264468</v>
      </c>
      <c r="C122" s="115">
        <v>118021</v>
      </c>
      <c r="D122" s="115">
        <v>109838</v>
      </c>
      <c r="E122" s="115">
        <v>36609</v>
      </c>
      <c r="F122" s="1"/>
    </row>
    <row r="123" spans="1:17" ht="15" hidden="1" customHeight="1" x14ac:dyDescent="0.25">
      <c r="A123" s="117" t="s">
        <v>127</v>
      </c>
      <c r="B123" s="118">
        <f>SUM(C123:E123)</f>
        <v>378637</v>
      </c>
      <c r="C123" s="119">
        <v>174363</v>
      </c>
      <c r="D123" s="119">
        <v>151228</v>
      </c>
      <c r="E123" s="119">
        <v>53046</v>
      </c>
      <c r="F123" s="1"/>
    </row>
    <row r="124" spans="1:17" ht="15" hidden="1" customHeight="1" x14ac:dyDescent="0.25">
      <c r="A124" s="15" t="s">
        <v>8</v>
      </c>
      <c r="B124" s="120">
        <f>SUM(B120:B123)</f>
        <v>950647</v>
      </c>
      <c r="C124" s="120">
        <f>SUM(C120:C123)</f>
        <v>430649</v>
      </c>
      <c r="D124" s="120">
        <f>SUM(D120:D123)</f>
        <v>387672</v>
      </c>
      <c r="E124" s="120">
        <f>SUM(E120:E123)</f>
        <v>132326</v>
      </c>
      <c r="F124" s="54"/>
    </row>
    <row r="125" spans="1:17" ht="3.75" customHeight="1" x14ac:dyDescent="0.25">
      <c r="A125" s="1"/>
      <c r="B125" s="54"/>
      <c r="C125" s="54"/>
      <c r="D125" s="54"/>
      <c r="E125" s="54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</row>
  </sheetData>
  <mergeCells count="17">
    <mergeCell ref="F86:F87"/>
    <mergeCell ref="A2:Q2"/>
    <mergeCell ref="A5:R5"/>
    <mergeCell ref="A6:R6"/>
    <mergeCell ref="A7:R7"/>
    <mergeCell ref="A8:R8"/>
    <mergeCell ref="A75:J77"/>
    <mergeCell ref="A86:A87"/>
    <mergeCell ref="B86:B87"/>
    <mergeCell ref="C86:C87"/>
    <mergeCell ref="D86:D87"/>
    <mergeCell ref="E86:E87"/>
    <mergeCell ref="M86:M87"/>
    <mergeCell ref="O86:O87"/>
    <mergeCell ref="P86:P87"/>
    <mergeCell ref="Q86:Q87"/>
    <mergeCell ref="R86:R87"/>
  </mergeCells>
  <printOptions horizontalCentered="1"/>
  <pageMargins left="0.51181102362204722" right="0.51181102362204722" top="0.39370078740157483" bottom="0.19685039370078741" header="0.31496062992125984" footer="0.31496062992125984"/>
  <pageSetup scale="52" fitToHeight="0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Casos CEM</vt:lpstr>
      <vt:lpstr>Casos del EIU</vt:lpstr>
      <vt:lpstr>'Casos CEM'!Área_de_impresión</vt:lpstr>
      <vt:lpstr>'Casos del EIU'!Área_de_impresión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2020-08-11T16:46:04Z</dcterms:created>
  <dcterms:modified xsi:type="dcterms:W3CDTF">2020-08-11T16:52:27Z</dcterms:modified>
</cp:coreProperties>
</file>