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llanos\Desktop\paginas\"/>
    </mc:Choice>
  </mc:AlternateContent>
  <bookViews>
    <workbookView xWindow="0" yWindow="0" windowWidth="23040" windowHeight="9408"/>
  </bookViews>
  <sheets>
    <sheet name="Feminicidio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A">#REF!</definedName>
    <definedName name="AAA">[2]Casos!#REF!</definedName>
    <definedName name="aaaaaa">#REF!</definedName>
    <definedName name="AB">#REF!</definedName>
    <definedName name="ABAN">#REF!</definedName>
    <definedName name="ABANCAY">#REF!</definedName>
    <definedName name="AMES">'[3]Base 2012'!$E$1</definedName>
    <definedName name="AÑO">#REF!</definedName>
    <definedName name="AÑOS">#REF!</definedName>
    <definedName name="_xlnm.Print_Area" localSheetId="0">Feminicidio!$A$1:$T$167</definedName>
    <definedName name="AUTORIA">#REF!</definedName>
    <definedName name="CEM">#REF!</definedName>
    <definedName name="conocimiento_caso">#REF!</definedName>
    <definedName name="D">#REF!</definedName>
    <definedName name="DDD">[2]Casos!#REF!</definedName>
    <definedName name="DE">#REF!</definedName>
    <definedName name="DEPA">#REF!</definedName>
    <definedName name="dia">#REF!</definedName>
    <definedName name="DIST">[4]Casos!#REF!</definedName>
    <definedName name="DISTRITO">#REF!</definedName>
    <definedName name="DPTO">[4]Casos!#REF!</definedName>
    <definedName name="DR">#REF!</definedName>
    <definedName name="E">#REF!</definedName>
    <definedName name="EEE">[2]Casos!#REF!</definedName>
    <definedName name="GÉNERO">#REF!</definedName>
    <definedName name="genero1">#REF!</definedName>
    <definedName name="GENRO">#REF!</definedName>
    <definedName name="GENRO21">#REF!</definedName>
    <definedName name="GGGGG">'[5]Base 2012'!$B$1</definedName>
    <definedName name="GGGGGGGGGG">'[5]Base 2012'!$D$1</definedName>
    <definedName name="GRADO">#REF!</definedName>
    <definedName name="HIJOS">#REF!</definedName>
    <definedName name="HOMICIDIO">#REF!</definedName>
    <definedName name="HOMICIDIO1">#REF!</definedName>
    <definedName name="J">[6]Casos!#REF!</definedName>
    <definedName name="LABOR">#REF!</definedName>
    <definedName name="LUGAR">#REF!</definedName>
    <definedName name="Marca_temporal">#REF!</definedName>
    <definedName name="MEDIDAS">#REF!</definedName>
    <definedName name="Mes">[7]Participantes!#REF!</definedName>
    <definedName name="N">#REF!</definedName>
    <definedName name="NDDDSFDSF">#REF!</definedName>
    <definedName name="Nro_de_oficio">#REF!</definedName>
    <definedName name="OK">#REF!</definedName>
    <definedName name="PROV">[4]Casos!#REF!</definedName>
    <definedName name="PROVINCIA">#REF!</definedName>
    <definedName name="RESPUESTA">#REF!</definedName>
    <definedName name="RITA">[2]Casos!#REF!</definedName>
    <definedName name="S">#REF!</definedName>
    <definedName name="SEXO">#REF!</definedName>
    <definedName name="SITUACION">#REF!</definedName>
    <definedName name="SS">#REF!</definedName>
    <definedName name="SSS">[8]Casos!#REF!</definedName>
    <definedName name="SSSS">#REF!</definedName>
    <definedName name="SSSSSSS">#REF!</definedName>
    <definedName name="SSSSSSSSSS">'[9]Base 2012'!$E$1</definedName>
    <definedName name="SSSSSSSSSSS">#REF!</definedName>
    <definedName name="SSSSSSSSSSSSSS">#REF!</definedName>
    <definedName name="SSSSSSSSSSSSSSSSSS">#REF!</definedName>
    <definedName name="SSSSSSSSSSSSSSSSSSSSSSSSSSSSSS">#REF!</definedName>
    <definedName name="Tabla1">#REF!</definedName>
    <definedName name="VINCULO">#REF!</definedName>
    <definedName name="VINCULO_A">#REF!</definedName>
    <definedName name="XX">[10]Casos!#REF!</definedName>
    <definedName name="ZONA">[4]Casos!#REF!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63" i="1" l="1"/>
  <c r="O159" i="1" s="1"/>
  <c r="D161" i="1"/>
  <c r="E159" i="1" s="1"/>
  <c r="O160" i="1"/>
  <c r="E160" i="1"/>
  <c r="O157" i="1"/>
  <c r="C153" i="1"/>
  <c r="D152" i="1"/>
  <c r="L151" i="1"/>
  <c r="D149" i="1"/>
  <c r="P142" i="1"/>
  <c r="M142" i="1"/>
  <c r="O137" i="1" s="1"/>
  <c r="O141" i="1"/>
  <c r="O140" i="1"/>
  <c r="H140" i="1"/>
  <c r="F140" i="1"/>
  <c r="G137" i="1" s="1"/>
  <c r="G139" i="1"/>
  <c r="O138" i="1"/>
  <c r="G138" i="1"/>
  <c r="O136" i="1"/>
  <c r="G136" i="1"/>
  <c r="F130" i="1"/>
  <c r="H126" i="1" s="1"/>
  <c r="H129" i="1"/>
  <c r="L128" i="1"/>
  <c r="M128" i="1" s="1"/>
  <c r="L127" i="1"/>
  <c r="M127" i="1" s="1"/>
  <c r="H127" i="1"/>
  <c r="L126" i="1"/>
  <c r="C137" i="1" s="1"/>
  <c r="L125" i="1"/>
  <c r="C138" i="1" s="1"/>
  <c r="L124" i="1"/>
  <c r="L129" i="1" s="1"/>
  <c r="D139" i="1" s="1"/>
  <c r="H124" i="1"/>
  <c r="L123" i="1"/>
  <c r="C136" i="1" s="1"/>
  <c r="H122" i="1"/>
  <c r="H121" i="1"/>
  <c r="H120" i="1"/>
  <c r="H115" i="1"/>
  <c r="H114" i="1"/>
  <c r="H113" i="1"/>
  <c r="H112" i="1"/>
  <c r="H107" i="1"/>
  <c r="H106" i="1"/>
  <c r="O104" i="1"/>
  <c r="Q103" i="1" s="1"/>
  <c r="C100" i="1"/>
  <c r="M148" i="1" s="1"/>
  <c r="D99" i="1"/>
  <c r="H100" i="1" s="1"/>
  <c r="O96" i="1"/>
  <c r="Q94" i="1" s="1"/>
  <c r="Q95" i="1"/>
  <c r="D95" i="1"/>
  <c r="Q93" i="1"/>
  <c r="Q96" i="1" s="1"/>
  <c r="D86" i="1"/>
  <c r="F84" i="1" s="1"/>
  <c r="F85" i="1"/>
  <c r="M73" i="1"/>
  <c r="O72" i="1"/>
  <c r="O71" i="1"/>
  <c r="F71" i="1"/>
  <c r="E71" i="1"/>
  <c r="D71" i="1"/>
  <c r="O70" i="1"/>
  <c r="H70" i="1"/>
  <c r="O69" i="1"/>
  <c r="H69" i="1"/>
  <c r="O68" i="1"/>
  <c r="H68" i="1"/>
  <c r="O67" i="1"/>
  <c r="H67" i="1"/>
  <c r="O66" i="1"/>
  <c r="O73" i="1" s="1"/>
  <c r="H66" i="1"/>
  <c r="O65" i="1"/>
  <c r="H65" i="1"/>
  <c r="H64" i="1"/>
  <c r="H63" i="1"/>
  <c r="H62" i="1"/>
  <c r="H61" i="1"/>
  <c r="H60" i="1"/>
  <c r="H59" i="1"/>
  <c r="O58" i="1"/>
  <c r="L58" i="1"/>
  <c r="M55" i="1" s="1"/>
  <c r="M58" i="1" s="1"/>
  <c r="H58" i="1"/>
  <c r="M57" i="1"/>
  <c r="H57" i="1"/>
  <c r="M56" i="1"/>
  <c r="H56" i="1"/>
  <c r="H55" i="1"/>
  <c r="M54" i="1"/>
  <c r="H54" i="1"/>
  <c r="H53" i="1"/>
  <c r="H52" i="1"/>
  <c r="H51" i="1"/>
  <c r="H50" i="1"/>
  <c r="H49" i="1"/>
  <c r="H48" i="1"/>
  <c r="H47" i="1"/>
  <c r="H46" i="1"/>
  <c r="H45" i="1"/>
  <c r="H71" i="1" s="1"/>
  <c r="K39" i="1"/>
  <c r="K40" i="1" s="1"/>
  <c r="L24" i="1"/>
  <c r="K24" i="1"/>
  <c r="M24" i="1" s="1"/>
  <c r="M23" i="1"/>
  <c r="M22" i="1"/>
  <c r="M21" i="1"/>
  <c r="M20" i="1"/>
  <c r="M19" i="1"/>
  <c r="M18" i="1"/>
  <c r="D136" i="1" l="1"/>
  <c r="C140" i="1"/>
  <c r="D138" i="1"/>
  <c r="D137" i="1"/>
  <c r="H151" i="1"/>
  <c r="M149" i="1"/>
  <c r="M124" i="1"/>
  <c r="D150" i="1"/>
  <c r="D93" i="1"/>
  <c r="F81" i="1"/>
  <c r="Q100" i="1"/>
  <c r="Q104" i="1" s="1"/>
  <c r="H108" i="1"/>
  <c r="H130" i="1" s="1"/>
  <c r="H116" i="1"/>
  <c r="H123" i="1"/>
  <c r="H125" i="1"/>
  <c r="O139" i="1"/>
  <c r="D151" i="1"/>
  <c r="E158" i="1"/>
  <c r="E161" i="1" s="1"/>
  <c r="O161" i="1"/>
  <c r="M126" i="1"/>
  <c r="F82" i="1"/>
  <c r="Q101" i="1"/>
  <c r="H109" i="1"/>
  <c r="H117" i="1"/>
  <c r="H128" i="1"/>
  <c r="O135" i="1"/>
  <c r="O142" i="1" s="1"/>
  <c r="O158" i="1"/>
  <c r="O163" i="1" s="1"/>
  <c r="O162" i="1"/>
  <c r="F80" i="1"/>
  <c r="F83" i="1"/>
  <c r="D94" i="1"/>
  <c r="D97" i="1"/>
  <c r="Q102" i="1"/>
  <c r="H110" i="1"/>
  <c r="H118" i="1"/>
  <c r="M123" i="1"/>
  <c r="M125" i="1"/>
  <c r="D148" i="1"/>
  <c r="F78" i="1"/>
  <c r="F79" i="1"/>
  <c r="D96" i="1"/>
  <c r="P122" i="1"/>
  <c r="P124" i="1"/>
  <c r="M150" i="1"/>
  <c r="M151" i="1" s="1"/>
  <c r="D98" i="1"/>
  <c r="H111" i="1"/>
  <c r="H119" i="1"/>
  <c r="P123" i="1"/>
  <c r="M129" i="1" l="1"/>
  <c r="D100" i="1"/>
  <c r="H93" i="1"/>
  <c r="H96" i="1"/>
  <c r="D140" i="1"/>
  <c r="F86" i="1"/>
  <c r="D153" i="1"/>
</calcChain>
</file>

<file path=xl/sharedStrings.xml><?xml version="1.0" encoding="utf-8"?>
<sst xmlns="http://schemas.openxmlformats.org/spreadsheetml/2006/main" count="239" uniqueCount="168">
  <si>
    <r>
      <t>REPORTE ESTADÍSTICO DE CASOS DE VÍCTIMAS DE FEMINICIDIO</t>
    </r>
    <r>
      <rPr>
        <b/>
        <vertAlign val="superscript"/>
        <sz val="16"/>
        <color theme="0"/>
        <rFont val="Arial"/>
        <family val="2"/>
      </rPr>
      <t>1/</t>
    </r>
    <r>
      <rPr>
        <b/>
        <sz val="16"/>
        <color theme="0"/>
        <rFont val="Arial"/>
        <family val="2"/>
      </rPr>
      <t xml:space="preserve"> ATENDIDOS POR LOS CENTROS EMERGENCIA MUJER</t>
    </r>
  </si>
  <si>
    <t>Periodo: Enero - Junio - 2018</t>
  </si>
  <si>
    <t xml:space="preserve">El FEMINICIDIO es la muerte de las mujeres por su condición de tal, en contexto de violencia familiar, coacción, hostigamiento o acoso sexual; abuso de poder, confianza o de cualquier otra posición o relación que confiere autoridad a la persona agresora; y en cualquier forma de discriminación contra la mujer, independientemente de que exista o haya existido una relación conyugal o de convivencia con la persona agresora. </t>
  </si>
  <si>
    <t>SECCIÓN I: MAGNITUD DEL FEMINICIDIO</t>
  </si>
  <si>
    <r>
      <t xml:space="preserve">Perú: </t>
    </r>
    <r>
      <rPr>
        <sz val="9"/>
        <color theme="1"/>
        <rFont val="Arial"/>
        <family val="2"/>
      </rPr>
      <t>Casos de Feminicidio</t>
    </r>
  </si>
  <si>
    <r>
      <rPr>
        <b/>
        <sz val="9"/>
        <color theme="1"/>
        <rFont val="Arial"/>
        <family val="2"/>
      </rPr>
      <t>Cuadro N°1</t>
    </r>
    <r>
      <rPr>
        <sz val="9"/>
        <color theme="1"/>
        <rFont val="Arial"/>
        <family val="2"/>
      </rPr>
      <t>: Comparativo de los casos de</t>
    </r>
    <r>
      <rPr>
        <b/>
        <sz val="9"/>
        <color theme="1"/>
        <rFont val="Arial"/>
        <family val="2"/>
      </rPr>
      <t xml:space="preserve"> </t>
    </r>
    <r>
      <rPr>
        <sz val="9"/>
        <color theme="1"/>
        <rFont val="Arial"/>
        <family val="2"/>
      </rPr>
      <t>feminicidio por mes de ocurrencia</t>
    </r>
  </si>
  <si>
    <t>Periodo: Enero - Junio 2018</t>
  </si>
  <si>
    <t>Mes / año</t>
  </si>
  <si>
    <t>Var. %</t>
  </si>
  <si>
    <t>Enero</t>
  </si>
  <si>
    <t>Febrero</t>
  </si>
  <si>
    <t>Marzo</t>
  </si>
  <si>
    <t>Abril</t>
  </si>
  <si>
    <t>Mayo</t>
  </si>
  <si>
    <t>Junio</t>
  </si>
  <si>
    <t>Total</t>
  </si>
  <si>
    <t>Se considera los feminicidios y posibles feminicidios</t>
  </si>
  <si>
    <r>
      <rPr>
        <b/>
        <sz val="9"/>
        <color theme="1"/>
        <rFont val="Arial"/>
        <family val="2"/>
      </rPr>
      <t>Cuadro N°2</t>
    </r>
    <r>
      <rPr>
        <sz val="9"/>
        <color theme="1"/>
        <rFont val="Arial"/>
        <family val="2"/>
      </rPr>
      <t>: Casos de feminicidio según año</t>
    </r>
  </si>
  <si>
    <t>Años</t>
  </si>
  <si>
    <t>Feminicidio</t>
  </si>
  <si>
    <t>2018 *</t>
  </si>
  <si>
    <r>
      <t>Nota: Se cuenta con u</t>
    </r>
    <r>
      <rPr>
        <sz val="8"/>
        <color theme="1"/>
        <rFont val="Arial"/>
        <family val="2"/>
      </rPr>
      <t>n caso atendido por el CEM en el departamento de Tacna cuyo hecho ocurrio el año 2016; el CEM toma conocimiento en el mes de abril 2018</t>
    </r>
  </si>
  <si>
    <t>(*) Casos reportados al 30 de junio de 2018</t>
  </si>
  <si>
    <r>
      <rPr>
        <b/>
        <sz val="9"/>
        <color theme="1"/>
        <rFont val="Arial"/>
        <family val="2"/>
      </rPr>
      <t>Cuadro N°3</t>
    </r>
    <r>
      <rPr>
        <sz val="9"/>
        <color theme="1"/>
        <rFont val="Arial"/>
        <family val="2"/>
      </rPr>
      <t>: Ranking de los departamentos con mayor casos de feminicidio atendidos por los Centros Emergencia Mujer</t>
    </r>
  </si>
  <si>
    <t>Departamento</t>
  </si>
  <si>
    <t>Acumulado
2009 - 2017</t>
  </si>
  <si>
    <t>2018 (*)</t>
  </si>
  <si>
    <t>Lima Metropolitana</t>
  </si>
  <si>
    <t>Arequipa</t>
  </si>
  <si>
    <t>JunIn</t>
  </si>
  <si>
    <t>Cusco</t>
  </si>
  <si>
    <t>Ayacucho</t>
  </si>
  <si>
    <t>Puno</t>
  </si>
  <si>
    <r>
      <rPr>
        <b/>
        <sz val="9"/>
        <color theme="1"/>
        <rFont val="Arial"/>
        <family val="2"/>
      </rPr>
      <t>Cuadro N° 4</t>
    </r>
    <r>
      <rPr>
        <sz val="9"/>
        <color theme="1"/>
        <rFont val="Arial"/>
        <family val="2"/>
      </rPr>
      <t>:  Casos de feminicidio según área de ocurrencia.</t>
    </r>
  </si>
  <si>
    <t>La Libertad</t>
  </si>
  <si>
    <t>Lima Provincia</t>
  </si>
  <si>
    <t>Área</t>
  </si>
  <si>
    <t>Ancash</t>
  </si>
  <si>
    <t>N°</t>
  </si>
  <si>
    <t>%</t>
  </si>
  <si>
    <t>Huanuco</t>
  </si>
  <si>
    <t>Urbana</t>
  </si>
  <si>
    <t>Lambayeque</t>
  </si>
  <si>
    <t>Rural</t>
  </si>
  <si>
    <t>Piura</t>
  </si>
  <si>
    <t>Urbana marginal</t>
  </si>
  <si>
    <t>Tacna</t>
  </si>
  <si>
    <t>Se desconoce</t>
  </si>
  <si>
    <t>Callao</t>
  </si>
  <si>
    <t>Cajamarca</t>
  </si>
  <si>
    <t>(*) Casos reportados a junio 2018</t>
  </si>
  <si>
    <t>Ica</t>
  </si>
  <si>
    <t>San Martin</t>
  </si>
  <si>
    <r>
      <rPr>
        <b/>
        <sz val="9"/>
        <color theme="1"/>
        <rFont val="Arial"/>
        <family val="2"/>
      </rPr>
      <t>Cuadro N° 5</t>
    </r>
    <r>
      <rPr>
        <sz val="9"/>
        <color theme="1"/>
        <rFont val="Arial"/>
        <family val="2"/>
      </rPr>
      <t>: Modalidad del casos de feminicidio</t>
    </r>
  </si>
  <si>
    <t>Pasco</t>
  </si>
  <si>
    <t>Huancavelica</t>
  </si>
  <si>
    <t>Modalidad</t>
  </si>
  <si>
    <t>Loreto</t>
  </si>
  <si>
    <t>Ucayali</t>
  </si>
  <si>
    <t>Acuchillamiento</t>
  </si>
  <si>
    <t>Apurimac</t>
  </si>
  <si>
    <t>Aplastamiento</t>
  </si>
  <si>
    <t>Madre de Dios</t>
  </si>
  <si>
    <t>Asfixia / estrangulamiento</t>
  </si>
  <si>
    <t>Amazonas</t>
  </si>
  <si>
    <t>Decapitación</t>
  </si>
  <si>
    <t>Tumbes</t>
  </si>
  <si>
    <t>Disparo</t>
  </si>
  <si>
    <t>Moquegua</t>
  </si>
  <si>
    <t>Golpes diversos</t>
  </si>
  <si>
    <t>Otros</t>
  </si>
  <si>
    <t>Quemadura</t>
  </si>
  <si>
    <r>
      <rPr>
        <b/>
        <sz val="9"/>
        <color theme="1"/>
        <rFont val="Arial"/>
        <family val="2"/>
      </rPr>
      <t>Cuadro N°6</t>
    </r>
    <r>
      <rPr>
        <sz val="9"/>
        <color theme="1"/>
        <rFont val="Arial"/>
        <family val="2"/>
      </rPr>
      <t>: Lugar donde ocurrió el hecho</t>
    </r>
  </si>
  <si>
    <t>Lugar del hecho</t>
  </si>
  <si>
    <t>Calle-vía pública</t>
  </si>
  <si>
    <t>Casa de ambos</t>
  </si>
  <si>
    <t>Casa de familiar</t>
  </si>
  <si>
    <t>Casa de persona agresora</t>
  </si>
  <si>
    <t>Casa de víctima</t>
  </si>
  <si>
    <t>Hotel / hostal</t>
  </si>
  <si>
    <t>Lugar desolado (lejano)</t>
  </si>
  <si>
    <t>SECCIÓN II: PERFIL DE LA VICTIMA DE FEMINICIDIO</t>
  </si>
  <si>
    <r>
      <rPr>
        <b/>
        <sz val="9"/>
        <color theme="1"/>
        <rFont val="Arial"/>
        <family val="2"/>
      </rPr>
      <t>Cuadro N°7</t>
    </r>
    <r>
      <rPr>
        <sz val="9"/>
        <color theme="1"/>
        <rFont val="Arial"/>
        <family val="2"/>
      </rPr>
      <t>: Casos de feminicidio según grupo de edad de la victima</t>
    </r>
  </si>
  <si>
    <r>
      <rPr>
        <b/>
        <sz val="9"/>
        <color theme="1"/>
        <rFont val="Arial"/>
        <family val="2"/>
      </rPr>
      <t>Cuadro N°8</t>
    </r>
    <r>
      <rPr>
        <sz val="9"/>
        <color theme="1"/>
        <rFont val="Arial"/>
        <family val="2"/>
      </rPr>
      <t>: Número de victimas gestantes</t>
    </r>
  </si>
  <si>
    <t>Grupo de edad</t>
  </si>
  <si>
    <t>Niñas y adolescentes</t>
  </si>
  <si>
    <t>Estaba gestando</t>
  </si>
  <si>
    <t>0 - 5 años</t>
  </si>
  <si>
    <t>Si</t>
  </si>
  <si>
    <t>6 - 11 años</t>
  </si>
  <si>
    <t>No</t>
  </si>
  <si>
    <t>12 - 14 años</t>
  </si>
  <si>
    <t>Adultas</t>
  </si>
  <si>
    <t>Sin datos</t>
  </si>
  <si>
    <t>15 - 17 años</t>
  </si>
  <si>
    <t>18 - 29 años</t>
  </si>
  <si>
    <t>30 - 59 años</t>
  </si>
  <si>
    <r>
      <rPr>
        <b/>
        <sz val="9"/>
        <color theme="1"/>
        <rFont val="Arial"/>
        <family val="2"/>
      </rPr>
      <t>Cuadro N°9</t>
    </r>
    <r>
      <rPr>
        <sz val="9"/>
        <color theme="1"/>
        <rFont val="Arial"/>
        <family val="2"/>
      </rPr>
      <t xml:space="preserve">: Número de hijos/as </t>
    </r>
    <r>
      <rPr>
        <sz val="8"/>
        <color theme="1"/>
        <rFont val="Arial"/>
        <family val="2"/>
      </rPr>
      <t>(menores de edad -vivos)</t>
    </r>
  </si>
  <si>
    <t>60 años a más</t>
  </si>
  <si>
    <t>Adultas mayores</t>
  </si>
  <si>
    <t>Número de hijos/as</t>
  </si>
  <si>
    <t>Ninguno</t>
  </si>
  <si>
    <t>1 a 3 hijos/as</t>
  </si>
  <si>
    <t>De 4 hijos/as a más</t>
  </si>
  <si>
    <r>
      <rPr>
        <b/>
        <sz val="9"/>
        <color theme="1"/>
        <rFont val="Arial"/>
        <family val="2"/>
      </rPr>
      <t>Cuadro N°10</t>
    </r>
    <r>
      <rPr>
        <sz val="9"/>
        <color theme="1"/>
        <rFont val="Arial"/>
        <family val="2"/>
      </rPr>
      <t>: Casos de feminicidio según vinculo relacional</t>
    </r>
  </si>
  <si>
    <t>Vinculo relacional</t>
  </si>
  <si>
    <t>Esposo</t>
  </si>
  <si>
    <t>Conviviente</t>
  </si>
  <si>
    <t>Pareja sexual sin hijos</t>
  </si>
  <si>
    <t>Enamorado/novio que no es pareja sexual</t>
  </si>
  <si>
    <t>Ex esposo</t>
  </si>
  <si>
    <t>Ex conviviente</t>
  </si>
  <si>
    <t>Ex enamorado</t>
  </si>
  <si>
    <t>Progenitor de su hijo pero no han vivido juntos</t>
  </si>
  <si>
    <t>Padre</t>
  </si>
  <si>
    <t>Padrastro</t>
  </si>
  <si>
    <t>Hermano</t>
  </si>
  <si>
    <t>Hijastro</t>
  </si>
  <si>
    <t>Hijo</t>
  </si>
  <si>
    <t>Abuelo</t>
  </si>
  <si>
    <t>Cuñado</t>
  </si>
  <si>
    <r>
      <rPr>
        <b/>
        <sz val="9"/>
        <color theme="1"/>
        <rFont val="Arial"/>
        <family val="2"/>
      </rPr>
      <t>Cuadro N°11</t>
    </r>
    <r>
      <rPr>
        <sz val="9"/>
        <color theme="1"/>
        <rFont val="Arial"/>
        <family val="2"/>
      </rPr>
      <t>: Casos de feminicidio según vinculo relacional</t>
    </r>
  </si>
  <si>
    <t>Suegro</t>
  </si>
  <si>
    <t>Yerno</t>
  </si>
  <si>
    <t>Vinculo</t>
  </si>
  <si>
    <t>Otro familiar</t>
  </si>
  <si>
    <t>Pareja</t>
  </si>
  <si>
    <t>Compañero de trabajo</t>
  </si>
  <si>
    <t>Ex pareja</t>
  </si>
  <si>
    <t>Amigo</t>
  </si>
  <si>
    <t>Familiar</t>
  </si>
  <si>
    <t>Pretendiente</t>
  </si>
  <si>
    <t>Conocido</t>
  </si>
  <si>
    <t>Otro</t>
  </si>
  <si>
    <t>Desconocido</t>
  </si>
  <si>
    <t>Sin dato</t>
  </si>
  <si>
    <r>
      <t xml:space="preserve">Cuadro N° 12: </t>
    </r>
    <r>
      <rPr>
        <sz val="9"/>
        <color indexed="8"/>
        <rFont val="Arial"/>
        <family val="2"/>
      </rPr>
      <t>Casos de feminicidio registrados por los CEM, según escenario.</t>
    </r>
  </si>
  <si>
    <r>
      <t xml:space="preserve">Cuadro N° 13: </t>
    </r>
    <r>
      <rPr>
        <sz val="9"/>
        <color indexed="8"/>
        <rFont val="Arial"/>
        <family val="2"/>
      </rPr>
      <t>Medidas que tomo la victima previamente</t>
    </r>
  </si>
  <si>
    <t>Escenario</t>
  </si>
  <si>
    <t>Medidas</t>
  </si>
  <si>
    <t>Intimo</t>
  </si>
  <si>
    <r>
      <t xml:space="preserve">Denuncia </t>
    </r>
    <r>
      <rPr>
        <sz val="8"/>
        <color theme="1"/>
        <rFont val="Arial"/>
        <family val="2"/>
      </rPr>
      <t>(policial, fiscal, juzgado)</t>
    </r>
  </si>
  <si>
    <t>No intimo</t>
  </si>
  <si>
    <t>Separación</t>
  </si>
  <si>
    <t>Se fue a vivir a otro lugar</t>
  </si>
  <si>
    <t>Logro medidas de protección</t>
  </si>
  <si>
    <t>(*) Casos reportados a junio</t>
  </si>
  <si>
    <t>SECCIÓN II: PERFIL DEL AGRESOR</t>
  </si>
  <si>
    <r>
      <rPr>
        <b/>
        <sz val="9"/>
        <color theme="1"/>
        <rFont val="Arial"/>
        <family val="2"/>
      </rPr>
      <t>Cuadro N°14</t>
    </r>
    <r>
      <rPr>
        <sz val="9"/>
        <color theme="1"/>
        <rFont val="Arial"/>
        <family val="2"/>
      </rPr>
      <t>: Casos de feminicidio según grupo de edad del agresor</t>
    </r>
  </si>
  <si>
    <r>
      <rPr>
        <b/>
        <sz val="9"/>
        <color theme="1"/>
        <rFont val="Arial"/>
        <family val="2"/>
      </rPr>
      <t>Cuadro N°15</t>
    </r>
    <r>
      <rPr>
        <sz val="9"/>
        <color theme="1"/>
        <rFont val="Arial"/>
        <family val="2"/>
      </rPr>
      <t>: Casos según estado (alcohol / drogas) del agresor</t>
    </r>
  </si>
  <si>
    <t>Alcohol / drogas</t>
  </si>
  <si>
    <t>SI</t>
  </si>
  <si>
    <t>Adulto</t>
  </si>
  <si>
    <r>
      <rPr>
        <b/>
        <sz val="9"/>
        <color theme="1"/>
        <rFont val="Arial"/>
        <family val="2"/>
      </rPr>
      <t>Cuadro N°17</t>
    </r>
    <r>
      <rPr>
        <sz val="9"/>
        <color theme="1"/>
        <rFont val="Arial"/>
        <family val="2"/>
      </rPr>
      <t>: Situación del agresor</t>
    </r>
  </si>
  <si>
    <r>
      <rPr>
        <b/>
        <sz val="9"/>
        <color theme="1"/>
        <rFont val="Arial"/>
        <family val="2"/>
      </rPr>
      <t>Cuadro N°16</t>
    </r>
    <r>
      <rPr>
        <sz val="9"/>
        <color theme="1"/>
        <rFont val="Arial"/>
        <family val="2"/>
      </rPr>
      <t>: Situación laboral del agresor</t>
    </r>
  </si>
  <si>
    <t>Situación después del hecho</t>
  </si>
  <si>
    <t>Situación laboral</t>
  </si>
  <si>
    <t>Detenido (sin sentencia)</t>
  </si>
  <si>
    <t>Si cuenta con ocupación</t>
  </si>
  <si>
    <t>Libre / en investigación</t>
  </si>
  <si>
    <t>No cuenta con ocupación</t>
  </si>
  <si>
    <t>Preso</t>
  </si>
  <si>
    <t>Prófugo</t>
  </si>
  <si>
    <t>Se suicidó</t>
  </si>
  <si>
    <r>
      <rPr>
        <b/>
        <u/>
        <sz val="11"/>
        <color theme="1"/>
        <rFont val="Calibri"/>
        <family val="2"/>
        <scheme val="minor"/>
      </rPr>
      <t>NOTA TÉCNICA</t>
    </r>
    <r>
      <rPr>
        <sz val="11"/>
        <color theme="1"/>
        <rFont val="Calibri"/>
        <family val="2"/>
        <scheme val="minor"/>
      </rPr>
      <t>: Un caso corresponde a una mujer fallecida.</t>
    </r>
  </si>
  <si>
    <r>
      <t xml:space="preserve">1/ </t>
    </r>
    <r>
      <rPr>
        <i/>
        <sz val="10"/>
        <color theme="1"/>
        <rFont val="Calibri"/>
        <family val="2"/>
        <scheme val="minor"/>
      </rPr>
      <t>Según Resolución Vice-Ministerial N° 003-2009-MIMDES</t>
    </r>
  </si>
  <si>
    <r>
      <t xml:space="preserve">Fuente: </t>
    </r>
    <r>
      <rPr>
        <sz val="10"/>
        <color theme="1"/>
        <rFont val="Arial"/>
        <family val="2"/>
      </rPr>
      <t>Registro de casos de víctimas de feminicidio atendidos por el CEM / UGIGC / PNCVFS / MIMP</t>
    </r>
  </si>
  <si>
    <r>
      <t xml:space="preserve">Elaboración: </t>
    </r>
    <r>
      <rPr>
        <sz val="10"/>
        <color theme="1"/>
        <rFont val="Arial"/>
        <family val="2"/>
      </rPr>
      <t>Unidad de Generación de Información y Gestión del Conocimiento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</si>
</sst>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Arial"/>
      <family val="2"/>
    </font>
    <font>
      <b/>
      <vertAlign val="superscript"/>
      <sz val="16"/>
      <color theme="0"/>
      <name val="Arial"/>
      <family val="2"/>
    </font>
    <font>
      <b/>
      <sz val="16"/>
      <color theme="1"/>
      <name val="Arial"/>
      <family val="2"/>
    </font>
    <font>
      <sz val="9"/>
      <color theme="1"/>
      <name val="Arial"/>
      <family val="2"/>
    </font>
    <font>
      <b/>
      <sz val="11"/>
      <color theme="0"/>
      <name val="Arial"/>
      <family val="2"/>
    </font>
    <font>
      <sz val="11"/>
      <color theme="1"/>
      <name val="Arial"/>
      <family val="2"/>
    </font>
    <font>
      <b/>
      <sz val="9"/>
      <color theme="1"/>
      <name val="Arial"/>
      <family val="2"/>
    </font>
    <font>
      <b/>
      <sz val="9"/>
      <color theme="0"/>
      <name val="Arial"/>
      <family val="2"/>
    </font>
    <font>
      <b/>
      <i/>
      <sz val="9"/>
      <color theme="1"/>
      <name val="Arial"/>
      <family val="2"/>
    </font>
    <font>
      <b/>
      <i/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i/>
      <sz val="7"/>
      <color theme="1"/>
      <name val="Arial"/>
      <family val="2"/>
    </font>
    <font>
      <sz val="9"/>
      <color theme="0"/>
      <name val="Arial"/>
      <family val="2"/>
    </font>
    <font>
      <b/>
      <sz val="9"/>
      <color rgb="FFC00000"/>
      <name val="Arial"/>
      <family val="2"/>
    </font>
    <font>
      <sz val="9"/>
      <color indexed="8"/>
      <name val="Arial"/>
      <family val="2"/>
    </font>
    <font>
      <b/>
      <u/>
      <sz val="11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2" tint="-0.8999908444471571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/>
      <right/>
      <top style="medium">
        <color rgb="FF002060"/>
      </top>
      <bottom/>
      <diagonal/>
    </border>
    <border>
      <left/>
      <right/>
      <top/>
      <bottom style="medium">
        <color theme="0"/>
      </bottom>
      <diagonal/>
    </border>
    <border>
      <left/>
      <right/>
      <top/>
      <bottom style="medium">
        <color rgb="FF002060"/>
      </bottom>
      <diagonal/>
    </border>
    <border>
      <left/>
      <right/>
      <top style="medium">
        <color theme="0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/>
  </cellStyleXfs>
  <cellXfs count="170">
    <xf numFmtId="0" fontId="0" fillId="0" borderId="0" xfId="0"/>
    <xf numFmtId="0" fontId="0" fillId="0" borderId="0" xfId="0" applyAlignment="1">
      <alignment horizontal="center"/>
    </xf>
    <xf numFmtId="0" fontId="3" fillId="2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3" borderId="0" xfId="0" applyFont="1" applyFill="1" applyAlignment="1">
      <alignment horizontal="left" vertical="center" wrapText="1"/>
    </xf>
    <xf numFmtId="0" fontId="7" fillId="4" borderId="0" xfId="0" applyFont="1" applyFill="1" applyAlignment="1">
      <alignment vertical="center"/>
    </xf>
    <xf numFmtId="0" fontId="7" fillId="4" borderId="0" xfId="0" applyFont="1" applyFill="1"/>
    <xf numFmtId="0" fontId="7" fillId="4" borderId="0" xfId="0" applyFont="1" applyFill="1" applyAlignment="1">
      <alignment horizontal="center"/>
    </xf>
    <xf numFmtId="0" fontId="8" fillId="0" borderId="0" xfId="0" applyFont="1"/>
    <xf numFmtId="0" fontId="9" fillId="0" borderId="0" xfId="0" applyFont="1" applyAlignment="1">
      <alignment horizontal="left" vertical="center"/>
    </xf>
    <xf numFmtId="0" fontId="6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 wrapText="1"/>
    </xf>
    <xf numFmtId="0" fontId="6" fillId="0" borderId="0" xfId="0" applyFont="1" applyAlignment="1">
      <alignment horizontal="left" wrapText="1"/>
    </xf>
    <xf numFmtId="0" fontId="6" fillId="0" borderId="0" xfId="0" applyFont="1" applyFill="1"/>
    <xf numFmtId="0" fontId="6" fillId="5" borderId="0" xfId="0" applyFont="1" applyFill="1" applyBorder="1" applyAlignment="1">
      <alignment vertical="center" wrapText="1"/>
    </xf>
    <xf numFmtId="0" fontId="9" fillId="0" borderId="0" xfId="0" applyFont="1"/>
    <xf numFmtId="0" fontId="10" fillId="0" borderId="0" xfId="0" applyFont="1" applyFill="1" applyAlignment="1">
      <alignment horizontal="center" vertical="center"/>
    </xf>
    <xf numFmtId="0" fontId="10" fillId="6" borderId="0" xfId="0" applyFont="1" applyFill="1" applyAlignment="1">
      <alignment horizontal="center" vertical="center"/>
    </xf>
    <xf numFmtId="9" fontId="9" fillId="0" borderId="0" xfId="1" applyFont="1" applyFill="1" applyBorder="1" applyAlignment="1">
      <alignment horizontal="center" vertical="center"/>
    </xf>
    <xf numFmtId="0" fontId="10" fillId="5" borderId="0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 vertical="center"/>
    </xf>
    <xf numFmtId="9" fontId="9" fillId="0" borderId="0" xfId="1" applyFont="1" applyBorder="1" applyAlignment="1">
      <alignment horizontal="center" vertical="center"/>
    </xf>
    <xf numFmtId="0" fontId="6" fillId="5" borderId="0" xfId="0" applyFont="1" applyFill="1" applyBorder="1" applyAlignment="1">
      <alignment horizontal="center"/>
    </xf>
    <xf numFmtId="0" fontId="6" fillId="5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left"/>
    </xf>
    <xf numFmtId="0" fontId="0" fillId="0" borderId="0" xfId="0" applyBorder="1"/>
    <xf numFmtId="0" fontId="0" fillId="0" borderId="0" xfId="0" applyBorder="1" applyAlignment="1">
      <alignment horizontal="center"/>
    </xf>
    <xf numFmtId="9" fontId="0" fillId="0" borderId="0" xfId="1" applyFont="1" applyBorder="1" applyAlignment="1">
      <alignment horizontal="center"/>
    </xf>
    <xf numFmtId="0" fontId="6" fillId="5" borderId="0" xfId="0" applyFont="1" applyFill="1" applyBorder="1"/>
    <xf numFmtId="0" fontId="6" fillId="0" borderId="0" xfId="0" applyFont="1" applyBorder="1"/>
    <xf numFmtId="0" fontId="2" fillId="6" borderId="1" xfId="0" applyFont="1" applyFill="1" applyBorder="1"/>
    <xf numFmtId="0" fontId="11" fillId="6" borderId="1" xfId="0" applyFont="1" applyFill="1" applyBorder="1"/>
    <xf numFmtId="0" fontId="10" fillId="6" borderId="1" xfId="0" applyFont="1" applyFill="1" applyBorder="1" applyAlignment="1">
      <alignment horizontal="center"/>
    </xf>
    <xf numFmtId="9" fontId="10" fillId="6" borderId="1" xfId="1" applyFont="1" applyFill="1" applyBorder="1" applyAlignment="1">
      <alignment horizontal="center"/>
    </xf>
    <xf numFmtId="0" fontId="12" fillId="0" borderId="0" xfId="0" applyFont="1"/>
    <xf numFmtId="0" fontId="11" fillId="0" borderId="0" xfId="0" applyFont="1"/>
    <xf numFmtId="0" fontId="6" fillId="0" borderId="0" xfId="0" applyFont="1" applyAlignment="1">
      <alignment horizontal="left" vertical="center" wrapText="1"/>
    </xf>
    <xf numFmtId="0" fontId="10" fillId="6" borderId="0" xfId="0" applyFont="1" applyFill="1" applyAlignment="1">
      <alignment horizontal="center"/>
    </xf>
    <xf numFmtId="0" fontId="10" fillId="6" borderId="0" xfId="0" applyFont="1" applyFill="1" applyAlignment="1">
      <alignment horizontal="right"/>
    </xf>
    <xf numFmtId="0" fontId="6" fillId="0" borderId="0" xfId="0" applyFont="1" applyAlignment="1">
      <alignment horizontal="right"/>
    </xf>
    <xf numFmtId="0" fontId="6" fillId="0" borderId="0" xfId="0" applyFont="1" applyBorder="1" applyAlignment="1">
      <alignment horizontal="right"/>
    </xf>
    <xf numFmtId="0" fontId="13" fillId="0" borderId="0" xfId="0" applyFont="1" applyAlignment="1">
      <alignment horizontal="left" wrapText="1"/>
    </xf>
    <xf numFmtId="0" fontId="10" fillId="6" borderId="1" xfId="0" applyFont="1" applyFill="1" applyBorder="1" applyAlignment="1">
      <alignment horizontal="right"/>
    </xf>
    <xf numFmtId="0" fontId="15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10" fillId="6" borderId="0" xfId="0" applyFont="1" applyFill="1" applyAlignment="1">
      <alignment horizontal="center" vertical="center"/>
    </xf>
    <xf numFmtId="0" fontId="10" fillId="6" borderId="0" xfId="0" applyFont="1" applyFill="1" applyAlignment="1">
      <alignment horizontal="right" vertical="center" wrapText="1"/>
    </xf>
    <xf numFmtId="0" fontId="16" fillId="6" borderId="0" xfId="0" applyFont="1" applyFill="1" applyAlignment="1">
      <alignment horizontal="center" vertical="center"/>
    </xf>
    <xf numFmtId="0" fontId="6" fillId="7" borderId="0" xfId="0" applyFont="1" applyFill="1"/>
    <xf numFmtId="0" fontId="6" fillId="7" borderId="0" xfId="0" applyFont="1" applyFill="1" applyAlignment="1">
      <alignment horizontal="center"/>
    </xf>
    <xf numFmtId="0" fontId="9" fillId="7" borderId="0" xfId="0" applyFont="1" applyFill="1" applyAlignment="1">
      <alignment horizontal="center"/>
    </xf>
    <xf numFmtId="0" fontId="9" fillId="0" borderId="0" xfId="0" applyFont="1" applyAlignment="1">
      <alignment horizontal="center"/>
    </xf>
    <xf numFmtId="0" fontId="10" fillId="6" borderId="0" xfId="0" applyFont="1" applyFill="1" applyBorder="1" applyAlignment="1">
      <alignment horizontal="center" vertical="center" wrapText="1"/>
    </xf>
    <xf numFmtId="0" fontId="10" fillId="6" borderId="2" xfId="0" applyFont="1" applyFill="1" applyBorder="1" applyAlignment="1">
      <alignment horizontal="center"/>
    </xf>
    <xf numFmtId="0" fontId="10" fillId="6" borderId="0" xfId="0" applyFont="1" applyFill="1" applyBorder="1" applyAlignment="1">
      <alignment horizontal="center"/>
    </xf>
    <xf numFmtId="9" fontId="6" fillId="0" borderId="0" xfId="1" applyFont="1" applyBorder="1" applyAlignment="1">
      <alignment horizontal="center"/>
    </xf>
    <xf numFmtId="0" fontId="6" fillId="0" borderId="3" xfId="0" applyFont="1" applyBorder="1"/>
    <xf numFmtId="0" fontId="6" fillId="0" borderId="3" xfId="0" applyFont="1" applyBorder="1" applyAlignment="1">
      <alignment horizontal="center"/>
    </xf>
    <xf numFmtId="9" fontId="6" fillId="0" borderId="3" xfId="1" applyFont="1" applyBorder="1" applyAlignment="1">
      <alignment horizontal="center"/>
    </xf>
    <xf numFmtId="9" fontId="10" fillId="6" borderId="0" xfId="1" applyFont="1" applyFill="1" applyBorder="1" applyAlignment="1">
      <alignment horizontal="center"/>
    </xf>
    <xf numFmtId="0" fontId="10" fillId="6" borderId="0" xfId="0" applyFont="1" applyFill="1" applyBorder="1" applyAlignment="1"/>
    <xf numFmtId="0" fontId="10" fillId="5" borderId="0" xfId="0" applyFont="1" applyFill="1" applyBorder="1" applyAlignment="1">
      <alignment horizontal="center"/>
    </xf>
    <xf numFmtId="0" fontId="10" fillId="6" borderId="0" xfId="0" applyFont="1" applyFill="1" applyBorder="1" applyAlignment="1">
      <alignment horizontal="center" vertical="center"/>
    </xf>
    <xf numFmtId="3" fontId="6" fillId="0" borderId="0" xfId="1" applyNumberFormat="1" applyFont="1" applyBorder="1" applyAlignment="1">
      <alignment horizontal="center"/>
    </xf>
    <xf numFmtId="9" fontId="6" fillId="5" borderId="0" xfId="1" applyFont="1" applyFill="1" applyBorder="1" applyAlignment="1">
      <alignment horizontal="center"/>
    </xf>
    <xf numFmtId="0" fontId="9" fillId="0" borderId="0" xfId="0" applyFont="1" applyBorder="1" applyAlignment="1">
      <alignment horizontal="center"/>
    </xf>
    <xf numFmtId="3" fontId="10" fillId="6" borderId="1" xfId="1" applyNumberFormat="1" applyFont="1" applyFill="1" applyBorder="1" applyAlignment="1">
      <alignment horizontal="center"/>
    </xf>
    <xf numFmtId="9" fontId="10" fillId="0" borderId="0" xfId="1" applyFont="1" applyFill="1" applyBorder="1" applyAlignment="1">
      <alignment horizontal="right"/>
    </xf>
    <xf numFmtId="0" fontId="12" fillId="0" borderId="0" xfId="0" applyFont="1" applyFill="1" applyBorder="1"/>
    <xf numFmtId="0" fontId="6" fillId="0" borderId="0" xfId="0" applyFont="1" applyAlignment="1">
      <alignment horizontal="left" vertical="center" wrapText="1"/>
    </xf>
    <xf numFmtId="9" fontId="10" fillId="6" borderId="1" xfId="1" applyNumberFormat="1" applyFont="1" applyFill="1" applyBorder="1" applyAlignment="1">
      <alignment horizontal="center"/>
    </xf>
    <xf numFmtId="0" fontId="10" fillId="5" borderId="0" xfId="0" applyFont="1" applyFill="1" applyBorder="1" applyAlignment="1">
      <alignment horizontal="center"/>
    </xf>
    <xf numFmtId="9" fontId="10" fillId="5" borderId="0" xfId="1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0" fillId="6" borderId="4" xfId="0" applyFont="1" applyFill="1" applyBorder="1" applyAlignment="1">
      <alignment horizontal="center"/>
    </xf>
    <xf numFmtId="9" fontId="6" fillId="0" borderId="0" xfId="1" applyFont="1" applyFill="1" applyBorder="1" applyAlignment="1">
      <alignment horizontal="center"/>
    </xf>
    <xf numFmtId="3" fontId="6" fillId="5" borderId="0" xfId="1" applyNumberFormat="1" applyFont="1" applyFill="1" applyBorder="1" applyAlignment="1">
      <alignment horizontal="center"/>
    </xf>
    <xf numFmtId="3" fontId="10" fillId="5" borderId="0" xfId="1" applyNumberFormat="1" applyFont="1" applyFill="1" applyBorder="1" applyAlignment="1">
      <alignment horizontal="center"/>
    </xf>
    <xf numFmtId="9" fontId="10" fillId="0" borderId="0" xfId="1" applyFont="1" applyFill="1" applyBorder="1" applyAlignment="1">
      <alignment horizontal="center"/>
    </xf>
    <xf numFmtId="0" fontId="10" fillId="4" borderId="0" xfId="0" applyFont="1" applyFill="1"/>
    <xf numFmtId="0" fontId="10" fillId="4" borderId="0" xfId="0" applyFont="1" applyFill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/>
    <xf numFmtId="0" fontId="6" fillId="0" borderId="0" xfId="0" applyFont="1" applyAlignment="1">
      <alignment wrapText="1"/>
    </xf>
    <xf numFmtId="0" fontId="10" fillId="6" borderId="0" xfId="0" applyFont="1" applyFill="1"/>
    <xf numFmtId="0" fontId="10" fillId="0" borderId="0" xfId="0" applyFont="1" applyFill="1" applyAlignment="1">
      <alignment horizontal="center"/>
    </xf>
    <xf numFmtId="0" fontId="9" fillId="0" borderId="0" xfId="0" applyFont="1" applyAlignment="1">
      <alignment horizontal="left"/>
    </xf>
    <xf numFmtId="0" fontId="10" fillId="6" borderId="0" xfId="0" applyFont="1" applyFill="1" applyAlignment="1"/>
    <xf numFmtId="0" fontId="10" fillId="6" borderId="0" xfId="0" applyFont="1" applyFill="1" applyAlignment="1">
      <alignment wrapText="1"/>
    </xf>
    <xf numFmtId="0" fontId="10" fillId="6" borderId="0" xfId="0" applyFont="1" applyFill="1" applyAlignment="1">
      <alignment horizontal="center" wrapText="1"/>
    </xf>
    <xf numFmtId="9" fontId="6" fillId="0" borderId="0" xfId="1" applyFont="1" applyAlignment="1">
      <alignment horizontal="center"/>
    </xf>
    <xf numFmtId="9" fontId="6" fillId="0" borderId="0" xfId="1" applyFont="1" applyFill="1" applyAlignment="1">
      <alignment horizontal="center"/>
    </xf>
    <xf numFmtId="9" fontId="17" fillId="0" borderId="0" xfId="0" applyNumberFormat="1" applyFont="1" applyAlignment="1">
      <alignment horizontal="left"/>
    </xf>
    <xf numFmtId="0" fontId="9" fillId="0" borderId="0" xfId="0" applyFont="1" applyFill="1" applyAlignment="1">
      <alignment horizontal="center" wrapText="1"/>
    </xf>
    <xf numFmtId="9" fontId="9" fillId="0" borderId="0" xfId="1" applyFont="1" applyFill="1" applyAlignment="1">
      <alignment horizontal="center" wrapText="1"/>
    </xf>
    <xf numFmtId="0" fontId="16" fillId="6" borderId="1" xfId="0" applyFont="1" applyFill="1" applyBorder="1" applyAlignment="1">
      <alignment horizontal="center"/>
    </xf>
    <xf numFmtId="0" fontId="16" fillId="6" borderId="1" xfId="0" applyFont="1" applyFill="1" applyBorder="1"/>
    <xf numFmtId="0" fontId="10" fillId="6" borderId="1" xfId="0" applyFont="1" applyFill="1" applyBorder="1" applyAlignment="1">
      <alignment horizontal="center" wrapText="1"/>
    </xf>
    <xf numFmtId="9" fontId="10" fillId="6" borderId="1" xfId="1" applyFont="1" applyFill="1" applyBorder="1" applyAlignment="1">
      <alignment horizontal="center" wrapText="1"/>
    </xf>
    <xf numFmtId="0" fontId="11" fillId="0" borderId="0" xfId="0" applyFont="1" applyFill="1" applyBorder="1" applyAlignment="1">
      <alignment vertical="top"/>
    </xf>
    <xf numFmtId="9" fontId="10" fillId="0" borderId="0" xfId="1" applyFont="1" applyFill="1" applyAlignment="1">
      <alignment horizontal="center"/>
    </xf>
    <xf numFmtId="0" fontId="9" fillId="0" borderId="0" xfId="0" applyFont="1" applyFill="1" applyBorder="1" applyAlignment="1">
      <alignment horizontal="center" wrapText="1"/>
    </xf>
    <xf numFmtId="0" fontId="10" fillId="6" borderId="0" xfId="0" applyFont="1" applyFill="1" applyAlignment="1">
      <alignment horizontal="center"/>
    </xf>
    <xf numFmtId="0" fontId="10" fillId="0" borderId="0" xfId="0" applyFont="1" applyFill="1" applyAlignment="1">
      <alignment horizontal="center"/>
    </xf>
    <xf numFmtId="0" fontId="6" fillId="8" borderId="0" xfId="2" applyFont="1" applyFill="1" applyBorder="1" applyAlignment="1">
      <alignment vertical="center"/>
    </xf>
    <xf numFmtId="0" fontId="6" fillId="8" borderId="0" xfId="2" applyFont="1" applyFill="1" applyBorder="1" applyAlignment="1">
      <alignment horizontal="center" vertical="center"/>
    </xf>
    <xf numFmtId="0" fontId="6" fillId="8" borderId="0" xfId="0" applyFont="1" applyFill="1" applyAlignment="1">
      <alignment horizontal="center"/>
    </xf>
    <xf numFmtId="9" fontId="6" fillId="8" borderId="0" xfId="1" applyFont="1" applyFill="1" applyAlignment="1">
      <alignment horizontal="center"/>
    </xf>
    <xf numFmtId="0" fontId="6" fillId="9" borderId="0" xfId="2" applyFont="1" applyFill="1" applyBorder="1" applyAlignment="1">
      <alignment vertical="center"/>
    </xf>
    <xf numFmtId="0" fontId="6" fillId="9" borderId="0" xfId="2" applyFont="1" applyFill="1" applyBorder="1" applyAlignment="1">
      <alignment horizontal="center" vertical="center"/>
    </xf>
    <xf numFmtId="0" fontId="6" fillId="9" borderId="0" xfId="0" applyFont="1" applyFill="1" applyAlignment="1">
      <alignment horizontal="center"/>
    </xf>
    <xf numFmtId="9" fontId="6" fillId="9" borderId="0" xfId="1" applyFont="1" applyFill="1" applyAlignment="1">
      <alignment horizontal="center"/>
    </xf>
    <xf numFmtId="0" fontId="6" fillId="9" borderId="0" xfId="2" applyFont="1" applyFill="1" applyBorder="1" applyAlignment="1">
      <alignment horizontal="left" vertical="center"/>
    </xf>
    <xf numFmtId="0" fontId="6" fillId="3" borderId="0" xfId="2" applyFont="1" applyFill="1" applyBorder="1" applyAlignment="1">
      <alignment vertical="center"/>
    </xf>
    <xf numFmtId="0" fontId="6" fillId="3" borderId="0" xfId="2" applyFont="1" applyFill="1" applyBorder="1" applyAlignment="1">
      <alignment horizontal="center" vertical="center"/>
    </xf>
    <xf numFmtId="0" fontId="6" fillId="3" borderId="0" xfId="0" applyFont="1" applyFill="1" applyAlignment="1">
      <alignment horizontal="center"/>
    </xf>
    <xf numFmtId="9" fontId="6" fillId="3" borderId="0" xfId="1" applyFont="1" applyFill="1" applyAlignment="1">
      <alignment horizontal="center"/>
    </xf>
    <xf numFmtId="9" fontId="6" fillId="0" borderId="0" xfId="2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/>
    </xf>
    <xf numFmtId="9" fontId="6" fillId="8" borderId="0" xfId="2" applyNumberFormat="1" applyFont="1" applyFill="1" applyBorder="1" applyAlignment="1">
      <alignment horizontal="center" vertical="center"/>
    </xf>
    <xf numFmtId="0" fontId="6" fillId="10" borderId="0" xfId="2" applyFont="1" applyFill="1" applyBorder="1" applyAlignment="1">
      <alignment vertical="center"/>
    </xf>
    <xf numFmtId="0" fontId="6" fillId="10" borderId="0" xfId="2" applyFont="1" applyFill="1" applyBorder="1" applyAlignment="1">
      <alignment horizontal="center" vertical="center"/>
    </xf>
    <xf numFmtId="0" fontId="6" fillId="10" borderId="0" xfId="0" applyFont="1" applyFill="1" applyAlignment="1">
      <alignment horizontal="center"/>
    </xf>
    <xf numFmtId="9" fontId="6" fillId="10" borderId="0" xfId="1" applyFont="1" applyFill="1" applyAlignment="1">
      <alignment horizontal="center"/>
    </xf>
    <xf numFmtId="9" fontId="6" fillId="9" borderId="0" xfId="2" applyNumberFormat="1" applyFont="1" applyFill="1" applyBorder="1" applyAlignment="1">
      <alignment horizontal="center" vertical="center"/>
    </xf>
    <xf numFmtId="9" fontId="6" fillId="3" borderId="0" xfId="2" applyNumberFormat="1" applyFont="1" applyFill="1" applyBorder="1" applyAlignment="1">
      <alignment horizontal="center" vertical="center"/>
    </xf>
    <xf numFmtId="9" fontId="6" fillId="0" borderId="0" xfId="0" applyNumberFormat="1" applyFont="1" applyFill="1"/>
    <xf numFmtId="9" fontId="6" fillId="10" borderId="0" xfId="2" applyNumberFormat="1" applyFont="1" applyFill="1" applyBorder="1" applyAlignment="1">
      <alignment horizontal="center" vertical="center"/>
    </xf>
    <xf numFmtId="0" fontId="6" fillId="5" borderId="0" xfId="2" applyFont="1" applyFill="1" applyBorder="1" applyAlignment="1">
      <alignment vertical="center"/>
    </xf>
    <xf numFmtId="0" fontId="6" fillId="0" borderId="0" xfId="2" applyFont="1" applyFill="1" applyBorder="1" applyAlignment="1">
      <alignment horizontal="center" vertical="center"/>
    </xf>
    <xf numFmtId="0" fontId="6" fillId="11" borderId="0" xfId="2" applyFont="1" applyFill="1" applyBorder="1" applyAlignment="1">
      <alignment vertical="center"/>
    </xf>
    <xf numFmtId="0" fontId="6" fillId="11" borderId="0" xfId="0" applyFont="1" applyFill="1" applyAlignment="1">
      <alignment horizontal="center"/>
    </xf>
    <xf numFmtId="9" fontId="6" fillId="11" borderId="0" xfId="0" applyNumberFormat="1" applyFont="1" applyFill="1" applyAlignment="1">
      <alignment horizontal="center"/>
    </xf>
    <xf numFmtId="9" fontId="10" fillId="0" borderId="0" xfId="0" applyNumberFormat="1" applyFont="1" applyFill="1" applyAlignment="1"/>
    <xf numFmtId="0" fontId="6" fillId="11" borderId="0" xfId="2" applyFont="1" applyFill="1" applyBorder="1" applyAlignment="1">
      <alignment horizontal="center" vertical="center"/>
    </xf>
    <xf numFmtId="9" fontId="6" fillId="11" borderId="0" xfId="1" applyFont="1" applyFill="1" applyAlignment="1">
      <alignment horizontal="center"/>
    </xf>
    <xf numFmtId="0" fontId="6" fillId="0" borderId="0" xfId="2" applyFont="1" applyFill="1" applyBorder="1" applyAlignment="1">
      <alignment vertical="center"/>
    </xf>
    <xf numFmtId="9" fontId="6" fillId="0" borderId="0" xfId="0" applyNumberFormat="1" applyFont="1" applyFill="1" applyAlignment="1">
      <alignment horizontal="center"/>
    </xf>
    <xf numFmtId="0" fontId="10" fillId="6" borderId="1" xfId="0" applyFont="1" applyFill="1" applyBorder="1" applyAlignment="1">
      <alignment horizontal="center" vertical="center"/>
    </xf>
    <xf numFmtId="9" fontId="10" fillId="6" borderId="1" xfId="0" applyNumberFormat="1" applyFont="1" applyFill="1" applyBorder="1" applyAlignment="1">
      <alignment horizontal="center"/>
    </xf>
    <xf numFmtId="0" fontId="10" fillId="6" borderId="1" xfId="0" applyFont="1" applyFill="1" applyBorder="1" applyAlignment="1">
      <alignment horizontal="center"/>
    </xf>
    <xf numFmtId="0" fontId="9" fillId="5" borderId="0" xfId="2" applyFont="1" applyFill="1" applyBorder="1" applyAlignment="1">
      <alignment horizontal="left" wrapText="1"/>
    </xf>
    <xf numFmtId="0" fontId="9" fillId="5" borderId="0" xfId="2" applyFont="1" applyFill="1" applyBorder="1" applyAlignment="1">
      <alignment wrapText="1"/>
    </xf>
    <xf numFmtId="0" fontId="9" fillId="5" borderId="0" xfId="2" applyFont="1" applyFill="1" applyBorder="1" applyAlignment="1">
      <alignment horizontal="left" vertical="center" wrapText="1"/>
    </xf>
    <xf numFmtId="0" fontId="10" fillId="0" borderId="0" xfId="0" applyFont="1" applyFill="1" applyBorder="1" applyAlignment="1"/>
    <xf numFmtId="0" fontId="10" fillId="0" borderId="0" xfId="0" applyFont="1" applyFill="1" applyAlignment="1">
      <alignment vertical="center"/>
    </xf>
    <xf numFmtId="1" fontId="6" fillId="0" borderId="0" xfId="0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9" fontId="9" fillId="0" borderId="0" xfId="1" applyFont="1" applyFill="1" applyAlignment="1">
      <alignment horizontal="center"/>
    </xf>
    <xf numFmtId="1" fontId="6" fillId="0" borderId="0" xfId="2" applyNumberFormat="1" applyFont="1" applyFill="1" applyBorder="1" applyAlignment="1">
      <alignment horizontal="center" vertical="center"/>
    </xf>
    <xf numFmtId="9" fontId="9" fillId="0" borderId="0" xfId="1" applyFont="1" applyFill="1" applyBorder="1" applyAlignment="1"/>
    <xf numFmtId="1" fontId="6" fillId="0" borderId="0" xfId="0" applyNumberFormat="1" applyFont="1" applyFill="1" applyAlignment="1">
      <alignment horizontal="center"/>
    </xf>
    <xf numFmtId="1" fontId="6" fillId="0" borderId="0" xfId="0" applyNumberFormat="1" applyFont="1" applyAlignment="1">
      <alignment horizontal="center"/>
    </xf>
    <xf numFmtId="0" fontId="6" fillId="0" borderId="0" xfId="0" applyFont="1" applyFill="1" applyBorder="1"/>
    <xf numFmtId="0" fontId="10" fillId="6" borderId="1" xfId="0" applyFont="1" applyFill="1" applyBorder="1" applyAlignment="1">
      <alignment horizontal="center" vertical="center"/>
    </xf>
    <xf numFmtId="1" fontId="10" fillId="6" borderId="1" xfId="0" applyNumberFormat="1" applyFont="1" applyFill="1" applyBorder="1" applyAlignment="1">
      <alignment horizontal="center"/>
    </xf>
    <xf numFmtId="9" fontId="10" fillId="0" borderId="0" xfId="1" applyFont="1" applyFill="1" applyBorder="1" applyAlignment="1">
      <alignment horizontal="center"/>
    </xf>
    <xf numFmtId="9" fontId="17" fillId="0" borderId="0" xfId="0" applyNumberFormat="1" applyFont="1" applyAlignment="1">
      <alignment horizontal="center"/>
    </xf>
    <xf numFmtId="0" fontId="6" fillId="0" borderId="0" xfId="0" applyFont="1" applyFill="1" applyAlignment="1">
      <alignment horizontal="left"/>
    </xf>
    <xf numFmtId="1" fontId="6" fillId="0" borderId="0" xfId="1" applyNumberFormat="1" applyFont="1" applyAlignment="1">
      <alignment horizontal="center"/>
    </xf>
    <xf numFmtId="1" fontId="10" fillId="6" borderId="1" xfId="1" applyNumberFormat="1" applyFont="1" applyFill="1" applyBorder="1" applyAlignment="1">
      <alignment horizontal="center"/>
    </xf>
    <xf numFmtId="9" fontId="10" fillId="6" borderId="1" xfId="1" applyFont="1" applyFill="1" applyBorder="1" applyAlignment="1">
      <alignment horizontal="center"/>
    </xf>
    <xf numFmtId="0" fontId="0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2" fillId="0" borderId="0" xfId="0" applyFont="1"/>
  </cellXfs>
  <cellStyles count="3">
    <cellStyle name="Normal" xfId="0" builtinId="0"/>
    <cellStyle name="Normal 2 2" xfId="2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00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Número</a:t>
            </a:r>
            <a:r>
              <a:rPr lang="en-US" sz="100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casos con característica de feminicidio, por años</a:t>
            </a:r>
            <a:endParaRPr lang="en-US" sz="10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9364662546766007"/>
          <c:y val="5.7213436555724341E-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title>
    <c:autoTitleDeleted val="0"/>
    <c:view3D>
      <c:rotX val="20"/>
      <c:rotY val="20"/>
      <c:depthPercent val="170"/>
      <c:rAngAx val="1"/>
    </c:view3D>
    <c:floor>
      <c:thickness val="0"/>
      <c:spPr>
        <a:solidFill>
          <a:schemeClr val="accent4">
            <a:lumMod val="60000"/>
            <a:lumOff val="40000"/>
          </a:schemeClr>
        </a:solidFill>
        <a:ln>
          <a:noFill/>
        </a:ln>
        <a:effectLst/>
        <a:sp3d/>
      </c:spPr>
    </c:floor>
    <c:sideWall>
      <c:thickness val="0"/>
      <c:spPr>
        <a:solidFill>
          <a:schemeClr val="accent4">
            <a:lumMod val="60000"/>
            <a:lumOff val="40000"/>
          </a:schemeClr>
        </a:solidFill>
        <a:ln>
          <a:noFill/>
        </a:ln>
        <a:effectLst/>
        <a:sp3d/>
      </c:spPr>
    </c:sideWall>
    <c:backWall>
      <c:thickness val="0"/>
      <c:spPr>
        <a:solidFill>
          <a:schemeClr val="accent4">
            <a:lumMod val="40000"/>
            <a:lumOff val="60000"/>
          </a:schemeClr>
        </a:solidFill>
        <a:ln>
          <a:noFill/>
        </a:ln>
        <a:effectLst/>
        <a:scene3d>
          <a:camera prst="orthographicFront"/>
          <a:lightRig rig="threePt" dir="t"/>
        </a:scene3d>
        <a:sp3d>
          <a:bevelT w="171450" h="95250"/>
        </a:sp3d>
      </c:spPr>
    </c:backWall>
    <c:plotArea>
      <c:layout>
        <c:manualLayout>
          <c:layoutTarget val="inner"/>
          <c:xMode val="edge"/>
          <c:yMode val="edge"/>
          <c:x val="6.7463164327311961E-2"/>
          <c:y val="0.177228434680959"/>
          <c:w val="0.92424109865025383"/>
          <c:h val="0.73122124440327307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Feminicidio!$K$29</c:f>
              <c:strCache>
                <c:ptCount val="1"/>
                <c:pt idx="0">
                  <c:v>Feminicidio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dLbl>
              <c:idx val="1"/>
              <c:layout>
                <c:manualLayout>
                  <c:x val="8.4388204345261595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8.4388204345261595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8.4388204345261595E-3"/>
                  <c:y val="-5.2008855454039121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8.4388204345261595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8.4388204345261595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5.625880289684107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8.4388204345261595E-3"/>
                  <c:y val="-5.2008855454039121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8.4388204345261595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1.406470072421016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Feminicidio!$I$30:$I$39</c:f>
              <c:strCach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 *</c:v>
                </c:pt>
              </c:strCache>
            </c:strRef>
          </c:cat>
          <c:val>
            <c:numRef>
              <c:f>Feminicidio!$K$30:$K$39</c:f>
              <c:numCache>
                <c:formatCode>General</c:formatCode>
                <c:ptCount val="10"/>
                <c:pt idx="0">
                  <c:v>139</c:v>
                </c:pt>
                <c:pt idx="1">
                  <c:v>121</c:v>
                </c:pt>
                <c:pt idx="2">
                  <c:v>93</c:v>
                </c:pt>
                <c:pt idx="3">
                  <c:v>83</c:v>
                </c:pt>
                <c:pt idx="4">
                  <c:v>131</c:v>
                </c:pt>
                <c:pt idx="5">
                  <c:v>96</c:v>
                </c:pt>
                <c:pt idx="6">
                  <c:v>95</c:v>
                </c:pt>
                <c:pt idx="7">
                  <c:v>124</c:v>
                </c:pt>
                <c:pt idx="8">
                  <c:v>121</c:v>
                </c:pt>
                <c:pt idx="9">
                  <c:v>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shape val="box"/>
        <c:axId val="439148288"/>
        <c:axId val="439148680"/>
        <c:axId val="0"/>
      </c:bar3DChart>
      <c:catAx>
        <c:axId val="439148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39148680"/>
        <c:crosses val="autoZero"/>
        <c:auto val="1"/>
        <c:lblAlgn val="ctr"/>
        <c:lblOffset val="100"/>
        <c:noMultiLvlLbl val="0"/>
      </c:catAx>
      <c:valAx>
        <c:axId val="43914868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391482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8828589822498604"/>
          <c:y val="0.29267505618454354"/>
          <c:w val="0.70968157282226518"/>
          <c:h val="0.66728141074039826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>
                <c:manualLayout>
                  <c:x val="-1.798077127151559E-3"/>
                  <c:y val="8.2884357975552875E-4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5.2537919602154863E-2"/>
                  <c:y val="-4.6851589267039265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5.0769502868745181E-2"/>
                  <c:y val="-0.10035107603788898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067385444743934"/>
                      <c:h val="0.16842101540632343"/>
                    </c:manualLayout>
                  </c15:layout>
                </c:ext>
              </c:extLst>
            </c:dLbl>
            <c:dLbl>
              <c:idx val="3"/>
              <c:layout>
                <c:manualLayout>
                  <c:x val="-2.515723270440251E-2"/>
                  <c:y val="-4.5570942221210622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252470799640611"/>
                      <c:h val="0.22315781125042131"/>
                    </c:manualLayout>
                  </c15:layout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MX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12700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Feminicidio!$B$106:$B$109</c:f>
              <c:strCache>
                <c:ptCount val="4"/>
                <c:pt idx="0">
                  <c:v>Esposo</c:v>
                </c:pt>
                <c:pt idx="1">
                  <c:v>Conviviente</c:v>
                </c:pt>
                <c:pt idx="2">
                  <c:v>Pareja sexual sin hijos</c:v>
                </c:pt>
                <c:pt idx="3">
                  <c:v>Enamorado/novio que no es pareja sexual</c:v>
                </c:pt>
              </c:strCache>
            </c:strRef>
          </c:cat>
          <c:val>
            <c:numRef>
              <c:f>Feminicidio!$F$106:$F$109</c:f>
              <c:numCache>
                <c:formatCode>General</c:formatCode>
                <c:ptCount val="4"/>
                <c:pt idx="0">
                  <c:v>7</c:v>
                </c:pt>
                <c:pt idx="1">
                  <c:v>22</c:v>
                </c:pt>
                <c:pt idx="2">
                  <c:v>9</c:v>
                </c:pt>
                <c:pt idx="3">
                  <c:v>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5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4884350393700788"/>
          <c:y val="0.2994388132422674"/>
          <c:w val="0.85115649606299226"/>
          <c:h val="0.64202723278374729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>
                <c:manualLayout>
                  <c:x val="-0.23585267552893893"/>
                  <c:y val="-0.27374462807533673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5.1038641207717195E-3"/>
                  <c:y val="1.094646532985936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365205843293492"/>
                      <c:h val="0.22157996146435452"/>
                    </c:manualLayout>
                  </c15:layout>
                </c:ext>
              </c:extLst>
            </c:dLbl>
            <c:dLbl>
              <c:idx val="2"/>
              <c:layout>
                <c:manualLayout>
                  <c:x val="-2.7057014629524027E-2"/>
                  <c:y val="-7.0941997634911061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869853917662682"/>
                      <c:h val="0.19244701348747592"/>
                    </c:manualLayout>
                  </c15:layout>
                </c:ext>
              </c:extLst>
            </c:dLbl>
            <c:dLbl>
              <c:idx val="3"/>
              <c:layout>
                <c:manualLayout>
                  <c:x val="4.4106005736624695E-2"/>
                  <c:y val="-0.2576680799515445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620601036678571"/>
                      <c:h val="0.22928730062588326"/>
                    </c:manualLayout>
                  </c15:layout>
                </c:ext>
              </c:extLst>
            </c:dLbl>
            <c:dLbl>
              <c:idx val="4"/>
              <c:layout>
                <c:manualLayout>
                  <c:x val="-8.1982125652015014E-2"/>
                  <c:y val="-9.526751463759337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325007660904799"/>
                      <c:h val="0.207745954832569"/>
                    </c:manualLayout>
                  </c15:layout>
                </c:ext>
              </c:extLst>
            </c:dLbl>
            <c:dLbl>
              <c:idx val="5"/>
              <c:layout>
                <c:manualLayout>
                  <c:x val="0"/>
                  <c:y val="1.1946583600126907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12700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Feminicidio!$K$123:$K$128</c:f>
              <c:strCache>
                <c:ptCount val="6"/>
                <c:pt idx="0">
                  <c:v>Pareja</c:v>
                </c:pt>
                <c:pt idx="1">
                  <c:v>Ex pareja</c:v>
                </c:pt>
                <c:pt idx="2">
                  <c:v>Familiar</c:v>
                </c:pt>
                <c:pt idx="3">
                  <c:v>Conocido</c:v>
                </c:pt>
                <c:pt idx="4">
                  <c:v>Desconocido</c:v>
                </c:pt>
                <c:pt idx="5">
                  <c:v>Otro</c:v>
                </c:pt>
              </c:strCache>
            </c:strRef>
          </c:cat>
          <c:val>
            <c:numRef>
              <c:f>Feminicidio!$L$123:$L$128</c:f>
              <c:numCache>
                <c:formatCode>General</c:formatCode>
                <c:ptCount val="6"/>
                <c:pt idx="0">
                  <c:v>44</c:v>
                </c:pt>
                <c:pt idx="1">
                  <c:v>7</c:v>
                </c:pt>
                <c:pt idx="2">
                  <c:v>3</c:v>
                </c:pt>
                <c:pt idx="3">
                  <c:v>4</c:v>
                </c:pt>
                <c:pt idx="4">
                  <c:v>8</c:v>
                </c:pt>
                <c:pt idx="5">
                  <c:v>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1.449994141734744E-2"/>
          <c:y val="0.13013275514473735"/>
          <c:w val="0.96950006530180988"/>
          <c:h val="0.86533835444482488"/>
        </c:manualLayout>
      </c:layout>
      <c:pie3DChart>
        <c:varyColors val="1"/>
        <c:ser>
          <c:idx val="0"/>
          <c:order val="0"/>
          <c:tx>
            <c:strRef>
              <c:f>Feminicidio!$L$147</c:f>
              <c:strCache>
                <c:ptCount val="1"/>
                <c:pt idx="0">
                  <c:v>N°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6">
                  <a:lumMod val="75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>
                <c:manualLayout>
                  <c:x val="3.6353893263342081E-3"/>
                  <c:y val="9.9449969043230815E-4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2413385826771646"/>
                      <c:h val="0.26765991993666266"/>
                    </c:manualLayout>
                  </c15:layout>
                </c:ext>
              </c:extLst>
            </c:dLbl>
            <c:dLbl>
              <c:idx val="1"/>
              <c:layout>
                <c:manualLayout>
                  <c:x val="-0.24586811023622046"/>
                  <c:y val="-0.27300922087457008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098902177032556"/>
                      <c:h val="0.27199318628217828"/>
                    </c:manualLayout>
                  </c15:layout>
                </c:ext>
              </c:extLst>
            </c:dLbl>
            <c:dLbl>
              <c:idx val="2"/>
              <c:layout>
                <c:manualLayout>
                  <c:x val="3.783683289588799E-3"/>
                  <c:y val="-0.16150085319875829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1866653284345076"/>
                      <c:h val="0.28807562098215977"/>
                    </c:manualLayout>
                  </c15:layout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Feminicidio!$K$148:$K$150</c:f>
              <c:strCache>
                <c:ptCount val="3"/>
                <c:pt idx="0">
                  <c:v>SI</c:v>
                </c:pt>
                <c:pt idx="1">
                  <c:v>No</c:v>
                </c:pt>
                <c:pt idx="2">
                  <c:v>Sin datos</c:v>
                </c:pt>
              </c:strCache>
            </c:strRef>
          </c:cat>
          <c:val>
            <c:numRef>
              <c:f>Feminicidio!$L$148:$L$150</c:f>
              <c:numCache>
                <c:formatCode>General</c:formatCode>
                <c:ptCount val="3"/>
                <c:pt idx="0">
                  <c:v>10</c:v>
                </c:pt>
                <c:pt idx="1">
                  <c:v>31</c:v>
                </c:pt>
                <c:pt idx="2">
                  <c:v>29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.xml"/><Relationship Id="rId13" Type="http://schemas.openxmlformats.org/officeDocument/2006/relationships/image" Target="../media/image6.png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12" Type="http://schemas.openxmlformats.org/officeDocument/2006/relationships/chart" Target="../charts/chart4.xml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6" Type="http://schemas.microsoft.com/office/2007/relationships/hdphoto" Target="../media/hdphoto2.wdp"/><Relationship Id="rId11" Type="http://schemas.microsoft.com/office/2007/relationships/hdphoto" Target="../media/hdphoto3.wdp"/><Relationship Id="rId5" Type="http://schemas.openxmlformats.org/officeDocument/2006/relationships/image" Target="../media/image3.png"/><Relationship Id="rId10" Type="http://schemas.openxmlformats.org/officeDocument/2006/relationships/image" Target="../media/image5.png"/><Relationship Id="rId4" Type="http://schemas.microsoft.com/office/2007/relationships/hdphoto" Target="../media/hdphoto1.wdp"/><Relationship Id="rId9" Type="http://schemas.openxmlformats.org/officeDocument/2006/relationships/chart" Target="../charts/chart3.xml"/><Relationship Id="rId14" Type="http://schemas.microsoft.com/office/2007/relationships/hdphoto" Target="../media/hdphoto4.wd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76201</xdr:colOff>
      <xdr:row>118</xdr:row>
      <xdr:rowOff>104775</xdr:rowOff>
    </xdr:from>
    <xdr:to>
      <xdr:col>19</xdr:col>
      <xdr:colOff>0</xdr:colOff>
      <xdr:row>129</xdr:row>
      <xdr:rowOff>95250</xdr:rowOff>
    </xdr:to>
    <xdr:sp macro="" textlink="">
      <xdr:nvSpPr>
        <xdr:cNvPr id="2" name="Rectángulo 1"/>
        <xdr:cNvSpPr/>
      </xdr:nvSpPr>
      <xdr:spPr>
        <a:xfrm>
          <a:off x="4663441" y="21257895"/>
          <a:ext cx="5135879" cy="2032635"/>
        </a:xfrm>
        <a:prstGeom prst="rect">
          <a:avLst/>
        </a:prstGeom>
        <a:noFill/>
        <a:ln w="19050">
          <a:solidFill>
            <a:schemeClr val="accent1">
              <a:shade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 editAs="oneCell">
    <xdr:from>
      <xdr:col>0</xdr:col>
      <xdr:colOff>28576</xdr:colOff>
      <xdr:row>0</xdr:row>
      <xdr:rowOff>38100</xdr:rowOff>
    </xdr:from>
    <xdr:to>
      <xdr:col>5</xdr:col>
      <xdr:colOff>190500</xdr:colOff>
      <xdr:row>3</xdr:row>
      <xdr:rowOff>800</xdr:rowOff>
    </xdr:to>
    <xdr:pic>
      <xdr:nvPicPr>
        <xdr:cNvPr id="3" name="Imagen 21" descr="C:\Users\OANGUL~1.PNC\AppData\Local\Temp\Logo MIMP Altas JPG-1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6" y="38100"/>
          <a:ext cx="2836544" cy="473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438149</xdr:colOff>
      <xdr:row>0</xdr:row>
      <xdr:rowOff>171451</xdr:rowOff>
    </xdr:from>
    <xdr:to>
      <xdr:col>19</xdr:col>
      <xdr:colOff>0</xdr:colOff>
      <xdr:row>2</xdr:row>
      <xdr:rowOff>76201</xdr:rowOff>
    </xdr:to>
    <xdr:sp macro="" textlink="">
      <xdr:nvSpPr>
        <xdr:cNvPr id="4" name="Rectángulo 3"/>
        <xdr:cNvSpPr/>
      </xdr:nvSpPr>
      <xdr:spPr>
        <a:xfrm>
          <a:off x="3112769" y="156211"/>
          <a:ext cx="6686551" cy="262890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PE" sz="14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4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Contra la Violencia Familiar y Sexual</a:t>
          </a:r>
          <a:endParaRPr lang="es-PE" sz="14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11</xdr:col>
      <xdr:colOff>57152</xdr:colOff>
      <xdr:row>27</xdr:row>
      <xdr:rowOff>184150</xdr:rowOff>
    </xdr:from>
    <xdr:to>
      <xdr:col>18</xdr:col>
      <xdr:colOff>142877</xdr:colOff>
      <xdr:row>39</xdr:row>
      <xdr:rowOff>152400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447675</xdr:colOff>
      <xdr:row>43</xdr:row>
      <xdr:rowOff>92075</xdr:rowOff>
    </xdr:from>
    <xdr:to>
      <xdr:col>18</xdr:col>
      <xdr:colOff>63500</xdr:colOff>
      <xdr:row>48</xdr:row>
      <xdr:rowOff>130175</xdr:rowOff>
    </xdr:to>
    <xdr:sp macro="" textlink="">
      <xdr:nvSpPr>
        <xdr:cNvPr id="6" name="27 Rectángulo"/>
        <xdr:cNvSpPr/>
      </xdr:nvSpPr>
      <xdr:spPr bwMode="auto">
        <a:xfrm>
          <a:off x="4379595" y="7681595"/>
          <a:ext cx="5338445" cy="1074420"/>
        </a:xfrm>
        <a:prstGeom prst="rect">
          <a:avLst/>
        </a:prstGeom>
        <a:solidFill>
          <a:schemeClr val="bg1">
            <a:lumMod val="95000"/>
          </a:schemeClr>
        </a:solidFill>
        <a:ln w="12700">
          <a:headEnd type="none" w="med" len="med"/>
          <a:tailEnd type="none" w="med" len="med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wrap="square" lIns="36000" tIns="0" rIns="0" bIns="0" rtlCol="0" anchor="ctr" anchorCtr="0" upright="1"/>
        <a:lstStyle/>
        <a:p>
          <a:pPr algn="l">
            <a:lnSpc>
              <a:spcPts val="1200"/>
            </a:lnSpc>
          </a:pPr>
          <a:r>
            <a:rPr lang="es-PE" sz="1050" b="1">
              <a:solidFill>
                <a:srgbClr val="C00000"/>
              </a:solidFill>
              <a:latin typeface="+mn-lt"/>
            </a:rPr>
            <a:t>Regiones</a:t>
          </a:r>
          <a:r>
            <a:rPr lang="es-PE" sz="1050" b="1" baseline="0">
              <a:solidFill>
                <a:srgbClr val="C00000"/>
              </a:solidFill>
              <a:latin typeface="+mn-lt"/>
            </a:rPr>
            <a:t> con mayor N° casos de  feminicidio atendidos por los CEM:</a:t>
          </a:r>
        </a:p>
        <a:p>
          <a:pPr algn="l">
            <a:lnSpc>
              <a:spcPts val="1200"/>
            </a:lnSpc>
          </a:pPr>
          <a:r>
            <a:rPr lang="es-PE" sz="900" b="1" u="sng" baseline="0">
              <a:latin typeface="+mn-lt"/>
            </a:rPr>
            <a:t>(Igual o mayores a 5 casos) - CEM/PNCVFS/MIMP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050" b="1" baseline="0">
              <a:latin typeface="+mn-lt"/>
            </a:rPr>
            <a:t> De Enero a Junio, 2018</a:t>
          </a:r>
          <a:r>
            <a:rPr lang="es-PE" sz="1050" b="0" baseline="0">
              <a:latin typeface="+mn-lt"/>
            </a:rPr>
            <a:t>: </a:t>
          </a:r>
          <a:r>
            <a:rPr lang="es-PE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Lima Metropolitana, Cusco, Arequipa, La Libertad y Lima Provincia</a:t>
          </a:r>
          <a:endParaRPr lang="es-PE" sz="1100">
            <a:solidFill>
              <a:sysClr val="windowText" lastClr="000000"/>
            </a:solidFill>
            <a:effectLst/>
          </a:endParaRPr>
        </a:p>
        <a:p>
          <a:pPr algn="l"/>
          <a:endParaRPr lang="es-PE" sz="500" b="1" baseline="0">
            <a:latin typeface="+mn-lt"/>
          </a:endParaRPr>
        </a:p>
        <a:p>
          <a:r>
            <a:rPr lang="es-PE" sz="900" b="1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Igual o mayores a 50 casos) - CEM/PNCVFS/MIMP</a:t>
          </a:r>
          <a:endParaRPr lang="es-PE" sz="900">
            <a:effectLst/>
          </a:endParaRPr>
        </a:p>
        <a:p>
          <a:pPr algn="l"/>
          <a:endParaRPr lang="es-PE" sz="500" b="1" baseline="0">
            <a:latin typeface="+mn-lt"/>
          </a:endParaRPr>
        </a:p>
        <a:p>
          <a:pPr algn="l">
            <a:lnSpc>
              <a:spcPts val="1200"/>
            </a:lnSpc>
          </a:pPr>
          <a:r>
            <a:rPr lang="es-PE" sz="1050" b="1" baseline="0">
              <a:latin typeface="+mn-lt"/>
            </a:rPr>
            <a:t>Acumulado (2009 - Junio 2018): </a:t>
          </a:r>
          <a:r>
            <a:rPr lang="es-PE" sz="1100" b="0" baseline="0">
              <a:solidFill>
                <a:sysClr val="windowText" lastClr="000000"/>
              </a:solidFill>
              <a:latin typeface="+mn-lt"/>
            </a:rPr>
            <a:t>Lima Metropolitana, Arequipa, Junín, </a:t>
          </a:r>
          <a:r>
            <a:rPr lang="es-PE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Cusco, Ayacucho y Puno.</a:t>
          </a:r>
          <a:endParaRPr lang="es-PE" sz="1100" b="0" baseline="0">
            <a:solidFill>
              <a:sysClr val="windowText" lastClr="000000"/>
            </a:solidFill>
            <a:latin typeface="+mn-lt"/>
          </a:endParaRPr>
        </a:p>
      </xdr:txBody>
    </xdr:sp>
    <xdr:clientData/>
  </xdr:twoCellAnchor>
  <xdr:twoCellAnchor>
    <xdr:from>
      <xdr:col>5</xdr:col>
      <xdr:colOff>200025</xdr:colOff>
      <xdr:row>89</xdr:row>
      <xdr:rowOff>180975</xdr:rowOff>
    </xdr:from>
    <xdr:to>
      <xdr:col>10</xdr:col>
      <xdr:colOff>85725</xdr:colOff>
      <xdr:row>101</xdr:row>
      <xdr:rowOff>23037</xdr:rowOff>
    </xdr:to>
    <xdr:grpSp>
      <xdr:nvGrpSpPr>
        <xdr:cNvPr id="7" name="Grupo 6"/>
        <xdr:cNvGrpSpPr/>
      </xdr:nvGrpSpPr>
      <xdr:grpSpPr>
        <a:xfrm>
          <a:off x="2887078" y="16094743"/>
          <a:ext cx="1979194" cy="2095978"/>
          <a:chOff x="2762250" y="15849600"/>
          <a:chExt cx="1952625" cy="2128062"/>
        </a:xfrm>
      </xdr:grpSpPr>
      <xdr:pic>
        <xdr:nvPicPr>
          <xdr:cNvPr id="8" name="Imagen 7"/>
          <xdr:cNvPicPr>
            <a:picLocks noChangeAspect="1"/>
          </xdr:cNvPicPr>
        </xdr:nvPicPr>
        <xdr:blipFill>
          <a:blip xmlns:r="http://schemas.openxmlformats.org/officeDocument/2006/relationships" r:embed="rId3">
            <a:duotone>
              <a:schemeClr val="accent5">
                <a:shade val="45000"/>
                <a:satMod val="135000"/>
              </a:schemeClr>
              <a:prstClr val="white"/>
            </a:duotone>
            <a:extLst>
              <a:ext uri="{BEBA8EAE-BF5A-486C-A8C5-ECC9F3942E4B}">
                <a14:imgProps xmlns:a14="http://schemas.microsoft.com/office/drawing/2010/main">
                  <a14:imgLayer r:embed="rId4">
                    <a14:imgEffect>
                      <a14:saturation sat="400000"/>
                    </a14:imgEffect>
                  </a14:imgLayer>
                </a14:imgProps>
              </a:ext>
            </a:extLst>
          </a:blip>
          <a:stretch>
            <a:fillRect/>
          </a:stretch>
        </xdr:blipFill>
        <xdr:spPr>
          <a:xfrm>
            <a:off x="2886075" y="15935325"/>
            <a:ext cx="420660" cy="2042337"/>
          </a:xfrm>
          <a:prstGeom prst="rect">
            <a:avLst/>
          </a:prstGeom>
          <a:ln>
            <a:noFill/>
          </a:ln>
        </xdr:spPr>
      </xdr:pic>
      <xdr:sp macro="" textlink="">
        <xdr:nvSpPr>
          <xdr:cNvPr id="9" name="Rectángulo redondeado 8"/>
          <xdr:cNvSpPr/>
        </xdr:nvSpPr>
        <xdr:spPr>
          <a:xfrm>
            <a:off x="2762250" y="15849600"/>
            <a:ext cx="1952625" cy="2028825"/>
          </a:xfrm>
          <a:prstGeom prst="roundRect">
            <a:avLst/>
          </a:prstGeom>
          <a:noFill/>
          <a:ln w="19050">
            <a:solidFill>
              <a:schemeClr val="accent1">
                <a:lumMod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PE" sz="1100"/>
          </a:p>
        </xdr:txBody>
      </xdr:sp>
    </xdr:grpSp>
    <xdr:clientData/>
  </xdr:twoCellAnchor>
  <xdr:twoCellAnchor editAs="oneCell">
    <xdr:from>
      <xdr:col>10</xdr:col>
      <xdr:colOff>847725</xdr:colOff>
      <xdr:row>90</xdr:row>
      <xdr:rowOff>104775</xdr:rowOff>
    </xdr:from>
    <xdr:to>
      <xdr:col>11</xdr:col>
      <xdr:colOff>581024</xdr:colOff>
      <xdr:row>95</xdr:row>
      <xdr:rowOff>85726</xdr:rowOff>
    </xdr:to>
    <xdr:pic>
      <xdr:nvPicPr>
        <xdr:cNvPr id="10" name="Imagen 9" descr="Resultado de imagen para silueta de una gestante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0225" y="16076295"/>
          <a:ext cx="716279" cy="9182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552451</xdr:colOff>
      <xdr:row>105</xdr:row>
      <xdr:rowOff>180975</xdr:rowOff>
    </xdr:from>
    <xdr:to>
      <xdr:col>11</xdr:col>
      <xdr:colOff>190501</xdr:colOff>
      <xdr:row>108</xdr:row>
      <xdr:rowOff>38100</xdr:rowOff>
    </xdr:to>
    <xdr:sp macro="" textlink="">
      <xdr:nvSpPr>
        <xdr:cNvPr id="11" name="Flecha a la derecha con bandas 10"/>
        <xdr:cNvSpPr/>
      </xdr:nvSpPr>
      <xdr:spPr bwMode="auto">
        <a:xfrm>
          <a:off x="4484371" y="18933795"/>
          <a:ext cx="1451610" cy="413385"/>
        </a:xfrm>
        <a:prstGeom prst="stripedRightArrow">
          <a:avLst>
            <a:gd name="adj1" fmla="val 68045"/>
            <a:gd name="adj2" fmla="val 50000"/>
          </a:avLst>
        </a:prstGeom>
        <a:solidFill>
          <a:schemeClr val="accent6">
            <a:lumMod val="60000"/>
            <a:lumOff val="40000"/>
          </a:schemeClr>
        </a:solidFill>
        <a:ln w="12700" cap="flat" cmpd="sng" algn="ctr">
          <a:solidFill>
            <a:srgbClr val="EAEAEA"/>
          </a:solidFill>
          <a:prstDash val="solid"/>
          <a:round/>
          <a:headEnd type="none" w="med" len="med"/>
          <a:tailEnd type="none" w="med" len="med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vertOverflow="clip" horzOverflow="clip" wrap="square" lIns="18288" tIns="0" rIns="0" bIns="0" rtlCol="0" anchor="ctr" anchorCtr="0" upright="1"/>
        <a:lstStyle/>
        <a:p>
          <a:pPr algn="ctr">
            <a:lnSpc>
              <a:spcPts val="1200"/>
            </a:lnSpc>
          </a:pPr>
          <a:r>
            <a:rPr lang="es-PE" sz="1400"/>
            <a:t>44 </a:t>
          </a:r>
          <a:r>
            <a:rPr lang="es-PE" sz="1100" baseline="0"/>
            <a:t> </a:t>
          </a:r>
          <a:r>
            <a:rPr lang="es-PE" sz="1100" b="1" baseline="0">
              <a:solidFill>
                <a:srgbClr val="C00000"/>
              </a:solidFill>
            </a:rPr>
            <a:t>(63%)</a:t>
          </a:r>
          <a:endParaRPr lang="es-PE" sz="1100" b="1">
            <a:solidFill>
              <a:srgbClr val="C00000"/>
            </a:solidFill>
          </a:endParaRPr>
        </a:p>
      </xdr:txBody>
    </xdr:sp>
    <xdr:clientData/>
  </xdr:twoCellAnchor>
  <xdr:twoCellAnchor>
    <xdr:from>
      <xdr:col>8</xdr:col>
      <xdr:colOff>76200</xdr:colOff>
      <xdr:row>104</xdr:row>
      <xdr:rowOff>142874</xdr:rowOff>
    </xdr:from>
    <xdr:to>
      <xdr:col>8</xdr:col>
      <xdr:colOff>523876</xdr:colOff>
      <xdr:row>108</xdr:row>
      <xdr:rowOff>38099</xdr:rowOff>
    </xdr:to>
    <xdr:pic>
      <xdr:nvPicPr>
        <xdr:cNvPr id="12" name="58 Imagen" descr="siluetas-de-parejas.jpg"/>
        <xdr:cNvPicPr>
          <a:picLocks noChangeAspect="1"/>
        </xdr:cNvPicPr>
      </xdr:nvPicPr>
      <xdr:blipFill>
        <a:blip xmlns:r="http://schemas.openxmlformats.org/officeDocument/2006/relationships" r:embed="rId7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r="70250" b="46716"/>
        <a:stretch>
          <a:fillRect/>
        </a:stretch>
      </xdr:blipFill>
      <xdr:spPr bwMode="auto">
        <a:xfrm>
          <a:off x="4008120" y="18712814"/>
          <a:ext cx="447676" cy="6343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295274</xdr:colOff>
      <xdr:row>105</xdr:row>
      <xdr:rowOff>19050</xdr:rowOff>
    </xdr:from>
    <xdr:to>
      <xdr:col>19</xdr:col>
      <xdr:colOff>0</xdr:colOff>
      <xdr:row>107</xdr:row>
      <xdr:rowOff>66676</xdr:rowOff>
    </xdr:to>
    <xdr:sp macro="" textlink="">
      <xdr:nvSpPr>
        <xdr:cNvPr id="13" name="29 CuadroTexto"/>
        <xdr:cNvSpPr txBox="1"/>
      </xdr:nvSpPr>
      <xdr:spPr>
        <a:xfrm>
          <a:off x="6040754" y="18771870"/>
          <a:ext cx="3758566" cy="413386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PE" sz="1050" b="1" i="1" u="sng"/>
            <a:t>Los porcentajes están</a:t>
          </a:r>
          <a:r>
            <a:rPr lang="es-PE" sz="1050" b="1" i="1" u="sng" baseline="0"/>
            <a:t> referidos  al grupo de casos vinculados</a:t>
          </a:r>
        </a:p>
        <a:p>
          <a:pPr algn="ctr"/>
          <a:r>
            <a:rPr lang="es-PE" sz="1050" b="1" i="1" u="sng" baseline="0"/>
            <a:t> a una relación de pareja</a:t>
          </a:r>
          <a:endParaRPr lang="es-PE" sz="1050" b="1" i="1" u="sng"/>
        </a:p>
      </xdr:txBody>
    </xdr:sp>
    <xdr:clientData/>
  </xdr:twoCellAnchor>
  <xdr:twoCellAnchor>
    <xdr:from>
      <xdr:col>11</xdr:col>
      <xdr:colOff>323849</xdr:colOff>
      <xdr:row>107</xdr:row>
      <xdr:rowOff>100012</xdr:rowOff>
    </xdr:from>
    <xdr:to>
      <xdr:col>18</xdr:col>
      <xdr:colOff>371474</xdr:colOff>
      <xdr:row>117</xdr:row>
      <xdr:rowOff>161925</xdr:rowOff>
    </xdr:to>
    <xdr:graphicFrame macro="">
      <xdr:nvGraphicFramePr>
        <xdr:cNvPr id="14" name="Gráfico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12</xdr:col>
      <xdr:colOff>914399</xdr:colOff>
      <xdr:row>119</xdr:row>
      <xdr:rowOff>123825</xdr:rowOff>
    </xdr:from>
    <xdr:to>
      <xdr:col>18</xdr:col>
      <xdr:colOff>123824</xdr:colOff>
      <xdr:row>128</xdr:row>
      <xdr:rowOff>133350</xdr:rowOff>
    </xdr:to>
    <xdr:graphicFrame macro="">
      <xdr:nvGraphicFramePr>
        <xdr:cNvPr id="15" name="Gráfico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5</xdr:col>
      <xdr:colOff>123825</xdr:colOff>
      <xdr:row>146</xdr:row>
      <xdr:rowOff>104775</xdr:rowOff>
    </xdr:from>
    <xdr:to>
      <xdr:col>7</xdr:col>
      <xdr:colOff>13335</xdr:colOff>
      <xdr:row>152</xdr:row>
      <xdr:rowOff>40004</xdr:rowOff>
    </xdr:to>
    <xdr:pic>
      <xdr:nvPicPr>
        <xdr:cNvPr id="16" name="Imagen 15"/>
        <xdr:cNvPicPr/>
      </xdr:nvPicPr>
      <xdr:blipFill>
        <a:blip xmlns:r="http://schemas.openxmlformats.org/officeDocument/2006/relationships" r:embed="rId10" cstate="print">
          <a:duotone>
            <a:prstClr val="black"/>
            <a:schemeClr val="accent5">
              <a:tint val="45000"/>
              <a:satMod val="400000"/>
            </a:schemeClr>
          </a:duotone>
          <a:extLst>
            <a:ext uri="{BEBA8EAE-BF5A-486C-A8C5-ECC9F3942E4B}">
              <a14:imgProps xmlns:a14="http://schemas.microsoft.com/office/drawing/2010/main">
                <a14:imgLayer r:embed="rId11">
                  <a14:imgEffect>
                    <a14:saturation sat="2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98445" y="26439495"/>
          <a:ext cx="659130" cy="1024889"/>
        </a:xfrm>
        <a:prstGeom prst="rect">
          <a:avLst/>
        </a:prstGeom>
        <a:noFill/>
      </xdr:spPr>
    </xdr:pic>
    <xdr:clientData/>
  </xdr:twoCellAnchor>
  <xdr:twoCellAnchor>
    <xdr:from>
      <xdr:col>13</xdr:col>
      <xdr:colOff>28575</xdr:colOff>
      <xdr:row>144</xdr:row>
      <xdr:rowOff>57151</xdr:rowOff>
    </xdr:from>
    <xdr:to>
      <xdr:col>20</xdr:col>
      <xdr:colOff>0</xdr:colOff>
      <xdr:row>151</xdr:row>
      <xdr:rowOff>133350</xdr:rowOff>
    </xdr:to>
    <xdr:graphicFrame macro="">
      <xdr:nvGraphicFramePr>
        <xdr:cNvPr id="17" name="Gráfico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0</xdr:col>
      <xdr:colOff>0</xdr:colOff>
      <xdr:row>15</xdr:row>
      <xdr:rowOff>114300</xdr:rowOff>
    </xdr:from>
    <xdr:to>
      <xdr:col>7</xdr:col>
      <xdr:colOff>405488</xdr:colOff>
      <xdr:row>38</xdr:row>
      <xdr:rowOff>76200</xdr:rowOff>
    </xdr:to>
    <xdr:pic>
      <xdr:nvPicPr>
        <xdr:cNvPr id="18" name="Imagen 17"/>
        <xdr:cNvPicPr>
          <a:picLocks noChangeAspect="1"/>
        </xdr:cNvPicPr>
      </xdr:nvPicPr>
      <xdr:blipFill rotWithShape="1">
        <a:blip xmlns:r="http://schemas.openxmlformats.org/officeDocument/2006/relationships" r:embed="rId13">
          <a:extLst>
            <a:ext uri="{BEBA8EAE-BF5A-486C-A8C5-ECC9F3942E4B}">
              <a14:imgProps xmlns:a14="http://schemas.microsoft.com/office/drawing/2010/main">
                <a14:imgLayer r:embed="rId14">
                  <a14:imgEffect>
                    <a14:sharpenSoften amount="25000"/>
                  </a14:imgEffect>
                  <a14:imgEffect>
                    <a14:saturation sat="400000"/>
                  </a14:imgEffect>
                </a14:imgLayer>
              </a14:imgProps>
            </a:ext>
          </a:extLst>
        </a:blip>
        <a:srcRect l="40318" t="28244" r="29262" b="9804"/>
        <a:stretch/>
      </xdr:blipFill>
      <xdr:spPr>
        <a:xfrm>
          <a:off x="0" y="2628900"/>
          <a:ext cx="3849728" cy="413004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arleny_Llanos\UGIGC\Carpeta%20Magica\2018\Junio%202018\BE%20Junio%202018\V.%20Resumenes%20Registros\5.1%20Res&#250;menes%20Estad&#237;sticos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~1.PNC\AppData\Local\Temp\CAI%20CARMEN%20DE%20LA%20LEGUA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\2014\MARZO\CONSOLIDADO%20CAI%20-%20MARZO%20201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DOCUME~1\admin\CONFIG~1\Temp\NUEVO%20CONSOLIDADO%20LINEA%20100%20EN%20ACCION%202012-tablamaestra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CAI\CAI\2014\MARZO\CONSOLIDADO%20CAI%20-%20MARZO%20201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s\AppData\Local\Temp\NUEVO%20CONSOLIDADO%20LINEA%20100%20EN%20ACCION%202012-tablamaestra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CAI\CAI%20-%20HUGO\2014\MARZO\ESTAD&#205;STICAS%202012\CAI%20-%20Casos%20y%20Atenciones%202011%20DICIEMBRE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GENARO\Estrategia%20Rural\Plantillas%202016%20Estrategia%20Rural\BASE%20ACCIONES%20MAYO\Para%20consolidar_acciones_mayo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%20-%20HUGO\2014\MARZO\ESTAD&#205;STICAS%202012\CAI%20-%20Casos%20y%20Atenciones%202011%20DICIEMBRE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~1\admin\CONFIG~1\Temp\NUEVO%20CONSOLIDADO%20LINEA%20100%20EN%20ACCION%202012-tablamaestr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 CEM"/>
      <sheetName val="Feminicidio"/>
      <sheetName val="Tentativa"/>
      <sheetName val="APP"/>
      <sheetName val="Linea 100"/>
      <sheetName val="CAI"/>
      <sheetName val="Reviesfo"/>
      <sheetName val="SAU"/>
      <sheetName val="Chat 100"/>
      <sheetName val="RITA"/>
      <sheetName val="ER Casos"/>
      <sheetName val="ER AER"/>
      <sheetName val="Acoso Virtual"/>
      <sheetName val="TEST AV"/>
    </sheetNames>
    <sheetDataSet>
      <sheetData sheetId="0"/>
      <sheetData sheetId="1">
        <row r="29">
          <cell r="K29" t="str">
            <v>Feminicidio</v>
          </cell>
        </row>
        <row r="30">
          <cell r="I30">
            <v>2009</v>
          </cell>
          <cell r="K30">
            <v>139</v>
          </cell>
        </row>
        <row r="31">
          <cell r="I31">
            <v>2010</v>
          </cell>
          <cell r="K31">
            <v>121</v>
          </cell>
        </row>
        <row r="32">
          <cell r="I32">
            <v>2011</v>
          </cell>
          <cell r="K32">
            <v>93</v>
          </cell>
        </row>
        <row r="33">
          <cell r="I33">
            <v>2012</v>
          </cell>
          <cell r="K33">
            <v>83</v>
          </cell>
        </row>
        <row r="34">
          <cell r="I34">
            <v>2013</v>
          </cell>
          <cell r="K34">
            <v>131</v>
          </cell>
        </row>
        <row r="35">
          <cell r="I35">
            <v>2014</v>
          </cell>
          <cell r="K35">
            <v>96</v>
          </cell>
        </row>
        <row r="36">
          <cell r="I36">
            <v>2015</v>
          </cell>
          <cell r="K36">
            <v>95</v>
          </cell>
        </row>
        <row r="37">
          <cell r="I37">
            <v>2016</v>
          </cell>
          <cell r="K37">
            <v>124</v>
          </cell>
        </row>
        <row r="38">
          <cell r="I38">
            <v>2017</v>
          </cell>
          <cell r="K38">
            <v>121</v>
          </cell>
        </row>
        <row r="39">
          <cell r="I39" t="str">
            <v>2018 *</v>
          </cell>
          <cell r="K39">
            <v>70</v>
          </cell>
        </row>
        <row r="106">
          <cell r="B106" t="str">
            <v>Esposo</v>
          </cell>
          <cell r="F106">
            <v>7</v>
          </cell>
        </row>
        <row r="107">
          <cell r="B107" t="str">
            <v>Conviviente</v>
          </cell>
          <cell r="F107">
            <v>22</v>
          </cell>
        </row>
        <row r="108">
          <cell r="B108" t="str">
            <v>Pareja sexual sin hijos</v>
          </cell>
          <cell r="F108">
            <v>9</v>
          </cell>
        </row>
        <row r="109">
          <cell r="B109" t="str">
            <v>Enamorado/novio que no es pareja sexual</v>
          </cell>
          <cell r="F109">
            <v>6</v>
          </cell>
        </row>
        <row r="123">
          <cell r="K123" t="str">
            <v>Pareja</v>
          </cell>
          <cell r="L123">
            <v>44</v>
          </cell>
        </row>
        <row r="124">
          <cell r="K124" t="str">
            <v>Ex pareja</v>
          </cell>
          <cell r="L124">
            <v>7</v>
          </cell>
        </row>
        <row r="125">
          <cell r="K125" t="str">
            <v>Familiar</v>
          </cell>
          <cell r="L125">
            <v>3</v>
          </cell>
        </row>
        <row r="126">
          <cell r="K126" t="str">
            <v>Conocido</v>
          </cell>
          <cell r="L126">
            <v>4</v>
          </cell>
        </row>
        <row r="127">
          <cell r="K127" t="str">
            <v>Desconocido</v>
          </cell>
          <cell r="L127">
            <v>8</v>
          </cell>
        </row>
        <row r="128">
          <cell r="K128" t="str">
            <v>Otro</v>
          </cell>
          <cell r="L128">
            <v>4</v>
          </cell>
        </row>
        <row r="147">
          <cell r="L147" t="str">
            <v>N°</v>
          </cell>
        </row>
        <row r="148">
          <cell r="K148" t="str">
            <v>SI</v>
          </cell>
          <cell r="L148">
            <v>10</v>
          </cell>
        </row>
        <row r="149">
          <cell r="K149" t="str">
            <v>No</v>
          </cell>
          <cell r="L149">
            <v>31</v>
          </cell>
        </row>
        <row r="150">
          <cell r="K150" t="str">
            <v>Sin datos</v>
          </cell>
          <cell r="L150">
            <v>29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>
        <row r="1">
          <cell r="B1" t="str">
            <v>Marca temporal</v>
          </cell>
          <cell r="D1" t="str">
            <v>2) Indicar el día en que se reporta el caso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ones"/>
      <sheetName val="Participantes"/>
      <sheetName val="Estadísticas"/>
    </sheetNames>
    <sheetDataSet>
      <sheetData sheetId="0" refreshError="1"/>
      <sheetData sheetId="1"/>
      <sheetData sheetId="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</sheetPr>
  <dimension ref="B1:S167"/>
  <sheetViews>
    <sheetView showGridLines="0" tabSelected="1" view="pageBreakPreview" zoomScale="95" zoomScaleNormal="100" zoomScaleSheetLayoutView="95" workbookViewId="0"/>
  </sheetViews>
  <sheetFormatPr baseColWidth="10" defaultRowHeight="14.4" x14ac:dyDescent="0.3"/>
  <cols>
    <col min="1" max="1" width="0.5546875" customWidth="1"/>
    <col min="2" max="2" width="14.109375" customWidth="1"/>
    <col min="3" max="3" width="11.6640625" customWidth="1"/>
    <col min="5" max="5" width="1.109375" customWidth="1"/>
    <col min="6" max="6" width="9.5546875" style="1" customWidth="1"/>
    <col min="7" max="7" width="1.6640625" style="1" customWidth="1"/>
    <col min="8" max="8" width="7.109375" style="1" customWidth="1"/>
    <col min="9" max="9" width="9.5546875" customWidth="1"/>
    <col min="10" max="10" width="2.5546875" customWidth="1"/>
    <col min="11" max="11" width="14.33203125" customWidth="1"/>
    <col min="12" max="12" width="11.33203125" customWidth="1"/>
    <col min="13" max="13" width="13.6640625" customWidth="1"/>
    <col min="14" max="14" width="2.44140625" customWidth="1"/>
    <col min="15" max="15" width="10" customWidth="1"/>
    <col min="16" max="16" width="1.5546875" customWidth="1"/>
    <col min="17" max="17" width="9.44140625" customWidth="1"/>
    <col min="18" max="18" width="8.5546875" customWidth="1"/>
    <col min="19" max="19" width="2.109375" customWidth="1"/>
    <col min="20" max="20" width="0.5546875" customWidth="1"/>
  </cols>
  <sheetData>
    <row r="1" spans="2:19" ht="12.75" customHeight="1" x14ac:dyDescent="0.3"/>
    <row r="3" spans="2:19" ht="13.5" customHeight="1" x14ac:dyDescent="0.3"/>
    <row r="4" spans="2:19" ht="5.25" customHeight="1" x14ac:dyDescent="0.3"/>
    <row r="5" spans="2:19" ht="22.5" customHeight="1" x14ac:dyDescent="0.3">
      <c r="B5" s="2" t="s">
        <v>0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</row>
    <row r="6" spans="2:19" ht="22.5" customHeight="1" x14ac:dyDescent="0.3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</row>
    <row r="7" spans="2:19" ht="6" customHeight="1" x14ac:dyDescent="0.3"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</row>
    <row r="8" spans="2:19" ht="18" customHeight="1" x14ac:dyDescent="0.4">
      <c r="B8" s="4" t="s">
        <v>1</v>
      </c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</row>
    <row r="9" spans="2:19" ht="3" customHeight="1" x14ac:dyDescent="0.3"/>
    <row r="10" spans="2:19" x14ac:dyDescent="0.3">
      <c r="B10" s="5" t="s">
        <v>2</v>
      </c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</row>
    <row r="11" spans="2:19" ht="30.75" customHeight="1" x14ac:dyDescent="0.3"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</row>
    <row r="12" spans="2:19" ht="4.5" customHeight="1" x14ac:dyDescent="0.3"/>
    <row r="13" spans="2:19" s="9" customFormat="1" ht="17.25" customHeight="1" x14ac:dyDescent="0.25">
      <c r="B13" s="6" t="s">
        <v>3</v>
      </c>
      <c r="C13" s="7"/>
      <c r="D13" s="7"/>
      <c r="E13" s="7"/>
      <c r="F13" s="8"/>
      <c r="G13" s="8"/>
      <c r="H13" s="8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</row>
    <row r="14" spans="2:19" ht="3" customHeight="1" x14ac:dyDescent="0.3"/>
    <row r="15" spans="2:19" ht="12.75" customHeight="1" x14ac:dyDescent="0.3">
      <c r="B15" s="10" t="s">
        <v>4</v>
      </c>
      <c r="C15" s="11"/>
      <c r="D15" s="11"/>
      <c r="E15" s="11"/>
      <c r="F15" s="12"/>
      <c r="G15" s="12"/>
      <c r="H15" s="12"/>
      <c r="I15" s="13" t="s">
        <v>5</v>
      </c>
      <c r="J15" s="13"/>
      <c r="K15" s="13"/>
      <c r="L15" s="13"/>
      <c r="M15" s="13"/>
      <c r="N15" s="14"/>
      <c r="O15" s="15"/>
      <c r="P15" s="15"/>
      <c r="Q15" s="16"/>
      <c r="R15" s="16"/>
      <c r="S15" s="11"/>
    </row>
    <row r="16" spans="2:19" ht="11.25" customHeight="1" x14ac:dyDescent="0.3">
      <c r="B16" s="17" t="s">
        <v>6</v>
      </c>
      <c r="C16" s="11"/>
      <c r="D16" s="11"/>
      <c r="E16" s="11"/>
      <c r="F16" s="12"/>
      <c r="G16" s="12"/>
      <c r="H16" s="12"/>
      <c r="I16" s="13"/>
      <c r="J16" s="13"/>
      <c r="K16" s="13"/>
      <c r="L16" s="13"/>
      <c r="M16" s="13"/>
      <c r="N16" s="14"/>
      <c r="O16" s="18"/>
      <c r="P16" s="18"/>
      <c r="Q16" s="16"/>
      <c r="R16" s="16"/>
      <c r="S16" s="11"/>
    </row>
    <row r="17" spans="2:19" x14ac:dyDescent="0.3">
      <c r="B17" s="11"/>
      <c r="C17" s="11"/>
      <c r="D17" s="11"/>
      <c r="E17" s="11"/>
      <c r="F17" s="12"/>
      <c r="G17" s="12"/>
      <c r="H17" s="12"/>
      <c r="I17" s="19" t="s">
        <v>7</v>
      </c>
      <c r="J17" s="19"/>
      <c r="K17" s="19">
        <v>2018</v>
      </c>
      <c r="L17" s="19">
        <v>2017</v>
      </c>
      <c r="M17" s="19" t="s">
        <v>8</v>
      </c>
      <c r="N17" s="18"/>
      <c r="O17" s="20"/>
      <c r="P17" s="20"/>
      <c r="Q17" s="21"/>
      <c r="R17" s="21"/>
      <c r="S17" s="18"/>
    </row>
    <row r="18" spans="2:19" x14ac:dyDescent="0.3">
      <c r="B18" s="11"/>
      <c r="C18" s="11"/>
      <c r="D18" s="11"/>
      <c r="E18" s="11"/>
      <c r="F18" s="12"/>
      <c r="G18" s="12"/>
      <c r="H18" s="12"/>
      <c r="I18" s="22" t="s">
        <v>9</v>
      </c>
      <c r="J18" s="23"/>
      <c r="K18" s="24">
        <v>10</v>
      </c>
      <c r="L18" s="24">
        <v>8</v>
      </c>
      <c r="M18" s="25">
        <f t="shared" ref="M18:M24" si="0">K18/L18-1</f>
        <v>0.25</v>
      </c>
      <c r="N18" s="20"/>
      <c r="O18" s="12"/>
      <c r="P18" s="12"/>
      <c r="Q18" s="26"/>
      <c r="R18" s="27"/>
      <c r="S18" s="20"/>
    </row>
    <row r="19" spans="2:19" x14ac:dyDescent="0.3">
      <c r="B19" s="11"/>
      <c r="C19" s="11"/>
      <c r="D19" s="11"/>
      <c r="E19" s="11"/>
      <c r="F19" s="12"/>
      <c r="G19" s="12"/>
      <c r="H19" s="12"/>
      <c r="I19" s="28" t="s">
        <v>10</v>
      </c>
      <c r="J19" s="29"/>
      <c r="K19" s="24">
        <v>12</v>
      </c>
      <c r="L19" s="30">
        <v>12</v>
      </c>
      <c r="M19" s="31">
        <f t="shared" si="0"/>
        <v>0</v>
      </c>
      <c r="N19" s="11"/>
      <c r="O19" s="11"/>
      <c r="P19" s="11"/>
      <c r="Q19" s="32"/>
      <c r="R19" s="32"/>
      <c r="S19" s="33"/>
    </row>
    <row r="20" spans="2:19" x14ac:dyDescent="0.3">
      <c r="B20" s="11"/>
      <c r="C20" s="11"/>
      <c r="D20" s="11"/>
      <c r="E20" s="11"/>
      <c r="F20" s="12"/>
      <c r="G20" s="12"/>
      <c r="H20" s="12"/>
      <c r="I20" s="28" t="s">
        <v>11</v>
      </c>
      <c r="J20" s="29"/>
      <c r="K20" s="24">
        <v>11</v>
      </c>
      <c r="L20" s="30">
        <v>9</v>
      </c>
      <c r="M20" s="31">
        <f t="shared" si="0"/>
        <v>0.22222222222222232</v>
      </c>
      <c r="N20" s="11"/>
      <c r="O20" s="11"/>
      <c r="P20" s="11"/>
      <c r="Q20" s="11"/>
      <c r="R20" s="33"/>
      <c r="S20" s="33"/>
    </row>
    <row r="21" spans="2:19" x14ac:dyDescent="0.3">
      <c r="B21" s="11"/>
      <c r="C21" s="11"/>
      <c r="D21" s="11"/>
      <c r="E21" s="11"/>
      <c r="F21" s="12"/>
      <c r="G21" s="12"/>
      <c r="H21" s="12"/>
      <c r="I21" s="28" t="s">
        <v>12</v>
      </c>
      <c r="J21" s="29"/>
      <c r="K21" s="24">
        <v>10</v>
      </c>
      <c r="L21" s="30">
        <v>5</v>
      </c>
      <c r="M21" s="31">
        <f t="shared" si="0"/>
        <v>1</v>
      </c>
      <c r="N21" s="11"/>
      <c r="O21" s="11"/>
      <c r="P21" s="11"/>
      <c r="Q21" s="11"/>
      <c r="R21" s="33"/>
      <c r="S21" s="33"/>
    </row>
    <row r="22" spans="2:19" x14ac:dyDescent="0.3">
      <c r="B22" s="11"/>
      <c r="C22" s="11"/>
      <c r="D22" s="11"/>
      <c r="E22" s="11"/>
      <c r="F22" s="12"/>
      <c r="G22" s="12"/>
      <c r="H22" s="12"/>
      <c r="I22" s="28" t="s">
        <v>13</v>
      </c>
      <c r="J22" s="29"/>
      <c r="K22" s="24">
        <v>19</v>
      </c>
      <c r="L22" s="30">
        <v>10</v>
      </c>
      <c r="M22" s="31">
        <f t="shared" si="0"/>
        <v>0.89999999999999991</v>
      </c>
      <c r="N22" s="11"/>
      <c r="O22" s="11"/>
      <c r="P22" s="11"/>
      <c r="Q22" s="11"/>
      <c r="R22" s="33"/>
      <c r="S22" s="33"/>
    </row>
    <row r="23" spans="2:19" ht="15" thickBot="1" x14ac:dyDescent="0.35">
      <c r="B23" s="11"/>
      <c r="C23" s="11"/>
      <c r="D23" s="11"/>
      <c r="E23" s="11"/>
      <c r="F23" s="12"/>
      <c r="G23" s="12"/>
      <c r="H23" s="12"/>
      <c r="I23" s="28" t="s">
        <v>14</v>
      </c>
      <c r="J23" s="29"/>
      <c r="K23" s="24">
        <v>8</v>
      </c>
      <c r="L23" s="30">
        <v>14</v>
      </c>
      <c r="M23" s="31">
        <f t="shared" si="0"/>
        <v>-0.4285714285714286</v>
      </c>
      <c r="N23" s="11"/>
      <c r="O23" s="11"/>
      <c r="P23" s="11"/>
      <c r="Q23" s="11"/>
      <c r="R23" s="33"/>
      <c r="S23" s="33"/>
    </row>
    <row r="24" spans="2:19" x14ac:dyDescent="0.3">
      <c r="B24" s="11"/>
      <c r="C24" s="11"/>
      <c r="D24" s="11"/>
      <c r="E24" s="11"/>
      <c r="F24" s="12"/>
      <c r="G24" s="12"/>
      <c r="H24" s="12"/>
      <c r="I24" s="34" t="s">
        <v>15</v>
      </c>
      <c r="J24" s="35"/>
      <c r="K24" s="36">
        <f>SUM(K18:K23)</f>
        <v>70</v>
      </c>
      <c r="L24" s="36">
        <f>SUM(L18:L23)</f>
        <v>58</v>
      </c>
      <c r="M24" s="37">
        <f t="shared" si="0"/>
        <v>0.2068965517241379</v>
      </c>
      <c r="N24" s="11"/>
      <c r="O24" s="18"/>
      <c r="P24" s="18"/>
      <c r="Q24" s="18"/>
      <c r="R24" s="18"/>
      <c r="S24" s="18"/>
    </row>
    <row r="25" spans="2:19" x14ac:dyDescent="0.3">
      <c r="B25" s="11"/>
      <c r="C25" s="11"/>
      <c r="D25" s="11"/>
      <c r="E25" s="11"/>
      <c r="F25" s="12"/>
      <c r="G25" s="12"/>
      <c r="H25" s="12"/>
      <c r="I25" s="38" t="s">
        <v>16</v>
      </c>
      <c r="J25" s="39"/>
      <c r="K25" s="11"/>
      <c r="L25" s="11"/>
      <c r="M25" s="11"/>
      <c r="N25" s="11"/>
      <c r="O25" s="18"/>
      <c r="P25" s="18"/>
      <c r="Q25" s="18"/>
      <c r="R25" s="18"/>
      <c r="S25" s="18"/>
    </row>
    <row r="26" spans="2:19" x14ac:dyDescent="0.3">
      <c r="B26" s="11"/>
      <c r="C26" s="11"/>
      <c r="D26" s="11"/>
      <c r="E26" s="11"/>
      <c r="F26" s="12"/>
      <c r="G26" s="12"/>
      <c r="H26" s="12"/>
      <c r="I26" s="11"/>
      <c r="J26" s="11"/>
      <c r="K26" s="11"/>
      <c r="L26" s="11"/>
      <c r="M26" s="11"/>
      <c r="N26" s="11"/>
      <c r="O26" s="25"/>
      <c r="P26" s="25"/>
      <c r="Q26" s="25"/>
      <c r="R26" s="25"/>
      <c r="S26" s="25"/>
    </row>
    <row r="27" spans="2:19" x14ac:dyDescent="0.3">
      <c r="B27" s="11"/>
      <c r="C27" s="11"/>
      <c r="D27" s="11"/>
      <c r="E27" s="11"/>
      <c r="F27" s="12"/>
      <c r="G27" s="12"/>
      <c r="H27" s="12"/>
      <c r="I27" s="40" t="s">
        <v>17</v>
      </c>
      <c r="J27" s="40"/>
      <c r="K27" s="40"/>
      <c r="L27" s="11"/>
      <c r="M27" s="11"/>
      <c r="N27" s="11"/>
      <c r="O27" s="11"/>
      <c r="P27" s="11"/>
      <c r="Q27" s="11"/>
      <c r="R27" s="11"/>
      <c r="S27" s="11"/>
    </row>
    <row r="28" spans="2:19" x14ac:dyDescent="0.3">
      <c r="B28" s="11"/>
      <c r="C28" s="11"/>
      <c r="D28" s="11"/>
      <c r="E28" s="11"/>
      <c r="F28" s="12"/>
      <c r="G28" s="12"/>
      <c r="H28" s="12"/>
      <c r="I28" s="40"/>
      <c r="J28" s="40"/>
      <c r="K28" s="40"/>
      <c r="L28" s="12"/>
      <c r="M28" s="12"/>
      <c r="N28" s="12"/>
      <c r="O28" s="12"/>
      <c r="P28" s="12"/>
      <c r="Q28" s="12"/>
      <c r="R28" s="12"/>
      <c r="S28" s="12"/>
    </row>
    <row r="29" spans="2:19" x14ac:dyDescent="0.3">
      <c r="B29" s="11"/>
      <c r="C29" s="11"/>
      <c r="D29" s="11"/>
      <c r="E29" s="11"/>
      <c r="F29" s="12"/>
      <c r="G29" s="12"/>
      <c r="H29" s="12"/>
      <c r="I29" s="41" t="s">
        <v>18</v>
      </c>
      <c r="J29" s="41"/>
      <c r="K29" s="42" t="s">
        <v>19</v>
      </c>
      <c r="L29" s="12"/>
      <c r="M29" s="12"/>
      <c r="N29" s="12"/>
      <c r="O29" s="12"/>
      <c r="P29" s="12"/>
      <c r="Q29" s="12"/>
      <c r="R29" s="12"/>
      <c r="S29" s="12"/>
    </row>
    <row r="30" spans="2:19" x14ac:dyDescent="0.3">
      <c r="B30" s="11"/>
      <c r="C30" s="11"/>
      <c r="D30" s="11"/>
      <c r="E30" s="11"/>
      <c r="F30" s="12"/>
      <c r="G30" s="12"/>
      <c r="H30" s="12"/>
      <c r="I30" s="12">
        <v>2009</v>
      </c>
      <c r="J30" s="12"/>
      <c r="K30" s="43">
        <v>139</v>
      </c>
      <c r="L30" s="12"/>
      <c r="M30" s="12"/>
      <c r="N30" s="12"/>
      <c r="O30" s="12"/>
      <c r="P30" s="12"/>
      <c r="Q30" s="12"/>
      <c r="R30" s="12"/>
      <c r="S30" s="12"/>
    </row>
    <row r="31" spans="2:19" x14ac:dyDescent="0.3">
      <c r="B31" s="11"/>
      <c r="C31" s="11"/>
      <c r="D31" s="11"/>
      <c r="E31" s="11"/>
      <c r="F31" s="12"/>
      <c r="G31" s="12"/>
      <c r="H31" s="12"/>
      <c r="I31" s="12">
        <v>2010</v>
      </c>
      <c r="J31" s="12"/>
      <c r="K31" s="43">
        <v>121</v>
      </c>
      <c r="L31" s="12"/>
      <c r="M31" s="12"/>
      <c r="N31" s="12"/>
      <c r="O31" s="12"/>
      <c r="P31" s="12"/>
      <c r="Q31" s="12"/>
      <c r="R31" s="12"/>
      <c r="S31" s="12"/>
    </row>
    <row r="32" spans="2:19" x14ac:dyDescent="0.3">
      <c r="B32" s="11"/>
      <c r="C32" s="11"/>
      <c r="D32" s="11"/>
      <c r="E32" s="11"/>
      <c r="F32" s="12"/>
      <c r="G32" s="12"/>
      <c r="H32" s="12"/>
      <c r="I32" s="12">
        <v>2011</v>
      </c>
      <c r="J32" s="12"/>
      <c r="K32" s="43">
        <v>93</v>
      </c>
      <c r="L32" s="12"/>
      <c r="M32" s="12"/>
      <c r="N32" s="12"/>
      <c r="O32" s="12"/>
      <c r="P32" s="12"/>
      <c r="Q32" s="12"/>
      <c r="R32" s="12"/>
      <c r="S32" s="12"/>
    </row>
    <row r="33" spans="2:19" x14ac:dyDescent="0.3">
      <c r="B33" s="11"/>
      <c r="C33" s="11"/>
      <c r="D33" s="11"/>
      <c r="E33" s="11"/>
      <c r="F33" s="12"/>
      <c r="G33" s="12"/>
      <c r="H33" s="12"/>
      <c r="I33" s="12">
        <v>2012</v>
      </c>
      <c r="J33" s="12"/>
      <c r="K33" s="43">
        <v>83</v>
      </c>
      <c r="L33" s="12"/>
      <c r="M33" s="12"/>
      <c r="N33" s="12"/>
      <c r="O33" s="12"/>
      <c r="P33" s="12"/>
      <c r="Q33" s="12"/>
      <c r="R33" s="12"/>
      <c r="S33" s="12"/>
    </row>
    <row r="34" spans="2:19" x14ac:dyDescent="0.3">
      <c r="B34" s="11"/>
      <c r="C34" s="11"/>
      <c r="D34" s="11"/>
      <c r="E34" s="11"/>
      <c r="F34" s="12"/>
      <c r="G34" s="12"/>
      <c r="H34" s="12"/>
      <c r="I34" s="12">
        <v>2013</v>
      </c>
      <c r="J34" s="12"/>
      <c r="K34" s="43">
        <v>131</v>
      </c>
      <c r="L34" s="11"/>
      <c r="M34" s="11"/>
      <c r="N34" s="11"/>
      <c r="O34" s="11"/>
      <c r="P34" s="11"/>
      <c r="Q34" s="11"/>
      <c r="R34" s="11"/>
      <c r="S34" s="11"/>
    </row>
    <row r="35" spans="2:19" x14ac:dyDescent="0.3">
      <c r="B35" s="11"/>
      <c r="C35" s="11"/>
      <c r="D35" s="11"/>
      <c r="E35" s="11"/>
      <c r="F35" s="12"/>
      <c r="G35" s="12"/>
      <c r="H35" s="12"/>
      <c r="I35" s="12">
        <v>2014</v>
      </c>
      <c r="J35" s="12"/>
      <c r="K35" s="43">
        <v>96</v>
      </c>
      <c r="L35" s="11"/>
      <c r="M35" s="11"/>
      <c r="N35" s="11"/>
      <c r="O35" s="11"/>
      <c r="P35" s="11"/>
      <c r="Q35" s="11"/>
      <c r="R35" s="11"/>
      <c r="S35" s="11"/>
    </row>
    <row r="36" spans="2:19" x14ac:dyDescent="0.3">
      <c r="B36" s="11"/>
      <c r="C36" s="11"/>
      <c r="D36" s="11"/>
      <c r="E36" s="11"/>
      <c r="F36" s="12"/>
      <c r="G36" s="12"/>
      <c r="H36" s="12"/>
      <c r="I36" s="12">
        <v>2015</v>
      </c>
      <c r="J36" s="12"/>
      <c r="K36" s="43">
        <v>95</v>
      </c>
      <c r="L36" s="11"/>
      <c r="M36" s="11"/>
      <c r="N36" s="11"/>
      <c r="O36" s="11"/>
      <c r="P36" s="11"/>
      <c r="Q36" s="11"/>
      <c r="R36" s="11"/>
      <c r="S36" s="11"/>
    </row>
    <row r="37" spans="2:19" x14ac:dyDescent="0.3">
      <c r="B37" s="11"/>
      <c r="C37" s="11"/>
      <c r="D37" s="11"/>
      <c r="E37" s="11"/>
      <c r="F37" s="12"/>
      <c r="G37" s="12"/>
      <c r="H37" s="12"/>
      <c r="I37" s="12">
        <v>2016</v>
      </c>
      <c r="J37" s="12"/>
      <c r="K37" s="43">
        <v>124</v>
      </c>
      <c r="L37" s="11"/>
      <c r="M37" s="11"/>
      <c r="N37" s="11"/>
      <c r="O37" s="11"/>
      <c r="P37" s="11"/>
      <c r="Q37" s="11"/>
      <c r="R37" s="11"/>
      <c r="S37" s="11"/>
    </row>
    <row r="38" spans="2:19" x14ac:dyDescent="0.3">
      <c r="B38" s="11"/>
      <c r="C38" s="11"/>
      <c r="D38" s="11"/>
      <c r="E38" s="11"/>
      <c r="F38" s="12"/>
      <c r="G38" s="12"/>
      <c r="H38" s="12"/>
      <c r="I38" s="12">
        <v>2017</v>
      </c>
      <c r="J38" s="12"/>
      <c r="K38" s="43">
        <v>121</v>
      </c>
      <c r="L38" s="11"/>
      <c r="M38" s="11"/>
      <c r="N38" s="11"/>
      <c r="O38" s="11"/>
      <c r="P38" s="11"/>
      <c r="Q38" s="11"/>
      <c r="R38" s="11"/>
      <c r="S38" s="11"/>
    </row>
    <row r="39" spans="2:19" ht="15" thickBot="1" x14ac:dyDescent="0.35">
      <c r="B39" s="11"/>
      <c r="C39" s="11"/>
      <c r="D39" s="11"/>
      <c r="E39" s="11"/>
      <c r="F39" s="12"/>
      <c r="G39" s="12"/>
      <c r="H39" s="12"/>
      <c r="I39" s="23" t="s">
        <v>20</v>
      </c>
      <c r="J39" s="23"/>
      <c r="K39" s="44">
        <f>K24</f>
        <v>70</v>
      </c>
      <c r="L39" s="11"/>
      <c r="M39" s="11"/>
      <c r="N39" s="11"/>
      <c r="O39" s="11"/>
      <c r="P39" s="11"/>
      <c r="Q39" s="11"/>
      <c r="R39" s="11"/>
      <c r="S39" s="11"/>
    </row>
    <row r="40" spans="2:19" ht="13.5" customHeight="1" x14ac:dyDescent="0.3">
      <c r="B40" s="45" t="s">
        <v>21</v>
      </c>
      <c r="C40" s="45"/>
      <c r="D40" s="45"/>
      <c r="E40" s="45"/>
      <c r="F40" s="45"/>
      <c r="G40" s="45"/>
      <c r="H40" s="45"/>
      <c r="I40" s="36" t="s">
        <v>15</v>
      </c>
      <c r="J40" s="36"/>
      <c r="K40" s="46">
        <f>SUM(K30:K39)</f>
        <v>1073</v>
      </c>
      <c r="L40" s="11"/>
      <c r="M40" s="11"/>
      <c r="N40" s="11"/>
      <c r="O40" s="11"/>
      <c r="P40" s="11"/>
      <c r="Q40" s="11"/>
      <c r="R40" s="11"/>
      <c r="S40" s="11"/>
    </row>
    <row r="41" spans="2:19" ht="12" customHeight="1" x14ac:dyDescent="0.3">
      <c r="B41" s="45"/>
      <c r="C41" s="45"/>
      <c r="D41" s="45"/>
      <c r="E41" s="45"/>
      <c r="F41" s="45"/>
      <c r="G41" s="45"/>
      <c r="H41" s="45"/>
      <c r="I41" s="47" t="s">
        <v>22</v>
      </c>
      <c r="J41" s="48"/>
      <c r="K41" s="11"/>
      <c r="L41" s="11"/>
      <c r="M41" s="11"/>
      <c r="N41" s="11"/>
      <c r="O41" s="11"/>
      <c r="P41" s="11"/>
      <c r="Q41" s="11"/>
      <c r="R41" s="11"/>
      <c r="S41" s="11"/>
    </row>
    <row r="42" spans="2:19" ht="3" customHeight="1" x14ac:dyDescent="0.3">
      <c r="B42" s="11"/>
      <c r="C42" s="11"/>
      <c r="D42" s="11"/>
      <c r="E42" s="11"/>
      <c r="F42" s="12"/>
      <c r="G42" s="12"/>
      <c r="H42" s="12"/>
      <c r="I42" s="48"/>
      <c r="J42" s="48"/>
      <c r="K42" s="11"/>
      <c r="L42" s="11"/>
      <c r="M42" s="11"/>
      <c r="N42" s="11"/>
      <c r="O42" s="11"/>
      <c r="P42" s="11"/>
      <c r="Q42" s="11"/>
      <c r="R42" s="11"/>
      <c r="S42" s="11"/>
    </row>
    <row r="43" spans="2:19" ht="28.5" customHeight="1" x14ac:dyDescent="0.3">
      <c r="B43" s="40" t="s">
        <v>23</v>
      </c>
      <c r="C43" s="40"/>
      <c r="D43" s="40"/>
      <c r="E43" s="40"/>
      <c r="F43" s="40"/>
      <c r="G43" s="40"/>
      <c r="H43" s="40"/>
      <c r="I43" s="48"/>
      <c r="J43" s="48"/>
      <c r="K43" s="11"/>
      <c r="L43" s="11"/>
      <c r="M43" s="11"/>
      <c r="N43" s="11"/>
      <c r="O43" s="11"/>
      <c r="P43" s="11"/>
      <c r="Q43" s="11"/>
      <c r="R43" s="11"/>
      <c r="S43" s="11"/>
    </row>
    <row r="44" spans="2:19" ht="24" x14ac:dyDescent="0.3">
      <c r="B44" s="49" t="s">
        <v>24</v>
      </c>
      <c r="C44" s="49"/>
      <c r="D44" s="50" t="s">
        <v>25</v>
      </c>
      <c r="E44" s="50"/>
      <c r="F44" s="19" t="s">
        <v>26</v>
      </c>
      <c r="G44" s="19"/>
      <c r="H44" s="51" t="s">
        <v>15</v>
      </c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</row>
    <row r="45" spans="2:19" x14ac:dyDescent="0.3">
      <c r="B45" s="52" t="s">
        <v>27</v>
      </c>
      <c r="C45" s="52"/>
      <c r="D45" s="53">
        <v>320</v>
      </c>
      <c r="E45" s="53"/>
      <c r="F45" s="53">
        <v>16</v>
      </c>
      <c r="G45" s="53"/>
      <c r="H45" s="54">
        <f t="shared" ref="H45:H70" si="1">D45+F45</f>
        <v>336</v>
      </c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</row>
    <row r="46" spans="2:19" x14ac:dyDescent="0.3">
      <c r="B46" s="52" t="s">
        <v>28</v>
      </c>
      <c r="C46" s="52"/>
      <c r="D46" s="53">
        <v>75</v>
      </c>
      <c r="E46" s="53"/>
      <c r="F46" s="53">
        <v>6</v>
      </c>
      <c r="G46" s="53"/>
      <c r="H46" s="54">
        <f t="shared" si="1"/>
        <v>81</v>
      </c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</row>
    <row r="47" spans="2:19" x14ac:dyDescent="0.3">
      <c r="B47" s="52" t="s">
        <v>29</v>
      </c>
      <c r="C47" s="52"/>
      <c r="D47" s="53">
        <v>58</v>
      </c>
      <c r="E47" s="53"/>
      <c r="F47" s="53">
        <v>2</v>
      </c>
      <c r="G47" s="53"/>
      <c r="H47" s="54">
        <f t="shared" si="1"/>
        <v>60</v>
      </c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</row>
    <row r="48" spans="2:19" x14ac:dyDescent="0.3">
      <c r="B48" s="52" t="s">
        <v>30</v>
      </c>
      <c r="C48" s="52"/>
      <c r="D48" s="53">
        <v>44</v>
      </c>
      <c r="E48" s="53"/>
      <c r="F48" s="53">
        <v>11</v>
      </c>
      <c r="G48" s="53"/>
      <c r="H48" s="54">
        <f t="shared" si="1"/>
        <v>55</v>
      </c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</row>
    <row r="49" spans="2:19" x14ac:dyDescent="0.3">
      <c r="B49" s="52" t="s">
        <v>31</v>
      </c>
      <c r="C49" s="52"/>
      <c r="D49" s="53">
        <v>51</v>
      </c>
      <c r="E49" s="53"/>
      <c r="F49" s="53">
        <v>2</v>
      </c>
      <c r="G49" s="53"/>
      <c r="H49" s="54">
        <f t="shared" si="1"/>
        <v>53</v>
      </c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</row>
    <row r="50" spans="2:19" x14ac:dyDescent="0.3">
      <c r="B50" s="52" t="s">
        <v>32</v>
      </c>
      <c r="C50" s="52"/>
      <c r="D50" s="53">
        <v>50</v>
      </c>
      <c r="E50" s="53"/>
      <c r="F50" s="53">
        <v>1</v>
      </c>
      <c r="G50" s="53"/>
      <c r="H50" s="54">
        <f t="shared" si="1"/>
        <v>51</v>
      </c>
      <c r="I50" s="11"/>
      <c r="J50" s="11"/>
      <c r="K50" s="13" t="s">
        <v>33</v>
      </c>
      <c r="L50" s="13"/>
      <c r="M50" s="13"/>
      <c r="N50" s="13"/>
      <c r="O50" s="13"/>
      <c r="P50" s="13"/>
      <c r="Q50" s="13"/>
      <c r="R50" s="11"/>
      <c r="S50" s="11"/>
    </row>
    <row r="51" spans="2:19" x14ac:dyDescent="0.3">
      <c r="B51" s="11" t="s">
        <v>34</v>
      </c>
      <c r="C51" s="11"/>
      <c r="D51" s="12">
        <v>38</v>
      </c>
      <c r="E51" s="12"/>
      <c r="F51" s="12">
        <v>6</v>
      </c>
      <c r="G51" s="12"/>
      <c r="H51" s="55">
        <f t="shared" si="1"/>
        <v>44</v>
      </c>
      <c r="I51" s="11"/>
      <c r="J51" s="11"/>
      <c r="K51" s="13"/>
      <c r="L51" s="13"/>
      <c r="M51" s="13"/>
      <c r="N51" s="13"/>
      <c r="O51" s="13"/>
      <c r="P51" s="13"/>
      <c r="Q51" s="13"/>
      <c r="R51" s="11"/>
      <c r="S51" s="11"/>
    </row>
    <row r="52" spans="2:19" ht="15" thickBot="1" x14ac:dyDescent="0.35">
      <c r="B52" s="11" t="s">
        <v>35</v>
      </c>
      <c r="C52" s="11"/>
      <c r="D52" s="12">
        <v>36</v>
      </c>
      <c r="E52" s="12"/>
      <c r="F52" s="12">
        <v>5</v>
      </c>
      <c r="G52" s="12"/>
      <c r="H52" s="55">
        <f t="shared" si="1"/>
        <v>41</v>
      </c>
      <c r="I52" s="11"/>
      <c r="J52" s="11"/>
      <c r="K52" s="56" t="s">
        <v>36</v>
      </c>
      <c r="L52" s="57" t="s">
        <v>26</v>
      </c>
      <c r="M52" s="57"/>
      <c r="N52" s="58"/>
      <c r="O52" s="57">
        <v>2017</v>
      </c>
      <c r="P52" s="57"/>
      <c r="Q52" s="57"/>
      <c r="R52" s="11"/>
      <c r="S52" s="11"/>
    </row>
    <row r="53" spans="2:19" x14ac:dyDescent="0.3">
      <c r="B53" s="11" t="s">
        <v>37</v>
      </c>
      <c r="C53" s="11"/>
      <c r="D53" s="12">
        <v>40</v>
      </c>
      <c r="E53" s="12"/>
      <c r="F53" s="12">
        <v>0</v>
      </c>
      <c r="G53" s="12"/>
      <c r="H53" s="55">
        <f t="shared" si="1"/>
        <v>40</v>
      </c>
      <c r="I53" s="11"/>
      <c r="J53" s="11"/>
      <c r="K53" s="56"/>
      <c r="L53" s="58" t="s">
        <v>38</v>
      </c>
      <c r="M53" s="58" t="s">
        <v>39</v>
      </c>
      <c r="N53" s="58"/>
      <c r="O53" s="58" t="s">
        <v>38</v>
      </c>
      <c r="P53" s="58"/>
      <c r="Q53" s="58" t="s">
        <v>39</v>
      </c>
      <c r="R53" s="11"/>
      <c r="S53" s="11"/>
    </row>
    <row r="54" spans="2:19" x14ac:dyDescent="0.3">
      <c r="B54" s="11" t="s">
        <v>40</v>
      </c>
      <c r="C54" s="11"/>
      <c r="D54" s="12">
        <v>29</v>
      </c>
      <c r="E54" s="12"/>
      <c r="F54" s="12">
        <v>3</v>
      </c>
      <c r="G54" s="12"/>
      <c r="H54" s="55">
        <f t="shared" si="1"/>
        <v>32</v>
      </c>
      <c r="I54" s="11"/>
      <c r="J54" s="11"/>
      <c r="K54" s="33" t="s">
        <v>41</v>
      </c>
      <c r="L54" s="23">
        <v>37</v>
      </c>
      <c r="M54" s="59">
        <f>L54/$L$58</f>
        <v>0.52857142857142858</v>
      </c>
      <c r="N54" s="59"/>
      <c r="O54" s="23">
        <v>78</v>
      </c>
      <c r="P54" s="23"/>
      <c r="Q54" s="59">
        <v>0.77989130434782605</v>
      </c>
      <c r="R54" s="11"/>
      <c r="S54" s="11"/>
    </row>
    <row r="55" spans="2:19" x14ac:dyDescent="0.3">
      <c r="B55" s="11" t="s">
        <v>42</v>
      </c>
      <c r="C55" s="11"/>
      <c r="D55" s="12">
        <v>29</v>
      </c>
      <c r="E55" s="12"/>
      <c r="F55" s="12">
        <v>1</v>
      </c>
      <c r="G55" s="12"/>
      <c r="H55" s="55">
        <f t="shared" si="1"/>
        <v>30</v>
      </c>
      <c r="I55" s="11"/>
      <c r="J55" s="11"/>
      <c r="K55" s="33" t="s">
        <v>43</v>
      </c>
      <c r="L55" s="23">
        <v>17</v>
      </c>
      <c r="M55" s="59">
        <f>L55/$L$58</f>
        <v>0.24285714285714285</v>
      </c>
      <c r="N55" s="59"/>
      <c r="O55" s="23">
        <v>20</v>
      </c>
      <c r="P55" s="23"/>
      <c r="Q55" s="59">
        <v>0.15760869565217392</v>
      </c>
      <c r="R55" s="11"/>
      <c r="S55" s="11"/>
    </row>
    <row r="56" spans="2:19" x14ac:dyDescent="0.3">
      <c r="B56" s="11" t="s">
        <v>44</v>
      </c>
      <c r="C56" s="11"/>
      <c r="D56" s="12">
        <v>28</v>
      </c>
      <c r="E56" s="12"/>
      <c r="F56" s="12">
        <v>1</v>
      </c>
      <c r="G56" s="12"/>
      <c r="H56" s="55">
        <f t="shared" si="1"/>
        <v>29</v>
      </c>
      <c r="I56" s="11"/>
      <c r="J56" s="11"/>
      <c r="K56" s="33" t="s">
        <v>45</v>
      </c>
      <c r="L56" s="23">
        <v>15</v>
      </c>
      <c r="M56" s="59">
        <f>L56/$L$58</f>
        <v>0.21428571428571427</v>
      </c>
      <c r="N56" s="59"/>
      <c r="O56" s="23">
        <v>23</v>
      </c>
      <c r="P56" s="23"/>
      <c r="Q56" s="59">
        <v>6.25E-2</v>
      </c>
      <c r="R56" s="11"/>
      <c r="S56" s="11"/>
    </row>
    <row r="57" spans="2:19" ht="15" thickBot="1" x14ac:dyDescent="0.35">
      <c r="B57" s="11" t="s">
        <v>46</v>
      </c>
      <c r="C57" s="11"/>
      <c r="D57" s="12">
        <v>26</v>
      </c>
      <c r="E57" s="12"/>
      <c r="F57" s="12">
        <v>2</v>
      </c>
      <c r="G57" s="12"/>
      <c r="H57" s="55">
        <f t="shared" si="1"/>
        <v>28</v>
      </c>
      <c r="I57" s="11"/>
      <c r="J57" s="11"/>
      <c r="K57" s="60" t="s">
        <v>47</v>
      </c>
      <c r="L57" s="61">
        <v>1</v>
      </c>
      <c r="M57" s="62">
        <f>L57/$L$58</f>
        <v>1.4285714285714285E-2</v>
      </c>
      <c r="N57" s="62"/>
      <c r="O57" s="61">
        <v>0</v>
      </c>
      <c r="P57" s="61"/>
      <c r="Q57" s="62">
        <v>0</v>
      </c>
      <c r="R57" s="11"/>
      <c r="S57" s="11"/>
    </row>
    <row r="58" spans="2:19" x14ac:dyDescent="0.3">
      <c r="B58" s="11" t="s">
        <v>48</v>
      </c>
      <c r="C58" s="11"/>
      <c r="D58" s="12">
        <v>26</v>
      </c>
      <c r="E58" s="12"/>
      <c r="F58" s="12">
        <v>1</v>
      </c>
      <c r="G58" s="12"/>
      <c r="H58" s="55">
        <f t="shared" si="1"/>
        <v>27</v>
      </c>
      <c r="I58" s="11"/>
      <c r="J58" s="11"/>
      <c r="K58" s="58" t="s">
        <v>15</v>
      </c>
      <c r="L58" s="58">
        <f>SUM(L54:L57)</f>
        <v>70</v>
      </c>
      <c r="M58" s="63">
        <f>SUM(M54:M57)</f>
        <v>1</v>
      </c>
      <c r="N58" s="63"/>
      <c r="O58" s="58">
        <f>SUM(O54:O57)</f>
        <v>121</v>
      </c>
      <c r="P58" s="58"/>
      <c r="Q58" s="63">
        <v>1</v>
      </c>
      <c r="R58" s="11"/>
      <c r="S58" s="11"/>
    </row>
    <row r="59" spans="2:19" x14ac:dyDescent="0.3">
      <c r="B59" s="11" t="s">
        <v>49</v>
      </c>
      <c r="C59" s="11"/>
      <c r="D59" s="12">
        <v>24</v>
      </c>
      <c r="E59" s="12"/>
      <c r="F59" s="12">
        <v>1</v>
      </c>
      <c r="G59" s="12"/>
      <c r="H59" s="55">
        <f t="shared" si="1"/>
        <v>25</v>
      </c>
      <c r="I59" s="11"/>
      <c r="J59" s="11"/>
      <c r="K59" s="38" t="s">
        <v>50</v>
      </c>
      <c r="L59" s="11"/>
      <c r="M59" s="11"/>
      <c r="N59" s="11"/>
      <c r="O59" s="11"/>
      <c r="P59" s="11"/>
      <c r="Q59" s="11"/>
      <c r="R59" s="11"/>
      <c r="S59" s="11"/>
    </row>
    <row r="60" spans="2:19" x14ac:dyDescent="0.3">
      <c r="B60" s="11" t="s">
        <v>51</v>
      </c>
      <c r="C60" s="11"/>
      <c r="D60" s="12">
        <v>19</v>
      </c>
      <c r="E60" s="12"/>
      <c r="F60" s="12">
        <v>2</v>
      </c>
      <c r="G60" s="12"/>
      <c r="H60" s="55">
        <f t="shared" si="1"/>
        <v>21</v>
      </c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</row>
    <row r="61" spans="2:19" x14ac:dyDescent="0.3">
      <c r="B61" s="11" t="s">
        <v>52</v>
      </c>
      <c r="C61" s="11"/>
      <c r="D61" s="12">
        <v>16</v>
      </c>
      <c r="E61" s="12"/>
      <c r="F61" s="12">
        <v>2</v>
      </c>
      <c r="G61" s="12"/>
      <c r="H61" s="55">
        <f t="shared" si="1"/>
        <v>18</v>
      </c>
      <c r="I61" s="11"/>
      <c r="J61" s="11"/>
      <c r="K61" s="13" t="s">
        <v>53</v>
      </c>
      <c r="L61" s="13"/>
      <c r="M61" s="13"/>
      <c r="N61" s="13"/>
      <c r="O61" s="13"/>
      <c r="P61" s="13"/>
      <c r="Q61" s="13"/>
      <c r="R61" s="13"/>
      <c r="S61" s="11"/>
    </row>
    <row r="62" spans="2:19" x14ac:dyDescent="0.3">
      <c r="B62" s="11" t="s">
        <v>54</v>
      </c>
      <c r="C62" s="11"/>
      <c r="D62" s="12">
        <v>15</v>
      </c>
      <c r="E62" s="12"/>
      <c r="F62" s="12">
        <v>0</v>
      </c>
      <c r="G62" s="12"/>
      <c r="H62" s="55">
        <f t="shared" si="1"/>
        <v>15</v>
      </c>
      <c r="I62" s="11"/>
      <c r="J62" s="11"/>
      <c r="K62" s="13"/>
      <c r="L62" s="13"/>
      <c r="M62" s="13"/>
      <c r="N62" s="13"/>
      <c r="O62" s="13"/>
      <c r="P62" s="13"/>
      <c r="Q62" s="13"/>
      <c r="R62" s="13"/>
      <c r="S62" s="11"/>
    </row>
    <row r="63" spans="2:19" ht="15" thickBot="1" x14ac:dyDescent="0.35">
      <c r="B63" s="11" t="s">
        <v>55</v>
      </c>
      <c r="C63" s="11"/>
      <c r="D63" s="12">
        <v>13</v>
      </c>
      <c r="E63" s="12"/>
      <c r="F63" s="12">
        <v>1</v>
      </c>
      <c r="G63" s="12"/>
      <c r="H63" s="55">
        <f t="shared" si="1"/>
        <v>14</v>
      </c>
      <c r="I63" s="11"/>
      <c r="J63" s="11"/>
      <c r="K63" s="56" t="s">
        <v>56</v>
      </c>
      <c r="L63" s="64"/>
      <c r="M63" s="57" t="s">
        <v>19</v>
      </c>
      <c r="N63" s="57"/>
      <c r="O63" s="57"/>
      <c r="P63" s="58"/>
      <c r="Q63" s="65"/>
      <c r="R63" s="65"/>
      <c r="S63" s="11"/>
    </row>
    <row r="64" spans="2:19" x14ac:dyDescent="0.3">
      <c r="B64" s="11" t="s">
        <v>57</v>
      </c>
      <c r="C64" s="11"/>
      <c r="D64" s="12">
        <v>12</v>
      </c>
      <c r="E64" s="12"/>
      <c r="F64" s="12">
        <v>2</v>
      </c>
      <c r="G64" s="12"/>
      <c r="H64" s="55">
        <f t="shared" si="1"/>
        <v>14</v>
      </c>
      <c r="I64" s="11"/>
      <c r="J64" s="11"/>
      <c r="K64" s="56"/>
      <c r="L64" s="58"/>
      <c r="M64" s="66" t="s">
        <v>38</v>
      </c>
      <c r="N64" s="66"/>
      <c r="O64" s="66" t="s">
        <v>39</v>
      </c>
      <c r="P64" s="66"/>
      <c r="Q64" s="21"/>
      <c r="R64" s="21"/>
      <c r="S64" s="11"/>
    </row>
    <row r="65" spans="2:19" x14ac:dyDescent="0.3">
      <c r="B65" s="11" t="s">
        <v>58</v>
      </c>
      <c r="C65" s="11"/>
      <c r="D65" s="12">
        <v>12</v>
      </c>
      <c r="E65" s="12"/>
      <c r="F65" s="12">
        <v>0</v>
      </c>
      <c r="G65" s="12"/>
      <c r="H65" s="55">
        <f t="shared" si="1"/>
        <v>12</v>
      </c>
      <c r="I65" s="11"/>
      <c r="J65" s="11"/>
      <c r="K65" s="33" t="s">
        <v>59</v>
      </c>
      <c r="L65" s="23"/>
      <c r="M65" s="67">
        <v>15</v>
      </c>
      <c r="N65" s="67"/>
      <c r="O65" s="59">
        <f t="shared" ref="O65:O72" si="2">M65/$M$73</f>
        <v>0.21428571428571427</v>
      </c>
      <c r="P65" s="59"/>
      <c r="Q65" s="26"/>
      <c r="R65" s="68"/>
      <c r="S65" s="11"/>
    </row>
    <row r="66" spans="2:19" ht="15.75" customHeight="1" x14ac:dyDescent="0.3">
      <c r="B66" s="11" t="s">
        <v>60</v>
      </c>
      <c r="C66" s="11"/>
      <c r="D66" s="12">
        <v>9</v>
      </c>
      <c r="E66" s="12"/>
      <c r="F66" s="12">
        <v>2</v>
      </c>
      <c r="G66" s="12"/>
      <c r="H66" s="55">
        <f t="shared" si="1"/>
        <v>11</v>
      </c>
      <c r="I66" s="11"/>
      <c r="J66" s="11"/>
      <c r="K66" s="33" t="s">
        <v>61</v>
      </c>
      <c r="L66" s="23"/>
      <c r="M66" s="67">
        <v>1</v>
      </c>
      <c r="N66" s="67"/>
      <c r="O66" s="59">
        <f t="shared" si="2"/>
        <v>1.4285714285714285E-2</v>
      </c>
      <c r="P66" s="59"/>
      <c r="Q66" s="26"/>
      <c r="R66" s="68"/>
      <c r="S66" s="11"/>
    </row>
    <row r="67" spans="2:19" x14ac:dyDescent="0.3">
      <c r="B67" s="11" t="s">
        <v>62</v>
      </c>
      <c r="C67" s="11"/>
      <c r="D67" s="12">
        <v>9</v>
      </c>
      <c r="E67" s="12"/>
      <c r="F67" s="12">
        <v>1</v>
      </c>
      <c r="G67" s="12"/>
      <c r="H67" s="55">
        <f t="shared" si="1"/>
        <v>10</v>
      </c>
      <c r="I67" s="11"/>
      <c r="J67" s="11"/>
      <c r="K67" s="33" t="s">
        <v>63</v>
      </c>
      <c r="L67" s="23"/>
      <c r="M67" s="67">
        <v>28</v>
      </c>
      <c r="N67" s="67"/>
      <c r="O67" s="59">
        <f t="shared" si="2"/>
        <v>0.4</v>
      </c>
      <c r="P67" s="59"/>
      <c r="Q67" s="26"/>
      <c r="R67" s="68"/>
      <c r="S67" s="11"/>
    </row>
    <row r="68" spans="2:19" ht="15" customHeight="1" x14ac:dyDescent="0.3">
      <c r="B68" s="33" t="s">
        <v>64</v>
      </c>
      <c r="C68" s="33"/>
      <c r="D68" s="23">
        <v>8</v>
      </c>
      <c r="E68" s="23"/>
      <c r="F68" s="23">
        <v>2</v>
      </c>
      <c r="G68" s="23"/>
      <c r="H68" s="69">
        <f t="shared" si="1"/>
        <v>10</v>
      </c>
      <c r="I68" s="11"/>
      <c r="J68" s="11"/>
      <c r="K68" s="33" t="s">
        <v>65</v>
      </c>
      <c r="L68" s="23"/>
      <c r="M68" s="67">
        <v>1</v>
      </c>
      <c r="N68" s="67"/>
      <c r="O68" s="59">
        <f t="shared" si="2"/>
        <v>1.4285714285714285E-2</v>
      </c>
      <c r="P68" s="59"/>
      <c r="Q68" s="26"/>
      <c r="R68" s="68"/>
      <c r="S68" s="11"/>
    </row>
    <row r="69" spans="2:19" ht="15" customHeight="1" x14ac:dyDescent="0.3">
      <c r="B69" s="11" t="s">
        <v>66</v>
      </c>
      <c r="C69" s="11"/>
      <c r="D69" s="12">
        <v>8</v>
      </c>
      <c r="E69" s="12"/>
      <c r="F69" s="12">
        <v>0</v>
      </c>
      <c r="G69" s="12"/>
      <c r="H69" s="55">
        <f t="shared" si="1"/>
        <v>8</v>
      </c>
      <c r="I69" s="11"/>
      <c r="J69" s="11"/>
      <c r="K69" s="33" t="s">
        <v>67</v>
      </c>
      <c r="L69" s="23"/>
      <c r="M69" s="67">
        <v>5</v>
      </c>
      <c r="N69" s="67"/>
      <c r="O69" s="59">
        <f t="shared" si="2"/>
        <v>7.1428571428571425E-2</v>
      </c>
      <c r="P69" s="59"/>
      <c r="Q69" s="26"/>
      <c r="R69" s="68"/>
      <c r="S69" s="11"/>
    </row>
    <row r="70" spans="2:19" ht="15" customHeight="1" thickBot="1" x14ac:dyDescent="0.35">
      <c r="B70" s="11" t="s">
        <v>68</v>
      </c>
      <c r="C70" s="11"/>
      <c r="D70" s="12">
        <v>8</v>
      </c>
      <c r="E70" s="12"/>
      <c r="F70" s="12">
        <v>0</v>
      </c>
      <c r="G70" s="12"/>
      <c r="H70" s="55">
        <f t="shared" si="1"/>
        <v>8</v>
      </c>
      <c r="I70" s="15"/>
      <c r="J70" s="11"/>
      <c r="K70" s="33" t="s">
        <v>69</v>
      </c>
      <c r="L70" s="23"/>
      <c r="M70" s="67">
        <v>7</v>
      </c>
      <c r="N70" s="67"/>
      <c r="O70" s="59">
        <f t="shared" si="2"/>
        <v>0.1</v>
      </c>
      <c r="P70" s="59"/>
      <c r="Q70" s="26"/>
      <c r="R70" s="68"/>
      <c r="S70" s="11"/>
    </row>
    <row r="71" spans="2:19" ht="15" customHeight="1" x14ac:dyDescent="0.3">
      <c r="B71" s="36" t="s">
        <v>15</v>
      </c>
      <c r="C71" s="36"/>
      <c r="D71" s="70">
        <f>SUM(D45:D70)</f>
        <v>1003</v>
      </c>
      <c r="E71" s="70">
        <f>SUM(E45:E70)</f>
        <v>0</v>
      </c>
      <c r="F71" s="70">
        <f>SUM(F45:F70)</f>
        <v>70</v>
      </c>
      <c r="G71" s="70"/>
      <c r="H71" s="70">
        <f>SUM(H45:H70)</f>
        <v>1073</v>
      </c>
      <c r="I71" s="71"/>
      <c r="J71" s="11"/>
      <c r="K71" s="33" t="s">
        <v>70</v>
      </c>
      <c r="L71" s="23"/>
      <c r="M71" s="67">
        <v>10</v>
      </c>
      <c r="N71" s="67"/>
      <c r="O71" s="59">
        <f t="shared" si="2"/>
        <v>0.14285714285714285</v>
      </c>
      <c r="P71" s="59"/>
      <c r="Q71" s="26"/>
      <c r="R71" s="68"/>
      <c r="S71" s="11"/>
    </row>
    <row r="72" spans="2:19" ht="14.25" customHeight="1" thickBot="1" x14ac:dyDescent="0.35">
      <c r="B72" s="72" t="s">
        <v>50</v>
      </c>
      <c r="C72" s="11"/>
      <c r="D72" s="11"/>
      <c r="E72" s="11"/>
      <c r="F72" s="12"/>
      <c r="G72" s="12"/>
      <c r="H72" s="12"/>
      <c r="I72" s="15"/>
      <c r="J72" s="11"/>
      <c r="K72" s="33" t="s">
        <v>71</v>
      </c>
      <c r="L72" s="23"/>
      <c r="M72" s="67">
        <v>3</v>
      </c>
      <c r="N72" s="67"/>
      <c r="O72" s="59">
        <f t="shared" si="2"/>
        <v>4.2857142857142858E-2</v>
      </c>
      <c r="P72" s="59"/>
      <c r="Q72" s="26"/>
      <c r="R72" s="68"/>
      <c r="S72" s="11"/>
    </row>
    <row r="73" spans="2:19" ht="15" customHeight="1" x14ac:dyDescent="0.3">
      <c r="J73" s="73"/>
      <c r="K73" s="36" t="s">
        <v>15</v>
      </c>
      <c r="L73" s="36"/>
      <c r="M73" s="70">
        <f>SUM(M65:M72)</f>
        <v>70</v>
      </c>
      <c r="N73" s="70"/>
      <c r="O73" s="74">
        <f>SUM(O65:O72)</f>
        <v>0.99999999999999989</v>
      </c>
      <c r="P73" s="74"/>
      <c r="Q73" s="75"/>
      <c r="R73" s="76"/>
      <c r="S73" s="11"/>
    </row>
    <row r="74" spans="2:19" ht="5.25" customHeight="1" x14ac:dyDescent="0.3">
      <c r="J74" s="73"/>
      <c r="K74" s="11"/>
      <c r="L74" s="11"/>
      <c r="M74" s="11"/>
      <c r="N74" s="11"/>
      <c r="O74" s="11"/>
      <c r="P74" s="11"/>
      <c r="Q74" s="11"/>
      <c r="R74" s="11"/>
      <c r="S74" s="11"/>
    </row>
    <row r="75" spans="2:19" ht="15" customHeight="1" x14ac:dyDescent="0.3">
      <c r="B75" s="40" t="s">
        <v>72</v>
      </c>
      <c r="C75" s="40"/>
      <c r="D75" s="40"/>
      <c r="E75" s="40"/>
      <c r="F75" s="40"/>
      <c r="G75" s="40"/>
      <c r="H75" s="40"/>
      <c r="I75" s="40"/>
      <c r="J75" s="77"/>
      <c r="S75" s="11"/>
    </row>
    <row r="76" spans="2:19" ht="14.25" customHeight="1" thickBot="1" x14ac:dyDescent="0.35">
      <c r="B76" s="56" t="s">
        <v>73</v>
      </c>
      <c r="C76" s="56"/>
      <c r="D76" s="57" t="s">
        <v>19</v>
      </c>
      <c r="E76" s="57"/>
      <c r="F76" s="57"/>
      <c r="G76" s="58"/>
      <c r="H76" s="65"/>
      <c r="I76" s="65"/>
      <c r="J76" s="77"/>
      <c r="S76" s="11"/>
    </row>
    <row r="77" spans="2:19" ht="14.25" customHeight="1" x14ac:dyDescent="0.3">
      <c r="B77" s="56"/>
      <c r="C77" s="56"/>
      <c r="D77" s="78" t="s">
        <v>38</v>
      </c>
      <c r="E77" s="78"/>
      <c r="F77" s="58" t="s">
        <v>39</v>
      </c>
      <c r="G77" s="58"/>
      <c r="H77" s="75"/>
      <c r="I77" s="75"/>
      <c r="J77" s="79"/>
      <c r="S77" s="11"/>
    </row>
    <row r="78" spans="2:19" ht="14.25" customHeight="1" x14ac:dyDescent="0.3">
      <c r="B78" s="33" t="s">
        <v>74</v>
      </c>
      <c r="C78" s="23"/>
      <c r="D78" s="67">
        <v>3</v>
      </c>
      <c r="E78" s="67"/>
      <c r="F78" s="59">
        <f t="shared" ref="F78:F85" si="3">D78/$D$86</f>
        <v>4.2857142857142858E-2</v>
      </c>
      <c r="G78" s="59"/>
      <c r="H78" s="80"/>
      <c r="I78" s="68"/>
      <c r="J78" s="79"/>
      <c r="S78" s="11"/>
    </row>
    <row r="79" spans="2:19" ht="14.25" customHeight="1" x14ac:dyDescent="0.3">
      <c r="B79" s="33" t="s">
        <v>75</v>
      </c>
      <c r="C79" s="23"/>
      <c r="D79" s="67">
        <v>14</v>
      </c>
      <c r="E79" s="67"/>
      <c r="F79" s="59">
        <f t="shared" si="3"/>
        <v>0.2</v>
      </c>
      <c r="G79" s="59"/>
      <c r="H79" s="80"/>
      <c r="I79" s="68"/>
      <c r="J79" s="79"/>
      <c r="S79" s="11"/>
    </row>
    <row r="80" spans="2:19" ht="14.25" customHeight="1" x14ac:dyDescent="0.3">
      <c r="B80" s="33" t="s">
        <v>76</v>
      </c>
      <c r="C80" s="23"/>
      <c r="D80" s="67">
        <v>5</v>
      </c>
      <c r="E80" s="67"/>
      <c r="F80" s="59">
        <f t="shared" si="3"/>
        <v>7.1428571428571425E-2</v>
      </c>
      <c r="G80" s="59"/>
      <c r="H80" s="80"/>
      <c r="I80" s="68"/>
      <c r="J80" s="79"/>
      <c r="S80" s="11"/>
    </row>
    <row r="81" spans="2:19" ht="14.25" customHeight="1" x14ac:dyDescent="0.3">
      <c r="B81" s="33" t="s">
        <v>77</v>
      </c>
      <c r="C81" s="23"/>
      <c r="D81" s="67">
        <v>7</v>
      </c>
      <c r="E81" s="67"/>
      <c r="F81" s="59">
        <f t="shared" si="3"/>
        <v>0.1</v>
      </c>
      <c r="G81" s="59"/>
      <c r="H81" s="80"/>
      <c r="I81" s="68"/>
      <c r="J81" s="79"/>
      <c r="S81" s="11"/>
    </row>
    <row r="82" spans="2:19" ht="14.25" customHeight="1" x14ac:dyDescent="0.3">
      <c r="B82" s="33" t="s">
        <v>78</v>
      </c>
      <c r="C82" s="23"/>
      <c r="D82" s="67">
        <v>16</v>
      </c>
      <c r="E82" s="67"/>
      <c r="F82" s="59">
        <f t="shared" si="3"/>
        <v>0.22857142857142856</v>
      </c>
      <c r="G82" s="59"/>
      <c r="H82" s="80"/>
      <c r="I82" s="68"/>
      <c r="J82" s="79"/>
      <c r="S82" s="11"/>
    </row>
    <row r="83" spans="2:19" ht="14.25" customHeight="1" x14ac:dyDescent="0.3">
      <c r="B83" s="33" t="s">
        <v>79</v>
      </c>
      <c r="C83" s="23"/>
      <c r="D83" s="67">
        <v>4</v>
      </c>
      <c r="E83" s="67"/>
      <c r="F83" s="59">
        <f t="shared" si="3"/>
        <v>5.7142857142857141E-2</v>
      </c>
      <c r="G83" s="59"/>
      <c r="H83" s="80"/>
      <c r="I83" s="68"/>
      <c r="J83" s="79"/>
      <c r="S83" s="11"/>
    </row>
    <row r="84" spans="2:19" ht="14.25" customHeight="1" x14ac:dyDescent="0.3">
      <c r="B84" s="33" t="s">
        <v>80</v>
      </c>
      <c r="C84" s="23"/>
      <c r="D84" s="67">
        <v>15</v>
      </c>
      <c r="E84" s="67"/>
      <c r="F84" s="59">
        <f t="shared" si="3"/>
        <v>0.21428571428571427</v>
      </c>
      <c r="G84" s="59"/>
      <c r="H84" s="80"/>
      <c r="I84" s="68"/>
      <c r="J84" s="79"/>
      <c r="S84" s="11"/>
    </row>
    <row r="85" spans="2:19" ht="14.25" customHeight="1" thickBot="1" x14ac:dyDescent="0.35">
      <c r="B85" s="33" t="s">
        <v>70</v>
      </c>
      <c r="C85" s="23"/>
      <c r="D85" s="67">
        <v>6</v>
      </c>
      <c r="E85" s="67"/>
      <c r="F85" s="59">
        <f t="shared" si="3"/>
        <v>8.5714285714285715E-2</v>
      </c>
      <c r="G85" s="59"/>
      <c r="H85" s="80"/>
      <c r="I85" s="68"/>
      <c r="J85" s="79"/>
      <c r="S85" s="11"/>
    </row>
    <row r="86" spans="2:19" ht="12.75" customHeight="1" x14ac:dyDescent="0.3">
      <c r="B86" s="36" t="s">
        <v>15</v>
      </c>
      <c r="C86" s="36"/>
      <c r="D86" s="70">
        <f>SUM(D78:D85)</f>
        <v>70</v>
      </c>
      <c r="E86" s="70"/>
      <c r="F86" s="74">
        <f>SUM(F78:F85)</f>
        <v>1</v>
      </c>
      <c r="G86" s="74"/>
      <c r="H86" s="81"/>
      <c r="I86" s="76"/>
      <c r="J86" s="82"/>
      <c r="S86" s="11"/>
    </row>
    <row r="87" spans="2:19" ht="7.5" customHeight="1" x14ac:dyDescent="0.3">
      <c r="B87" s="39"/>
      <c r="C87" s="11"/>
      <c r="D87" s="11"/>
      <c r="E87" s="11"/>
      <c r="F87" s="12"/>
      <c r="G87" s="12"/>
      <c r="H87" s="12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</row>
    <row r="88" spans="2:19" ht="6" customHeight="1" x14ac:dyDescent="0.3">
      <c r="B88" s="11"/>
      <c r="C88" s="11"/>
      <c r="D88" s="11"/>
      <c r="E88" s="11"/>
      <c r="F88" s="12"/>
      <c r="G88" s="12"/>
      <c r="H88" s="12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</row>
    <row r="89" spans="2:19" x14ac:dyDescent="0.3">
      <c r="B89" s="6" t="s">
        <v>81</v>
      </c>
      <c r="C89" s="83"/>
      <c r="D89" s="83"/>
      <c r="E89" s="83"/>
      <c r="F89" s="84"/>
      <c r="G89" s="84"/>
      <c r="H89" s="84"/>
      <c r="I89" s="83"/>
      <c r="J89" s="83"/>
      <c r="K89" s="83"/>
      <c r="L89" s="83"/>
      <c r="M89" s="83"/>
      <c r="N89" s="83"/>
      <c r="O89" s="83"/>
      <c r="P89" s="83"/>
      <c r="Q89" s="83"/>
      <c r="R89" s="83"/>
      <c r="S89" s="83"/>
    </row>
    <row r="90" spans="2:19" ht="15" customHeight="1" x14ac:dyDescent="0.3">
      <c r="B90" s="13" t="s">
        <v>82</v>
      </c>
      <c r="C90" s="13"/>
      <c r="D90" s="13"/>
      <c r="E90" s="14"/>
      <c r="F90" s="85"/>
      <c r="G90" s="85"/>
      <c r="H90" s="85"/>
      <c r="I90" s="86"/>
      <c r="J90" s="86"/>
      <c r="K90" s="11"/>
      <c r="L90" s="11"/>
      <c r="M90" s="11"/>
      <c r="N90" s="11"/>
      <c r="O90" s="11"/>
      <c r="P90" s="11"/>
      <c r="Q90" s="11"/>
      <c r="R90" s="11"/>
      <c r="S90" s="11"/>
    </row>
    <row r="91" spans="2:19" ht="15" customHeight="1" x14ac:dyDescent="0.3">
      <c r="B91" s="13"/>
      <c r="C91" s="13"/>
      <c r="D91" s="13"/>
      <c r="E91" s="14"/>
      <c r="F91" s="85"/>
      <c r="G91" s="85"/>
      <c r="H91" s="85"/>
      <c r="I91" s="86"/>
      <c r="J91" s="86"/>
      <c r="K91" s="11"/>
      <c r="L91" s="11"/>
      <c r="M91" s="87" t="s">
        <v>83</v>
      </c>
      <c r="N91" s="88"/>
      <c r="O91" s="88"/>
      <c r="P91" s="11"/>
      <c r="Q91" s="11"/>
      <c r="R91" s="11"/>
      <c r="S91" s="11"/>
    </row>
    <row r="92" spans="2:19" ht="15" customHeight="1" x14ac:dyDescent="0.3">
      <c r="B92" s="89" t="s">
        <v>84</v>
      </c>
      <c r="C92" s="41" t="s">
        <v>38</v>
      </c>
      <c r="D92" s="41" t="s">
        <v>39</v>
      </c>
      <c r="E92" s="90"/>
      <c r="F92" s="12"/>
      <c r="G92" s="12"/>
      <c r="H92" s="91" t="s">
        <v>85</v>
      </c>
      <c r="I92" s="11"/>
      <c r="J92" s="11"/>
      <c r="K92" s="11"/>
      <c r="L92" s="11"/>
      <c r="M92" s="92" t="s">
        <v>86</v>
      </c>
      <c r="N92" s="93"/>
      <c r="O92" s="94" t="s">
        <v>38</v>
      </c>
      <c r="P92" s="94"/>
      <c r="Q92" s="94" t="s">
        <v>39</v>
      </c>
      <c r="R92" s="94"/>
      <c r="S92" s="11"/>
    </row>
    <row r="93" spans="2:19" x14ac:dyDescent="0.3">
      <c r="B93" s="43" t="s">
        <v>87</v>
      </c>
      <c r="C93" s="12">
        <v>0</v>
      </c>
      <c r="D93" s="95">
        <f>C93/$C$100</f>
        <v>0</v>
      </c>
      <c r="E93" s="96"/>
      <c r="F93" s="12"/>
      <c r="G93" s="12"/>
      <c r="H93" s="97">
        <f>SUM(D93:D96)</f>
        <v>0.11428571428571428</v>
      </c>
      <c r="I93" s="11"/>
      <c r="J93" s="11"/>
      <c r="K93" s="11"/>
      <c r="L93" s="11"/>
      <c r="M93" s="11" t="s">
        <v>88</v>
      </c>
      <c r="N93" s="11"/>
      <c r="O93" s="98">
        <v>4</v>
      </c>
      <c r="P93" s="98"/>
      <c r="Q93" s="99">
        <f>O93/$O$96</f>
        <v>5.7142857142857141E-2</v>
      </c>
      <c r="R93" s="99"/>
      <c r="S93" s="11"/>
    </row>
    <row r="94" spans="2:19" x14ac:dyDescent="0.3">
      <c r="B94" s="43" t="s">
        <v>89</v>
      </c>
      <c r="C94" s="12">
        <v>1</v>
      </c>
      <c r="D94" s="95">
        <f t="shared" ref="D94:D99" si="4">C94/$C$100</f>
        <v>1.4285714285714285E-2</v>
      </c>
      <c r="E94" s="96"/>
      <c r="F94" s="12"/>
      <c r="G94" s="12"/>
      <c r="H94" s="91"/>
      <c r="I94" s="11"/>
      <c r="J94" s="11"/>
      <c r="K94" s="11"/>
      <c r="L94" s="11"/>
      <c r="M94" s="11" t="s">
        <v>90</v>
      </c>
      <c r="N94" s="11"/>
      <c r="O94" s="98">
        <v>59</v>
      </c>
      <c r="P94" s="98"/>
      <c r="Q94" s="99">
        <f>O94/$O$96</f>
        <v>0.84285714285714286</v>
      </c>
      <c r="R94" s="99"/>
      <c r="S94" s="11"/>
    </row>
    <row r="95" spans="2:19" ht="15" thickBot="1" x14ac:dyDescent="0.35">
      <c r="B95" s="43" t="s">
        <v>91</v>
      </c>
      <c r="C95" s="12">
        <v>1</v>
      </c>
      <c r="D95" s="95">
        <f t="shared" si="4"/>
        <v>1.4285714285714285E-2</v>
      </c>
      <c r="E95" s="96"/>
      <c r="F95" s="12"/>
      <c r="G95" s="12"/>
      <c r="H95" s="91" t="s">
        <v>92</v>
      </c>
      <c r="I95" s="11"/>
      <c r="J95" s="11"/>
      <c r="K95" s="11"/>
      <c r="L95" s="11"/>
      <c r="M95" s="11" t="s">
        <v>93</v>
      </c>
      <c r="N95" s="11"/>
      <c r="O95" s="98">
        <v>7</v>
      </c>
      <c r="P95" s="98"/>
      <c r="Q95" s="99">
        <f>O95/$O$96</f>
        <v>0.1</v>
      </c>
      <c r="R95" s="99"/>
      <c r="S95" s="11"/>
    </row>
    <row r="96" spans="2:19" x14ac:dyDescent="0.3">
      <c r="B96" s="43" t="s">
        <v>94</v>
      </c>
      <c r="C96" s="12">
        <v>6</v>
      </c>
      <c r="D96" s="95">
        <f t="shared" si="4"/>
        <v>8.5714285714285715E-2</v>
      </c>
      <c r="E96" s="96"/>
      <c r="F96" s="12"/>
      <c r="G96" s="12"/>
      <c r="H96" s="97">
        <f>SUM(D97:D98)</f>
        <v>0.85714285714285721</v>
      </c>
      <c r="I96" s="11"/>
      <c r="J96" s="11"/>
      <c r="K96" s="11"/>
      <c r="L96" s="11"/>
      <c r="M96" s="100" t="s">
        <v>15</v>
      </c>
      <c r="N96" s="101"/>
      <c r="O96" s="102">
        <f>SUM(O93:P95)</f>
        <v>70</v>
      </c>
      <c r="P96" s="102"/>
      <c r="Q96" s="103">
        <f>SUM(Q93:R95)</f>
        <v>1</v>
      </c>
      <c r="R96" s="103"/>
      <c r="S96" s="11"/>
    </row>
    <row r="97" spans="2:19" x14ac:dyDescent="0.3">
      <c r="B97" s="43" t="s">
        <v>95</v>
      </c>
      <c r="C97" s="12">
        <v>32</v>
      </c>
      <c r="D97" s="95">
        <f t="shared" si="4"/>
        <v>0.45714285714285713</v>
      </c>
      <c r="E97" s="96"/>
      <c r="F97" s="12"/>
      <c r="G97" s="12"/>
      <c r="H97" s="91"/>
      <c r="I97" s="11"/>
      <c r="J97" s="11"/>
      <c r="K97" s="11"/>
      <c r="L97" s="11"/>
      <c r="M97" s="104"/>
      <c r="N97" s="11"/>
      <c r="O97" s="11"/>
      <c r="P97" s="11"/>
      <c r="Q97" s="11"/>
      <c r="R97" s="11"/>
      <c r="S97" s="11"/>
    </row>
    <row r="98" spans="2:19" x14ac:dyDescent="0.3">
      <c r="B98" s="43" t="s">
        <v>96</v>
      </c>
      <c r="C98" s="12">
        <v>28</v>
      </c>
      <c r="D98" s="95">
        <f t="shared" si="4"/>
        <v>0.4</v>
      </c>
      <c r="E98" s="96"/>
      <c r="F98" s="12"/>
      <c r="G98" s="12"/>
      <c r="H98" s="91"/>
      <c r="I98" s="11"/>
      <c r="J98" s="11"/>
      <c r="K98" s="11"/>
      <c r="L98" s="11"/>
      <c r="M98" s="87" t="s">
        <v>97</v>
      </c>
      <c r="N98" s="88"/>
      <c r="O98" s="88"/>
      <c r="P98" s="11"/>
      <c r="Q98" s="11"/>
      <c r="R98" s="11"/>
      <c r="S98" s="11"/>
    </row>
    <row r="99" spans="2:19" ht="15" thickBot="1" x14ac:dyDescent="0.35">
      <c r="B99" s="43" t="s">
        <v>98</v>
      </c>
      <c r="C99" s="12">
        <v>2</v>
      </c>
      <c r="D99" s="95">
        <f t="shared" si="4"/>
        <v>2.8571428571428571E-2</v>
      </c>
      <c r="E99" s="96"/>
      <c r="F99" s="12"/>
      <c r="G99" s="12"/>
      <c r="H99" s="91" t="s">
        <v>99</v>
      </c>
      <c r="I99" s="11"/>
      <c r="J99" s="11"/>
      <c r="K99" s="11"/>
      <c r="L99" s="11"/>
      <c r="M99" s="92" t="s">
        <v>100</v>
      </c>
      <c r="N99" s="93"/>
      <c r="O99" s="94" t="s">
        <v>38</v>
      </c>
      <c r="P99" s="94"/>
      <c r="Q99" s="94" t="s">
        <v>39</v>
      </c>
      <c r="R99" s="94"/>
      <c r="S99" s="11"/>
    </row>
    <row r="100" spans="2:19" x14ac:dyDescent="0.3">
      <c r="B100" s="36" t="s">
        <v>15</v>
      </c>
      <c r="C100" s="36">
        <f>SUM(C93:C99)</f>
        <v>70</v>
      </c>
      <c r="D100" s="37">
        <f>SUM(D93:D99)</f>
        <v>1</v>
      </c>
      <c r="E100" s="105"/>
      <c r="F100" s="12"/>
      <c r="G100" s="12"/>
      <c r="H100" s="97">
        <f>SUM(D99)</f>
        <v>2.8571428571428571E-2</v>
      </c>
      <c r="I100" s="11"/>
      <c r="J100" s="11"/>
      <c r="K100" s="11"/>
      <c r="L100" s="11"/>
      <c r="M100" s="11" t="s">
        <v>101</v>
      </c>
      <c r="N100" s="11"/>
      <c r="O100" s="98">
        <v>31</v>
      </c>
      <c r="P100" s="98"/>
      <c r="Q100" s="99">
        <f>O100/$O$104</f>
        <v>0.44285714285714284</v>
      </c>
      <c r="R100" s="99"/>
      <c r="S100" s="11"/>
    </row>
    <row r="101" spans="2:19" x14ac:dyDescent="0.3">
      <c r="B101" s="11"/>
      <c r="C101" s="11"/>
      <c r="D101" s="11"/>
      <c r="E101" s="11"/>
      <c r="F101" s="12"/>
      <c r="G101" s="12"/>
      <c r="H101" s="12"/>
      <c r="I101" s="11"/>
      <c r="J101" s="11"/>
      <c r="K101" s="11"/>
      <c r="L101" s="11"/>
      <c r="M101" s="11" t="s">
        <v>102</v>
      </c>
      <c r="N101" s="11"/>
      <c r="O101" s="98">
        <v>27</v>
      </c>
      <c r="P101" s="98"/>
      <c r="Q101" s="99">
        <f>O101/$O$104</f>
        <v>0.38571428571428573</v>
      </c>
      <c r="R101" s="99"/>
      <c r="S101" s="11"/>
    </row>
    <row r="102" spans="2:19" x14ac:dyDescent="0.3">
      <c r="B102" s="11"/>
      <c r="C102" s="11"/>
      <c r="D102" s="11"/>
      <c r="E102" s="11"/>
      <c r="F102" s="12"/>
      <c r="G102" s="12"/>
      <c r="H102" s="12"/>
      <c r="I102" s="11"/>
      <c r="J102" s="11"/>
      <c r="K102" s="11"/>
      <c r="L102" s="11"/>
      <c r="M102" s="11" t="s">
        <v>103</v>
      </c>
      <c r="N102" s="11"/>
      <c r="O102" s="98">
        <v>10</v>
      </c>
      <c r="P102" s="98"/>
      <c r="Q102" s="99">
        <f>O102/$O$104</f>
        <v>0.14285714285714285</v>
      </c>
      <c r="R102" s="99"/>
      <c r="S102" s="11"/>
    </row>
    <row r="103" spans="2:19" ht="15" customHeight="1" thickBot="1" x14ac:dyDescent="0.35">
      <c r="B103" s="13" t="s">
        <v>104</v>
      </c>
      <c r="C103" s="13"/>
      <c r="D103" s="13"/>
      <c r="E103" s="13"/>
      <c r="F103" s="13"/>
      <c r="G103" s="13"/>
      <c r="H103" s="13"/>
      <c r="I103" s="11"/>
      <c r="J103" s="11"/>
      <c r="K103" s="11"/>
      <c r="L103" s="11"/>
      <c r="M103" s="11" t="s">
        <v>93</v>
      </c>
      <c r="N103" s="11"/>
      <c r="O103" s="106">
        <v>2</v>
      </c>
      <c r="P103" s="106"/>
      <c r="Q103" s="99">
        <f>O103/$O$104</f>
        <v>2.8571428571428571E-2</v>
      </c>
      <c r="R103" s="99"/>
      <c r="S103" s="11"/>
    </row>
    <row r="104" spans="2:19" x14ac:dyDescent="0.3">
      <c r="B104" s="13"/>
      <c r="C104" s="13"/>
      <c r="D104" s="13"/>
      <c r="E104" s="13"/>
      <c r="F104" s="13"/>
      <c r="G104" s="13"/>
      <c r="H104" s="13"/>
      <c r="I104" s="11"/>
      <c r="J104" s="11"/>
      <c r="K104" s="11"/>
      <c r="L104" s="11"/>
      <c r="M104" s="100" t="s">
        <v>15</v>
      </c>
      <c r="N104" s="101"/>
      <c r="O104" s="102">
        <f>SUM(O100:P103)</f>
        <v>70</v>
      </c>
      <c r="P104" s="102"/>
      <c r="Q104" s="103">
        <f>SUM(Q100:R103)</f>
        <v>0.99999999999999989</v>
      </c>
      <c r="R104" s="103"/>
      <c r="S104" s="11"/>
    </row>
    <row r="105" spans="2:19" x14ac:dyDescent="0.3">
      <c r="B105" s="49" t="s">
        <v>105</v>
      </c>
      <c r="C105" s="49"/>
      <c r="D105" s="49"/>
      <c r="E105" s="19"/>
      <c r="F105" s="41" t="s">
        <v>38</v>
      </c>
      <c r="G105" s="107" t="s">
        <v>39</v>
      </c>
      <c r="H105" s="107"/>
      <c r="I105" s="108"/>
      <c r="J105" s="108"/>
      <c r="K105" s="108"/>
      <c r="L105" s="11"/>
      <c r="M105" s="104"/>
      <c r="N105" s="11"/>
      <c r="O105" s="11"/>
      <c r="P105" s="11"/>
      <c r="Q105" s="11"/>
      <c r="R105" s="11"/>
      <c r="S105" s="11"/>
    </row>
    <row r="106" spans="2:19" x14ac:dyDescent="0.3">
      <c r="B106" s="109" t="s">
        <v>106</v>
      </c>
      <c r="C106" s="109"/>
      <c r="D106" s="109"/>
      <c r="E106" s="109"/>
      <c r="F106" s="110">
        <v>7</v>
      </c>
      <c r="G106" s="111"/>
      <c r="H106" s="112">
        <f>F106/$F$130</f>
        <v>0.1</v>
      </c>
      <c r="I106" s="15"/>
      <c r="J106" s="15"/>
      <c r="K106" s="15"/>
      <c r="L106" s="11"/>
      <c r="M106" s="11"/>
      <c r="N106" s="11"/>
      <c r="O106" s="11"/>
      <c r="P106" s="11"/>
      <c r="Q106" s="11"/>
      <c r="R106" s="11"/>
      <c r="S106" s="11"/>
    </row>
    <row r="107" spans="2:19" x14ac:dyDescent="0.3">
      <c r="B107" s="109" t="s">
        <v>107</v>
      </c>
      <c r="C107" s="109"/>
      <c r="D107" s="109"/>
      <c r="E107" s="109"/>
      <c r="F107" s="110">
        <v>22</v>
      </c>
      <c r="G107" s="111"/>
      <c r="H107" s="112">
        <f t="shared" ref="H107:H129" si="5">F107/$F$130</f>
        <v>0.31428571428571428</v>
      </c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</row>
    <row r="108" spans="2:19" ht="15" customHeight="1" x14ac:dyDescent="0.3">
      <c r="B108" s="109" t="s">
        <v>108</v>
      </c>
      <c r="C108" s="109"/>
      <c r="D108" s="109"/>
      <c r="E108" s="109"/>
      <c r="F108" s="110">
        <v>9</v>
      </c>
      <c r="G108" s="111"/>
      <c r="H108" s="112">
        <f t="shared" si="5"/>
        <v>0.12857142857142856</v>
      </c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</row>
    <row r="109" spans="2:19" ht="15" customHeight="1" x14ac:dyDescent="0.3">
      <c r="B109" s="109" t="s">
        <v>109</v>
      </c>
      <c r="C109" s="109"/>
      <c r="D109" s="109"/>
      <c r="E109" s="109"/>
      <c r="F109" s="110">
        <v>6</v>
      </c>
      <c r="G109" s="111"/>
      <c r="H109" s="112">
        <f t="shared" si="5"/>
        <v>8.5714285714285715E-2</v>
      </c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</row>
    <row r="110" spans="2:19" x14ac:dyDescent="0.3">
      <c r="B110" s="113" t="s">
        <v>110</v>
      </c>
      <c r="C110" s="113"/>
      <c r="D110" s="113"/>
      <c r="E110" s="113"/>
      <c r="F110" s="114">
        <v>1</v>
      </c>
      <c r="G110" s="115"/>
      <c r="H110" s="116">
        <f t="shared" si="5"/>
        <v>1.4285714285714285E-2</v>
      </c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</row>
    <row r="111" spans="2:19" x14ac:dyDescent="0.3">
      <c r="B111" s="113" t="s">
        <v>111</v>
      </c>
      <c r="C111" s="113"/>
      <c r="D111" s="113"/>
      <c r="E111" s="113"/>
      <c r="F111" s="114">
        <v>6</v>
      </c>
      <c r="G111" s="115"/>
      <c r="H111" s="116">
        <f t="shared" si="5"/>
        <v>8.5714285714285715E-2</v>
      </c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</row>
    <row r="112" spans="2:19" x14ac:dyDescent="0.3">
      <c r="B112" s="117" t="s">
        <v>112</v>
      </c>
      <c r="C112" s="117"/>
      <c r="D112" s="117"/>
      <c r="E112" s="117"/>
      <c r="F112" s="114">
        <v>0</v>
      </c>
      <c r="G112" s="115"/>
      <c r="H112" s="116">
        <f t="shared" si="5"/>
        <v>0</v>
      </c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</row>
    <row r="113" spans="2:19" ht="15" customHeight="1" x14ac:dyDescent="0.3">
      <c r="B113" s="113" t="s">
        <v>113</v>
      </c>
      <c r="C113" s="113"/>
      <c r="D113" s="113"/>
      <c r="E113" s="113"/>
      <c r="F113" s="114">
        <v>0</v>
      </c>
      <c r="G113" s="115"/>
      <c r="H113" s="116">
        <f t="shared" si="5"/>
        <v>0</v>
      </c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</row>
    <row r="114" spans="2:19" x14ac:dyDescent="0.3">
      <c r="B114" s="118" t="s">
        <v>114</v>
      </c>
      <c r="C114" s="118"/>
      <c r="D114" s="118"/>
      <c r="E114" s="118"/>
      <c r="F114" s="119">
        <v>0</v>
      </c>
      <c r="G114" s="120"/>
      <c r="H114" s="121">
        <f t="shared" si="5"/>
        <v>0</v>
      </c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</row>
    <row r="115" spans="2:19" x14ac:dyDescent="0.3">
      <c r="B115" s="118" t="s">
        <v>115</v>
      </c>
      <c r="C115" s="118"/>
      <c r="D115" s="118"/>
      <c r="E115" s="118"/>
      <c r="F115" s="119">
        <v>0</v>
      </c>
      <c r="G115" s="120"/>
      <c r="H115" s="121">
        <f t="shared" si="5"/>
        <v>0</v>
      </c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</row>
    <row r="116" spans="2:19" x14ac:dyDescent="0.3">
      <c r="B116" s="118" t="s">
        <v>116</v>
      </c>
      <c r="C116" s="118"/>
      <c r="D116" s="118"/>
      <c r="E116" s="118"/>
      <c r="F116" s="119">
        <v>0</v>
      </c>
      <c r="G116" s="120"/>
      <c r="H116" s="121">
        <f t="shared" si="5"/>
        <v>0</v>
      </c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</row>
    <row r="117" spans="2:19" x14ac:dyDescent="0.3">
      <c r="B117" s="118" t="s">
        <v>117</v>
      </c>
      <c r="C117" s="118"/>
      <c r="D117" s="118"/>
      <c r="E117" s="118"/>
      <c r="F117" s="119">
        <v>0</v>
      </c>
      <c r="G117" s="120"/>
      <c r="H117" s="121">
        <f t="shared" si="5"/>
        <v>0</v>
      </c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/>
    </row>
    <row r="118" spans="2:19" x14ac:dyDescent="0.3">
      <c r="B118" s="118" t="s">
        <v>118</v>
      </c>
      <c r="C118" s="118"/>
      <c r="D118" s="118"/>
      <c r="E118" s="118"/>
      <c r="F118" s="119">
        <v>0</v>
      </c>
      <c r="G118" s="120"/>
      <c r="H118" s="121">
        <f t="shared" si="5"/>
        <v>0</v>
      </c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</row>
    <row r="119" spans="2:19" x14ac:dyDescent="0.3">
      <c r="B119" s="118" t="s">
        <v>119</v>
      </c>
      <c r="C119" s="118"/>
      <c r="D119" s="118"/>
      <c r="E119" s="118"/>
      <c r="F119" s="119">
        <v>0</v>
      </c>
      <c r="G119" s="120"/>
      <c r="H119" s="121">
        <f t="shared" si="5"/>
        <v>0</v>
      </c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</row>
    <row r="120" spans="2:19" ht="15" customHeight="1" x14ac:dyDescent="0.3">
      <c r="B120" s="118" t="s">
        <v>120</v>
      </c>
      <c r="C120" s="118"/>
      <c r="D120" s="118"/>
      <c r="E120" s="118"/>
      <c r="F120" s="119">
        <v>1</v>
      </c>
      <c r="G120" s="120"/>
      <c r="H120" s="121">
        <f t="shared" si="5"/>
        <v>1.4285714285714285E-2</v>
      </c>
      <c r="I120" s="11"/>
      <c r="J120" s="11"/>
      <c r="K120" s="40" t="s">
        <v>121</v>
      </c>
      <c r="L120" s="40"/>
      <c r="M120" s="40"/>
      <c r="N120" s="40"/>
      <c r="O120" s="88"/>
      <c r="P120" s="88"/>
      <c r="Q120" s="11"/>
      <c r="R120" s="11"/>
      <c r="S120" s="11"/>
    </row>
    <row r="121" spans="2:19" x14ac:dyDescent="0.3">
      <c r="B121" s="118" t="s">
        <v>122</v>
      </c>
      <c r="C121" s="118"/>
      <c r="D121" s="118"/>
      <c r="E121" s="118"/>
      <c r="F121" s="119">
        <v>0</v>
      </c>
      <c r="G121" s="120"/>
      <c r="H121" s="121">
        <f t="shared" si="5"/>
        <v>0</v>
      </c>
      <c r="I121" s="11"/>
      <c r="J121" s="11"/>
      <c r="K121" s="40"/>
      <c r="L121" s="40"/>
      <c r="M121" s="40"/>
      <c r="N121" s="40"/>
      <c r="O121" s="88"/>
      <c r="P121" s="88"/>
      <c r="Q121" s="11"/>
      <c r="R121" s="11"/>
      <c r="S121" s="11"/>
    </row>
    <row r="122" spans="2:19" x14ac:dyDescent="0.3">
      <c r="B122" s="118" t="s">
        <v>123</v>
      </c>
      <c r="C122" s="118"/>
      <c r="D122" s="118"/>
      <c r="E122" s="118"/>
      <c r="F122" s="119">
        <v>0</v>
      </c>
      <c r="G122" s="120"/>
      <c r="H122" s="121">
        <f t="shared" si="5"/>
        <v>0</v>
      </c>
      <c r="I122" s="11"/>
      <c r="J122" s="11"/>
      <c r="K122" s="19" t="s">
        <v>124</v>
      </c>
      <c r="L122" s="41" t="s">
        <v>38</v>
      </c>
      <c r="M122" s="41" t="s">
        <v>39</v>
      </c>
      <c r="N122" s="122"/>
      <c r="O122" s="123"/>
      <c r="P122" s="96">
        <f>N122/$F$130</f>
        <v>0</v>
      </c>
      <c r="Q122" s="11"/>
      <c r="R122" s="11"/>
      <c r="S122" s="11"/>
    </row>
    <row r="123" spans="2:19" x14ac:dyDescent="0.3">
      <c r="B123" s="118" t="s">
        <v>125</v>
      </c>
      <c r="C123" s="118"/>
      <c r="D123" s="118"/>
      <c r="E123" s="118"/>
      <c r="F123" s="119">
        <v>2</v>
      </c>
      <c r="G123" s="120"/>
      <c r="H123" s="121">
        <f t="shared" si="5"/>
        <v>2.8571428571428571E-2</v>
      </c>
      <c r="I123" s="11"/>
      <c r="J123" s="11"/>
      <c r="K123" s="109" t="s">
        <v>126</v>
      </c>
      <c r="L123" s="110">
        <f>+F106+F107+F108+F109</f>
        <v>44</v>
      </c>
      <c r="M123" s="124">
        <f t="shared" ref="M123:M128" si="6">L123/$L$129</f>
        <v>0.62857142857142856</v>
      </c>
      <c r="N123" s="122"/>
      <c r="O123" s="123"/>
      <c r="P123" s="96">
        <f>N123/$F$130</f>
        <v>0</v>
      </c>
      <c r="Q123" s="11"/>
      <c r="R123" s="11"/>
      <c r="S123" s="11"/>
    </row>
    <row r="124" spans="2:19" ht="15" customHeight="1" x14ac:dyDescent="0.3">
      <c r="B124" s="125" t="s">
        <v>127</v>
      </c>
      <c r="C124" s="125"/>
      <c r="D124" s="125"/>
      <c r="E124" s="125"/>
      <c r="F124" s="126">
        <v>0</v>
      </c>
      <c r="G124" s="127"/>
      <c r="H124" s="128">
        <f t="shared" si="5"/>
        <v>0</v>
      </c>
      <c r="I124" s="11"/>
      <c r="J124" s="11"/>
      <c r="K124" s="113" t="s">
        <v>128</v>
      </c>
      <c r="L124" s="114">
        <f>+F110+F111+F112+F113</f>
        <v>7</v>
      </c>
      <c r="M124" s="129">
        <f t="shared" si="6"/>
        <v>0.1</v>
      </c>
      <c r="N124" s="122"/>
      <c r="O124" s="123"/>
      <c r="P124" s="96">
        <f>N124/$F$130</f>
        <v>0</v>
      </c>
      <c r="Q124" s="11"/>
      <c r="R124" s="11"/>
      <c r="S124" s="11"/>
    </row>
    <row r="125" spans="2:19" x14ac:dyDescent="0.3">
      <c r="B125" s="125" t="s">
        <v>129</v>
      </c>
      <c r="C125" s="125"/>
      <c r="D125" s="125"/>
      <c r="E125" s="125"/>
      <c r="F125" s="126">
        <v>4</v>
      </c>
      <c r="G125" s="127"/>
      <c r="H125" s="128">
        <f t="shared" si="5"/>
        <v>5.7142857142857141E-2</v>
      </c>
      <c r="I125" s="11"/>
      <c r="J125" s="11"/>
      <c r="K125" s="118" t="s">
        <v>130</v>
      </c>
      <c r="L125" s="119">
        <f>+SUM(F114:F123)</f>
        <v>3</v>
      </c>
      <c r="M125" s="130">
        <f t="shared" si="6"/>
        <v>4.2857142857142858E-2</v>
      </c>
      <c r="N125" s="131"/>
      <c r="O125" s="15"/>
      <c r="P125" s="15"/>
      <c r="Q125" s="11"/>
      <c r="R125" s="11"/>
      <c r="S125" s="11"/>
    </row>
    <row r="126" spans="2:19" x14ac:dyDescent="0.3">
      <c r="B126" s="125" t="s">
        <v>131</v>
      </c>
      <c r="C126" s="125"/>
      <c r="D126" s="125"/>
      <c r="E126" s="125"/>
      <c r="F126" s="126">
        <v>0</v>
      </c>
      <c r="G126" s="127"/>
      <c r="H126" s="128">
        <f t="shared" si="5"/>
        <v>0</v>
      </c>
      <c r="I126" s="11"/>
      <c r="J126" s="11"/>
      <c r="K126" s="125" t="s">
        <v>132</v>
      </c>
      <c r="L126" s="126">
        <f>+F124+F125+F126</f>
        <v>4</v>
      </c>
      <c r="M126" s="132">
        <f t="shared" si="6"/>
        <v>5.7142857142857141E-2</v>
      </c>
      <c r="N126" s="131"/>
      <c r="O126" s="15"/>
      <c r="P126" s="15"/>
      <c r="Q126" s="11"/>
      <c r="R126" s="11"/>
      <c r="S126" s="11"/>
    </row>
    <row r="127" spans="2:19" x14ac:dyDescent="0.3">
      <c r="B127" s="133" t="s">
        <v>133</v>
      </c>
      <c r="C127" s="133"/>
      <c r="D127" s="133"/>
      <c r="E127" s="133"/>
      <c r="F127" s="134">
        <v>4</v>
      </c>
      <c r="G127" s="12"/>
      <c r="H127" s="95">
        <f t="shared" si="5"/>
        <v>5.7142857142857141E-2</v>
      </c>
      <c r="I127" s="11"/>
      <c r="J127" s="11"/>
      <c r="K127" s="135" t="s">
        <v>134</v>
      </c>
      <c r="L127" s="136">
        <f>+F128+F129</f>
        <v>8</v>
      </c>
      <c r="M127" s="137">
        <f t="shared" si="6"/>
        <v>0.11428571428571428</v>
      </c>
      <c r="N127" s="138"/>
      <c r="O127" s="15"/>
      <c r="P127" s="15"/>
      <c r="Q127" s="11"/>
      <c r="R127" s="11"/>
      <c r="S127" s="11"/>
    </row>
    <row r="128" spans="2:19" ht="15" thickBot="1" x14ac:dyDescent="0.35">
      <c r="B128" s="135" t="s">
        <v>134</v>
      </c>
      <c r="C128" s="135"/>
      <c r="D128" s="135"/>
      <c r="E128" s="135"/>
      <c r="F128" s="139">
        <v>8</v>
      </c>
      <c r="G128" s="136"/>
      <c r="H128" s="140">
        <f t="shared" si="5"/>
        <v>0.11428571428571428</v>
      </c>
      <c r="I128" s="11"/>
      <c r="J128" s="11"/>
      <c r="K128" s="141" t="s">
        <v>133</v>
      </c>
      <c r="L128" s="123">
        <f>+F127</f>
        <v>4</v>
      </c>
      <c r="M128" s="142">
        <f t="shared" si="6"/>
        <v>5.7142857142857141E-2</v>
      </c>
      <c r="N128" s="11"/>
      <c r="O128" s="11"/>
      <c r="P128" s="11"/>
      <c r="Q128" s="11"/>
      <c r="R128" s="11"/>
      <c r="S128" s="11"/>
    </row>
    <row r="129" spans="2:19" ht="15" thickBot="1" x14ac:dyDescent="0.35">
      <c r="B129" s="135" t="s">
        <v>135</v>
      </c>
      <c r="C129" s="135"/>
      <c r="D129" s="135"/>
      <c r="E129" s="135"/>
      <c r="F129" s="139">
        <v>0</v>
      </c>
      <c r="G129" s="136"/>
      <c r="H129" s="140">
        <f t="shared" si="5"/>
        <v>0</v>
      </c>
      <c r="I129" s="11"/>
      <c r="J129" s="11"/>
      <c r="K129" s="143" t="s">
        <v>15</v>
      </c>
      <c r="L129" s="36">
        <f>SUM(L123:L128)</f>
        <v>70</v>
      </c>
      <c r="M129" s="144">
        <f>SUM(M123:M128)</f>
        <v>1</v>
      </c>
      <c r="N129" s="11"/>
      <c r="O129" s="11"/>
      <c r="P129" s="11"/>
      <c r="Q129" s="11"/>
      <c r="R129" s="11"/>
      <c r="S129" s="11"/>
    </row>
    <row r="130" spans="2:19" x14ac:dyDescent="0.3">
      <c r="B130" s="145" t="s">
        <v>15</v>
      </c>
      <c r="C130" s="145"/>
      <c r="D130" s="145"/>
      <c r="E130" s="36"/>
      <c r="F130" s="36">
        <f>SUM(F106:F129)</f>
        <v>70</v>
      </c>
      <c r="G130" s="100"/>
      <c r="H130" s="37">
        <f>SUM(H106:H129)</f>
        <v>1</v>
      </c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/>
    </row>
    <row r="131" spans="2:19" x14ac:dyDescent="0.3">
      <c r="B131" s="11"/>
      <c r="C131" s="11"/>
      <c r="D131" s="11"/>
      <c r="E131" s="11"/>
      <c r="F131" s="12"/>
      <c r="G131" s="12"/>
      <c r="H131" s="12"/>
      <c r="I131" s="11"/>
      <c r="J131" s="11"/>
      <c r="K131" s="11"/>
      <c r="L131" s="11"/>
      <c r="M131" s="11"/>
      <c r="N131" s="11"/>
      <c r="O131" s="11"/>
      <c r="P131" s="11"/>
      <c r="Q131" s="11"/>
      <c r="R131" s="11"/>
      <c r="S131" s="11"/>
    </row>
    <row r="132" spans="2:19" ht="15" customHeight="1" x14ac:dyDescent="0.3">
      <c r="B132" s="146" t="s">
        <v>136</v>
      </c>
      <c r="C132" s="146"/>
      <c r="D132" s="146"/>
      <c r="E132" s="146"/>
      <c r="F132" s="146"/>
      <c r="G132" s="146"/>
      <c r="H132" s="146"/>
      <c r="I132" s="147"/>
      <c r="J132" s="147"/>
      <c r="K132" s="148" t="s">
        <v>137</v>
      </c>
      <c r="L132" s="148"/>
      <c r="M132" s="148"/>
      <c r="N132" s="148"/>
      <c r="O132" s="148"/>
      <c r="P132" s="148"/>
      <c r="Q132" s="148"/>
      <c r="R132" s="11"/>
      <c r="S132" s="11"/>
    </row>
    <row r="133" spans="2:19" ht="15" customHeight="1" x14ac:dyDescent="0.3">
      <c r="B133" s="146"/>
      <c r="C133" s="146"/>
      <c r="D133" s="146"/>
      <c r="E133" s="146"/>
      <c r="F133" s="146"/>
      <c r="G133" s="146"/>
      <c r="H133" s="146"/>
      <c r="I133" s="147"/>
      <c r="J133" s="147"/>
      <c r="K133" s="148"/>
      <c r="L133" s="148"/>
      <c r="M133" s="148"/>
      <c r="N133" s="148"/>
      <c r="O133" s="148"/>
      <c r="P133" s="148"/>
      <c r="Q133" s="148"/>
      <c r="R133" s="11"/>
      <c r="S133" s="11"/>
    </row>
    <row r="134" spans="2:19" ht="15" thickBot="1" x14ac:dyDescent="0.35">
      <c r="B134" s="49" t="s">
        <v>138</v>
      </c>
      <c r="C134" s="57" t="s">
        <v>26</v>
      </c>
      <c r="D134" s="57"/>
      <c r="E134" s="58"/>
      <c r="F134" s="57">
        <v>2017</v>
      </c>
      <c r="G134" s="57"/>
      <c r="H134" s="57"/>
      <c r="I134" s="11"/>
      <c r="J134" s="11"/>
      <c r="K134" s="49" t="s">
        <v>139</v>
      </c>
      <c r="L134" s="49"/>
      <c r="M134" s="58" t="s">
        <v>38</v>
      </c>
      <c r="N134" s="58"/>
      <c r="O134" s="58" t="s">
        <v>39</v>
      </c>
      <c r="P134" s="149"/>
      <c r="Q134" s="149"/>
      <c r="R134" s="11"/>
      <c r="S134" s="11"/>
    </row>
    <row r="135" spans="2:19" x14ac:dyDescent="0.3">
      <c r="B135" s="49"/>
      <c r="C135" s="41" t="s">
        <v>38</v>
      </c>
      <c r="D135" s="41" t="s">
        <v>39</v>
      </c>
      <c r="E135" s="41"/>
      <c r="F135" s="41" t="s">
        <v>38</v>
      </c>
      <c r="G135" s="107" t="s">
        <v>39</v>
      </c>
      <c r="H135" s="107"/>
      <c r="I135" s="11"/>
      <c r="J135" s="11"/>
      <c r="K135" s="141" t="s">
        <v>101</v>
      </c>
      <c r="L135" s="150"/>
      <c r="M135" s="151">
        <v>55</v>
      </c>
      <c r="N135" s="152"/>
      <c r="O135" s="79">
        <f>M135/$M$142</f>
        <v>0.7857142857142857</v>
      </c>
      <c r="P135" s="149"/>
      <c r="Q135" s="149"/>
      <c r="R135" s="11"/>
      <c r="S135" s="11"/>
    </row>
    <row r="136" spans="2:19" x14ac:dyDescent="0.3">
      <c r="B136" s="141" t="s">
        <v>140</v>
      </c>
      <c r="C136" s="134">
        <f>+L123+L124</f>
        <v>51</v>
      </c>
      <c r="D136" s="122">
        <f>C136/$L$129</f>
        <v>0.72857142857142854</v>
      </c>
      <c r="E136" s="122"/>
      <c r="F136" s="134">
        <v>99</v>
      </c>
      <c r="G136" s="153">
        <f>F136/$F$140</f>
        <v>0.81818181818181823</v>
      </c>
      <c r="H136" s="153"/>
      <c r="I136" s="11"/>
      <c r="J136" s="11"/>
      <c r="K136" s="141" t="s">
        <v>141</v>
      </c>
      <c r="L136" s="134"/>
      <c r="M136" s="154">
        <v>6</v>
      </c>
      <c r="N136" s="122"/>
      <c r="O136" s="79">
        <f t="shared" ref="O136:O141" si="7">M136/$M$142</f>
        <v>8.5714285714285715E-2</v>
      </c>
      <c r="P136" s="155"/>
      <c r="Q136" s="155"/>
      <c r="R136" s="11"/>
      <c r="S136" s="11"/>
    </row>
    <row r="137" spans="2:19" x14ac:dyDescent="0.3">
      <c r="B137" s="141" t="s">
        <v>142</v>
      </c>
      <c r="C137" s="134">
        <f>+L126+L127+L128</f>
        <v>16</v>
      </c>
      <c r="D137" s="122">
        <f>C137/$L$129</f>
        <v>0.22857142857142856</v>
      </c>
      <c r="E137" s="122"/>
      <c r="F137" s="134">
        <v>15</v>
      </c>
      <c r="G137" s="153">
        <f>F137/$F$140</f>
        <v>0.12396694214876033</v>
      </c>
      <c r="H137" s="153"/>
      <c r="I137" s="11"/>
      <c r="J137" s="11"/>
      <c r="K137" s="141" t="s">
        <v>143</v>
      </c>
      <c r="L137" s="134"/>
      <c r="M137" s="154">
        <v>2</v>
      </c>
      <c r="N137" s="122"/>
      <c r="O137" s="79">
        <f t="shared" si="7"/>
        <v>2.8571428571428571E-2</v>
      </c>
      <c r="P137" s="155"/>
      <c r="Q137" s="155"/>
      <c r="R137" s="11"/>
      <c r="S137" s="11"/>
    </row>
    <row r="138" spans="2:19" x14ac:dyDescent="0.3">
      <c r="B138" s="141" t="s">
        <v>130</v>
      </c>
      <c r="C138" s="134">
        <f>+L125</f>
        <v>3</v>
      </c>
      <c r="D138" s="122">
        <f>C138/$L$129</f>
        <v>4.2857142857142858E-2</v>
      </c>
      <c r="E138" s="122"/>
      <c r="F138" s="134">
        <v>7</v>
      </c>
      <c r="G138" s="153">
        <f>F138/$F$140</f>
        <v>5.7851239669421489E-2</v>
      </c>
      <c r="H138" s="153"/>
      <c r="I138" s="11"/>
      <c r="J138" s="11"/>
      <c r="K138" s="141" t="s">
        <v>144</v>
      </c>
      <c r="L138" s="134"/>
      <c r="M138" s="154">
        <v>0</v>
      </c>
      <c r="N138" s="122"/>
      <c r="O138" s="79">
        <f t="shared" si="7"/>
        <v>0</v>
      </c>
      <c r="P138" s="155"/>
      <c r="Q138" s="155"/>
      <c r="R138" s="11"/>
      <c r="S138" s="11"/>
    </row>
    <row r="139" spans="2:19" ht="15" thickBot="1" x14ac:dyDescent="0.35">
      <c r="B139" s="141" t="s">
        <v>93</v>
      </c>
      <c r="C139" s="123">
        <v>0</v>
      </c>
      <c r="D139" s="142">
        <f>C139/$L$129</f>
        <v>0</v>
      </c>
      <c r="E139" s="142"/>
      <c r="F139" s="123">
        <v>0</v>
      </c>
      <c r="G139" s="153">
        <f>F139/$F$140</f>
        <v>0</v>
      </c>
      <c r="H139" s="153"/>
      <c r="I139" s="11"/>
      <c r="J139" s="11"/>
      <c r="K139" s="141" t="s">
        <v>145</v>
      </c>
      <c r="L139" s="134"/>
      <c r="M139" s="154">
        <v>2</v>
      </c>
      <c r="N139" s="122"/>
      <c r="O139" s="79">
        <f t="shared" si="7"/>
        <v>2.8571428571428571E-2</v>
      </c>
      <c r="P139" s="155"/>
      <c r="Q139" s="155"/>
      <c r="R139" s="11"/>
      <c r="S139" s="11"/>
    </row>
    <row r="140" spans="2:19" x14ac:dyDescent="0.3">
      <c r="B140" s="143" t="s">
        <v>15</v>
      </c>
      <c r="C140" s="36">
        <f>SUM(C136:C139)</f>
        <v>70</v>
      </c>
      <c r="D140" s="144">
        <f>SUM(D136:D139)</f>
        <v>0.99999999999999989</v>
      </c>
      <c r="E140" s="144"/>
      <c r="F140" s="36">
        <f>SUM(F136:F139)</f>
        <v>121</v>
      </c>
      <c r="G140" s="36"/>
      <c r="H140" s="37">
        <f>F140/$F$140</f>
        <v>1</v>
      </c>
      <c r="I140" s="11"/>
      <c r="J140" s="11"/>
      <c r="K140" s="141" t="s">
        <v>70</v>
      </c>
      <c r="L140" s="123"/>
      <c r="M140" s="156">
        <v>5</v>
      </c>
      <c r="N140" s="142"/>
      <c r="O140" s="79">
        <f t="shared" si="7"/>
        <v>7.1428571428571425E-2</v>
      </c>
      <c r="P140" s="155"/>
      <c r="Q140" s="155"/>
      <c r="R140" s="11"/>
      <c r="S140" s="11"/>
    </row>
    <row r="141" spans="2:19" ht="15" thickBot="1" x14ac:dyDescent="0.35">
      <c r="B141" s="72" t="s">
        <v>146</v>
      </c>
      <c r="C141" s="11"/>
      <c r="D141" s="11"/>
      <c r="E141" s="11"/>
      <c r="F141" s="12"/>
      <c r="G141" s="12"/>
      <c r="H141" s="12"/>
      <c r="I141" s="11"/>
      <c r="J141" s="11"/>
      <c r="K141" s="141" t="s">
        <v>135</v>
      </c>
      <c r="L141" s="11"/>
      <c r="M141" s="157">
        <v>0</v>
      </c>
      <c r="N141" s="12"/>
      <c r="O141" s="79">
        <f t="shared" si="7"/>
        <v>0</v>
      </c>
      <c r="P141" s="158"/>
      <c r="Q141" s="158"/>
      <c r="R141" s="11"/>
      <c r="S141" s="11"/>
    </row>
    <row r="142" spans="2:19" x14ac:dyDescent="0.3">
      <c r="I142" s="11"/>
      <c r="J142" s="11"/>
      <c r="K142" s="159" t="s">
        <v>15</v>
      </c>
      <c r="L142" s="159"/>
      <c r="M142" s="160">
        <f>SUM(M135:M141)</f>
        <v>70</v>
      </c>
      <c r="N142" s="144"/>
      <c r="O142" s="37">
        <f>SUM(O135:O141)</f>
        <v>1</v>
      </c>
      <c r="P142" s="161">
        <f>SUM(P136:Q140)</f>
        <v>0</v>
      </c>
      <c r="Q142" s="161"/>
      <c r="R142" s="11"/>
      <c r="S142" s="11"/>
    </row>
    <row r="143" spans="2:19" ht="13.5" customHeight="1" x14ac:dyDescent="0.3">
      <c r="B143" s="11"/>
      <c r="C143" s="11"/>
      <c r="D143" s="11"/>
      <c r="E143" s="11"/>
      <c r="F143" s="12"/>
      <c r="G143" s="12"/>
      <c r="H143" s="12"/>
      <c r="I143" s="11"/>
      <c r="J143" s="11"/>
      <c r="K143" s="104"/>
      <c r="L143" s="11"/>
      <c r="M143" s="11"/>
      <c r="N143" s="11"/>
      <c r="O143" s="12"/>
      <c r="P143" s="12"/>
      <c r="Q143" s="12"/>
      <c r="R143" s="11"/>
      <c r="S143" s="11"/>
    </row>
    <row r="144" spans="2:19" x14ac:dyDescent="0.3">
      <c r="B144" s="6" t="s">
        <v>147</v>
      </c>
      <c r="C144" s="83"/>
      <c r="D144" s="83"/>
      <c r="E144" s="83"/>
      <c r="F144" s="84"/>
      <c r="G144" s="84"/>
      <c r="H144" s="84"/>
      <c r="I144" s="83"/>
      <c r="J144" s="83"/>
      <c r="K144" s="83"/>
      <c r="L144" s="83"/>
      <c r="M144" s="83"/>
      <c r="N144" s="83"/>
      <c r="O144" s="83"/>
      <c r="P144" s="83"/>
      <c r="Q144" s="83"/>
      <c r="R144" s="83"/>
      <c r="S144" s="83"/>
    </row>
    <row r="145" spans="2:19" ht="18.75" customHeight="1" x14ac:dyDescent="0.3">
      <c r="B145" s="40" t="s">
        <v>148</v>
      </c>
      <c r="C145" s="40"/>
      <c r="D145" s="40"/>
      <c r="E145" s="40"/>
      <c r="F145" s="40"/>
      <c r="G145" s="12"/>
      <c r="H145" s="12"/>
      <c r="I145" s="11"/>
      <c r="J145" s="11"/>
      <c r="K145" s="40" t="s">
        <v>149</v>
      </c>
      <c r="L145" s="40"/>
      <c r="M145" s="40"/>
      <c r="N145" s="86"/>
      <c r="O145" s="86"/>
      <c r="P145" s="11"/>
      <c r="Q145" s="11"/>
      <c r="R145" s="11"/>
      <c r="S145" s="11"/>
    </row>
    <row r="146" spans="2:19" ht="11.25" customHeight="1" x14ac:dyDescent="0.3">
      <c r="B146" s="40"/>
      <c r="C146" s="40"/>
      <c r="D146" s="40"/>
      <c r="E146" s="40"/>
      <c r="F146" s="40"/>
      <c r="G146" s="12"/>
      <c r="H146" s="12"/>
      <c r="I146" s="11"/>
      <c r="J146" s="11"/>
      <c r="K146" s="40"/>
      <c r="L146" s="40"/>
      <c r="M146" s="40"/>
      <c r="N146" s="86"/>
      <c r="O146" s="86"/>
      <c r="P146" s="11"/>
      <c r="Q146" s="11"/>
      <c r="R146" s="11"/>
      <c r="S146" s="11"/>
    </row>
    <row r="147" spans="2:19" ht="12.75" customHeight="1" x14ac:dyDescent="0.3">
      <c r="B147" s="89" t="s">
        <v>84</v>
      </c>
      <c r="C147" s="41" t="s">
        <v>38</v>
      </c>
      <c r="D147" s="41" t="s">
        <v>39</v>
      </c>
      <c r="E147" s="11"/>
      <c r="F147" s="12"/>
      <c r="G147" s="12"/>
      <c r="H147" s="12"/>
      <c r="I147" s="11"/>
      <c r="J147" s="11"/>
      <c r="K147" s="89" t="s">
        <v>150</v>
      </c>
      <c r="L147" s="41" t="s">
        <v>38</v>
      </c>
      <c r="M147" s="41" t="s">
        <v>39</v>
      </c>
      <c r="N147" s="11"/>
      <c r="O147" s="12"/>
      <c r="P147" s="11"/>
      <c r="Q147" s="11"/>
      <c r="R147" s="11"/>
      <c r="S147" s="11"/>
    </row>
    <row r="148" spans="2:19" x14ac:dyDescent="0.3">
      <c r="B148" s="43" t="s">
        <v>94</v>
      </c>
      <c r="C148" s="12">
        <v>0</v>
      </c>
      <c r="D148" s="95">
        <f>C148/$C$100</f>
        <v>0</v>
      </c>
      <c r="E148" s="11"/>
      <c r="F148" s="12"/>
      <c r="G148" s="12"/>
      <c r="H148" s="12"/>
      <c r="I148" s="11"/>
      <c r="J148" s="11"/>
      <c r="K148" s="12" t="s">
        <v>151</v>
      </c>
      <c r="L148" s="12">
        <v>10</v>
      </c>
      <c r="M148" s="95">
        <f>L148/$C$100</f>
        <v>0.14285714285714285</v>
      </c>
      <c r="N148" s="11"/>
      <c r="O148" s="12"/>
      <c r="P148" s="11"/>
      <c r="Q148" s="11"/>
      <c r="R148" s="11"/>
      <c r="S148" s="11"/>
    </row>
    <row r="149" spans="2:19" x14ac:dyDescent="0.3">
      <c r="B149" s="43" t="s">
        <v>95</v>
      </c>
      <c r="C149" s="12">
        <v>28</v>
      </c>
      <c r="D149" s="95">
        <f>C149/$C$100</f>
        <v>0.4</v>
      </c>
      <c r="E149" s="11"/>
      <c r="F149" s="12"/>
      <c r="G149" s="12"/>
      <c r="H149" s="12"/>
      <c r="I149" s="11"/>
      <c r="J149" s="11"/>
      <c r="K149" s="12" t="s">
        <v>90</v>
      </c>
      <c r="L149" s="12">
        <v>31</v>
      </c>
      <c r="M149" s="95">
        <f>L149/$C$100</f>
        <v>0.44285714285714284</v>
      </c>
      <c r="N149" s="11"/>
      <c r="O149" s="12"/>
      <c r="P149" s="11"/>
      <c r="Q149" s="11"/>
      <c r="R149" s="11"/>
      <c r="S149" s="11"/>
    </row>
    <row r="150" spans="2:19" ht="15" thickBot="1" x14ac:dyDescent="0.35">
      <c r="B150" s="43" t="s">
        <v>96</v>
      </c>
      <c r="C150" s="12">
        <v>30</v>
      </c>
      <c r="D150" s="95">
        <f>C150/$C$100</f>
        <v>0.42857142857142855</v>
      </c>
      <c r="E150" s="11"/>
      <c r="F150" s="12"/>
      <c r="G150" s="12"/>
      <c r="H150" s="91" t="s">
        <v>152</v>
      </c>
      <c r="I150" s="11"/>
      <c r="J150" s="11"/>
      <c r="K150" s="12" t="s">
        <v>93</v>
      </c>
      <c r="L150" s="12">
        <v>29</v>
      </c>
      <c r="M150" s="95">
        <f>L150/$C$100</f>
        <v>0.41428571428571431</v>
      </c>
      <c r="N150" s="11"/>
      <c r="O150" s="12"/>
      <c r="P150" s="11"/>
      <c r="Q150" s="11"/>
      <c r="R150" s="11"/>
      <c r="S150" s="11"/>
    </row>
    <row r="151" spans="2:19" x14ac:dyDescent="0.3">
      <c r="B151" s="43" t="s">
        <v>98</v>
      </c>
      <c r="C151" s="12">
        <v>0</v>
      </c>
      <c r="D151" s="95">
        <f>C151/$C$100</f>
        <v>0</v>
      </c>
      <c r="E151" s="11"/>
      <c r="F151" s="12"/>
      <c r="G151" s="12"/>
      <c r="H151" s="162">
        <f>D149+D150</f>
        <v>0.82857142857142851</v>
      </c>
      <c r="I151" s="11"/>
      <c r="J151" s="11"/>
      <c r="K151" s="36" t="s">
        <v>15</v>
      </c>
      <c r="L151" s="36">
        <f>SUM(L148:L150)</f>
        <v>70</v>
      </c>
      <c r="M151" s="37">
        <f>SUM(M148:M150)</f>
        <v>1</v>
      </c>
      <c r="N151" s="11"/>
      <c r="O151" s="12"/>
      <c r="P151" s="11"/>
      <c r="Q151" s="11"/>
      <c r="R151" s="11"/>
      <c r="S151" s="11"/>
    </row>
    <row r="152" spans="2:19" ht="15" thickBot="1" x14ac:dyDescent="0.35">
      <c r="B152" s="43" t="s">
        <v>135</v>
      </c>
      <c r="C152" s="12">
        <v>12</v>
      </c>
      <c r="D152" s="95">
        <f>C152/$C$100</f>
        <v>0.17142857142857143</v>
      </c>
      <c r="E152" s="11"/>
      <c r="F152" s="12"/>
      <c r="G152" s="12"/>
      <c r="H152" s="12"/>
      <c r="I152" s="11"/>
      <c r="J152" s="11"/>
      <c r="K152" s="43"/>
      <c r="L152" s="12"/>
      <c r="M152" s="95"/>
      <c r="N152" s="11"/>
      <c r="O152" s="12"/>
      <c r="P152" s="11"/>
      <c r="Q152" s="11"/>
      <c r="R152" s="11"/>
      <c r="S152" s="11"/>
    </row>
    <row r="153" spans="2:19" x14ac:dyDescent="0.3">
      <c r="B153" s="36" t="s">
        <v>15</v>
      </c>
      <c r="C153" s="36">
        <f>SUM(C148:C152)</f>
        <v>70</v>
      </c>
      <c r="D153" s="37">
        <f>SUM(D148:D152)</f>
        <v>1</v>
      </c>
      <c r="E153" s="11"/>
      <c r="F153" s="12"/>
      <c r="G153" s="12"/>
      <c r="H153" s="12"/>
      <c r="I153" s="11"/>
      <c r="J153" s="11"/>
      <c r="N153" s="11"/>
      <c r="O153" s="12"/>
      <c r="P153" s="11"/>
      <c r="Q153" s="11"/>
      <c r="R153" s="11"/>
      <c r="S153" s="11"/>
    </row>
    <row r="154" spans="2:19" ht="3.75" customHeight="1" x14ac:dyDescent="0.3">
      <c r="K154" s="40" t="s">
        <v>153</v>
      </c>
      <c r="L154" s="40"/>
      <c r="M154" s="40"/>
    </row>
    <row r="155" spans="2:19" x14ac:dyDescent="0.3">
      <c r="B155" s="13" t="s">
        <v>154</v>
      </c>
      <c r="C155" s="13"/>
      <c r="D155" s="13"/>
      <c r="K155" s="40"/>
      <c r="L155" s="40"/>
      <c r="M155" s="40"/>
    </row>
    <row r="156" spans="2:19" x14ac:dyDescent="0.3">
      <c r="B156" s="13"/>
      <c r="C156" s="13"/>
      <c r="D156" s="13"/>
      <c r="K156" s="107" t="s">
        <v>155</v>
      </c>
      <c r="L156" s="107"/>
      <c r="M156" s="41" t="s">
        <v>38</v>
      </c>
      <c r="N156" s="41"/>
      <c r="O156" s="41" t="s">
        <v>39</v>
      </c>
    </row>
    <row r="157" spans="2:19" x14ac:dyDescent="0.3">
      <c r="B157" s="107" t="s">
        <v>156</v>
      </c>
      <c r="C157" s="107"/>
      <c r="D157" s="41" t="s">
        <v>38</v>
      </c>
      <c r="E157" s="107" t="s">
        <v>39</v>
      </c>
      <c r="F157" s="107"/>
      <c r="K157" s="163" t="s">
        <v>157</v>
      </c>
      <c r="L157" s="163"/>
      <c r="M157" s="12">
        <v>35</v>
      </c>
      <c r="N157" s="95"/>
      <c r="O157" s="95">
        <f t="shared" ref="O157:O162" si="8">M157/$M$163</f>
        <v>0.5</v>
      </c>
    </row>
    <row r="158" spans="2:19" ht="13.5" customHeight="1" x14ac:dyDescent="0.3">
      <c r="B158" s="163" t="s">
        <v>158</v>
      </c>
      <c r="C158" s="163"/>
      <c r="D158" s="164">
        <v>33</v>
      </c>
      <c r="E158" s="153">
        <f>D158/$D$161</f>
        <v>0.47142857142857142</v>
      </c>
      <c r="F158" s="153"/>
      <c r="K158" s="163" t="s">
        <v>159</v>
      </c>
      <c r="L158" s="163"/>
      <c r="M158" s="12">
        <v>8</v>
      </c>
      <c r="N158" s="95"/>
      <c r="O158" s="95">
        <f t="shared" si="8"/>
        <v>0.11428571428571428</v>
      </c>
    </row>
    <row r="159" spans="2:19" ht="13.5" customHeight="1" x14ac:dyDescent="0.3">
      <c r="B159" s="163" t="s">
        <v>160</v>
      </c>
      <c r="C159" s="163"/>
      <c r="D159" s="164">
        <v>3</v>
      </c>
      <c r="E159" s="153">
        <f>D159/$D$161</f>
        <v>4.2857142857142858E-2</v>
      </c>
      <c r="F159" s="153"/>
      <c r="K159" s="163" t="s">
        <v>161</v>
      </c>
      <c r="L159" s="163"/>
      <c r="M159" s="1">
        <v>2</v>
      </c>
      <c r="O159" s="95">
        <f t="shared" si="8"/>
        <v>2.8571428571428571E-2</v>
      </c>
    </row>
    <row r="160" spans="2:19" ht="13.5" customHeight="1" thickBot="1" x14ac:dyDescent="0.35">
      <c r="B160" s="163" t="s">
        <v>135</v>
      </c>
      <c r="C160" s="163"/>
      <c r="D160" s="164">
        <v>34</v>
      </c>
      <c r="E160" s="153">
        <f>D160/$D$161</f>
        <v>0.48571428571428571</v>
      </c>
      <c r="F160" s="153"/>
      <c r="K160" s="163" t="s">
        <v>162</v>
      </c>
      <c r="L160" s="163"/>
      <c r="M160" s="1">
        <v>11</v>
      </c>
      <c r="O160" s="95">
        <f t="shared" si="8"/>
        <v>0.15714285714285714</v>
      </c>
    </row>
    <row r="161" spans="2:15" ht="13.5" customHeight="1" x14ac:dyDescent="0.3">
      <c r="B161" s="145" t="s">
        <v>15</v>
      </c>
      <c r="C161" s="145"/>
      <c r="D161" s="165">
        <f>SUM(D158:D160)</f>
        <v>70</v>
      </c>
      <c r="E161" s="166">
        <f>SUM(E158:F160)</f>
        <v>1</v>
      </c>
      <c r="F161" s="166"/>
      <c r="K161" s="163" t="s">
        <v>163</v>
      </c>
      <c r="L161" s="163"/>
      <c r="M161" s="1">
        <v>6</v>
      </c>
      <c r="O161" s="95">
        <f t="shared" si="8"/>
        <v>8.5714285714285715E-2</v>
      </c>
    </row>
    <row r="162" spans="2:15" ht="13.5" customHeight="1" thickBot="1" x14ac:dyDescent="0.35">
      <c r="B162" s="163"/>
      <c r="C162" s="163"/>
      <c r="D162" s="164"/>
      <c r="E162" s="153"/>
      <c r="F162" s="153"/>
      <c r="K162" t="s">
        <v>70</v>
      </c>
      <c r="M162" s="1">
        <v>8</v>
      </c>
      <c r="O162" s="95">
        <f t="shared" si="8"/>
        <v>0.11428571428571428</v>
      </c>
    </row>
    <row r="163" spans="2:15" ht="13.5" customHeight="1" x14ac:dyDescent="0.3">
      <c r="B163" s="167" t="s">
        <v>164</v>
      </c>
      <c r="C163" s="167"/>
      <c r="D163" s="167"/>
      <c r="E163" s="167"/>
      <c r="F163" s="167"/>
      <c r="G163" s="167"/>
      <c r="H163" s="167"/>
      <c r="I163" s="167"/>
      <c r="K163" s="145" t="s">
        <v>15</v>
      </c>
      <c r="L163" s="145"/>
      <c r="M163" s="165">
        <f>SUM(M157:M162)</f>
        <v>70</v>
      </c>
      <c r="N163" s="37"/>
      <c r="O163" s="37">
        <f>SUM(O157:O162)</f>
        <v>1</v>
      </c>
    </row>
    <row r="164" spans="2:15" ht="19.5" customHeight="1" x14ac:dyDescent="0.3">
      <c r="B164" s="168" t="s">
        <v>165</v>
      </c>
      <c r="C164" s="168"/>
      <c r="D164" s="168"/>
      <c r="E164" s="168"/>
      <c r="F164" s="168"/>
      <c r="G164" s="168"/>
      <c r="H164" s="168"/>
    </row>
    <row r="165" spans="2:15" ht="7.5" customHeight="1" x14ac:dyDescent="0.3">
      <c r="K165" s="169"/>
    </row>
    <row r="166" spans="2:15" x14ac:dyDescent="0.3">
      <c r="B166" s="169" t="s">
        <v>166</v>
      </c>
      <c r="K166" s="169"/>
    </row>
    <row r="167" spans="2:15" x14ac:dyDescent="0.3">
      <c r="B167" s="169" t="s">
        <v>167</v>
      </c>
    </row>
  </sheetData>
  <mergeCells count="88">
    <mergeCell ref="B162:C162"/>
    <mergeCell ref="E162:F162"/>
    <mergeCell ref="B163:I163"/>
    <mergeCell ref="K163:L163"/>
    <mergeCell ref="B164:H164"/>
    <mergeCell ref="B160:C160"/>
    <mergeCell ref="E160:F160"/>
    <mergeCell ref="K160:L160"/>
    <mergeCell ref="B161:C161"/>
    <mergeCell ref="E161:F161"/>
    <mergeCell ref="K161:L161"/>
    <mergeCell ref="B158:C158"/>
    <mergeCell ref="E158:F158"/>
    <mergeCell ref="K158:L158"/>
    <mergeCell ref="B159:C159"/>
    <mergeCell ref="E159:F159"/>
    <mergeCell ref="K159:L159"/>
    <mergeCell ref="B145:F146"/>
    <mergeCell ref="K145:M146"/>
    <mergeCell ref="K154:M155"/>
    <mergeCell ref="B155:D156"/>
    <mergeCell ref="K156:L156"/>
    <mergeCell ref="B157:C157"/>
    <mergeCell ref="E157:F157"/>
    <mergeCell ref="K157:L157"/>
    <mergeCell ref="G136:H136"/>
    <mergeCell ref="G137:H137"/>
    <mergeCell ref="G138:H138"/>
    <mergeCell ref="G139:H139"/>
    <mergeCell ref="K142:L142"/>
    <mergeCell ref="P142:Q142"/>
    <mergeCell ref="K120:N121"/>
    <mergeCell ref="B130:D130"/>
    <mergeCell ref="B132:H133"/>
    <mergeCell ref="K132:Q133"/>
    <mergeCell ref="B134:B135"/>
    <mergeCell ref="C134:D134"/>
    <mergeCell ref="F134:H134"/>
    <mergeCell ref="K134:L134"/>
    <mergeCell ref="G135:H135"/>
    <mergeCell ref="B103:H104"/>
    <mergeCell ref="O103:P103"/>
    <mergeCell ref="Q103:R103"/>
    <mergeCell ref="O104:P104"/>
    <mergeCell ref="Q104:R104"/>
    <mergeCell ref="B105:D105"/>
    <mergeCell ref="G105:H105"/>
    <mergeCell ref="I105:K105"/>
    <mergeCell ref="O100:P100"/>
    <mergeCell ref="Q100:R100"/>
    <mergeCell ref="O101:P101"/>
    <mergeCell ref="Q101:R101"/>
    <mergeCell ref="O102:P102"/>
    <mergeCell ref="Q102:R102"/>
    <mergeCell ref="O95:P95"/>
    <mergeCell ref="Q95:R95"/>
    <mergeCell ref="O96:P96"/>
    <mergeCell ref="Q96:R96"/>
    <mergeCell ref="O99:P99"/>
    <mergeCell ref="Q99:R99"/>
    <mergeCell ref="B90:D91"/>
    <mergeCell ref="O92:P92"/>
    <mergeCell ref="Q92:R92"/>
    <mergeCell ref="O93:P93"/>
    <mergeCell ref="Q93:R93"/>
    <mergeCell ref="O94:P94"/>
    <mergeCell ref="Q94:R94"/>
    <mergeCell ref="K61:R62"/>
    <mergeCell ref="K63:K64"/>
    <mergeCell ref="M63:O63"/>
    <mergeCell ref="Q63:R63"/>
    <mergeCell ref="B75:I75"/>
    <mergeCell ref="B76:C77"/>
    <mergeCell ref="D76:F76"/>
    <mergeCell ref="H76:I76"/>
    <mergeCell ref="D77:E77"/>
    <mergeCell ref="B43:H43"/>
    <mergeCell ref="B44:C44"/>
    <mergeCell ref="K50:Q51"/>
    <mergeCell ref="K52:K53"/>
    <mergeCell ref="L52:M52"/>
    <mergeCell ref="O52:Q52"/>
    <mergeCell ref="B5:S6"/>
    <mergeCell ref="B8:S8"/>
    <mergeCell ref="B10:S11"/>
    <mergeCell ref="I15:M16"/>
    <mergeCell ref="I27:K28"/>
    <mergeCell ref="B40:H41"/>
  </mergeCells>
  <pageMargins left="0.59055118110236227" right="0.11811023622047245" top="0.11811023622047245" bottom="0.11811023622047245" header="0.31496062992125984" footer="0.31496062992125984"/>
  <pageSetup paperSize="9" scale="65" orientation="portrait" r:id="rId1"/>
  <rowBreaks count="1" manualBreakCount="1">
    <brk id="87" max="1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Feminicidio</vt:lpstr>
      <vt:lpstr>Feminicidio!Área_de_impresión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Marleny Llanos</dc:creator>
  <cp:lastModifiedBy>Marleny Llanos</cp:lastModifiedBy>
  <dcterms:created xsi:type="dcterms:W3CDTF">2018-07-13T22:10:25Z</dcterms:created>
  <dcterms:modified xsi:type="dcterms:W3CDTF">2018-07-13T22:11:01Z</dcterms:modified>
</cp:coreProperties>
</file>