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691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CEM'!$A$1:$Q$285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3" i="1" l="1"/>
  <c r="B281" i="1"/>
  <c r="B282" i="1"/>
  <c r="B280" i="1"/>
  <c r="H284" i="1"/>
  <c r="E284" i="1" l="1"/>
  <c r="F284" i="1"/>
  <c r="H20" i="1" l="1"/>
  <c r="I20" i="1"/>
  <c r="G20" i="1"/>
  <c r="O110" i="1" l="1"/>
  <c r="N110" i="1"/>
  <c r="G284" i="1" l="1"/>
  <c r="D284" i="1"/>
  <c r="C284" i="1"/>
  <c r="F275" i="1"/>
  <c r="J217" i="1"/>
  <c r="I217" i="1"/>
  <c r="H217" i="1"/>
  <c r="G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C140" i="1"/>
  <c r="B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I128" i="1" s="1"/>
  <c r="J121" i="1"/>
  <c r="I121" i="1"/>
  <c r="H121" i="1"/>
  <c r="G121" i="1"/>
  <c r="F121" i="1"/>
  <c r="E121" i="1"/>
  <c r="D121" i="1"/>
  <c r="C121" i="1"/>
  <c r="B120" i="1"/>
  <c r="B119" i="1"/>
  <c r="B118" i="1"/>
  <c r="B117" i="1"/>
  <c r="E110" i="1"/>
  <c r="D110" i="1"/>
  <c r="M109" i="1"/>
  <c r="C109" i="1"/>
  <c r="M108" i="1"/>
  <c r="C108" i="1"/>
  <c r="M107" i="1"/>
  <c r="C107" i="1"/>
  <c r="M106" i="1"/>
  <c r="C106" i="1"/>
  <c r="P100" i="1"/>
  <c r="O100" i="1"/>
  <c r="N100" i="1"/>
  <c r="M100" i="1"/>
  <c r="J100" i="1"/>
  <c r="I100" i="1"/>
  <c r="H100" i="1"/>
  <c r="G100" i="1"/>
  <c r="F100" i="1"/>
  <c r="E100" i="1"/>
  <c r="D100" i="1"/>
  <c r="C100" i="1"/>
  <c r="P99" i="1"/>
  <c r="O99" i="1"/>
  <c r="N99" i="1"/>
  <c r="M99" i="1"/>
  <c r="B99" i="1"/>
  <c r="P98" i="1"/>
  <c r="O98" i="1"/>
  <c r="N98" i="1"/>
  <c r="M98" i="1"/>
  <c r="B98" i="1"/>
  <c r="P97" i="1"/>
  <c r="O97" i="1"/>
  <c r="N97" i="1"/>
  <c r="M97" i="1"/>
  <c r="B97" i="1"/>
  <c r="B96" i="1"/>
  <c r="Q86" i="1"/>
  <c r="P86" i="1"/>
  <c r="O86" i="1"/>
  <c r="M86" i="1"/>
  <c r="L86" i="1"/>
  <c r="K86" i="1"/>
  <c r="I86" i="1"/>
  <c r="I87" i="1" s="1"/>
  <c r="F86" i="1"/>
  <c r="E86" i="1"/>
  <c r="D86" i="1"/>
  <c r="C86" i="1"/>
  <c r="N85" i="1"/>
  <c r="J85" i="1"/>
  <c r="B85" i="1"/>
  <c r="N84" i="1"/>
  <c r="J84" i="1"/>
  <c r="B84" i="1"/>
  <c r="N83" i="1"/>
  <c r="J83" i="1"/>
  <c r="B83" i="1"/>
  <c r="N82" i="1"/>
  <c r="J82" i="1"/>
  <c r="B82" i="1"/>
  <c r="N81" i="1"/>
  <c r="J81" i="1"/>
  <c r="B81" i="1"/>
  <c r="N80" i="1"/>
  <c r="J80" i="1"/>
  <c r="B80" i="1"/>
  <c r="N79" i="1"/>
  <c r="J79" i="1"/>
  <c r="B79" i="1"/>
  <c r="N78" i="1"/>
  <c r="J78" i="1"/>
  <c r="B78" i="1"/>
  <c r="N77" i="1"/>
  <c r="J77" i="1"/>
  <c r="B77" i="1"/>
  <c r="N76" i="1"/>
  <c r="J76" i="1"/>
  <c r="B76" i="1"/>
  <c r="N75" i="1"/>
  <c r="J75" i="1"/>
  <c r="B75" i="1"/>
  <c r="N74" i="1"/>
  <c r="J74" i="1"/>
  <c r="B74" i="1"/>
  <c r="J66" i="1"/>
  <c r="N56" i="1" s="1"/>
  <c r="I66" i="1"/>
  <c r="H66" i="1"/>
  <c r="G66" i="1"/>
  <c r="F66" i="1"/>
  <c r="E66" i="1"/>
  <c r="N54" i="1" s="1"/>
  <c r="D66" i="1"/>
  <c r="C66" i="1"/>
  <c r="B65" i="1"/>
  <c r="B64" i="1"/>
  <c r="B63" i="1"/>
  <c r="B62" i="1"/>
  <c r="B61" i="1"/>
  <c r="B60" i="1"/>
  <c r="B59" i="1"/>
  <c r="B58" i="1"/>
  <c r="B57" i="1"/>
  <c r="B56" i="1"/>
  <c r="B55" i="1"/>
  <c r="B54" i="1"/>
  <c r="G47" i="1"/>
  <c r="F47" i="1"/>
  <c r="E47" i="1"/>
  <c r="D47" i="1"/>
  <c r="C47" i="1"/>
  <c r="B46" i="1"/>
  <c r="B45" i="1"/>
  <c r="B44" i="1"/>
  <c r="B43" i="1"/>
  <c r="B42" i="1"/>
  <c r="B41" i="1"/>
  <c r="B40" i="1"/>
  <c r="B39" i="1"/>
  <c r="B38" i="1"/>
  <c r="K37" i="1"/>
  <c r="L36" i="1" s="1"/>
  <c r="B37" i="1"/>
  <c r="B36" i="1"/>
  <c r="B35" i="1"/>
  <c r="D28" i="1"/>
  <c r="C28" i="1"/>
  <c r="B27" i="1"/>
  <c r="B26" i="1"/>
  <c r="B25" i="1"/>
  <c r="B24" i="1"/>
  <c r="B23" i="1"/>
  <c r="B22" i="1"/>
  <c r="B21" i="1"/>
  <c r="B20" i="1"/>
  <c r="J19" i="1"/>
  <c r="B19" i="1"/>
  <c r="J18" i="1"/>
  <c r="B18" i="1"/>
  <c r="J17" i="1"/>
  <c r="B17" i="1"/>
  <c r="J16" i="1"/>
  <c r="B16" i="1"/>
  <c r="J20" i="1" l="1"/>
  <c r="M110" i="1"/>
  <c r="D140" i="1"/>
  <c r="I140" i="1" s="1"/>
  <c r="P101" i="1"/>
  <c r="O101" i="1"/>
  <c r="N86" i="1"/>
  <c r="N87" i="1" s="1"/>
  <c r="B28" i="1"/>
  <c r="B29" i="1" s="1"/>
  <c r="N55" i="1"/>
  <c r="N101" i="1"/>
  <c r="C110" i="1"/>
  <c r="D111" i="1" s="1"/>
  <c r="B171" i="1"/>
  <c r="I172" i="1" s="1"/>
  <c r="B66" i="1"/>
  <c r="D67" i="1" s="1"/>
  <c r="B100" i="1"/>
  <c r="C101" i="1" s="1"/>
  <c r="M101" i="1"/>
  <c r="B86" i="1"/>
  <c r="C87" i="1" s="1"/>
  <c r="B121" i="1"/>
  <c r="J122" i="1" s="1"/>
  <c r="F217" i="1"/>
  <c r="J218" i="1" s="1"/>
  <c r="B47" i="1"/>
  <c r="C48" i="1" s="1"/>
  <c r="J86" i="1"/>
  <c r="M87" i="1" s="1"/>
  <c r="B284" i="1"/>
  <c r="N53" i="1"/>
  <c r="L35" i="1"/>
  <c r="L37" i="1" s="1"/>
  <c r="E111" i="1" l="1"/>
  <c r="C111" i="1" s="1"/>
  <c r="N111" i="1"/>
  <c r="O111" i="1"/>
  <c r="N57" i="1"/>
  <c r="B101" i="1"/>
  <c r="J101" i="1"/>
  <c r="Q87" i="1"/>
  <c r="P87" i="1"/>
  <c r="K87" i="1"/>
  <c r="F101" i="1"/>
  <c r="H172" i="1"/>
  <c r="M172" i="1"/>
  <c r="F172" i="1"/>
  <c r="O87" i="1"/>
  <c r="H101" i="1"/>
  <c r="J87" i="1"/>
  <c r="D122" i="1"/>
  <c r="D29" i="1"/>
  <c r="C29" i="1"/>
  <c r="B122" i="1"/>
  <c r="E122" i="1"/>
  <c r="G67" i="1"/>
  <c r="D48" i="1"/>
  <c r="D101" i="1"/>
  <c r="I101" i="1"/>
  <c r="I218" i="1"/>
  <c r="B48" i="1"/>
  <c r="I122" i="1"/>
  <c r="G122" i="1"/>
  <c r="E101" i="1"/>
  <c r="G101" i="1"/>
  <c r="G218" i="1"/>
  <c r="F122" i="1"/>
  <c r="C122" i="1"/>
  <c r="I67" i="1"/>
  <c r="H218" i="1"/>
  <c r="H122" i="1"/>
  <c r="J67" i="1"/>
  <c r="L87" i="1"/>
  <c r="B87" i="1"/>
  <c r="E48" i="1"/>
  <c r="E172" i="1"/>
  <c r="E67" i="1"/>
  <c r="N172" i="1"/>
  <c r="F87" i="1"/>
  <c r="B67" i="1"/>
  <c r="D87" i="1"/>
  <c r="C172" i="1"/>
  <c r="F48" i="1"/>
  <c r="C67" i="1"/>
  <c r="G48" i="1"/>
  <c r="H67" i="1"/>
  <c r="G172" i="1"/>
  <c r="F67" i="1"/>
  <c r="K172" i="1"/>
  <c r="B172" i="1"/>
  <c r="E87" i="1"/>
  <c r="D172" i="1"/>
  <c r="L172" i="1"/>
  <c r="J172" i="1"/>
  <c r="M111" i="1" l="1"/>
  <c r="O57" i="1"/>
  <c r="O54" i="1"/>
  <c r="O56" i="1"/>
  <c r="O53" i="1"/>
  <c r="O55" i="1"/>
  <c r="F218" i="1"/>
</calcChain>
</file>

<file path=xl/sharedStrings.xml><?xml version="1.0" encoding="utf-8"?>
<sst xmlns="http://schemas.openxmlformats.org/spreadsheetml/2006/main" count="402" uniqueCount="260">
  <si>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</si>
  <si>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</si>
  <si>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</si>
  <si>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</si>
  <si>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</si>
  <si>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</si>
  <si>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</si>
  <si>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</si>
  <si>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</si>
  <si>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</si>
  <si>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</si>
  <si>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</si>
  <si>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</si>
  <si>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</si>
  <si>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</si>
  <si>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</si>
  <si>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</si>
  <si>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</si>
  <si>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</si>
  <si>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</si>
  <si>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</si>
  <si>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</si>
  <si>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</si>
  <si>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</si>
  <si>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</si>
  <si>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</si>
  <si>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</si>
  <si>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</si>
  <si>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</si>
  <si>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</si>
  <si>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</si>
  <si>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</si>
  <si>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</si>
  <si>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</si>
  <si>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</si>
  <si>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</si>
  <si>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</si>
  <si>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</si>
  <si>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</si>
  <si>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</si>
  <si>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</si>
  <si>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</si>
  <si>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</si>
  <si>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</si>
  <si>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</si>
  <si>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</si>
  <si>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</si>
  <si>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</si>
  <si>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</si>
  <si>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</si>
  <si>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</si>
  <si>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</si>
  <si>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</si>
  <si>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</si>
  <si>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</si>
  <si>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</si>
  <si>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</si>
  <si>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</si>
  <si>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</si>
  <si>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</si>
  <si>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</si>
  <si>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</si>
  <si>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</si>
  <si>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</si>
  <si>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</si>
  <si>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</si>
  <si>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</si>
  <si>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</si>
  <si>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</si>
  <si>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</si>
  <si>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</si>
  <si>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</si>
  <si>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</si>
  <si>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</si>
  <si>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</si>
  <si>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</si>
  <si>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</si>
  <si>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</si>
  <si>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</si>
  <si>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</si>
  <si>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</si>
  <si>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</si>
  <si>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</si>
  <si>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</si>
  <si>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</si>
  <si>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</si>
  <si>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</si>
  <si>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</si>
  <si>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</si>
  <si>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</si>
  <si>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</si>
  <si>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</si>
  <si>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</si>
  <si>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</si>
  <si>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</si>
  <si>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</si>
  <si>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</si>
  <si>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</si>
  <si>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</si>
  <si>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</si>
  <si>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</si>
  <si>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</si>
  <si>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</si>
  <si>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</si>
  <si>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</si>
  <si>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</si>
  <si>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</si>
  <si>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</si>
  <si>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</si>
  <si>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</si>
  <si>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</si>
  <si>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</si>
  <si>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</si>
  <si>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</si>
  <si>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</si>
  <si>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</si>
  <si>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</si>
  <si>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</si>
  <si>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</si>
  <si>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</si>
  <si>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</si>
  <si>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</si>
  <si>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</si>
  <si>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</si>
  <si>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</si>
  <si>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</si>
  <si>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</si>
  <si>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</si>
  <si>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</si>
  <si>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</si>
  <si>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</si>
  <si>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</si>
  <si>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</si>
  <si>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</si>
  <si>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</si>
  <si>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</si>
  <si>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</si>
  <si>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</si>
  <si>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</si>
  <si>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</si>
  <si>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</si>
  <si>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</si>
  <si>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</si>
  <si>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</si>
  <si>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</si>
  <si>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</si>
  <si>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</si>
  <si>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</si>
  <si>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</si>
  <si>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</si>
  <si>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</si>
  <si>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</si>
  <si>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</si>
  <si>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</si>
  <si>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</si>
  <si>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</si>
  <si>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</si>
  <si>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</si>
  <si>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</si>
  <si>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</si>
  <si>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</si>
  <si>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</si>
  <si>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</si>
  <si>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</si>
  <si>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</si>
  <si>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</si>
  <si>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</si>
  <si>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</si>
  <si>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</si>
  <si>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</si>
  <si>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</si>
  <si>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</si>
  <si>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</si>
  <si>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</si>
  <si>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</si>
  <si>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</si>
  <si>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</si>
  <si>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</si>
  <si>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</si>
  <si>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</si>
  <si>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</si>
  <si>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</si>
  <si>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</si>
  <si>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</si>
  <si>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</si>
  <si>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</si>
  <si>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</si>
  <si>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</si>
  <si>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</si>
  <si>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</si>
  <si>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</si>
  <si>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</si>
  <si>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</si>
  <si>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</si>
  <si>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</si>
  <si>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</si>
  <si>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</si>
  <si>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</si>
  <si>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</si>
  <si>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</si>
  <si>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</si>
  <si>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</si>
  <si>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</si>
  <si>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</si>
  <si>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</si>
  <si>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</si>
  <si>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</si>
  <si>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</si>
  <si>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</si>
  <si>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</si>
  <si>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</si>
  <si>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</si>
  <si>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</si>
  <si>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</si>
  <si>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</si>
  <si>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</si>
  <si>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</si>
  <si>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</si>
  <si>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</si>
  <si>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</si>
  <si>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</si>
  <si>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</si>
  <si>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</si>
  <si>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</si>
  <si>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</si>
  <si>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</si>
  <si>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</si>
  <si>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</si>
  <si>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</si>
  <si>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</si>
  <si>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</si>
  <si>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</si>
  <si>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</si>
  <si>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</si>
  <si>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</si>
  <si>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</si>
  <si>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</si>
  <si>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</si>
  <si>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</si>
  <si>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</si>
  <si>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</si>
  <si>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</si>
  <si>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</si>
  <si>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</si>
  <si>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</si>
  <si>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</si>
  <si>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</si>
  <si>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</si>
  <si>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</si>
  <si>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</si>
  <si>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</si>
  <si>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</si>
  <si>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</si>
  <si>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</si>
  <si>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</si>
  <si>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</si>
  <si>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</si>
  <si>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</si>
  <si>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</si>
  <si>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Junio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</si>
</sst>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0" fontId="35" fillId="0" borderId="0"/>
  </cellStyleXfs>
  <cellXfs count="183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9" fontId="17" fillId="5" borderId="2" xfId="1" applyNumberFormat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9" fontId="17" fillId="5" borderId="4" xfId="1" applyNumberFormat="1" applyFont="1" applyFill="1" applyBorder="1" applyAlignment="1">
      <alignment horizontal="center" vertical="center"/>
    </xf>
    <xf numFmtId="9" fontId="16" fillId="4" borderId="0" xfId="1" applyNumberFormat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0" fontId="17" fillId="5" borderId="11" xfId="4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7" fillId="5" borderId="17" xfId="2" applyNumberFormat="1" applyFont="1" applyFill="1" applyBorder="1" applyAlignment="1">
      <alignment horizontal="right"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0" fontId="17" fillId="5" borderId="0" xfId="2" applyFont="1" applyFill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vertical="center" wrapText="1"/>
    </xf>
    <xf numFmtId="0" fontId="32" fillId="6" borderId="0" xfId="6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9" fontId="17" fillId="5" borderId="1" xfId="1" applyFont="1" applyFill="1" applyBorder="1" applyAlignment="1">
      <alignment horizontal="center" vertical="center"/>
    </xf>
    <xf numFmtId="9" fontId="17" fillId="5" borderId="1" xfId="1" applyNumberFormat="1" applyFont="1" applyFill="1" applyBorder="1" applyAlignment="1">
      <alignment horizontal="center" vertical="center"/>
    </xf>
    <xf numFmtId="0" fontId="35" fillId="0" borderId="0" xfId="15"/>
    <xf numFmtId="164" fontId="22" fillId="2" borderId="0" xfId="4" applyNumberFormat="1" applyFont="1" applyFill="1" applyAlignment="1">
      <alignment horizontal="center" vertical="center"/>
    </xf>
    <xf numFmtId="0" fontId="17" fillId="5" borderId="2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</cellXfs>
  <cellStyles count="16"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Casos CEM_1" xfId="15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2-48C5-A4D5-295191772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14537</c:v>
                </c:pt>
                <c:pt idx="1">
                  <c:v>10689</c:v>
                </c:pt>
                <c:pt idx="2">
                  <c:v>55845</c:v>
                </c:pt>
                <c:pt idx="3">
                  <c:v>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2-48C5-A4D5-2951917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CEM'!$L$97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7687</c:v>
                </c:pt>
                <c:pt idx="1">
                  <c:v>4094</c:v>
                </c:pt>
                <c:pt idx="2">
                  <c:v>28103</c:v>
                </c:pt>
                <c:pt idx="3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C-4E48-98D2-DBA204C15D59}"/>
            </c:ext>
          </c:extLst>
        </c:ser>
        <c:ser>
          <c:idx val="1"/>
          <c:order val="1"/>
          <c:tx>
            <c:strRef>
              <c:f>'Casos CEM'!$L$98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4722</c:v>
                </c:pt>
                <c:pt idx="1">
                  <c:v>3352</c:v>
                </c:pt>
                <c:pt idx="2">
                  <c:v>24984</c:v>
                </c:pt>
                <c:pt idx="3">
                  <c:v>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C-4E48-98D2-DBA204C15D59}"/>
            </c:ext>
          </c:extLst>
        </c:ser>
        <c:ser>
          <c:idx val="2"/>
          <c:order val="2"/>
          <c:tx>
            <c:strRef>
              <c:f>'Casos CEM'!$L$99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2007</c:v>
                </c:pt>
                <c:pt idx="1">
                  <c:v>3202</c:v>
                </c:pt>
                <c:pt idx="2">
                  <c:v>2533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C-4E48-98D2-DBA204C15D59}"/>
            </c:ext>
          </c:extLst>
        </c:ser>
        <c:ser>
          <c:idx val="3"/>
          <c:order val="3"/>
          <c:tx>
            <c:strRef>
              <c:f>'Casos CEM'!$L$100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121</c:v>
                </c:pt>
                <c:pt idx="1">
                  <c:v>41</c:v>
                </c:pt>
                <c:pt idx="2">
                  <c:v>225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C-4E48-98D2-DBA204C1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D-4BCD-8CC0-5645F504990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D-4BCD-8CC0-5645F5049902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DD-4BCD-8CC0-5645F5049902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DD-4BCD-8CC0-5645F5049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73938</c:v>
                </c:pt>
                <c:pt idx="1">
                  <c:v>12396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BCD-8CC0-5645F50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339292376048338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1-4051-9627-C9F1D3FC1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26192</c:v>
                </c:pt>
                <c:pt idx="1">
                  <c:v>60142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1-4051-9627-C9F1D3FC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88373</xdr:colOff>
      <xdr:row>51</xdr:row>
      <xdr:rowOff>35693</xdr:rowOff>
    </xdr:from>
    <xdr:to>
      <xdr:col>16</xdr:col>
      <xdr:colOff>695132</xdr:colOff>
      <xdr:row>67</xdr:row>
      <xdr:rowOff>130968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1AEDDF0-065A-46AA-B385-3B59CD21B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93</xdr:row>
      <xdr:rowOff>43295</xdr:rowOff>
    </xdr:from>
    <xdr:to>
      <xdr:col>16</xdr:col>
      <xdr:colOff>683636</xdr:colOff>
      <xdr:row>101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4A9CC39-423C-4C95-A347-277B55E1C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67EE04D-BDC9-4D01-BD75-9FFFC737E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48</xdr:row>
      <xdr:rowOff>700305</xdr:rowOff>
    </xdr:from>
    <xdr:to>
      <xdr:col>16</xdr:col>
      <xdr:colOff>498694</xdr:colOff>
      <xdr:row>48</xdr:row>
      <xdr:rowOff>1142999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69C3A90-3BEF-482B-82FF-0BC448986D53}"/>
            </a:ext>
          </a:extLst>
        </xdr:cNvPr>
        <xdr:cNvSpPr txBox="1"/>
      </xdr:nvSpPr>
      <xdr:spPr>
        <a:xfrm>
          <a:off x="25536" y="8772743"/>
          <a:ext cx="14296314" cy="4426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90</xdr:row>
      <xdr:rowOff>9931</xdr:rowOff>
    </xdr:from>
    <xdr:to>
      <xdr:col>16</xdr:col>
      <xdr:colOff>666750</xdr:colOff>
      <xdr:row>90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986C033-5313-416A-B22E-0DB994137C72}"/>
            </a:ext>
          </a:extLst>
        </xdr:cNvPr>
        <xdr:cNvSpPr/>
      </xdr:nvSpPr>
      <xdr:spPr>
        <a:xfrm>
          <a:off x="74083" y="15683848"/>
          <a:ext cx="14435667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977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268 casos, Junín 217 casos, La Libertad 185 casos, Cusco 174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135 casos, Ica 131 casos, Ancash 130 casos, San Martín 127  casos,  Loreto 125 casos, Piura 101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A9CDDF0B-9633-42EC-A01D-8E3BA85D8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273815" y="3942532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8988A92-B184-4BA8-B7D7-A9DD08A82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38282" y="36978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A62B8C2D-CEEB-48F5-BE03-4E09A717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25977</xdr:colOff>
      <xdr:row>33</xdr:row>
      <xdr:rowOff>34637</xdr:rowOff>
    </xdr:from>
    <xdr:to>
      <xdr:col>17</xdr:col>
      <xdr:colOff>21090</xdr:colOff>
      <xdr:row>48</xdr:row>
      <xdr:rowOff>607218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B6A5682-ACDB-478B-84FC-15140CA1D467}"/>
            </a:ext>
          </a:extLst>
        </xdr:cNvPr>
        <xdr:cNvGrpSpPr/>
      </xdr:nvGrpSpPr>
      <xdr:grpSpPr>
        <a:xfrm>
          <a:off x="10646352" y="6154450"/>
          <a:ext cx="3912269" cy="2525206"/>
          <a:chOff x="12275819" y="4570065"/>
          <a:chExt cx="3853346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9DF4ADD9-2BC1-46C7-88C7-98D87809BB6F}"/>
              </a:ext>
            </a:extLst>
          </xdr:cNvPr>
          <xdr:cNvGraphicFramePr>
            <a:graphicFrameLocks/>
          </xdr:cNvGraphicFramePr>
        </xdr:nvGraphicFramePr>
        <xdr:xfrm>
          <a:off x="12275819" y="4570065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9D1A514A-47F0-48F8-8E43-0727AC53A925}"/>
              </a:ext>
            </a:extLst>
          </xdr:cNvPr>
          <xdr:cNvSpPr txBox="1"/>
        </xdr:nvSpPr>
        <xdr:spPr>
          <a:xfrm>
            <a:off x="14240084" y="6738476"/>
            <a:ext cx="627103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AF20F66D-5F7B-4289-9530-D86A6926D0C3}"/>
              </a:ext>
            </a:extLst>
          </xdr:cNvPr>
          <xdr:cNvSpPr txBox="1"/>
        </xdr:nvSpPr>
        <xdr:spPr>
          <a:xfrm>
            <a:off x="15517704" y="5149900"/>
            <a:ext cx="611461" cy="4576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70 %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85"/>
  <sheetViews>
    <sheetView tabSelected="1" view="pageBreakPreview" zoomScale="80" zoomScaleNormal="100" zoomScaleSheetLayoutView="80" workbookViewId="0">
      <selection activeCell="P1" sqref="P1"/>
    </sheetView>
  </sheetViews>
  <sheetFormatPr baseColWidth="10" defaultRowHeight="15" x14ac:dyDescent="0.25"/>
  <cols>
    <col min="1" max="1" width="15.7109375" style="125" customWidth="1"/>
    <col min="2" max="2" width="11.85546875" style="125" customWidth="1"/>
    <col min="3" max="3" width="13.7109375" style="125" customWidth="1"/>
    <col min="4" max="4" width="13.5703125" style="125" customWidth="1"/>
    <col min="5" max="5" width="12.42578125" style="125" customWidth="1"/>
    <col min="6" max="7" width="14.5703125" style="125" customWidth="1"/>
    <col min="8" max="8" width="12.85546875" style="125" customWidth="1"/>
    <col min="9" max="9" width="10.7109375" style="125" customWidth="1"/>
    <col min="10" max="10" width="11.28515625" style="125" customWidth="1"/>
    <col min="11" max="11" width="15.7109375" style="125" customWidth="1"/>
    <col min="12" max="12" width="12.140625" style="125" customWidth="1"/>
    <col min="13" max="13" width="13.42578125" style="125" customWidth="1"/>
    <col min="14" max="14" width="13.140625" style="125" customWidth="1"/>
    <col min="15" max="17" width="10.7109375" style="125" customWidth="1"/>
    <col min="18" max="16384" width="11.42578125" style="125"/>
  </cols>
  <sheetData>
    <row r="1" spans="1:17" ht="45.7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9.5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2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6"/>
    </row>
    <row r="5" spans="1:17" ht="24.75" customHeight="1" x14ac:dyDescent="0.25">
      <c r="A5" s="160" t="s">
        <v>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24.75" customHeight="1" x14ac:dyDescent="0.25">
      <c r="A6" s="160" t="s">
        <v>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24.75" customHeight="1" x14ac:dyDescent="0.25">
      <c r="A7" s="161" t="s">
        <v>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18.75" x14ac:dyDescent="0.25">
      <c r="A8" s="162" t="s">
        <v>259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26"/>
    </row>
    <row r="10" spans="1:17" ht="3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17.25" customHeight="1" thickBot="1" x14ac:dyDescent="0.3">
      <c r="A13" s="127" t="s">
        <v>243</v>
      </c>
      <c r="B13" s="127"/>
      <c r="C13" s="127"/>
      <c r="D13" s="127"/>
      <c r="E13" s="150"/>
      <c r="F13" s="127" t="s">
        <v>244</v>
      </c>
      <c r="G13" s="127"/>
      <c r="H13" s="127"/>
      <c r="I13" s="127"/>
      <c r="J13" s="127"/>
      <c r="K13" s="150"/>
      <c r="L13" s="150"/>
      <c r="M13" s="150"/>
      <c r="N13" s="150"/>
      <c r="O13" s="150"/>
      <c r="P13" s="150"/>
      <c r="Q13" s="151"/>
    </row>
    <row r="14" spans="1:17" ht="3.75" customHeight="1" x14ac:dyDescent="0.25">
      <c r="A14" s="34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31.5" customHeight="1" x14ac:dyDescent="0.25">
      <c r="A15" s="50" t="s">
        <v>5</v>
      </c>
      <c r="B15" s="51" t="s">
        <v>6</v>
      </c>
      <c r="C15" s="51" t="s">
        <v>7</v>
      </c>
      <c r="D15" s="51" t="s">
        <v>8</v>
      </c>
      <c r="E15" s="72"/>
      <c r="F15" s="52" t="s">
        <v>242</v>
      </c>
      <c r="G15" s="53" t="s">
        <v>9</v>
      </c>
      <c r="H15" s="51" t="s">
        <v>7</v>
      </c>
      <c r="I15" s="51" t="s">
        <v>8</v>
      </c>
      <c r="J15" s="51" t="s">
        <v>6</v>
      </c>
      <c r="K15" s="72"/>
      <c r="L15" s="72"/>
      <c r="M15" s="72"/>
      <c r="N15" s="72"/>
      <c r="O15" s="72"/>
      <c r="P15" s="72"/>
      <c r="Q15" s="72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33185</v>
      </c>
      <c r="I16" s="9">
        <v>5750</v>
      </c>
      <c r="J16" s="8">
        <f>I16+H16</f>
        <v>38935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3635</v>
      </c>
      <c r="I17" s="9">
        <v>810</v>
      </c>
      <c r="J17" s="8">
        <f>I17+H17</f>
        <v>4445</v>
      </c>
      <c r="K17" s="10"/>
      <c r="L17" s="10"/>
      <c r="M17" s="10"/>
      <c r="N17" s="10"/>
      <c r="O17" s="10"/>
      <c r="P17" s="10"/>
      <c r="Q17" s="10"/>
    </row>
    <row r="18" spans="1:17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120</v>
      </c>
      <c r="H18" s="9">
        <v>36841</v>
      </c>
      <c r="I18" s="9">
        <v>5807</v>
      </c>
      <c r="J18" s="8">
        <f>I18+H18</f>
        <v>42648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277</v>
      </c>
      <c r="I19" s="17">
        <v>29</v>
      </c>
      <c r="J19" s="16">
        <f>I19+H19</f>
        <v>306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50" t="s">
        <v>6</v>
      </c>
      <c r="G20" s="19">
        <f>SUM(G16:G19)</f>
        <v>366</v>
      </c>
      <c r="H20" s="19">
        <f t="shared" ref="H20:J20" si="1">SUM(H16:H19)</f>
        <v>73938</v>
      </c>
      <c r="I20" s="19">
        <f t="shared" si="1"/>
        <v>12396</v>
      </c>
      <c r="J20" s="19">
        <f t="shared" si="1"/>
        <v>86334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idden="1" x14ac:dyDescent="0.25">
      <c r="A22" s="12" t="s">
        <v>20</v>
      </c>
      <c r="B22" s="13">
        <f t="shared" si="0"/>
        <v>0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idden="1" x14ac:dyDescent="0.25">
      <c r="A23" s="12" t="s">
        <v>21</v>
      </c>
      <c r="B23" s="13">
        <f t="shared" si="0"/>
        <v>0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50" t="s">
        <v>6</v>
      </c>
      <c r="B28" s="19">
        <f>SUM(B16:B27)</f>
        <v>86334</v>
      </c>
      <c r="C28" s="19">
        <f>SUM(C16:C27)</f>
        <v>73938</v>
      </c>
      <c r="D28" s="19">
        <f>SUM(D16:D27)</f>
        <v>12396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21">
        <f>B28/$B28</f>
        <v>1</v>
      </c>
      <c r="C29" s="21">
        <f>C28/$B28</f>
        <v>0.85641809715755091</v>
      </c>
      <c r="D29" s="21">
        <f>D28/$B28</f>
        <v>0.14358190284244909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89.25" customHeight="1" x14ac:dyDescent="0.25">
      <c r="A30" s="22"/>
      <c r="B30" s="23"/>
      <c r="C30" s="23"/>
      <c r="D30" s="23"/>
      <c r="E30" s="78"/>
      <c r="F30" s="72"/>
      <c r="G30" s="72"/>
      <c r="H30" s="72"/>
      <c r="I30" s="72"/>
      <c r="J30" s="72"/>
      <c r="K30" s="78"/>
      <c r="L30" s="72"/>
      <c r="M30" s="72"/>
      <c r="N30" s="72"/>
      <c r="O30" s="72"/>
      <c r="P30" s="72"/>
      <c r="Q30" s="72"/>
    </row>
    <row r="31" spans="1:17" ht="3.75" customHeight="1" x14ac:dyDescent="0.25">
      <c r="A31" s="22"/>
      <c r="B31" s="23"/>
      <c r="C31" s="23"/>
      <c r="D31" s="23"/>
      <c r="E31" s="78"/>
      <c r="F31" s="72"/>
      <c r="G31" s="72"/>
      <c r="H31" s="72"/>
      <c r="I31" s="72"/>
      <c r="J31" s="72"/>
      <c r="K31" s="78"/>
      <c r="L31" s="72"/>
      <c r="M31" s="72"/>
      <c r="N31" s="72"/>
      <c r="O31" s="72"/>
      <c r="P31" s="72"/>
      <c r="Q31" s="72"/>
    </row>
    <row r="32" spans="1:17" ht="16.5" thickBot="1" x14ac:dyDescent="0.3">
      <c r="A32" s="127" t="s">
        <v>245</v>
      </c>
      <c r="B32" s="128"/>
      <c r="C32" s="128"/>
      <c r="D32" s="128"/>
      <c r="E32" s="128"/>
      <c r="F32" s="128"/>
      <c r="G32" s="127"/>
      <c r="H32" s="151"/>
      <c r="I32" s="127" t="s">
        <v>27</v>
      </c>
      <c r="J32" s="128"/>
      <c r="K32" s="128"/>
      <c r="L32" s="128"/>
      <c r="M32" s="128"/>
      <c r="N32" s="128"/>
      <c r="O32" s="128"/>
      <c r="P32" s="128"/>
      <c r="Q32" s="128"/>
    </row>
    <row r="33" spans="1:17" ht="3.75" customHeight="1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72"/>
    </row>
    <row r="34" spans="1:17" ht="31.5" customHeight="1" x14ac:dyDescent="0.25">
      <c r="A34" s="50" t="s">
        <v>5</v>
      </c>
      <c r="B34" s="51" t="s">
        <v>6</v>
      </c>
      <c r="C34" s="24" t="s">
        <v>28</v>
      </c>
      <c r="D34" s="24" t="s">
        <v>29</v>
      </c>
      <c r="E34" s="24" t="s">
        <v>30</v>
      </c>
      <c r="F34" s="24" t="s">
        <v>31</v>
      </c>
      <c r="G34" s="24" t="s">
        <v>32</v>
      </c>
      <c r="H34" s="25"/>
      <c r="I34" s="163" t="s">
        <v>33</v>
      </c>
      <c r="J34" s="163"/>
      <c r="K34" s="51" t="s">
        <v>34</v>
      </c>
      <c r="L34" s="51" t="s">
        <v>26</v>
      </c>
      <c r="M34" s="26"/>
      <c r="N34" s="72"/>
      <c r="O34" s="72"/>
      <c r="P34" s="72"/>
      <c r="Q34" s="72"/>
    </row>
    <row r="35" spans="1:17" x14ac:dyDescent="0.25">
      <c r="A35" s="7" t="s">
        <v>10</v>
      </c>
      <c r="B35" s="8">
        <f t="shared" ref="B35:B46" si="2">C35+D35+E35+F35+G35</f>
        <v>14491</v>
      </c>
      <c r="C35" s="9">
        <v>11519</v>
      </c>
      <c r="D35" s="9">
        <v>1125</v>
      </c>
      <c r="E35" s="9">
        <v>1399</v>
      </c>
      <c r="F35" s="9">
        <v>416</v>
      </c>
      <c r="G35" s="9">
        <v>32</v>
      </c>
      <c r="H35" s="27"/>
      <c r="I35" s="7" t="s">
        <v>35</v>
      </c>
      <c r="J35" s="7"/>
      <c r="K35" s="8">
        <v>26192</v>
      </c>
      <c r="L35" s="28">
        <f>K35/K37</f>
        <v>0.30337989668033449</v>
      </c>
      <c r="M35" s="26"/>
      <c r="N35" s="10"/>
      <c r="O35" s="10"/>
      <c r="P35" s="10"/>
      <c r="Q35" s="10"/>
    </row>
    <row r="36" spans="1:17" ht="15.75" customHeight="1" x14ac:dyDescent="0.25">
      <c r="A36" s="12" t="s">
        <v>12</v>
      </c>
      <c r="B36" s="8">
        <f t="shared" si="2"/>
        <v>12941</v>
      </c>
      <c r="C36" s="9">
        <v>10177</v>
      </c>
      <c r="D36" s="9">
        <v>1120</v>
      </c>
      <c r="E36" s="9">
        <v>1244</v>
      </c>
      <c r="F36" s="9">
        <v>372</v>
      </c>
      <c r="G36" s="9">
        <v>28</v>
      </c>
      <c r="H36" s="29"/>
      <c r="I36" s="18" t="s">
        <v>36</v>
      </c>
      <c r="J36" s="18"/>
      <c r="K36" s="16">
        <v>60142</v>
      </c>
      <c r="L36" s="30">
        <f>K36/K37</f>
        <v>0.69662010331966551</v>
      </c>
      <c r="M36" s="26"/>
      <c r="N36" s="10"/>
      <c r="O36" s="10"/>
      <c r="P36" s="10"/>
      <c r="Q36" s="10"/>
    </row>
    <row r="37" spans="1:17" x14ac:dyDescent="0.25">
      <c r="A37" s="12" t="s">
        <v>14</v>
      </c>
      <c r="B37" s="8">
        <f t="shared" si="2"/>
        <v>14420</v>
      </c>
      <c r="C37" s="9">
        <v>11181</v>
      </c>
      <c r="D37" s="9">
        <v>1239</v>
      </c>
      <c r="E37" s="9">
        <v>1536</v>
      </c>
      <c r="F37" s="9">
        <v>425</v>
      </c>
      <c r="G37" s="9">
        <v>39</v>
      </c>
      <c r="H37" s="29"/>
      <c r="I37" s="50" t="s">
        <v>6</v>
      </c>
      <c r="J37" s="50"/>
      <c r="K37" s="19">
        <f>K35+K36</f>
        <v>86334</v>
      </c>
      <c r="L37" s="31">
        <f>L35+L36</f>
        <v>1</v>
      </c>
      <c r="M37" s="26"/>
      <c r="N37" s="10"/>
      <c r="O37" s="10"/>
      <c r="P37" s="10"/>
      <c r="Q37" s="10"/>
    </row>
    <row r="38" spans="1:17" x14ac:dyDescent="0.25">
      <c r="A38" s="12" t="s">
        <v>16</v>
      </c>
      <c r="B38" s="8">
        <f t="shared" si="2"/>
        <v>14419</v>
      </c>
      <c r="C38" s="9">
        <v>11224</v>
      </c>
      <c r="D38" s="9">
        <v>1342</v>
      </c>
      <c r="E38" s="9">
        <v>1436</v>
      </c>
      <c r="F38" s="9">
        <v>370</v>
      </c>
      <c r="G38" s="9">
        <v>47</v>
      </c>
      <c r="H38" s="29"/>
      <c r="I38" s="10"/>
      <c r="J38" s="10"/>
      <c r="K38" s="10"/>
      <c r="L38" s="10"/>
      <c r="M38" s="26"/>
      <c r="N38" s="10"/>
      <c r="O38" s="10"/>
      <c r="P38" s="10"/>
      <c r="Q38" s="10"/>
    </row>
    <row r="39" spans="1:17" x14ac:dyDescent="0.25">
      <c r="A39" s="12" t="s">
        <v>18</v>
      </c>
      <c r="B39" s="8">
        <f t="shared" si="2"/>
        <v>15259</v>
      </c>
      <c r="C39" s="9">
        <v>11758</v>
      </c>
      <c r="D39" s="9">
        <v>1501</v>
      </c>
      <c r="E39" s="9">
        <v>1489</v>
      </c>
      <c r="F39" s="9">
        <v>470</v>
      </c>
      <c r="G39" s="9">
        <v>41</v>
      </c>
      <c r="H39" s="29"/>
      <c r="I39" s="10"/>
      <c r="J39" s="10"/>
      <c r="K39" s="10"/>
      <c r="L39" s="10"/>
      <c r="M39" s="26"/>
      <c r="N39" s="32"/>
      <c r="O39" s="33"/>
      <c r="P39" s="10"/>
      <c r="Q39" s="10"/>
    </row>
    <row r="40" spans="1:17" x14ac:dyDescent="0.25">
      <c r="A40" s="12" t="s">
        <v>19</v>
      </c>
      <c r="B40" s="8">
        <f t="shared" si="2"/>
        <v>14804</v>
      </c>
      <c r="C40" s="9">
        <v>11466</v>
      </c>
      <c r="D40" s="9">
        <v>1406</v>
      </c>
      <c r="E40" s="9">
        <v>1494</v>
      </c>
      <c r="F40" s="9">
        <v>413</v>
      </c>
      <c r="G40" s="9">
        <v>25</v>
      </c>
      <c r="H40" s="29"/>
      <c r="I40" s="10"/>
      <c r="J40" s="10"/>
      <c r="K40" s="10"/>
      <c r="L40" s="10"/>
      <c r="M40" s="26"/>
      <c r="N40" s="32"/>
      <c r="O40" s="33"/>
      <c r="P40" s="10"/>
      <c r="Q40" s="10"/>
    </row>
    <row r="41" spans="1:17" hidden="1" x14ac:dyDescent="0.25">
      <c r="A41" s="12" t="s">
        <v>20</v>
      </c>
      <c r="B41" s="8">
        <f t="shared" si="2"/>
        <v>0</v>
      </c>
      <c r="C41" s="9"/>
      <c r="D41" s="9"/>
      <c r="E41" s="9"/>
      <c r="F41" s="9"/>
      <c r="G41" s="9"/>
      <c r="H41" s="29"/>
      <c r="I41" s="10"/>
      <c r="J41" s="10"/>
      <c r="K41" s="10"/>
      <c r="L41" s="10"/>
      <c r="M41" s="26"/>
      <c r="N41" s="32"/>
      <c r="O41" s="33"/>
      <c r="P41" s="10"/>
      <c r="Q41" s="10"/>
    </row>
    <row r="42" spans="1:17" hidden="1" x14ac:dyDescent="0.25">
      <c r="A42" s="12" t="s">
        <v>21</v>
      </c>
      <c r="B42" s="8">
        <f t="shared" si="2"/>
        <v>0</v>
      </c>
      <c r="C42" s="9"/>
      <c r="D42" s="9"/>
      <c r="E42" s="9"/>
      <c r="F42" s="9"/>
      <c r="G42" s="9"/>
      <c r="H42" s="29"/>
      <c r="I42" s="10"/>
      <c r="J42" s="10"/>
      <c r="K42" s="10"/>
      <c r="L42" s="10"/>
      <c r="M42" s="26"/>
      <c r="N42" s="32"/>
      <c r="O42" s="33"/>
      <c r="P42" s="10"/>
      <c r="Q42" s="10"/>
    </row>
    <row r="43" spans="1:17" hidden="1" x14ac:dyDescent="0.25">
      <c r="A43" s="12" t="s">
        <v>22</v>
      </c>
      <c r="B43" s="8">
        <f t="shared" si="2"/>
        <v>0</v>
      </c>
      <c r="C43" s="9"/>
      <c r="D43" s="9"/>
      <c r="E43" s="9"/>
      <c r="F43" s="9"/>
      <c r="G43" s="9"/>
      <c r="H43" s="29"/>
      <c r="I43" s="10"/>
      <c r="J43" s="10"/>
      <c r="K43" s="10"/>
      <c r="L43" s="10"/>
      <c r="M43" s="26"/>
      <c r="N43" s="32"/>
      <c r="O43" s="33"/>
      <c r="P43" s="10"/>
      <c r="Q43" s="10"/>
    </row>
    <row r="44" spans="1:17" hidden="1" x14ac:dyDescent="0.25">
      <c r="A44" s="12" t="s">
        <v>23</v>
      </c>
      <c r="B44" s="8">
        <f t="shared" si="2"/>
        <v>0</v>
      </c>
      <c r="C44" s="9"/>
      <c r="D44" s="9"/>
      <c r="E44" s="9"/>
      <c r="F44" s="9"/>
      <c r="G44" s="9"/>
      <c r="H44" s="29"/>
      <c r="I44" s="10"/>
      <c r="J44" s="10"/>
      <c r="K44" s="10"/>
      <c r="L44" s="10"/>
      <c r="M44" s="26"/>
      <c r="N44" s="32"/>
      <c r="O44" s="33"/>
      <c r="P44" s="10"/>
      <c r="Q44" s="10"/>
    </row>
    <row r="45" spans="1:17" hidden="1" x14ac:dyDescent="0.25">
      <c r="A45" s="12" t="s">
        <v>24</v>
      </c>
      <c r="B45" s="8">
        <f t="shared" si="2"/>
        <v>0</v>
      </c>
      <c r="C45" s="9"/>
      <c r="D45" s="9"/>
      <c r="E45" s="9"/>
      <c r="F45" s="9"/>
      <c r="G45" s="9"/>
      <c r="H45" s="29"/>
      <c r="I45" s="10"/>
      <c r="J45" s="10"/>
      <c r="K45" s="10"/>
      <c r="L45" s="10"/>
      <c r="M45" s="26"/>
      <c r="N45" s="32"/>
      <c r="O45" s="33"/>
      <c r="P45" s="10"/>
      <c r="Q45" s="10"/>
    </row>
    <row r="46" spans="1:17" hidden="1" x14ac:dyDescent="0.25">
      <c r="A46" s="18" t="s">
        <v>25</v>
      </c>
      <c r="B46" s="16">
        <f t="shared" si="2"/>
        <v>0</v>
      </c>
      <c r="C46" s="17"/>
      <c r="D46" s="17"/>
      <c r="E46" s="17"/>
      <c r="F46" s="17"/>
      <c r="G46" s="17"/>
      <c r="H46" s="29"/>
      <c r="I46" s="10"/>
      <c r="J46" s="10"/>
      <c r="K46" s="10"/>
      <c r="L46" s="10"/>
      <c r="M46" s="26"/>
      <c r="N46" s="32"/>
      <c r="O46" s="33"/>
      <c r="P46" s="10"/>
      <c r="Q46" s="10"/>
    </row>
    <row r="47" spans="1:17" x14ac:dyDescent="0.25">
      <c r="A47" s="50" t="s">
        <v>6</v>
      </c>
      <c r="B47" s="19">
        <f t="shared" ref="B47:G47" si="3">SUM(B35:B46)</f>
        <v>86334</v>
      </c>
      <c r="C47" s="19">
        <f t="shared" si="3"/>
        <v>67325</v>
      </c>
      <c r="D47" s="19">
        <f t="shared" si="3"/>
        <v>7733</v>
      </c>
      <c r="E47" s="19">
        <f t="shared" si="3"/>
        <v>8598</v>
      </c>
      <c r="F47" s="19">
        <f t="shared" si="3"/>
        <v>2466</v>
      </c>
      <c r="G47" s="19">
        <f t="shared" si="3"/>
        <v>212</v>
      </c>
      <c r="H47" s="27"/>
      <c r="I47" s="10"/>
      <c r="J47" s="10"/>
      <c r="K47" s="10"/>
      <c r="L47" s="10"/>
      <c r="M47" s="34"/>
      <c r="N47" s="35"/>
      <c r="O47" s="35"/>
      <c r="P47" s="10"/>
      <c r="Q47" s="10"/>
    </row>
    <row r="48" spans="1:17" ht="15.75" thickBot="1" x14ac:dyDescent="0.3">
      <c r="A48" s="36" t="s">
        <v>26</v>
      </c>
      <c r="B48" s="37">
        <f t="shared" ref="B48:G48" si="4">B47/$B47</f>
        <v>1</v>
      </c>
      <c r="C48" s="37">
        <f t="shared" si="4"/>
        <v>0.77982023304839343</v>
      </c>
      <c r="D48" s="37">
        <f t="shared" si="4"/>
        <v>8.9570736905506515E-2</v>
      </c>
      <c r="E48" s="37">
        <f t="shared" si="4"/>
        <v>9.9589964556258251E-2</v>
      </c>
      <c r="F48" s="37">
        <f t="shared" si="4"/>
        <v>2.8563485996247133E-2</v>
      </c>
      <c r="G48" s="37">
        <f t="shared" si="4"/>
        <v>2.4555794935946442E-3</v>
      </c>
      <c r="H48" s="27"/>
      <c r="I48" s="72"/>
      <c r="J48" s="72"/>
      <c r="K48" s="72"/>
      <c r="L48" s="72"/>
      <c r="M48" s="72"/>
      <c r="N48" s="72"/>
      <c r="O48" s="72"/>
      <c r="P48" s="35"/>
      <c r="Q48" s="72"/>
    </row>
    <row r="49" spans="1:17" ht="94.5" customHeight="1" x14ac:dyDescent="0.25">
      <c r="A49" s="34"/>
      <c r="B49" s="38"/>
      <c r="C49" s="38"/>
      <c r="D49" s="38"/>
      <c r="E49" s="38"/>
      <c r="F49" s="72"/>
      <c r="G49" s="39"/>
      <c r="H49" s="39"/>
      <c r="I49" s="72"/>
      <c r="J49" s="72"/>
      <c r="K49" s="72"/>
      <c r="L49" s="72"/>
      <c r="M49" s="72"/>
      <c r="N49" s="72"/>
      <c r="O49" s="72"/>
      <c r="P49" s="35"/>
      <c r="Q49" s="72"/>
    </row>
    <row r="50" spans="1:17" ht="3.75" customHeight="1" x14ac:dyDescent="0.25">
      <c r="A50" s="34"/>
      <c r="B50" s="38"/>
      <c r="C50" s="38"/>
      <c r="D50" s="38"/>
      <c r="E50" s="38"/>
      <c r="F50" s="72"/>
      <c r="G50" s="39"/>
      <c r="H50" s="39"/>
      <c r="I50" s="72"/>
      <c r="J50" s="72"/>
      <c r="K50" s="72"/>
      <c r="L50" s="72"/>
      <c r="M50" s="72"/>
      <c r="N50" s="72"/>
      <c r="O50" s="72"/>
      <c r="P50" s="35"/>
      <c r="Q50" s="72"/>
    </row>
    <row r="51" spans="1:17" ht="16.5" thickBot="1" x14ac:dyDescent="0.3">
      <c r="A51" s="134" t="s">
        <v>246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28"/>
    </row>
    <row r="52" spans="1:17" ht="3.75" customHeight="1" x14ac:dyDescent="0.2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 ht="30.75" customHeight="1" x14ac:dyDescent="0.25">
      <c r="A53" s="40" t="s">
        <v>37</v>
      </c>
      <c r="B53" s="51" t="s">
        <v>6</v>
      </c>
      <c r="C53" s="53" t="s">
        <v>38</v>
      </c>
      <c r="D53" s="53" t="s">
        <v>39</v>
      </c>
      <c r="E53" s="53" t="s">
        <v>40</v>
      </c>
      <c r="F53" s="53" t="s">
        <v>41</v>
      </c>
      <c r="G53" s="53" t="s">
        <v>42</v>
      </c>
      <c r="H53" s="53" t="s">
        <v>43</v>
      </c>
      <c r="I53" s="53" t="s">
        <v>44</v>
      </c>
      <c r="J53" s="53" t="s">
        <v>45</v>
      </c>
      <c r="K53" s="72"/>
      <c r="L53" s="72"/>
      <c r="M53" s="41" t="s">
        <v>46</v>
      </c>
      <c r="N53" s="42">
        <f>C66+D66</f>
        <v>14537</v>
      </c>
      <c r="O53" s="157">
        <f>N53/N$57</f>
        <v>0.16838093914332708</v>
      </c>
      <c r="P53" s="130"/>
      <c r="Q53" s="72"/>
    </row>
    <row r="54" spans="1:17" x14ac:dyDescent="0.25">
      <c r="A54" s="7" t="s">
        <v>10</v>
      </c>
      <c r="B54" s="8">
        <f t="shared" ref="B54:B65" si="5">SUM(C54:J54)</f>
        <v>14491</v>
      </c>
      <c r="C54" s="9">
        <v>698</v>
      </c>
      <c r="D54" s="9">
        <v>1505</v>
      </c>
      <c r="E54" s="9">
        <v>1681</v>
      </c>
      <c r="F54" s="9">
        <v>2271</v>
      </c>
      <c r="G54" s="9">
        <v>3328</v>
      </c>
      <c r="H54" s="9">
        <v>2635</v>
      </c>
      <c r="I54" s="9">
        <v>1546</v>
      </c>
      <c r="J54" s="9">
        <v>827</v>
      </c>
      <c r="K54" s="10"/>
      <c r="L54" s="10"/>
      <c r="M54" s="41" t="s">
        <v>47</v>
      </c>
      <c r="N54" s="42">
        <f>E66</f>
        <v>10689</v>
      </c>
      <c r="O54" s="157">
        <f>N54/N$57</f>
        <v>0.12380985475015636</v>
      </c>
      <c r="P54" s="43"/>
      <c r="Q54" s="10"/>
    </row>
    <row r="55" spans="1:17" x14ac:dyDescent="0.25">
      <c r="A55" s="12" t="s">
        <v>12</v>
      </c>
      <c r="B55" s="13">
        <f t="shared" si="5"/>
        <v>12941</v>
      </c>
      <c r="C55" s="9">
        <v>682</v>
      </c>
      <c r="D55" s="9">
        <v>1472</v>
      </c>
      <c r="E55" s="9">
        <v>1530</v>
      </c>
      <c r="F55" s="9">
        <v>2054</v>
      </c>
      <c r="G55" s="9">
        <v>2811</v>
      </c>
      <c r="H55" s="9">
        <v>2230</v>
      </c>
      <c r="I55" s="9">
        <v>1334</v>
      </c>
      <c r="J55" s="9">
        <v>828</v>
      </c>
      <c r="K55" s="10"/>
      <c r="L55" s="10"/>
      <c r="M55" s="41" t="s">
        <v>48</v>
      </c>
      <c r="N55" s="42">
        <f>F66+G66+H66+I66</f>
        <v>55845</v>
      </c>
      <c r="O55" s="157">
        <f>N55/N$57</f>
        <v>0.64684828688581553</v>
      </c>
      <c r="P55" s="43"/>
      <c r="Q55" s="10"/>
    </row>
    <row r="56" spans="1:17" x14ac:dyDescent="0.25">
      <c r="A56" s="12" t="s">
        <v>14</v>
      </c>
      <c r="B56" s="13">
        <f t="shared" si="5"/>
        <v>14420</v>
      </c>
      <c r="C56" s="9">
        <v>692</v>
      </c>
      <c r="D56" s="9">
        <v>1563</v>
      </c>
      <c r="E56" s="9">
        <v>1765</v>
      </c>
      <c r="F56" s="9">
        <v>2249</v>
      </c>
      <c r="G56" s="9">
        <v>3261</v>
      </c>
      <c r="H56" s="9">
        <v>2438</v>
      </c>
      <c r="I56" s="9">
        <v>1570</v>
      </c>
      <c r="J56" s="9">
        <v>882</v>
      </c>
      <c r="K56" s="10"/>
      <c r="L56" s="10"/>
      <c r="M56" s="41" t="s">
        <v>49</v>
      </c>
      <c r="N56" s="42">
        <f>J66</f>
        <v>5263</v>
      </c>
      <c r="O56" s="157">
        <f>N56/N$57</f>
        <v>6.0960919220701001E-2</v>
      </c>
      <c r="P56" s="43"/>
      <c r="Q56" s="10"/>
    </row>
    <row r="57" spans="1:17" x14ac:dyDescent="0.25">
      <c r="A57" s="12" t="s">
        <v>16</v>
      </c>
      <c r="B57" s="13">
        <f t="shared" si="5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5" t="s">
        <v>6</v>
      </c>
      <c r="N57" s="42">
        <f>SUM(N53:N56)</f>
        <v>86334</v>
      </c>
      <c r="O57" s="157">
        <f>N57/N$57</f>
        <v>1</v>
      </c>
      <c r="P57" s="43"/>
      <c r="Q57" s="10"/>
    </row>
    <row r="58" spans="1:17" x14ac:dyDescent="0.25">
      <c r="A58" s="12" t="s">
        <v>18</v>
      </c>
      <c r="B58" s="13">
        <f t="shared" si="5"/>
        <v>15259</v>
      </c>
      <c r="C58" s="9">
        <v>863</v>
      </c>
      <c r="D58" s="9">
        <v>1873</v>
      </c>
      <c r="E58" s="9">
        <v>1940</v>
      </c>
      <c r="F58" s="9">
        <v>2224</v>
      </c>
      <c r="G58" s="9">
        <v>3231</v>
      </c>
      <c r="H58" s="9">
        <v>2582</v>
      </c>
      <c r="I58" s="9">
        <v>1585</v>
      </c>
      <c r="J58" s="9">
        <v>961</v>
      </c>
      <c r="K58" s="44"/>
      <c r="L58" s="44"/>
      <c r="M58" s="45"/>
      <c r="N58" s="45"/>
      <c r="O58" s="46"/>
      <c r="P58" s="43"/>
      <c r="Q58" s="10"/>
    </row>
    <row r="59" spans="1:17" x14ac:dyDescent="0.25">
      <c r="A59" s="12" t="s">
        <v>19</v>
      </c>
      <c r="B59" s="13">
        <f t="shared" si="5"/>
        <v>14804</v>
      </c>
      <c r="C59" s="9">
        <v>874</v>
      </c>
      <c r="D59" s="9">
        <v>1871</v>
      </c>
      <c r="E59" s="9">
        <v>1965</v>
      </c>
      <c r="F59" s="9">
        <v>2171</v>
      </c>
      <c r="G59" s="9">
        <v>3125</v>
      </c>
      <c r="H59" s="9">
        <v>2438</v>
      </c>
      <c r="I59" s="9">
        <v>1483</v>
      </c>
      <c r="J59" s="9">
        <v>877</v>
      </c>
      <c r="K59" s="44"/>
      <c r="L59" s="44"/>
      <c r="M59" s="41"/>
      <c r="N59" s="45"/>
      <c r="O59" s="46"/>
      <c r="P59" s="47"/>
      <c r="Q59" s="10"/>
    </row>
    <row r="60" spans="1:17" hidden="1" x14ac:dyDescent="0.25">
      <c r="A60" s="12" t="s">
        <v>20</v>
      </c>
      <c r="B60" s="13">
        <f t="shared" si="5"/>
        <v>0</v>
      </c>
      <c r="C60" s="9"/>
      <c r="D60" s="9"/>
      <c r="E60" s="9"/>
      <c r="F60" s="9"/>
      <c r="G60" s="9"/>
      <c r="H60" s="9"/>
      <c r="I60" s="9"/>
      <c r="J60" s="9"/>
      <c r="K60" s="44"/>
      <c r="L60" s="44"/>
      <c r="M60" s="41"/>
      <c r="N60" s="45"/>
      <c r="O60" s="46"/>
      <c r="P60" s="47"/>
      <c r="Q60" s="10"/>
    </row>
    <row r="61" spans="1:17" hidden="1" x14ac:dyDescent="0.25">
      <c r="A61" s="12" t="s">
        <v>21</v>
      </c>
      <c r="B61" s="13">
        <f t="shared" si="5"/>
        <v>0</v>
      </c>
      <c r="C61" s="9"/>
      <c r="D61" s="9"/>
      <c r="E61" s="9"/>
      <c r="F61" s="9"/>
      <c r="G61" s="9"/>
      <c r="H61" s="9"/>
      <c r="I61" s="9"/>
      <c r="J61" s="9"/>
      <c r="K61" s="44"/>
      <c r="L61" s="44"/>
      <c r="M61" s="41"/>
      <c r="N61" s="45"/>
      <c r="O61" s="46"/>
      <c r="P61" s="47"/>
      <c r="Q61" s="10"/>
    </row>
    <row r="62" spans="1:17" hidden="1" x14ac:dyDescent="0.25">
      <c r="A62" s="12" t="s">
        <v>22</v>
      </c>
      <c r="B62" s="13">
        <f t="shared" si="5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41"/>
      <c r="N62" s="45"/>
      <c r="O62" s="46"/>
      <c r="P62" s="47"/>
      <c r="Q62" s="10"/>
    </row>
    <row r="63" spans="1:17" hidden="1" x14ac:dyDescent="0.25">
      <c r="A63" s="12" t="s">
        <v>23</v>
      </c>
      <c r="B63" s="13">
        <f t="shared" si="5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41"/>
      <c r="N63" s="45"/>
      <c r="O63" s="46"/>
      <c r="P63" s="47"/>
      <c r="Q63" s="10"/>
    </row>
    <row r="64" spans="1:17" hidden="1" x14ac:dyDescent="0.25">
      <c r="A64" s="12" t="s">
        <v>24</v>
      </c>
      <c r="B64" s="13">
        <f t="shared" si="5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41"/>
      <c r="N64" s="45"/>
      <c r="O64" s="46"/>
      <c r="P64" s="47"/>
      <c r="Q64" s="10"/>
    </row>
    <row r="65" spans="1:17" hidden="1" x14ac:dyDescent="0.25">
      <c r="A65" s="18" t="s">
        <v>25</v>
      </c>
      <c r="B65" s="16">
        <f t="shared" si="5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41"/>
      <c r="N65" s="45"/>
      <c r="O65" s="46"/>
      <c r="P65" s="47"/>
      <c r="Q65" s="10"/>
    </row>
    <row r="66" spans="1:17" x14ac:dyDescent="0.25">
      <c r="A66" s="50" t="s">
        <v>6</v>
      </c>
      <c r="B66" s="19">
        <f t="shared" ref="B66:J66" si="6">SUM(B54:B65)</f>
        <v>86334</v>
      </c>
      <c r="C66" s="19">
        <f t="shared" si="6"/>
        <v>4548</v>
      </c>
      <c r="D66" s="19">
        <f t="shared" si="6"/>
        <v>9989</v>
      </c>
      <c r="E66" s="19">
        <f t="shared" si="6"/>
        <v>10689</v>
      </c>
      <c r="F66" s="19">
        <f t="shared" si="6"/>
        <v>13258</v>
      </c>
      <c r="G66" s="19">
        <f t="shared" si="6"/>
        <v>18866</v>
      </c>
      <c r="H66" s="19">
        <f t="shared" si="6"/>
        <v>14687</v>
      </c>
      <c r="I66" s="19">
        <f t="shared" si="6"/>
        <v>9034</v>
      </c>
      <c r="J66" s="19">
        <f t="shared" si="6"/>
        <v>5263</v>
      </c>
      <c r="K66" s="10"/>
      <c r="L66" s="10"/>
      <c r="P66" s="45"/>
      <c r="Q66" s="10"/>
    </row>
    <row r="67" spans="1:17" ht="15.75" thickBot="1" x14ac:dyDescent="0.3">
      <c r="A67" s="20" t="s">
        <v>26</v>
      </c>
      <c r="B67" s="21">
        <f t="shared" ref="B67:J67" si="7">B66/$B66</f>
        <v>1</v>
      </c>
      <c r="C67" s="21">
        <f t="shared" si="7"/>
        <v>5.2679129890888875E-2</v>
      </c>
      <c r="D67" s="21">
        <f t="shared" si="7"/>
        <v>0.11570180925243821</v>
      </c>
      <c r="E67" s="21">
        <f t="shared" si="7"/>
        <v>0.12380985475015636</v>
      </c>
      <c r="F67" s="21">
        <f t="shared" si="7"/>
        <v>0.15356638172678203</v>
      </c>
      <c r="G67" s="21">
        <f t="shared" si="7"/>
        <v>0.21852340908564413</v>
      </c>
      <c r="H67" s="21">
        <f t="shared" si="7"/>
        <v>0.1701183774642667</v>
      </c>
      <c r="I67" s="21">
        <f t="shared" si="7"/>
        <v>0.10464011860912271</v>
      </c>
      <c r="J67" s="21">
        <f t="shared" si="7"/>
        <v>6.0960919220701001E-2</v>
      </c>
      <c r="K67" s="10"/>
      <c r="L67" s="10"/>
      <c r="M67" s="10"/>
      <c r="N67" s="10"/>
      <c r="O67" s="10"/>
      <c r="P67" s="45"/>
      <c r="Q67" s="10"/>
    </row>
    <row r="68" spans="1:17" x14ac:dyDescent="0.25">
      <c r="A68" s="131" t="s">
        <v>50</v>
      </c>
      <c r="B68" s="132"/>
      <c r="C68" s="72"/>
      <c r="D68" s="72"/>
      <c r="E68" s="72"/>
      <c r="F68" s="132"/>
      <c r="G68" s="132"/>
      <c r="H68" s="132"/>
      <c r="I68" s="132"/>
      <c r="J68" s="72"/>
      <c r="K68" s="72"/>
      <c r="L68" s="133"/>
      <c r="M68" s="72"/>
      <c r="N68" s="72"/>
      <c r="O68" s="72"/>
      <c r="P68" s="133"/>
      <c r="Q68" s="10"/>
    </row>
    <row r="69" spans="1:17" ht="3.75" customHeight="1" x14ac:dyDescent="0.25">
      <c r="A69" s="131"/>
      <c r="B69" s="132"/>
      <c r="C69" s="72"/>
      <c r="D69" s="72"/>
      <c r="E69" s="72"/>
      <c r="F69" s="132"/>
      <c r="G69" s="132"/>
      <c r="H69" s="132"/>
      <c r="I69" s="132"/>
      <c r="J69" s="72"/>
      <c r="K69" s="72"/>
      <c r="L69" s="130"/>
      <c r="M69" s="43"/>
      <c r="N69" s="48"/>
      <c r="O69" s="49"/>
      <c r="P69" s="130"/>
      <c r="Q69" s="10"/>
    </row>
    <row r="70" spans="1:17" ht="16.5" thickBot="1" x14ac:dyDescent="0.3">
      <c r="A70" s="134" t="s">
        <v>247</v>
      </c>
      <c r="B70" s="128"/>
      <c r="C70" s="128"/>
      <c r="D70" s="128"/>
      <c r="E70" s="128"/>
      <c r="F70" s="128"/>
      <c r="G70" s="72"/>
      <c r="H70" s="127" t="s">
        <v>248</v>
      </c>
      <c r="I70" s="128"/>
      <c r="J70" s="128"/>
      <c r="K70" s="128"/>
      <c r="L70" s="135"/>
      <c r="M70" s="135"/>
      <c r="N70" s="135"/>
      <c r="O70" s="135"/>
      <c r="P70" s="135"/>
      <c r="Q70" s="127"/>
    </row>
    <row r="71" spans="1:17" ht="3.75" customHeight="1" x14ac:dyDescent="0.25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72"/>
    </row>
    <row r="72" spans="1:17" ht="34.5" customHeight="1" x14ac:dyDescent="0.25">
      <c r="A72" s="164" t="s">
        <v>5</v>
      </c>
      <c r="B72" s="170" t="s">
        <v>6</v>
      </c>
      <c r="C72" s="165" t="s">
        <v>51</v>
      </c>
      <c r="D72" s="166" t="s">
        <v>52</v>
      </c>
      <c r="E72" s="166" t="s">
        <v>53</v>
      </c>
      <c r="F72" s="166" t="s">
        <v>54</v>
      </c>
      <c r="G72" s="54"/>
      <c r="H72" s="164" t="s">
        <v>5</v>
      </c>
      <c r="I72" s="165" t="s">
        <v>55</v>
      </c>
      <c r="J72" s="166" t="s">
        <v>6</v>
      </c>
      <c r="K72" s="166" t="s">
        <v>56</v>
      </c>
      <c r="L72" s="166"/>
      <c r="M72" s="166"/>
      <c r="N72" s="166" t="s">
        <v>6</v>
      </c>
      <c r="O72" s="166" t="s">
        <v>57</v>
      </c>
      <c r="P72" s="166"/>
      <c r="Q72" s="166"/>
    </row>
    <row r="73" spans="1:17" ht="16.5" x14ac:dyDescent="0.25">
      <c r="A73" s="164"/>
      <c r="B73" s="170"/>
      <c r="C73" s="165"/>
      <c r="D73" s="170"/>
      <c r="E73" s="170"/>
      <c r="F73" s="170"/>
      <c r="G73" s="54"/>
      <c r="H73" s="164"/>
      <c r="I73" s="165"/>
      <c r="J73" s="166"/>
      <c r="K73" s="55" t="s">
        <v>58</v>
      </c>
      <c r="L73" s="55" t="s">
        <v>59</v>
      </c>
      <c r="M73" s="55" t="s">
        <v>60</v>
      </c>
      <c r="N73" s="166"/>
      <c r="O73" s="56" t="s">
        <v>58</v>
      </c>
      <c r="P73" s="56" t="s">
        <v>59</v>
      </c>
      <c r="Q73" s="56" t="s">
        <v>60</v>
      </c>
    </row>
    <row r="74" spans="1:17" ht="15" customHeight="1" x14ac:dyDescent="0.25">
      <c r="A74" s="57" t="s">
        <v>10</v>
      </c>
      <c r="B74" s="8">
        <f t="shared" ref="B74:B85" si="8">SUM(C74:F74)</f>
        <v>14491</v>
      </c>
      <c r="C74" s="9">
        <v>70</v>
      </c>
      <c r="D74" s="9">
        <v>7458</v>
      </c>
      <c r="E74" s="9">
        <v>5748</v>
      </c>
      <c r="F74" s="9">
        <v>1215</v>
      </c>
      <c r="G74" s="137"/>
      <c r="H74" s="57" t="s">
        <v>10</v>
      </c>
      <c r="I74" s="58">
        <v>244</v>
      </c>
      <c r="J74" s="13">
        <f t="shared" ref="J74:J85" si="9">K74+L74+M74</f>
        <v>558</v>
      </c>
      <c r="K74" s="59">
        <v>359</v>
      </c>
      <c r="L74" s="59">
        <v>196</v>
      </c>
      <c r="M74" s="59">
        <v>3</v>
      </c>
      <c r="N74" s="13">
        <f t="shared" ref="N74:N85" si="10">O74+P74+Q74</f>
        <v>4</v>
      </c>
      <c r="O74" s="59">
        <v>2</v>
      </c>
      <c r="P74" s="59">
        <v>2</v>
      </c>
      <c r="Q74" s="59">
        <v>0</v>
      </c>
    </row>
    <row r="75" spans="1:17" x14ac:dyDescent="0.25">
      <c r="A75" s="12" t="s">
        <v>12</v>
      </c>
      <c r="B75" s="13">
        <f t="shared" si="8"/>
        <v>12941</v>
      </c>
      <c r="C75" s="9">
        <v>56</v>
      </c>
      <c r="D75" s="9">
        <v>6600</v>
      </c>
      <c r="E75" s="9">
        <v>5167</v>
      </c>
      <c r="F75" s="9">
        <v>1118</v>
      </c>
      <c r="G75" s="137"/>
      <c r="H75" s="12" t="s">
        <v>12</v>
      </c>
      <c r="I75" s="58">
        <v>230</v>
      </c>
      <c r="J75" s="13">
        <f t="shared" si="9"/>
        <v>476</v>
      </c>
      <c r="K75" s="59">
        <v>298</v>
      </c>
      <c r="L75" s="59">
        <v>174</v>
      </c>
      <c r="M75" s="59">
        <v>4</v>
      </c>
      <c r="N75" s="13">
        <f t="shared" si="10"/>
        <v>8</v>
      </c>
      <c r="O75" s="59">
        <v>5</v>
      </c>
      <c r="P75" s="59">
        <v>3</v>
      </c>
      <c r="Q75" s="59">
        <v>0</v>
      </c>
    </row>
    <row r="76" spans="1:17" x14ac:dyDescent="0.25">
      <c r="A76" s="60" t="s">
        <v>14</v>
      </c>
      <c r="B76" s="13">
        <f t="shared" si="8"/>
        <v>14420</v>
      </c>
      <c r="C76" s="9">
        <v>86</v>
      </c>
      <c r="D76" s="9">
        <v>7207</v>
      </c>
      <c r="E76" s="9">
        <v>5834</v>
      </c>
      <c r="F76" s="9">
        <v>1293</v>
      </c>
      <c r="G76" s="137"/>
      <c r="H76" s="60" t="s">
        <v>14</v>
      </c>
      <c r="I76" s="58">
        <v>254</v>
      </c>
      <c r="J76" s="13">
        <f t="shared" si="9"/>
        <v>556</v>
      </c>
      <c r="K76" s="59">
        <v>347</v>
      </c>
      <c r="L76" s="59">
        <v>202</v>
      </c>
      <c r="M76" s="59">
        <v>7</v>
      </c>
      <c r="N76" s="13">
        <f t="shared" si="10"/>
        <v>3</v>
      </c>
      <c r="O76" s="59">
        <v>0</v>
      </c>
      <c r="P76" s="59">
        <v>3</v>
      </c>
      <c r="Q76" s="59">
        <v>0</v>
      </c>
    </row>
    <row r="77" spans="1:17" x14ac:dyDescent="0.25">
      <c r="A77" s="12" t="s">
        <v>16</v>
      </c>
      <c r="B77" s="13">
        <f>SUM(C77:F77)</f>
        <v>14419</v>
      </c>
      <c r="C77" s="9">
        <v>87</v>
      </c>
      <c r="D77" s="9">
        <v>7215</v>
      </c>
      <c r="E77" s="9">
        <v>5720</v>
      </c>
      <c r="F77" s="9">
        <v>1397</v>
      </c>
      <c r="G77" s="137"/>
      <c r="H77" s="12" t="s">
        <v>16</v>
      </c>
      <c r="I77" s="58">
        <v>296</v>
      </c>
      <c r="J77" s="13">
        <f t="shared" si="9"/>
        <v>599</v>
      </c>
      <c r="K77" s="59">
        <v>381</v>
      </c>
      <c r="L77" s="59">
        <v>211</v>
      </c>
      <c r="M77" s="59">
        <v>7</v>
      </c>
      <c r="N77" s="13">
        <f t="shared" si="10"/>
        <v>8</v>
      </c>
      <c r="O77" s="59">
        <v>6</v>
      </c>
      <c r="P77" s="59">
        <v>2</v>
      </c>
      <c r="Q77" s="59">
        <v>0</v>
      </c>
    </row>
    <row r="78" spans="1:17" x14ac:dyDescent="0.25">
      <c r="A78" s="60" t="s">
        <v>18</v>
      </c>
      <c r="B78" s="13">
        <f t="shared" si="8"/>
        <v>15259</v>
      </c>
      <c r="C78" s="9">
        <v>81</v>
      </c>
      <c r="D78" s="9">
        <v>7527</v>
      </c>
      <c r="E78" s="9">
        <v>6206</v>
      </c>
      <c r="F78" s="9">
        <v>1445</v>
      </c>
      <c r="G78" s="137"/>
      <c r="H78" s="60" t="s">
        <v>18</v>
      </c>
      <c r="I78" s="58">
        <v>329</v>
      </c>
      <c r="J78" s="13">
        <f t="shared" si="9"/>
        <v>616</v>
      </c>
      <c r="K78" s="59">
        <v>397</v>
      </c>
      <c r="L78" s="59">
        <v>213</v>
      </c>
      <c r="M78" s="59">
        <v>6</v>
      </c>
      <c r="N78" s="61">
        <f t="shared" si="10"/>
        <v>17</v>
      </c>
      <c r="O78" s="59">
        <v>15</v>
      </c>
      <c r="P78" s="59">
        <v>2</v>
      </c>
      <c r="Q78" s="59">
        <v>0</v>
      </c>
    </row>
    <row r="79" spans="1:17" x14ac:dyDescent="0.25">
      <c r="A79" s="12" t="s">
        <v>19</v>
      </c>
      <c r="B79" s="13">
        <f t="shared" si="8"/>
        <v>14804</v>
      </c>
      <c r="C79" s="9">
        <v>93</v>
      </c>
      <c r="D79" s="9">
        <v>7501</v>
      </c>
      <c r="E79" s="9">
        <v>5867</v>
      </c>
      <c r="F79" s="9">
        <v>1343</v>
      </c>
      <c r="G79" s="137"/>
      <c r="H79" s="12" t="s">
        <v>19</v>
      </c>
      <c r="I79" s="58">
        <v>321</v>
      </c>
      <c r="J79" s="13">
        <f t="shared" si="9"/>
        <v>595</v>
      </c>
      <c r="K79" s="59">
        <v>369</v>
      </c>
      <c r="L79" s="59">
        <v>222</v>
      </c>
      <c r="M79" s="59">
        <v>4</v>
      </c>
      <c r="N79" s="13">
        <f t="shared" si="10"/>
        <v>9</v>
      </c>
      <c r="O79" s="59">
        <v>5</v>
      </c>
      <c r="P79" s="59">
        <v>4</v>
      </c>
      <c r="Q79" s="59">
        <v>0</v>
      </c>
    </row>
    <row r="80" spans="1:17" hidden="1" x14ac:dyDescent="0.25">
      <c r="A80" s="60" t="s">
        <v>20</v>
      </c>
      <c r="B80" s="13">
        <f t="shared" si="8"/>
        <v>0</v>
      </c>
      <c r="C80" s="9"/>
      <c r="D80" s="9"/>
      <c r="E80" s="9"/>
      <c r="F80" s="9"/>
      <c r="G80" s="137"/>
      <c r="H80" s="12" t="s">
        <v>20</v>
      </c>
      <c r="I80" s="58"/>
      <c r="J80" s="13">
        <f t="shared" si="9"/>
        <v>0</v>
      </c>
      <c r="K80" s="59"/>
      <c r="L80" s="59"/>
      <c r="M80" s="59"/>
      <c r="N80" s="13">
        <f t="shared" si="10"/>
        <v>0</v>
      </c>
      <c r="O80" s="59"/>
      <c r="P80" s="59"/>
      <c r="Q80" s="59"/>
    </row>
    <row r="81" spans="1:17" hidden="1" x14ac:dyDescent="0.25">
      <c r="A81" s="12" t="s">
        <v>21</v>
      </c>
      <c r="B81" s="13">
        <f t="shared" si="8"/>
        <v>0</v>
      </c>
      <c r="C81" s="9"/>
      <c r="D81" s="9"/>
      <c r="E81" s="9"/>
      <c r="F81" s="9"/>
      <c r="G81" s="137"/>
      <c r="H81" s="12" t="s">
        <v>21</v>
      </c>
      <c r="I81" s="58"/>
      <c r="J81" s="13">
        <f t="shared" si="9"/>
        <v>0</v>
      </c>
      <c r="K81" s="59"/>
      <c r="L81" s="59"/>
      <c r="M81" s="59"/>
      <c r="N81" s="13">
        <f t="shared" si="10"/>
        <v>0</v>
      </c>
      <c r="O81" s="59"/>
      <c r="P81" s="59"/>
      <c r="Q81" s="59"/>
    </row>
    <row r="82" spans="1:17" hidden="1" x14ac:dyDescent="0.25">
      <c r="A82" s="60" t="s">
        <v>22</v>
      </c>
      <c r="B82" s="13">
        <f t="shared" si="8"/>
        <v>0</v>
      </c>
      <c r="C82" s="9"/>
      <c r="D82" s="9"/>
      <c r="E82" s="9"/>
      <c r="F82" s="9"/>
      <c r="G82" s="137"/>
      <c r="H82" s="60" t="s">
        <v>22</v>
      </c>
      <c r="I82" s="58"/>
      <c r="J82" s="13">
        <f t="shared" si="9"/>
        <v>0</v>
      </c>
      <c r="K82" s="59"/>
      <c r="L82" s="59"/>
      <c r="M82" s="59"/>
      <c r="N82" s="13">
        <f t="shared" si="10"/>
        <v>0</v>
      </c>
      <c r="O82" s="59"/>
      <c r="P82" s="59"/>
      <c r="Q82" s="59"/>
    </row>
    <row r="83" spans="1:17" hidden="1" x14ac:dyDescent="0.25">
      <c r="A83" s="12" t="s">
        <v>23</v>
      </c>
      <c r="B83" s="13">
        <f t="shared" si="8"/>
        <v>0</v>
      </c>
      <c r="C83" s="9"/>
      <c r="D83" s="9"/>
      <c r="E83" s="9"/>
      <c r="F83" s="9"/>
      <c r="G83" s="54"/>
      <c r="H83" s="12" t="s">
        <v>23</v>
      </c>
      <c r="I83" s="58"/>
      <c r="J83" s="13">
        <f t="shared" si="9"/>
        <v>0</v>
      </c>
      <c r="K83" s="59"/>
      <c r="L83" s="59"/>
      <c r="M83" s="59"/>
      <c r="N83" s="13">
        <f t="shared" si="10"/>
        <v>0</v>
      </c>
      <c r="O83" s="59"/>
      <c r="P83" s="59"/>
      <c r="Q83" s="59"/>
    </row>
    <row r="84" spans="1:17" hidden="1" x14ac:dyDescent="0.25">
      <c r="A84" s="60" t="s">
        <v>24</v>
      </c>
      <c r="B84" s="13">
        <f t="shared" si="8"/>
        <v>0</v>
      </c>
      <c r="C84" s="9"/>
      <c r="D84" s="9"/>
      <c r="E84" s="9"/>
      <c r="F84" s="9"/>
      <c r="G84" s="54"/>
      <c r="H84" s="60" t="s">
        <v>24</v>
      </c>
      <c r="I84" s="58"/>
      <c r="J84" s="13">
        <f t="shared" si="9"/>
        <v>0</v>
      </c>
      <c r="K84" s="59"/>
      <c r="L84" s="59"/>
      <c r="M84" s="59"/>
      <c r="N84" s="13">
        <f t="shared" si="10"/>
        <v>0</v>
      </c>
      <c r="O84" s="59"/>
      <c r="P84" s="59"/>
      <c r="Q84" s="59"/>
    </row>
    <row r="85" spans="1:17" hidden="1" x14ac:dyDescent="0.25">
      <c r="A85" s="62" t="s">
        <v>25</v>
      </c>
      <c r="B85" s="63">
        <f t="shared" si="8"/>
        <v>0</v>
      </c>
      <c r="C85" s="17"/>
      <c r="D85" s="17"/>
      <c r="E85" s="17"/>
      <c r="F85" s="17"/>
      <c r="G85" s="54"/>
      <c r="H85" s="18" t="s">
        <v>25</v>
      </c>
      <c r="I85" s="64"/>
      <c r="J85" s="16">
        <f t="shared" si="9"/>
        <v>0</v>
      </c>
      <c r="K85" s="65"/>
      <c r="L85" s="65"/>
      <c r="M85" s="65"/>
      <c r="N85" s="16">
        <f t="shared" si="10"/>
        <v>0</v>
      </c>
      <c r="O85" s="65"/>
      <c r="P85" s="65"/>
      <c r="Q85" s="65"/>
    </row>
    <row r="86" spans="1:17" x14ac:dyDescent="0.25">
      <c r="A86" s="66" t="s">
        <v>6</v>
      </c>
      <c r="B86" s="67">
        <f>SUM(B74:B85)</f>
        <v>86334</v>
      </c>
      <c r="C86" s="67">
        <f>SUM(C74:C85)</f>
        <v>473</v>
      </c>
      <c r="D86" s="67">
        <f>SUM(D74:D85)</f>
        <v>43508</v>
      </c>
      <c r="E86" s="67">
        <f>SUM(E74:E85)</f>
        <v>34542</v>
      </c>
      <c r="F86" s="67">
        <f>SUM(F74:F85)</f>
        <v>7811</v>
      </c>
      <c r="G86" s="54"/>
      <c r="H86" s="68" t="s">
        <v>6</v>
      </c>
      <c r="I86" s="19">
        <f t="shared" ref="I86:Q86" si="11">SUM(I74:I85)</f>
        <v>1674</v>
      </c>
      <c r="J86" s="19">
        <f t="shared" si="11"/>
        <v>3400</v>
      </c>
      <c r="K86" s="19">
        <f t="shared" si="11"/>
        <v>2151</v>
      </c>
      <c r="L86" s="19">
        <f t="shared" si="11"/>
        <v>1218</v>
      </c>
      <c r="M86" s="19">
        <f t="shared" si="11"/>
        <v>31</v>
      </c>
      <c r="N86" s="19">
        <f t="shared" si="11"/>
        <v>49</v>
      </c>
      <c r="O86" s="19">
        <f t="shared" si="11"/>
        <v>33</v>
      </c>
      <c r="P86" s="19">
        <f t="shared" si="11"/>
        <v>16</v>
      </c>
      <c r="Q86" s="19">
        <f t="shared" si="11"/>
        <v>0</v>
      </c>
    </row>
    <row r="87" spans="1:17" ht="15.75" thickBot="1" x14ac:dyDescent="0.3">
      <c r="A87" s="69" t="s">
        <v>26</v>
      </c>
      <c r="B87" s="70">
        <f>B86/$B86</f>
        <v>1</v>
      </c>
      <c r="C87" s="70">
        <f>C86/$B86</f>
        <v>5.47872217202956E-3</v>
      </c>
      <c r="D87" s="70">
        <f>D86/$B86</f>
        <v>0.5039497764496027</v>
      </c>
      <c r="E87" s="70">
        <f>E86/$B86</f>
        <v>0.40009729654597259</v>
      </c>
      <c r="F87" s="70">
        <f>F86/$B86</f>
        <v>9.0474204832395114E-2</v>
      </c>
      <c r="G87" s="54"/>
      <c r="H87" s="71" t="s">
        <v>26</v>
      </c>
      <c r="I87" s="21">
        <f>I86/I86</f>
        <v>1</v>
      </c>
      <c r="J87" s="21">
        <f>J86/$J$86</f>
        <v>1</v>
      </c>
      <c r="K87" s="21">
        <f>K86/$J$86</f>
        <v>0.63264705882352945</v>
      </c>
      <c r="L87" s="21">
        <f>L86/$J$86</f>
        <v>0.35823529411764704</v>
      </c>
      <c r="M87" s="21">
        <f>M86/$J$86</f>
        <v>9.1176470588235289E-3</v>
      </c>
      <c r="N87" s="21">
        <f>N86/$N$86</f>
        <v>1</v>
      </c>
      <c r="O87" s="21">
        <f>O86/$N$86</f>
        <v>0.67346938775510201</v>
      </c>
      <c r="P87" s="21">
        <f>P86/$N$86</f>
        <v>0.32653061224489793</v>
      </c>
      <c r="Q87" s="21">
        <f>Q86/$N$86</f>
        <v>0</v>
      </c>
    </row>
    <row r="88" spans="1:17" ht="5.25" customHeight="1" x14ac:dyDescent="0.25">
      <c r="A88" s="72"/>
      <c r="B88" s="72"/>
      <c r="C88" s="132"/>
      <c r="D88" s="132"/>
      <c r="E88" s="13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</row>
    <row r="89" spans="1:17" ht="21" customHeight="1" x14ac:dyDescent="0.25">
      <c r="A89" s="72"/>
      <c r="B89" s="72"/>
      <c r="C89" s="132"/>
      <c r="D89" s="132"/>
      <c r="E89" s="132"/>
      <c r="F89" s="72"/>
      <c r="G89" s="72"/>
      <c r="H89" s="173" t="s">
        <v>61</v>
      </c>
      <c r="I89" s="173"/>
      <c r="J89" s="173"/>
      <c r="K89" s="173"/>
      <c r="L89" s="173"/>
      <c r="M89" s="173"/>
      <c r="N89" s="173"/>
      <c r="O89" s="173"/>
      <c r="P89" s="173"/>
      <c r="Q89" s="173"/>
    </row>
    <row r="90" spans="1:17" x14ac:dyDescent="0.25">
      <c r="A90" s="72"/>
      <c r="B90" s="72"/>
      <c r="C90" s="132"/>
      <c r="D90" s="132"/>
      <c r="E90" s="13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</row>
    <row r="91" spans="1:17" ht="55.5" customHeight="1" x14ac:dyDescent="0.25">
      <c r="A91" s="72"/>
      <c r="B91" s="72"/>
      <c r="C91" s="132"/>
      <c r="D91" s="132"/>
      <c r="E91" s="13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1:17" ht="3.75" customHeight="1" x14ac:dyDescent="0.25">
      <c r="A92" s="72"/>
      <c r="B92" s="72"/>
      <c r="C92" s="132"/>
      <c r="D92" s="132"/>
      <c r="E92" s="13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  <row r="93" spans="1:17" ht="16.5" thickBot="1" x14ac:dyDescent="0.3">
      <c r="A93" s="134" t="s">
        <v>249</v>
      </c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52"/>
    </row>
    <row r="94" spans="1:17" ht="3.75" customHeight="1" x14ac:dyDescent="0.2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</row>
    <row r="95" spans="1:17" ht="38.25" x14ac:dyDescent="0.25">
      <c r="A95" s="40" t="s">
        <v>62</v>
      </c>
      <c r="B95" s="51" t="s">
        <v>6</v>
      </c>
      <c r="C95" s="53" t="s">
        <v>63</v>
      </c>
      <c r="D95" s="53" t="s">
        <v>64</v>
      </c>
      <c r="E95" s="53" t="s">
        <v>65</v>
      </c>
      <c r="F95" s="53" t="s">
        <v>66</v>
      </c>
      <c r="G95" s="53" t="s">
        <v>67</v>
      </c>
      <c r="H95" s="53" t="s">
        <v>68</v>
      </c>
      <c r="I95" s="53" t="s">
        <v>69</v>
      </c>
      <c r="J95" s="53" t="s">
        <v>70</v>
      </c>
      <c r="K95" s="72"/>
      <c r="L95" s="72"/>
      <c r="M95" s="73" t="s">
        <v>46</v>
      </c>
      <c r="N95" s="73" t="s">
        <v>47</v>
      </c>
      <c r="O95" s="73" t="s">
        <v>71</v>
      </c>
      <c r="P95" s="73" t="s">
        <v>72</v>
      </c>
      <c r="Q95" s="72"/>
    </row>
    <row r="96" spans="1:17" ht="16.5" customHeight="1" x14ac:dyDescent="0.25">
      <c r="A96" s="74" t="s">
        <v>73</v>
      </c>
      <c r="B96" s="75">
        <f>SUM(C96:J96)</f>
        <v>473</v>
      </c>
      <c r="C96" s="9">
        <v>63</v>
      </c>
      <c r="D96" s="9">
        <v>58</v>
      </c>
      <c r="E96" s="9">
        <v>41</v>
      </c>
      <c r="F96" s="9">
        <v>56</v>
      </c>
      <c r="G96" s="9">
        <v>86</v>
      </c>
      <c r="H96" s="9">
        <v>51</v>
      </c>
      <c r="I96" s="9">
        <v>32</v>
      </c>
      <c r="J96" s="9">
        <v>86</v>
      </c>
      <c r="K96" s="72"/>
      <c r="L96" s="72"/>
      <c r="M96" s="73"/>
      <c r="N96" s="73"/>
      <c r="O96" s="73"/>
      <c r="P96" s="73"/>
      <c r="Q96" s="72"/>
    </row>
    <row r="97" spans="1:18" ht="16.5" customHeight="1" x14ac:dyDescent="0.25">
      <c r="A97" s="57" t="s">
        <v>74</v>
      </c>
      <c r="B97" s="13">
        <f>SUM(C97:J97)</f>
        <v>43508</v>
      </c>
      <c r="C97" s="9">
        <v>2486</v>
      </c>
      <c r="D97" s="9">
        <v>5201</v>
      </c>
      <c r="E97" s="9">
        <v>4094</v>
      </c>
      <c r="F97" s="9">
        <v>4987</v>
      </c>
      <c r="G97" s="9">
        <v>9038</v>
      </c>
      <c r="H97" s="9">
        <v>8317</v>
      </c>
      <c r="I97" s="9">
        <v>5761</v>
      </c>
      <c r="J97" s="9">
        <v>3624</v>
      </c>
      <c r="K97" s="72"/>
      <c r="L97" s="72" t="s">
        <v>74</v>
      </c>
      <c r="M97" s="33">
        <f>C97+D97</f>
        <v>7687</v>
      </c>
      <c r="N97" s="33">
        <f>E97</f>
        <v>4094</v>
      </c>
      <c r="O97" s="33">
        <f>F97+G97+H97+I97</f>
        <v>28103</v>
      </c>
      <c r="P97" s="33">
        <f>J97</f>
        <v>3624</v>
      </c>
      <c r="Q97" s="72"/>
    </row>
    <row r="98" spans="1:18" ht="16.5" customHeight="1" x14ac:dyDescent="0.25">
      <c r="A98" s="60" t="s">
        <v>75</v>
      </c>
      <c r="B98" s="13">
        <f>SUM(C98:J98)</f>
        <v>34542</v>
      </c>
      <c r="C98" s="9">
        <v>1627</v>
      </c>
      <c r="D98" s="9">
        <v>3095</v>
      </c>
      <c r="E98" s="9">
        <v>3352</v>
      </c>
      <c r="F98" s="9">
        <v>7006</v>
      </c>
      <c r="G98" s="9">
        <v>9021</v>
      </c>
      <c r="H98" s="9">
        <v>5900</v>
      </c>
      <c r="I98" s="9">
        <v>3057</v>
      </c>
      <c r="J98" s="9">
        <v>1484</v>
      </c>
      <c r="K98" s="72"/>
      <c r="L98" s="72" t="s">
        <v>75</v>
      </c>
      <c r="M98" s="33">
        <f>C98+D98</f>
        <v>4722</v>
      </c>
      <c r="N98" s="33">
        <f>E98</f>
        <v>3352</v>
      </c>
      <c r="O98" s="33">
        <f>F98+G98+H98+I98</f>
        <v>24984</v>
      </c>
      <c r="P98" s="33">
        <f>J98</f>
        <v>1484</v>
      </c>
      <c r="Q98" s="72"/>
    </row>
    <row r="99" spans="1:18" ht="16.5" customHeight="1" x14ac:dyDescent="0.25">
      <c r="A99" s="76" t="s">
        <v>76</v>
      </c>
      <c r="B99" s="16">
        <f>SUM(C99:J99)</f>
        <v>7811</v>
      </c>
      <c r="C99" s="77">
        <v>372</v>
      </c>
      <c r="D99" s="77">
        <v>1635</v>
      </c>
      <c r="E99" s="77">
        <v>3202</v>
      </c>
      <c r="F99" s="77">
        <v>1209</v>
      </c>
      <c r="G99" s="77">
        <v>721</v>
      </c>
      <c r="H99" s="77">
        <v>419</v>
      </c>
      <c r="I99" s="77">
        <v>184</v>
      </c>
      <c r="J99" s="77">
        <v>69</v>
      </c>
      <c r="K99" s="72"/>
      <c r="L99" s="72" t="s">
        <v>76</v>
      </c>
      <c r="M99" s="33">
        <f>C99+D99</f>
        <v>2007</v>
      </c>
      <c r="N99" s="33">
        <f>E99</f>
        <v>3202</v>
      </c>
      <c r="O99" s="33">
        <f>F99+G99+H99+I99</f>
        <v>2533</v>
      </c>
      <c r="P99" s="33">
        <f>J99</f>
        <v>69</v>
      </c>
      <c r="Q99" s="72"/>
    </row>
    <row r="100" spans="1:18" x14ac:dyDescent="0.25">
      <c r="A100" s="50" t="s">
        <v>6</v>
      </c>
      <c r="B100" s="19">
        <f t="shared" ref="B100:J100" si="12">SUM(B96:B99)</f>
        <v>86334</v>
      </c>
      <c r="C100" s="19">
        <f t="shared" si="12"/>
        <v>4548</v>
      </c>
      <c r="D100" s="19">
        <f t="shared" si="12"/>
        <v>9989</v>
      </c>
      <c r="E100" s="19">
        <f t="shared" si="12"/>
        <v>10689</v>
      </c>
      <c r="F100" s="19">
        <f t="shared" si="12"/>
        <v>13258</v>
      </c>
      <c r="G100" s="19">
        <f t="shared" si="12"/>
        <v>18866</v>
      </c>
      <c r="H100" s="19">
        <f t="shared" si="12"/>
        <v>14687</v>
      </c>
      <c r="I100" s="19">
        <f t="shared" si="12"/>
        <v>9034</v>
      </c>
      <c r="J100" s="19">
        <f t="shared" si="12"/>
        <v>5263</v>
      </c>
      <c r="K100" s="72"/>
      <c r="L100" s="72" t="s">
        <v>77</v>
      </c>
      <c r="M100" s="33">
        <f>C96+D96</f>
        <v>121</v>
      </c>
      <c r="N100" s="33">
        <f>E96</f>
        <v>41</v>
      </c>
      <c r="O100" s="33">
        <f>F96+G96+H96+I96</f>
        <v>225</v>
      </c>
      <c r="P100" s="33">
        <f>J96</f>
        <v>86</v>
      </c>
      <c r="Q100" s="72"/>
    </row>
    <row r="101" spans="1:18" ht="15.75" thickBot="1" x14ac:dyDescent="0.3">
      <c r="A101" s="20" t="s">
        <v>26</v>
      </c>
      <c r="B101" s="21">
        <f t="shared" ref="B101:J101" si="13">B100/$B100</f>
        <v>1</v>
      </c>
      <c r="C101" s="21">
        <f t="shared" si="13"/>
        <v>5.2679129890888875E-2</v>
      </c>
      <c r="D101" s="21">
        <f t="shared" si="13"/>
        <v>0.11570180925243821</v>
      </c>
      <c r="E101" s="21">
        <f t="shared" si="13"/>
        <v>0.12380985475015636</v>
      </c>
      <c r="F101" s="21">
        <f t="shared" si="13"/>
        <v>0.15356638172678203</v>
      </c>
      <c r="G101" s="21">
        <f t="shared" si="13"/>
        <v>0.21852340908564413</v>
      </c>
      <c r="H101" s="21">
        <f t="shared" si="13"/>
        <v>0.1701183774642667</v>
      </c>
      <c r="I101" s="21">
        <f t="shared" si="13"/>
        <v>0.10464011860912271</v>
      </c>
      <c r="J101" s="21">
        <f t="shared" si="13"/>
        <v>6.0960919220701001E-2</v>
      </c>
      <c r="K101" s="78"/>
      <c r="L101" s="78"/>
      <c r="M101" s="33">
        <f>SUM(M97:M100)</f>
        <v>14537</v>
      </c>
      <c r="N101" s="33">
        <f>SUM(N97:N100)</f>
        <v>10689</v>
      </c>
      <c r="O101" s="33">
        <f>SUM(O97:O100)</f>
        <v>55845</v>
      </c>
      <c r="P101" s="33">
        <f>SUM(P97:P100)</f>
        <v>5263</v>
      </c>
      <c r="Q101" s="78"/>
    </row>
    <row r="102" spans="1:18" ht="117.75" customHeight="1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</row>
    <row r="103" spans="1:18" ht="37.5" customHeight="1" thickBot="1" x14ac:dyDescent="0.3">
      <c r="A103" s="174" t="s">
        <v>250</v>
      </c>
      <c r="B103" s="174"/>
      <c r="C103" s="174"/>
      <c r="D103" s="174"/>
      <c r="E103" s="174"/>
      <c r="F103" s="153"/>
      <c r="G103" s="153"/>
      <c r="H103" s="153"/>
      <c r="I103" s="153"/>
      <c r="J103" s="150"/>
      <c r="K103" s="174" t="s">
        <v>251</v>
      </c>
      <c r="L103" s="174"/>
      <c r="M103" s="174"/>
      <c r="N103" s="174"/>
      <c r="O103" s="174"/>
      <c r="P103" s="153"/>
      <c r="Q103" s="153"/>
    </row>
    <row r="104" spans="1:18" ht="3.75" customHeight="1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</row>
    <row r="105" spans="1:18" ht="30.75" customHeight="1" x14ac:dyDescent="0.2">
      <c r="A105" s="166" t="s">
        <v>78</v>
      </c>
      <c r="B105" s="166"/>
      <c r="C105" s="53" t="s">
        <v>79</v>
      </c>
      <c r="D105" s="53" t="s">
        <v>7</v>
      </c>
      <c r="E105" s="53" t="s">
        <v>8</v>
      </c>
      <c r="F105" s="72"/>
      <c r="G105" s="72"/>
      <c r="H105" s="72"/>
      <c r="I105" s="72"/>
      <c r="J105" s="72"/>
      <c r="K105" s="166" t="s">
        <v>78</v>
      </c>
      <c r="L105" s="166"/>
      <c r="M105" s="53" t="s">
        <v>79</v>
      </c>
      <c r="N105" s="53" t="s">
        <v>7</v>
      </c>
      <c r="O105" s="53" t="s">
        <v>8</v>
      </c>
      <c r="P105" s="72"/>
      <c r="Q105" s="72"/>
      <c r="R105" s="156"/>
    </row>
    <row r="106" spans="1:18" x14ac:dyDescent="0.2">
      <c r="A106" s="158" t="s">
        <v>80</v>
      </c>
      <c r="B106" s="158"/>
      <c r="C106" s="8">
        <f>SUM(D106:E106)</f>
        <v>62704</v>
      </c>
      <c r="D106" s="9">
        <v>10269</v>
      </c>
      <c r="E106" s="9">
        <v>52435</v>
      </c>
      <c r="F106" s="72"/>
      <c r="G106" s="72"/>
      <c r="H106" s="72"/>
      <c r="I106" s="72"/>
      <c r="J106" s="72"/>
      <c r="K106" s="158" t="s">
        <v>80</v>
      </c>
      <c r="L106" s="158"/>
      <c r="M106" s="8">
        <f>SUM(N106:O106)</f>
        <v>84258</v>
      </c>
      <c r="N106" s="9">
        <v>72023</v>
      </c>
      <c r="O106" s="9">
        <v>12235</v>
      </c>
      <c r="P106" s="72"/>
      <c r="Q106" s="72"/>
      <c r="R106" s="156"/>
    </row>
    <row r="107" spans="1:18" ht="15" customHeight="1" x14ac:dyDescent="0.2">
      <c r="A107" s="158" t="s">
        <v>81</v>
      </c>
      <c r="B107" s="158"/>
      <c r="C107" s="8">
        <f>SUM(D107:E107)</f>
        <v>22320</v>
      </c>
      <c r="D107" s="9">
        <v>835</v>
      </c>
      <c r="E107" s="9">
        <v>21485</v>
      </c>
      <c r="F107" s="72"/>
      <c r="G107" s="72"/>
      <c r="H107" s="72"/>
      <c r="I107" s="72"/>
      <c r="J107" s="72"/>
      <c r="K107" s="158" t="s">
        <v>81</v>
      </c>
      <c r="L107" s="158"/>
      <c r="M107" s="8">
        <f>SUM(N107:O107)</f>
        <v>1955</v>
      </c>
      <c r="N107" s="9">
        <v>1807</v>
      </c>
      <c r="O107" s="9">
        <v>148</v>
      </c>
      <c r="P107" s="72"/>
      <c r="Q107" s="72"/>
      <c r="R107" s="156"/>
    </row>
    <row r="108" spans="1:18" ht="15.75" customHeight="1" x14ac:dyDescent="0.2">
      <c r="A108" s="158" t="s">
        <v>82</v>
      </c>
      <c r="B108" s="158"/>
      <c r="C108" s="8">
        <f>SUM(D108:E108)</f>
        <v>625</v>
      </c>
      <c r="D108" s="9">
        <v>34</v>
      </c>
      <c r="E108" s="9">
        <v>591</v>
      </c>
      <c r="F108" s="72"/>
      <c r="G108" s="72"/>
      <c r="H108" s="72"/>
      <c r="I108" s="72"/>
      <c r="J108" s="72"/>
      <c r="K108" s="158" t="s">
        <v>82</v>
      </c>
      <c r="L108" s="158"/>
      <c r="M108" s="8">
        <f>SUM(N108:O108)</f>
        <v>71</v>
      </c>
      <c r="N108" s="9">
        <v>66</v>
      </c>
      <c r="O108" s="9">
        <v>5</v>
      </c>
      <c r="P108" s="72"/>
      <c r="Q108" s="72"/>
      <c r="R108" s="156"/>
    </row>
    <row r="109" spans="1:18" x14ac:dyDescent="0.2">
      <c r="A109" s="171" t="s">
        <v>83</v>
      </c>
      <c r="B109" s="171"/>
      <c r="C109" s="79">
        <f>SUM(D109:E109)</f>
        <v>685</v>
      </c>
      <c r="D109" s="77">
        <v>17</v>
      </c>
      <c r="E109" s="77">
        <v>668</v>
      </c>
      <c r="F109" s="72"/>
      <c r="G109" s="72"/>
      <c r="H109" s="72"/>
      <c r="I109" s="72"/>
      <c r="J109" s="72"/>
      <c r="K109" s="171" t="s">
        <v>83</v>
      </c>
      <c r="L109" s="171"/>
      <c r="M109" s="79">
        <f>SUM(N109:O109)</f>
        <v>50</v>
      </c>
      <c r="N109" s="77">
        <v>42</v>
      </c>
      <c r="O109" s="77">
        <v>8</v>
      </c>
      <c r="P109" s="72"/>
      <c r="Q109" s="72"/>
      <c r="R109" s="156"/>
    </row>
    <row r="110" spans="1:18" x14ac:dyDescent="0.2">
      <c r="A110" s="170" t="s">
        <v>6</v>
      </c>
      <c r="B110" s="170"/>
      <c r="C110" s="19">
        <f>SUM(C106:C109)</f>
        <v>86334</v>
      </c>
      <c r="D110" s="19">
        <f>SUM(D106:D109)</f>
        <v>11155</v>
      </c>
      <c r="E110" s="19">
        <f>SUM(E106:E109)</f>
        <v>75179</v>
      </c>
      <c r="F110" s="72"/>
      <c r="G110" s="72"/>
      <c r="H110" s="72"/>
      <c r="I110" s="72"/>
      <c r="J110" s="72"/>
      <c r="K110" s="170" t="s">
        <v>6</v>
      </c>
      <c r="L110" s="170"/>
      <c r="M110" s="19">
        <f>SUM(M106:M109)</f>
        <v>86334</v>
      </c>
      <c r="N110" s="19">
        <f>SUM(N106:N109)</f>
        <v>73938</v>
      </c>
      <c r="O110" s="19">
        <f>SUM(O106:O109)</f>
        <v>12396</v>
      </c>
      <c r="P110" s="72"/>
      <c r="Q110" s="72"/>
      <c r="R110" s="156"/>
    </row>
    <row r="111" spans="1:18" ht="15.75" thickBot="1" x14ac:dyDescent="0.25">
      <c r="A111" s="172" t="s">
        <v>26</v>
      </c>
      <c r="B111" s="172"/>
      <c r="C111" s="154">
        <f>SUM(D111:E111)</f>
        <v>1</v>
      </c>
      <c r="D111" s="155">
        <f>+D110/$C$110</f>
        <v>0.12920749646720875</v>
      </c>
      <c r="E111" s="155">
        <f>+E110/$C$110</f>
        <v>0.87079250353279125</v>
      </c>
      <c r="F111" s="78"/>
      <c r="G111" s="78"/>
      <c r="H111" s="78"/>
      <c r="I111" s="78"/>
      <c r="J111" s="78"/>
      <c r="K111" s="172" t="s">
        <v>26</v>
      </c>
      <c r="L111" s="172"/>
      <c r="M111" s="154">
        <f>SUM(N111:O111)</f>
        <v>1</v>
      </c>
      <c r="N111" s="154">
        <f>+N110/$M$110</f>
        <v>0.85641809715755091</v>
      </c>
      <c r="O111" s="154">
        <f>+O110/$M$110</f>
        <v>0.14358190284244909</v>
      </c>
      <c r="P111" s="78"/>
      <c r="Q111" s="78"/>
      <c r="R111" s="156"/>
    </row>
    <row r="112" spans="1:18" x14ac:dyDescent="0.25">
      <c r="A112" s="138" t="s">
        <v>84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138" t="s">
        <v>84</v>
      </c>
      <c r="L112" s="72"/>
      <c r="M112" s="72"/>
      <c r="N112" s="72"/>
      <c r="O112" s="72"/>
      <c r="P112" s="72"/>
      <c r="Q112" s="72"/>
    </row>
    <row r="113" spans="1:17" ht="22.5" customHeight="1" x14ac:dyDescent="0.25">
      <c r="A113" s="138"/>
      <c r="B113" s="72"/>
      <c r="C113" s="72"/>
      <c r="D113" s="72"/>
      <c r="E113" s="72"/>
      <c r="F113" s="72"/>
      <c r="G113" s="72"/>
      <c r="H113" s="72"/>
      <c r="I113" s="72"/>
      <c r="J113" s="72"/>
      <c r="K113" s="138"/>
      <c r="L113" s="72"/>
      <c r="M113" s="72"/>
      <c r="N113" s="72"/>
      <c r="O113" s="72"/>
      <c r="P113" s="72"/>
      <c r="Q113" s="72"/>
    </row>
    <row r="114" spans="1:17" ht="16.5" thickBot="1" x14ac:dyDescent="0.3">
      <c r="A114" s="134" t="s">
        <v>253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27"/>
    </row>
    <row r="115" spans="1:17" ht="3.75" customHeight="1" x14ac:dyDescent="0.2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</row>
    <row r="116" spans="1:17" ht="60" x14ac:dyDescent="0.25">
      <c r="A116" s="53" t="s">
        <v>62</v>
      </c>
      <c r="B116" s="51" t="s">
        <v>6</v>
      </c>
      <c r="C116" s="53" t="s">
        <v>85</v>
      </c>
      <c r="D116" s="53" t="s">
        <v>86</v>
      </c>
      <c r="E116" s="53" t="s">
        <v>87</v>
      </c>
      <c r="F116" s="53" t="s">
        <v>88</v>
      </c>
      <c r="G116" s="52" t="s">
        <v>89</v>
      </c>
      <c r="H116" s="53" t="s">
        <v>90</v>
      </c>
      <c r="I116" s="53" t="s">
        <v>91</v>
      </c>
      <c r="J116" s="53" t="s">
        <v>92</v>
      </c>
      <c r="K116" s="72"/>
      <c r="L116" s="72"/>
      <c r="M116" s="72"/>
      <c r="N116" s="72"/>
      <c r="O116" s="72"/>
      <c r="P116" s="72"/>
      <c r="Q116" s="139"/>
    </row>
    <row r="117" spans="1:17" x14ac:dyDescent="0.25">
      <c r="A117" s="74" t="s">
        <v>73</v>
      </c>
      <c r="B117" s="8">
        <f>SUM(C117:J117)</f>
        <v>473</v>
      </c>
      <c r="C117" s="9">
        <v>79</v>
      </c>
      <c r="D117" s="9">
        <v>8</v>
      </c>
      <c r="E117" s="9">
        <v>3</v>
      </c>
      <c r="F117" s="9">
        <v>2</v>
      </c>
      <c r="G117" s="9">
        <v>0</v>
      </c>
      <c r="H117" s="9">
        <v>5</v>
      </c>
      <c r="I117" s="9">
        <v>375</v>
      </c>
      <c r="J117" s="9">
        <v>1</v>
      </c>
      <c r="K117" s="72"/>
      <c r="L117" s="72"/>
      <c r="M117" s="72"/>
      <c r="N117" s="72"/>
      <c r="O117" s="72"/>
      <c r="P117" s="72"/>
      <c r="Q117" s="139"/>
    </row>
    <row r="118" spans="1:17" x14ac:dyDescent="0.25">
      <c r="A118" s="57" t="s">
        <v>74</v>
      </c>
      <c r="B118" s="8">
        <f>SUM(C118:J118)</f>
        <v>43508</v>
      </c>
      <c r="C118" s="9">
        <v>5816</v>
      </c>
      <c r="D118" s="9">
        <v>640</v>
      </c>
      <c r="E118" s="9">
        <v>94</v>
      </c>
      <c r="F118" s="9">
        <v>97</v>
      </c>
      <c r="G118" s="9">
        <v>0</v>
      </c>
      <c r="H118" s="9">
        <v>975</v>
      </c>
      <c r="I118" s="9">
        <v>35819</v>
      </c>
      <c r="J118" s="9">
        <v>67</v>
      </c>
      <c r="K118" s="72"/>
      <c r="L118" s="72"/>
      <c r="M118" s="72"/>
      <c r="N118" s="72"/>
      <c r="O118" s="72"/>
      <c r="P118" s="72"/>
      <c r="Q118" s="139"/>
    </row>
    <row r="119" spans="1:17" x14ac:dyDescent="0.25">
      <c r="A119" s="60" t="s">
        <v>75</v>
      </c>
      <c r="B119" s="8">
        <f>SUM(C119:J119)</f>
        <v>34542</v>
      </c>
      <c r="C119" s="9">
        <v>4830</v>
      </c>
      <c r="D119" s="9">
        <v>710</v>
      </c>
      <c r="E119" s="9">
        <v>114</v>
      </c>
      <c r="F119" s="9">
        <v>85</v>
      </c>
      <c r="G119" s="9">
        <v>2</v>
      </c>
      <c r="H119" s="9">
        <v>614</v>
      </c>
      <c r="I119" s="9">
        <v>28145</v>
      </c>
      <c r="J119" s="9">
        <v>42</v>
      </c>
      <c r="K119" s="72"/>
      <c r="L119" s="72"/>
      <c r="M119" s="72"/>
      <c r="N119" s="72"/>
      <c r="O119" s="72"/>
      <c r="P119" s="72"/>
      <c r="Q119" s="139"/>
    </row>
    <row r="120" spans="1:17" x14ac:dyDescent="0.25">
      <c r="A120" s="76" t="s">
        <v>76</v>
      </c>
      <c r="B120" s="79">
        <f>SUM(C120:J120)</f>
        <v>7811</v>
      </c>
      <c r="C120" s="77">
        <v>680</v>
      </c>
      <c r="D120" s="77">
        <v>85</v>
      </c>
      <c r="E120" s="77">
        <v>61</v>
      </c>
      <c r="F120" s="77">
        <v>16</v>
      </c>
      <c r="G120" s="77">
        <v>0</v>
      </c>
      <c r="H120" s="77">
        <v>148</v>
      </c>
      <c r="I120" s="77">
        <v>6805</v>
      </c>
      <c r="J120" s="77">
        <v>16</v>
      </c>
      <c r="K120" s="72"/>
      <c r="L120" s="72"/>
      <c r="M120" s="72"/>
      <c r="N120" s="72"/>
      <c r="O120" s="72"/>
      <c r="P120" s="72"/>
      <c r="Q120" s="139"/>
    </row>
    <row r="121" spans="1:17" x14ac:dyDescent="0.25">
      <c r="A121" s="80" t="s">
        <v>6</v>
      </c>
      <c r="B121" s="81">
        <f t="shared" ref="B121:J121" si="14">SUM(B117:B120)</f>
        <v>86334</v>
      </c>
      <c r="C121" s="81">
        <f t="shared" si="14"/>
        <v>11405</v>
      </c>
      <c r="D121" s="81">
        <f t="shared" si="14"/>
        <v>1443</v>
      </c>
      <c r="E121" s="81">
        <f t="shared" si="14"/>
        <v>272</v>
      </c>
      <c r="F121" s="81">
        <f t="shared" si="14"/>
        <v>200</v>
      </c>
      <c r="G121" s="81">
        <f t="shared" si="14"/>
        <v>2</v>
      </c>
      <c r="H121" s="81">
        <f t="shared" si="14"/>
        <v>1742</v>
      </c>
      <c r="I121" s="81">
        <f t="shared" si="14"/>
        <v>71144</v>
      </c>
      <c r="J121" s="81">
        <f t="shared" si="14"/>
        <v>126</v>
      </c>
      <c r="K121" s="72"/>
      <c r="L121" s="72"/>
      <c r="M121" s="72"/>
      <c r="N121" s="72"/>
      <c r="O121" s="72"/>
      <c r="P121" s="72"/>
      <c r="Q121" s="139"/>
    </row>
    <row r="122" spans="1:17" ht="15.75" thickBot="1" x14ac:dyDescent="0.3">
      <c r="A122" s="20" t="s">
        <v>26</v>
      </c>
      <c r="B122" s="82">
        <f>B121/$B121</f>
        <v>1</v>
      </c>
      <c r="C122" s="82">
        <f t="shared" ref="C122:J122" si="15">C121/$B$121</f>
        <v>0.13210322700210808</v>
      </c>
      <c r="D122" s="82">
        <f t="shared" si="15"/>
        <v>1.6714156647439016E-2</v>
      </c>
      <c r="E122" s="82">
        <f t="shared" si="15"/>
        <v>3.1505548219704868E-3</v>
      </c>
      <c r="F122" s="82">
        <f t="shared" si="15"/>
        <v>2.3165844279194755E-3</v>
      </c>
      <c r="G122" s="82">
        <f t="shared" si="15"/>
        <v>2.3165844279194756E-5</v>
      </c>
      <c r="H122" s="82">
        <f t="shared" si="15"/>
        <v>2.0177450367178631E-2</v>
      </c>
      <c r="I122" s="82">
        <f t="shared" si="15"/>
        <v>0.82405541269951588</v>
      </c>
      <c r="J122" s="82">
        <f t="shared" si="15"/>
        <v>1.4594481895892695E-3</v>
      </c>
      <c r="K122" s="72"/>
      <c r="L122" s="72"/>
      <c r="M122" s="72"/>
      <c r="N122" s="72"/>
      <c r="O122" s="72"/>
      <c r="P122" s="72"/>
      <c r="Q122" s="139"/>
    </row>
    <row r="123" spans="1:17" ht="3.75" customHeight="1" x14ac:dyDescent="0.25">
      <c r="A123" s="138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</row>
    <row r="124" spans="1:17" ht="3.75" customHeight="1" x14ac:dyDescent="0.2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1:17" ht="16.5" thickBot="1" x14ac:dyDescent="0.3">
      <c r="A125" s="127" t="s">
        <v>252</v>
      </c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</row>
    <row r="126" spans="1:17" ht="3.75" customHeight="1" x14ac:dyDescent="0.2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</row>
    <row r="127" spans="1:17" ht="21" customHeight="1" x14ac:dyDescent="0.25">
      <c r="A127" s="53" t="s">
        <v>5</v>
      </c>
      <c r="B127" s="53">
        <v>2018</v>
      </c>
      <c r="C127" s="53">
        <v>2019</v>
      </c>
      <c r="D127" s="83" t="s">
        <v>93</v>
      </c>
      <c r="E127" s="72"/>
      <c r="F127" s="72"/>
      <c r="G127" s="130"/>
      <c r="H127" s="72"/>
      <c r="I127" s="72"/>
      <c r="J127" s="72"/>
      <c r="K127" s="140"/>
      <c r="L127" s="72"/>
      <c r="M127" s="72"/>
      <c r="N127" s="72"/>
      <c r="O127" s="72"/>
      <c r="P127" s="72"/>
      <c r="Q127" s="72"/>
    </row>
    <row r="128" spans="1:17" ht="21" customHeight="1" x14ac:dyDescent="0.25">
      <c r="A128" s="7" t="s">
        <v>10</v>
      </c>
      <c r="B128" s="9">
        <v>9907</v>
      </c>
      <c r="C128" s="9">
        <v>14491</v>
      </c>
      <c r="D128" s="84">
        <f>C128/B128-1</f>
        <v>0.46270313919450889</v>
      </c>
      <c r="E128" s="72"/>
      <c r="F128" s="72"/>
      <c r="G128" s="141"/>
      <c r="H128" s="130" t="s">
        <v>94</v>
      </c>
      <c r="I128" s="142">
        <f>D128</f>
        <v>0.46270313919450889</v>
      </c>
      <c r="J128" s="72"/>
      <c r="K128" s="140"/>
      <c r="L128" s="72"/>
      <c r="M128" s="72"/>
      <c r="N128" s="72"/>
      <c r="O128" s="72"/>
      <c r="P128" s="72"/>
      <c r="Q128" s="72"/>
    </row>
    <row r="129" spans="1:17" ht="21" customHeight="1" x14ac:dyDescent="0.25">
      <c r="A129" s="12" t="s">
        <v>12</v>
      </c>
      <c r="B129" s="85">
        <v>9554</v>
      </c>
      <c r="C129" s="85">
        <v>12941</v>
      </c>
      <c r="D129" s="84">
        <f>C129/B129-1</f>
        <v>0.35451119949759269</v>
      </c>
      <c r="E129" s="72"/>
      <c r="F129" s="72"/>
      <c r="G129" s="141"/>
      <c r="H129" s="130" t="s">
        <v>95</v>
      </c>
      <c r="I129" s="142"/>
      <c r="J129" s="72"/>
      <c r="K129" s="140"/>
      <c r="L129" s="72"/>
      <c r="M129" s="72"/>
      <c r="N129" s="72"/>
      <c r="O129" s="72"/>
      <c r="P129" s="72"/>
      <c r="Q129" s="72"/>
    </row>
    <row r="130" spans="1:17" ht="21" customHeight="1" x14ac:dyDescent="0.25">
      <c r="A130" s="12" t="s">
        <v>14</v>
      </c>
      <c r="B130" s="85">
        <v>9826</v>
      </c>
      <c r="C130" s="85">
        <v>14420</v>
      </c>
      <c r="D130" s="84">
        <f>C130/B130-1</f>
        <v>0.46753511093018529</v>
      </c>
      <c r="E130" s="72"/>
      <c r="F130" s="72"/>
      <c r="G130" s="141"/>
      <c r="H130" s="130" t="s">
        <v>96</v>
      </c>
      <c r="I130" s="142"/>
      <c r="J130" s="72"/>
      <c r="K130" s="140"/>
      <c r="L130" s="72"/>
      <c r="M130" s="72"/>
      <c r="N130" s="72"/>
      <c r="O130" s="72"/>
      <c r="P130" s="72"/>
      <c r="Q130" s="72"/>
    </row>
    <row r="131" spans="1:17" ht="21" customHeight="1" x14ac:dyDescent="0.25">
      <c r="A131" s="12" t="s">
        <v>16</v>
      </c>
      <c r="B131" s="85">
        <v>10925</v>
      </c>
      <c r="C131" s="85">
        <v>14419</v>
      </c>
      <c r="D131" s="84">
        <f>C131/B131-1</f>
        <v>0.31981693363844399</v>
      </c>
      <c r="E131" s="72"/>
      <c r="F131" s="72"/>
      <c r="G131" s="141"/>
      <c r="H131" s="130" t="s">
        <v>97</v>
      </c>
      <c r="I131" s="142"/>
      <c r="J131" s="72"/>
      <c r="K131" s="140"/>
      <c r="L131" s="140"/>
      <c r="M131" s="140"/>
      <c r="N131" s="72"/>
      <c r="O131" s="72"/>
      <c r="P131" s="72"/>
      <c r="Q131" s="72"/>
    </row>
    <row r="132" spans="1:17" ht="21" customHeight="1" x14ac:dyDescent="0.25">
      <c r="A132" s="12" t="s">
        <v>18</v>
      </c>
      <c r="B132" s="85">
        <v>10984</v>
      </c>
      <c r="C132" s="85">
        <v>15259</v>
      </c>
      <c r="D132" s="84">
        <f t="shared" ref="D132:D139" si="16">C132/B132-1</f>
        <v>0.38920247632920613</v>
      </c>
      <c r="E132" s="72"/>
      <c r="F132" s="72"/>
      <c r="G132" s="141"/>
      <c r="H132" s="130" t="s">
        <v>98</v>
      </c>
      <c r="I132" s="142"/>
      <c r="J132" s="72"/>
      <c r="K132" s="140"/>
      <c r="L132" s="140"/>
      <c r="M132" s="140"/>
      <c r="N132" s="72"/>
      <c r="O132" s="72"/>
      <c r="P132" s="72"/>
      <c r="Q132" s="72"/>
    </row>
    <row r="133" spans="1:17" ht="21" customHeight="1" x14ac:dyDescent="0.25">
      <c r="A133" s="12" t="s">
        <v>19</v>
      </c>
      <c r="B133" s="85">
        <v>10244</v>
      </c>
      <c r="C133" s="85">
        <v>14804</v>
      </c>
      <c r="D133" s="84">
        <f t="shared" si="16"/>
        <v>0.44513861772745011</v>
      </c>
      <c r="E133" s="72"/>
      <c r="F133" s="72"/>
      <c r="G133" s="141"/>
      <c r="H133" s="130" t="s">
        <v>99</v>
      </c>
      <c r="I133" s="142"/>
      <c r="J133" s="72"/>
      <c r="K133" s="140"/>
      <c r="L133" s="140"/>
      <c r="M133" s="140"/>
      <c r="N133" s="72"/>
      <c r="O133" s="72"/>
      <c r="P133" s="72"/>
      <c r="Q133" s="72"/>
    </row>
    <row r="134" spans="1:17" ht="21" hidden="1" customHeight="1" x14ac:dyDescent="0.25">
      <c r="A134" s="12" t="s">
        <v>20</v>
      </c>
      <c r="B134" s="85"/>
      <c r="C134" s="85"/>
      <c r="D134" s="84" t="e">
        <f t="shared" si="16"/>
        <v>#DIV/0!</v>
      </c>
      <c r="E134" s="72"/>
      <c r="F134" s="72"/>
      <c r="G134" s="141"/>
      <c r="H134" s="130" t="s">
        <v>100</v>
      </c>
      <c r="I134" s="142"/>
      <c r="J134" s="72"/>
      <c r="K134" s="140"/>
      <c r="L134" s="140"/>
      <c r="M134" s="140"/>
      <c r="N134" s="72"/>
      <c r="O134" s="72"/>
      <c r="P134" s="72"/>
      <c r="Q134" s="72"/>
    </row>
    <row r="135" spans="1:17" ht="21" hidden="1" customHeight="1" x14ac:dyDescent="0.25">
      <c r="A135" s="12" t="s">
        <v>21</v>
      </c>
      <c r="B135" s="85"/>
      <c r="C135" s="85"/>
      <c r="D135" s="84" t="e">
        <f t="shared" si="16"/>
        <v>#DIV/0!</v>
      </c>
      <c r="E135" s="72"/>
      <c r="F135" s="72"/>
      <c r="G135" s="141"/>
      <c r="H135" s="130" t="s">
        <v>101</v>
      </c>
      <c r="I135" s="142"/>
      <c r="J135" s="72"/>
      <c r="K135" s="140"/>
      <c r="L135" s="140"/>
      <c r="M135" s="140"/>
      <c r="N135" s="72"/>
      <c r="O135" s="72"/>
      <c r="P135" s="72"/>
      <c r="Q135" s="72"/>
    </row>
    <row r="136" spans="1:17" ht="21" hidden="1" customHeight="1" x14ac:dyDescent="0.25">
      <c r="A136" s="12" t="s">
        <v>22</v>
      </c>
      <c r="B136" s="85"/>
      <c r="C136" s="85"/>
      <c r="D136" s="84" t="e">
        <f t="shared" si="16"/>
        <v>#DIV/0!</v>
      </c>
      <c r="E136" s="72"/>
      <c r="F136" s="72"/>
      <c r="G136" s="130"/>
      <c r="H136" s="130" t="s">
        <v>102</v>
      </c>
      <c r="I136" s="142"/>
      <c r="J136" s="72"/>
      <c r="K136" s="140"/>
      <c r="L136" s="140"/>
      <c r="M136" s="140"/>
      <c r="N136" s="72"/>
      <c r="O136" s="72"/>
      <c r="P136" s="72"/>
      <c r="Q136" s="72"/>
    </row>
    <row r="137" spans="1:17" ht="21" hidden="1" customHeight="1" x14ac:dyDescent="0.25">
      <c r="A137" s="12" t="s">
        <v>23</v>
      </c>
      <c r="B137" s="85"/>
      <c r="C137" s="85"/>
      <c r="D137" s="84" t="e">
        <f t="shared" si="16"/>
        <v>#DIV/0!</v>
      </c>
      <c r="E137" s="72"/>
      <c r="F137" s="72"/>
      <c r="G137" s="130"/>
      <c r="H137" s="130" t="s">
        <v>103</v>
      </c>
      <c r="I137" s="142"/>
      <c r="J137" s="72"/>
      <c r="K137" s="140"/>
      <c r="L137" s="140"/>
      <c r="M137" s="140"/>
      <c r="N137" s="72"/>
      <c r="O137" s="72"/>
      <c r="P137" s="72"/>
      <c r="Q137" s="72"/>
    </row>
    <row r="138" spans="1:17" ht="21" hidden="1" customHeight="1" x14ac:dyDescent="0.25">
      <c r="A138" s="12" t="s">
        <v>24</v>
      </c>
      <c r="B138" s="85"/>
      <c r="C138" s="85"/>
      <c r="D138" s="84" t="e">
        <f t="shared" si="16"/>
        <v>#DIV/0!</v>
      </c>
      <c r="E138" s="72"/>
      <c r="F138" s="72"/>
      <c r="G138" s="130"/>
      <c r="H138" s="130" t="s">
        <v>104</v>
      </c>
      <c r="I138" s="142"/>
      <c r="J138" s="72"/>
      <c r="K138" s="140"/>
      <c r="L138" s="72"/>
      <c r="M138" s="72"/>
      <c r="N138" s="72"/>
      <c r="O138" s="72"/>
      <c r="P138" s="72"/>
      <c r="Q138" s="72"/>
    </row>
    <row r="139" spans="1:17" ht="21" hidden="1" customHeight="1" x14ac:dyDescent="0.25">
      <c r="A139" s="18" t="s">
        <v>25</v>
      </c>
      <c r="B139" s="17"/>
      <c r="C139" s="17"/>
      <c r="D139" s="86" t="e">
        <f t="shared" si="16"/>
        <v>#DIV/0!</v>
      </c>
      <c r="E139" s="72"/>
      <c r="F139" s="72"/>
      <c r="G139" s="130"/>
      <c r="H139" s="130" t="s">
        <v>105</v>
      </c>
      <c r="I139" s="142"/>
      <c r="J139" s="72"/>
      <c r="K139" s="140"/>
      <c r="L139" s="72"/>
      <c r="M139" s="72"/>
      <c r="N139" s="72"/>
      <c r="O139" s="72"/>
      <c r="P139" s="72"/>
      <c r="Q139" s="72"/>
    </row>
    <row r="140" spans="1:17" ht="21" customHeight="1" x14ac:dyDescent="0.25">
      <c r="A140" s="50" t="s">
        <v>6</v>
      </c>
      <c r="B140" s="19">
        <f>SUM(B128:B139)</f>
        <v>61440</v>
      </c>
      <c r="C140" s="19">
        <f>SUM(C128:C139)</f>
        <v>86334</v>
      </c>
      <c r="D140" s="87">
        <f>C140/B140-1</f>
        <v>0.40517578125000009</v>
      </c>
      <c r="E140" s="72"/>
      <c r="F140" s="72"/>
      <c r="G140" s="130"/>
      <c r="H140" s="143" t="s">
        <v>106</v>
      </c>
      <c r="I140" s="142">
        <f>D140</f>
        <v>0.40517578125000009</v>
      </c>
      <c r="J140" s="72"/>
      <c r="K140" s="140"/>
      <c r="L140" s="72"/>
      <c r="M140" s="72"/>
      <c r="N140" s="72"/>
      <c r="O140" s="72"/>
      <c r="P140" s="72"/>
      <c r="Q140" s="72"/>
    </row>
    <row r="141" spans="1:17" ht="35.25" customHeight="1" x14ac:dyDescent="0.25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</row>
    <row r="142" spans="1:17" ht="16.5" thickBot="1" x14ac:dyDescent="0.3">
      <c r="A142" s="127" t="s">
        <v>254</v>
      </c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44"/>
    </row>
    <row r="143" spans="1:17" ht="3.75" customHeight="1" x14ac:dyDescent="0.25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</row>
    <row r="144" spans="1:17" ht="66.75" customHeight="1" thickBot="1" x14ac:dyDescent="0.3">
      <c r="A144" s="166" t="s">
        <v>107</v>
      </c>
      <c r="B144" s="166" t="s">
        <v>108</v>
      </c>
      <c r="C144" s="166" t="s">
        <v>109</v>
      </c>
      <c r="D144" s="166"/>
      <c r="E144" s="169"/>
      <c r="F144" s="166" t="s">
        <v>110</v>
      </c>
      <c r="G144" s="169"/>
      <c r="H144" s="166" t="s">
        <v>111</v>
      </c>
      <c r="I144" s="169"/>
      <c r="J144" s="166" t="s">
        <v>112</v>
      </c>
      <c r="K144" s="166"/>
      <c r="L144" s="166"/>
      <c r="M144" s="166"/>
      <c r="N144" s="166"/>
      <c r="O144" s="88"/>
      <c r="P144" s="88"/>
      <c r="Q144" s="78"/>
    </row>
    <row r="145" spans="1:17" ht="45" customHeight="1" thickTop="1" x14ac:dyDescent="0.25">
      <c r="A145" s="166"/>
      <c r="B145" s="166"/>
      <c r="C145" s="89" t="s">
        <v>113</v>
      </c>
      <c r="D145" s="89" t="s">
        <v>114</v>
      </c>
      <c r="E145" s="90" t="s">
        <v>115</v>
      </c>
      <c r="F145" s="89" t="s">
        <v>35</v>
      </c>
      <c r="G145" s="90" t="s">
        <v>36</v>
      </c>
      <c r="H145" s="89" t="s">
        <v>35</v>
      </c>
      <c r="I145" s="90" t="s">
        <v>36</v>
      </c>
      <c r="J145" s="89" t="s">
        <v>116</v>
      </c>
      <c r="K145" s="89" t="s">
        <v>117</v>
      </c>
      <c r="L145" s="89" t="s">
        <v>118</v>
      </c>
      <c r="M145" s="89" t="s">
        <v>119</v>
      </c>
      <c r="N145" s="89" t="s">
        <v>120</v>
      </c>
      <c r="O145" s="78"/>
      <c r="P145" s="91"/>
      <c r="Q145" s="78"/>
    </row>
    <row r="146" spans="1:17" ht="21" customHeight="1" x14ac:dyDescent="0.25">
      <c r="A146" s="92" t="s">
        <v>121</v>
      </c>
      <c r="B146" s="93">
        <f>SUM(C146:E146)</f>
        <v>911</v>
      </c>
      <c r="C146" s="9">
        <v>139</v>
      </c>
      <c r="D146" s="9">
        <v>416</v>
      </c>
      <c r="E146" s="94">
        <v>356</v>
      </c>
      <c r="F146" s="9">
        <v>260</v>
      </c>
      <c r="G146" s="94">
        <v>651</v>
      </c>
      <c r="H146" s="9">
        <v>18</v>
      </c>
      <c r="I146" s="94">
        <v>893</v>
      </c>
      <c r="J146" s="9">
        <v>873</v>
      </c>
      <c r="K146" s="9">
        <v>610</v>
      </c>
      <c r="L146" s="9">
        <v>187</v>
      </c>
      <c r="M146" s="9">
        <v>17</v>
      </c>
      <c r="N146" s="9">
        <v>4</v>
      </c>
      <c r="O146" s="95"/>
      <c r="P146" s="95"/>
      <c r="Q146" s="78"/>
    </row>
    <row r="147" spans="1:17" ht="21" customHeight="1" x14ac:dyDescent="0.25">
      <c r="A147" s="92" t="s">
        <v>122</v>
      </c>
      <c r="B147" s="93">
        <f t="shared" ref="B147:B169" si="17">SUM(C147:E147)</f>
        <v>4330</v>
      </c>
      <c r="C147" s="9">
        <v>1240</v>
      </c>
      <c r="D147" s="9">
        <v>2009</v>
      </c>
      <c r="E147" s="94">
        <v>1081</v>
      </c>
      <c r="F147" s="9">
        <v>887</v>
      </c>
      <c r="G147" s="94">
        <v>3443</v>
      </c>
      <c r="H147" s="9">
        <v>300</v>
      </c>
      <c r="I147" s="94">
        <v>4030</v>
      </c>
      <c r="J147" s="9">
        <v>3714</v>
      </c>
      <c r="K147" s="9">
        <v>2856</v>
      </c>
      <c r="L147" s="9">
        <v>554</v>
      </c>
      <c r="M147" s="9">
        <v>19</v>
      </c>
      <c r="N147" s="9">
        <v>11</v>
      </c>
      <c r="O147" s="95"/>
      <c r="P147" s="95"/>
      <c r="Q147" s="78"/>
    </row>
    <row r="148" spans="1:17" ht="21" customHeight="1" x14ac:dyDescent="0.25">
      <c r="A148" s="92" t="s">
        <v>123</v>
      </c>
      <c r="B148" s="93">
        <f t="shared" si="17"/>
        <v>1745</v>
      </c>
      <c r="C148" s="9">
        <v>716</v>
      </c>
      <c r="D148" s="9">
        <v>814</v>
      </c>
      <c r="E148" s="94">
        <v>215</v>
      </c>
      <c r="F148" s="9">
        <v>593</v>
      </c>
      <c r="G148" s="94">
        <v>1152</v>
      </c>
      <c r="H148" s="9">
        <v>76</v>
      </c>
      <c r="I148" s="94">
        <v>1669</v>
      </c>
      <c r="J148" s="9">
        <v>1593</v>
      </c>
      <c r="K148" s="9">
        <v>1279</v>
      </c>
      <c r="L148" s="9">
        <v>451</v>
      </c>
      <c r="M148" s="9">
        <v>20</v>
      </c>
      <c r="N148" s="9">
        <v>18</v>
      </c>
      <c r="O148" s="95"/>
      <c r="P148" s="95"/>
      <c r="Q148" s="78"/>
    </row>
    <row r="149" spans="1:17" ht="21" customHeight="1" x14ac:dyDescent="0.25">
      <c r="A149" s="92" t="s">
        <v>124</v>
      </c>
      <c r="B149" s="93">
        <f t="shared" si="17"/>
        <v>7709</v>
      </c>
      <c r="C149" s="9">
        <v>2970</v>
      </c>
      <c r="D149" s="9">
        <v>3827</v>
      </c>
      <c r="E149" s="94">
        <v>912</v>
      </c>
      <c r="F149" s="9">
        <v>1600</v>
      </c>
      <c r="G149" s="94">
        <v>6109</v>
      </c>
      <c r="H149" s="9">
        <v>371</v>
      </c>
      <c r="I149" s="94">
        <v>7338</v>
      </c>
      <c r="J149" s="9">
        <v>6537</v>
      </c>
      <c r="K149" s="9">
        <v>3185</v>
      </c>
      <c r="L149" s="9">
        <v>1004</v>
      </c>
      <c r="M149" s="9">
        <v>171</v>
      </c>
      <c r="N149" s="9">
        <v>14</v>
      </c>
      <c r="O149" s="95"/>
      <c r="P149" s="95"/>
      <c r="Q149" s="78"/>
    </row>
    <row r="150" spans="1:17" ht="21" customHeight="1" x14ac:dyDescent="0.25">
      <c r="A150" s="92" t="s">
        <v>125</v>
      </c>
      <c r="B150" s="93">
        <f t="shared" si="17"/>
        <v>2270</v>
      </c>
      <c r="C150" s="9">
        <v>644</v>
      </c>
      <c r="D150" s="9">
        <v>1191</v>
      </c>
      <c r="E150" s="94">
        <v>435</v>
      </c>
      <c r="F150" s="9">
        <v>1113</v>
      </c>
      <c r="G150" s="94">
        <v>1157</v>
      </c>
      <c r="H150" s="9">
        <v>121</v>
      </c>
      <c r="I150" s="94">
        <v>2149</v>
      </c>
      <c r="J150" s="9">
        <v>1908</v>
      </c>
      <c r="K150" s="9">
        <v>1448</v>
      </c>
      <c r="L150" s="9">
        <v>932</v>
      </c>
      <c r="M150" s="9">
        <v>22</v>
      </c>
      <c r="N150" s="9">
        <v>9</v>
      </c>
      <c r="O150" s="95"/>
      <c r="P150" s="95"/>
      <c r="Q150" s="78"/>
    </row>
    <row r="151" spans="1:17" ht="21" customHeight="1" x14ac:dyDescent="0.25">
      <c r="A151" s="92" t="s">
        <v>126</v>
      </c>
      <c r="B151" s="93">
        <f t="shared" si="17"/>
        <v>1953</v>
      </c>
      <c r="C151" s="9">
        <v>996</v>
      </c>
      <c r="D151" s="9">
        <v>714</v>
      </c>
      <c r="E151" s="94">
        <v>243</v>
      </c>
      <c r="F151" s="9">
        <v>426</v>
      </c>
      <c r="G151" s="94">
        <v>1527</v>
      </c>
      <c r="H151" s="9">
        <v>130</v>
      </c>
      <c r="I151" s="94">
        <v>1823</v>
      </c>
      <c r="J151" s="9">
        <v>1661</v>
      </c>
      <c r="K151" s="9">
        <v>1127</v>
      </c>
      <c r="L151" s="9">
        <v>316</v>
      </c>
      <c r="M151" s="9">
        <v>27</v>
      </c>
      <c r="N151" s="9">
        <v>2</v>
      </c>
      <c r="O151" s="95"/>
      <c r="P151" s="95"/>
      <c r="Q151" s="78"/>
    </row>
    <row r="152" spans="1:17" ht="21" customHeight="1" x14ac:dyDescent="0.25">
      <c r="A152" s="92" t="s">
        <v>127</v>
      </c>
      <c r="B152" s="93">
        <f t="shared" si="17"/>
        <v>2024</v>
      </c>
      <c r="C152" s="9">
        <v>752</v>
      </c>
      <c r="D152" s="9">
        <v>956</v>
      </c>
      <c r="E152" s="94">
        <v>316</v>
      </c>
      <c r="F152" s="9">
        <v>522</v>
      </c>
      <c r="G152" s="94">
        <v>1502</v>
      </c>
      <c r="H152" s="9">
        <v>111</v>
      </c>
      <c r="I152" s="94">
        <v>1913</v>
      </c>
      <c r="J152" s="9">
        <v>1637</v>
      </c>
      <c r="K152" s="9">
        <v>1131</v>
      </c>
      <c r="L152" s="9">
        <v>380</v>
      </c>
      <c r="M152" s="9">
        <v>12</v>
      </c>
      <c r="N152" s="9">
        <v>7</v>
      </c>
      <c r="O152" s="95"/>
      <c r="P152" s="95"/>
      <c r="Q152" s="78"/>
    </row>
    <row r="153" spans="1:17" ht="21" customHeight="1" x14ac:dyDescent="0.25">
      <c r="A153" s="92" t="s">
        <v>128</v>
      </c>
      <c r="B153" s="93">
        <f t="shared" si="17"/>
        <v>6366</v>
      </c>
      <c r="C153" s="9">
        <v>2485</v>
      </c>
      <c r="D153" s="9">
        <v>3112</v>
      </c>
      <c r="E153" s="94">
        <v>769</v>
      </c>
      <c r="F153" s="9">
        <v>1763</v>
      </c>
      <c r="G153" s="94">
        <v>4603</v>
      </c>
      <c r="H153" s="9">
        <v>400</v>
      </c>
      <c r="I153" s="94">
        <v>5966</v>
      </c>
      <c r="J153" s="9">
        <v>5511</v>
      </c>
      <c r="K153" s="9">
        <v>4674</v>
      </c>
      <c r="L153" s="9">
        <v>1059</v>
      </c>
      <c r="M153" s="9">
        <v>98</v>
      </c>
      <c r="N153" s="9">
        <v>36</v>
      </c>
      <c r="O153" s="95"/>
      <c r="P153" s="95"/>
      <c r="Q153" s="78"/>
    </row>
    <row r="154" spans="1:17" ht="21" customHeight="1" x14ac:dyDescent="0.25">
      <c r="A154" s="92" t="s">
        <v>129</v>
      </c>
      <c r="B154" s="93">
        <f t="shared" si="17"/>
        <v>1037</v>
      </c>
      <c r="C154" s="9">
        <v>174</v>
      </c>
      <c r="D154" s="9">
        <v>588</v>
      </c>
      <c r="E154" s="94">
        <v>275</v>
      </c>
      <c r="F154" s="9">
        <v>611</v>
      </c>
      <c r="G154" s="94">
        <v>426</v>
      </c>
      <c r="H154" s="9">
        <v>147</v>
      </c>
      <c r="I154" s="94">
        <v>890</v>
      </c>
      <c r="J154" s="9">
        <v>832</v>
      </c>
      <c r="K154" s="9">
        <v>611</v>
      </c>
      <c r="L154" s="9">
        <v>401</v>
      </c>
      <c r="M154" s="9">
        <v>14</v>
      </c>
      <c r="N154" s="9">
        <v>1</v>
      </c>
      <c r="O154" s="95"/>
      <c r="P154" s="95"/>
      <c r="Q154" s="78"/>
    </row>
    <row r="155" spans="1:17" ht="21" customHeight="1" x14ac:dyDescent="0.25">
      <c r="A155" s="92" t="s">
        <v>130</v>
      </c>
      <c r="B155" s="93">
        <f t="shared" si="17"/>
        <v>2290</v>
      </c>
      <c r="C155" s="9">
        <v>844</v>
      </c>
      <c r="D155" s="9">
        <v>1024</v>
      </c>
      <c r="E155" s="94">
        <v>422</v>
      </c>
      <c r="F155" s="9">
        <v>795</v>
      </c>
      <c r="G155" s="94">
        <v>1495</v>
      </c>
      <c r="H155" s="9">
        <v>138</v>
      </c>
      <c r="I155" s="94">
        <v>2152</v>
      </c>
      <c r="J155" s="9">
        <v>1876</v>
      </c>
      <c r="K155" s="9">
        <v>1389</v>
      </c>
      <c r="L155" s="9">
        <v>642</v>
      </c>
      <c r="M155" s="9">
        <v>15</v>
      </c>
      <c r="N155" s="9">
        <v>4</v>
      </c>
      <c r="O155" s="95"/>
      <c r="P155" s="95"/>
      <c r="Q155" s="78"/>
    </row>
    <row r="156" spans="1:17" ht="21" customHeight="1" x14ac:dyDescent="0.25">
      <c r="A156" s="92" t="s">
        <v>131</v>
      </c>
      <c r="B156" s="93">
        <f t="shared" si="17"/>
        <v>2849</v>
      </c>
      <c r="C156" s="9">
        <v>817</v>
      </c>
      <c r="D156" s="9">
        <v>1352</v>
      </c>
      <c r="E156" s="94">
        <v>680</v>
      </c>
      <c r="F156" s="9">
        <v>746</v>
      </c>
      <c r="G156" s="94">
        <v>2103</v>
      </c>
      <c r="H156" s="9">
        <v>171</v>
      </c>
      <c r="I156" s="94">
        <v>2678</v>
      </c>
      <c r="J156" s="9">
        <v>2198</v>
      </c>
      <c r="K156" s="9">
        <v>1498</v>
      </c>
      <c r="L156" s="9">
        <v>524</v>
      </c>
      <c r="M156" s="9">
        <v>15</v>
      </c>
      <c r="N156" s="9">
        <v>6</v>
      </c>
      <c r="O156" s="95"/>
      <c r="P156" s="95"/>
      <c r="Q156" s="78"/>
    </row>
    <row r="157" spans="1:17" ht="21" customHeight="1" x14ac:dyDescent="0.25">
      <c r="A157" s="92" t="s">
        <v>132</v>
      </c>
      <c r="B157" s="93">
        <f t="shared" si="17"/>
        <v>4460</v>
      </c>
      <c r="C157" s="9">
        <v>1759</v>
      </c>
      <c r="D157" s="9">
        <v>2082</v>
      </c>
      <c r="E157" s="94">
        <v>619</v>
      </c>
      <c r="F157" s="9">
        <v>1993</v>
      </c>
      <c r="G157" s="94">
        <v>2467</v>
      </c>
      <c r="H157" s="9">
        <v>389</v>
      </c>
      <c r="I157" s="94">
        <v>4071</v>
      </c>
      <c r="J157" s="9">
        <v>3361</v>
      </c>
      <c r="K157" s="9">
        <v>2112</v>
      </c>
      <c r="L157" s="9">
        <v>1276</v>
      </c>
      <c r="M157" s="9">
        <v>56</v>
      </c>
      <c r="N157" s="9">
        <v>16</v>
      </c>
      <c r="O157" s="95"/>
      <c r="P157" s="95"/>
      <c r="Q157" s="78"/>
    </row>
    <row r="158" spans="1:17" ht="21" customHeight="1" x14ac:dyDescent="0.25">
      <c r="A158" s="92" t="s">
        <v>133</v>
      </c>
      <c r="B158" s="93">
        <f t="shared" si="17"/>
        <v>3126</v>
      </c>
      <c r="C158" s="9">
        <v>921</v>
      </c>
      <c r="D158" s="9">
        <v>1395</v>
      </c>
      <c r="E158" s="94">
        <v>810</v>
      </c>
      <c r="F158" s="9">
        <v>1677</v>
      </c>
      <c r="G158" s="94">
        <v>1449</v>
      </c>
      <c r="H158" s="9">
        <v>251</v>
      </c>
      <c r="I158" s="94">
        <v>2875</v>
      </c>
      <c r="J158" s="9">
        <v>2607</v>
      </c>
      <c r="K158" s="9">
        <v>2199</v>
      </c>
      <c r="L158" s="9">
        <v>1255</v>
      </c>
      <c r="M158" s="9">
        <v>49</v>
      </c>
      <c r="N158" s="9">
        <v>6</v>
      </c>
      <c r="O158" s="95"/>
      <c r="P158" s="95"/>
      <c r="Q158" s="78"/>
    </row>
    <row r="159" spans="1:17" ht="21" customHeight="1" x14ac:dyDescent="0.25">
      <c r="A159" s="92" t="s">
        <v>134</v>
      </c>
      <c r="B159" s="93">
        <f t="shared" si="17"/>
        <v>2076</v>
      </c>
      <c r="C159" s="9">
        <v>958</v>
      </c>
      <c r="D159" s="9">
        <v>895</v>
      </c>
      <c r="E159" s="94">
        <v>223</v>
      </c>
      <c r="F159" s="9">
        <v>163</v>
      </c>
      <c r="G159" s="94">
        <v>1913</v>
      </c>
      <c r="H159" s="9">
        <v>43</v>
      </c>
      <c r="I159" s="94">
        <v>2033</v>
      </c>
      <c r="J159" s="9">
        <v>1401</v>
      </c>
      <c r="K159" s="9">
        <v>754</v>
      </c>
      <c r="L159" s="9">
        <v>54</v>
      </c>
      <c r="M159" s="9">
        <v>23</v>
      </c>
      <c r="N159" s="9">
        <v>6</v>
      </c>
      <c r="O159" s="95"/>
      <c r="P159" s="95"/>
      <c r="Q159" s="78"/>
    </row>
    <row r="160" spans="1:17" ht="21" customHeight="1" x14ac:dyDescent="0.25">
      <c r="A160" s="92" t="s">
        <v>135</v>
      </c>
      <c r="B160" s="93">
        <f t="shared" si="17"/>
        <v>27318</v>
      </c>
      <c r="C160" s="9">
        <v>7155</v>
      </c>
      <c r="D160" s="9">
        <v>14197</v>
      </c>
      <c r="E160" s="94">
        <v>5966</v>
      </c>
      <c r="F160" s="9">
        <v>6889</v>
      </c>
      <c r="G160" s="94">
        <v>20429</v>
      </c>
      <c r="H160" s="9">
        <v>962</v>
      </c>
      <c r="I160" s="94">
        <v>26356</v>
      </c>
      <c r="J160" s="9">
        <v>19499</v>
      </c>
      <c r="K160" s="9">
        <v>13480</v>
      </c>
      <c r="L160" s="9">
        <v>4047</v>
      </c>
      <c r="M160" s="9">
        <v>187</v>
      </c>
      <c r="N160" s="9">
        <v>59</v>
      </c>
      <c r="O160" s="95"/>
      <c r="P160" s="95"/>
      <c r="Q160" s="78"/>
    </row>
    <row r="161" spans="1:17" ht="21" customHeight="1" x14ac:dyDescent="0.25">
      <c r="A161" s="92" t="s">
        <v>136</v>
      </c>
      <c r="B161" s="93">
        <f t="shared" si="17"/>
        <v>1741</v>
      </c>
      <c r="C161" s="9">
        <v>304</v>
      </c>
      <c r="D161" s="9">
        <v>660</v>
      </c>
      <c r="E161" s="94">
        <v>777</v>
      </c>
      <c r="F161" s="9">
        <v>847</v>
      </c>
      <c r="G161" s="94">
        <v>894</v>
      </c>
      <c r="H161" s="9">
        <v>92</v>
      </c>
      <c r="I161" s="94">
        <v>1649</v>
      </c>
      <c r="J161" s="9">
        <v>1309</v>
      </c>
      <c r="K161" s="9">
        <v>872</v>
      </c>
      <c r="L161" s="9">
        <v>527</v>
      </c>
      <c r="M161" s="9">
        <v>11</v>
      </c>
      <c r="N161" s="9">
        <v>3</v>
      </c>
      <c r="O161" s="95"/>
      <c r="P161" s="95"/>
      <c r="Q161" s="78"/>
    </row>
    <row r="162" spans="1:17" ht="21" customHeight="1" x14ac:dyDescent="0.25">
      <c r="A162" s="92" t="s">
        <v>137</v>
      </c>
      <c r="B162" s="93">
        <f t="shared" si="17"/>
        <v>608</v>
      </c>
      <c r="C162" s="9">
        <v>169</v>
      </c>
      <c r="D162" s="9">
        <v>304</v>
      </c>
      <c r="E162" s="94">
        <v>135</v>
      </c>
      <c r="F162" s="9">
        <v>323</v>
      </c>
      <c r="G162" s="94">
        <v>285</v>
      </c>
      <c r="H162" s="9">
        <v>13</v>
      </c>
      <c r="I162" s="94">
        <v>595</v>
      </c>
      <c r="J162" s="9">
        <v>541</v>
      </c>
      <c r="K162" s="9">
        <v>340</v>
      </c>
      <c r="L162" s="9">
        <v>278</v>
      </c>
      <c r="M162" s="9">
        <v>22</v>
      </c>
      <c r="N162" s="9">
        <v>1</v>
      </c>
      <c r="O162" s="95"/>
      <c r="P162" s="95"/>
      <c r="Q162" s="78"/>
    </row>
    <row r="163" spans="1:17" ht="21" customHeight="1" x14ac:dyDescent="0.25">
      <c r="A163" s="92" t="s">
        <v>138</v>
      </c>
      <c r="B163" s="93">
        <f t="shared" si="17"/>
        <v>654</v>
      </c>
      <c r="C163" s="9">
        <v>276</v>
      </c>
      <c r="D163" s="9">
        <v>249</v>
      </c>
      <c r="E163" s="94">
        <v>129</v>
      </c>
      <c r="F163" s="9">
        <v>168</v>
      </c>
      <c r="G163" s="94">
        <v>486</v>
      </c>
      <c r="H163" s="9">
        <v>59</v>
      </c>
      <c r="I163" s="94">
        <v>595</v>
      </c>
      <c r="J163" s="9">
        <v>519</v>
      </c>
      <c r="K163" s="9">
        <v>271</v>
      </c>
      <c r="L163" s="9">
        <v>94</v>
      </c>
      <c r="M163" s="9">
        <v>17</v>
      </c>
      <c r="N163" s="9">
        <v>3</v>
      </c>
      <c r="O163" s="95"/>
      <c r="P163" s="95"/>
      <c r="Q163" s="78"/>
    </row>
    <row r="164" spans="1:17" ht="21" customHeight="1" x14ac:dyDescent="0.25">
      <c r="A164" s="92" t="s">
        <v>139</v>
      </c>
      <c r="B164" s="93">
        <f t="shared" si="17"/>
        <v>852</v>
      </c>
      <c r="C164" s="9">
        <v>259</v>
      </c>
      <c r="D164" s="9">
        <v>395</v>
      </c>
      <c r="E164" s="94">
        <v>198</v>
      </c>
      <c r="F164" s="9">
        <v>410</v>
      </c>
      <c r="G164" s="94">
        <v>442</v>
      </c>
      <c r="H164" s="9">
        <v>133</v>
      </c>
      <c r="I164" s="94">
        <v>719</v>
      </c>
      <c r="J164" s="9">
        <v>744</v>
      </c>
      <c r="K164" s="9">
        <v>521</v>
      </c>
      <c r="L164" s="9">
        <v>320</v>
      </c>
      <c r="M164" s="9">
        <v>5</v>
      </c>
      <c r="N164" s="9">
        <v>1</v>
      </c>
      <c r="O164" s="95"/>
      <c r="P164" s="95"/>
      <c r="Q164" s="78"/>
    </row>
    <row r="165" spans="1:17" ht="21" customHeight="1" x14ac:dyDescent="0.25">
      <c r="A165" s="92" t="s">
        <v>140</v>
      </c>
      <c r="B165" s="93">
        <f t="shared" si="17"/>
        <v>3480</v>
      </c>
      <c r="C165" s="9">
        <v>1180</v>
      </c>
      <c r="D165" s="9">
        <v>1621</v>
      </c>
      <c r="E165" s="94">
        <v>679</v>
      </c>
      <c r="F165" s="9">
        <v>920</v>
      </c>
      <c r="G165" s="94">
        <v>2560</v>
      </c>
      <c r="H165" s="9">
        <v>222</v>
      </c>
      <c r="I165" s="94">
        <v>3258</v>
      </c>
      <c r="J165" s="9">
        <v>2978</v>
      </c>
      <c r="K165" s="9">
        <v>2377</v>
      </c>
      <c r="L165" s="9">
        <v>628</v>
      </c>
      <c r="M165" s="9">
        <v>23</v>
      </c>
      <c r="N165" s="9">
        <v>3</v>
      </c>
      <c r="O165" s="95"/>
      <c r="P165" s="95"/>
      <c r="Q165" s="78"/>
    </row>
    <row r="166" spans="1:17" ht="21" customHeight="1" x14ac:dyDescent="0.25">
      <c r="A166" s="92" t="s">
        <v>141</v>
      </c>
      <c r="B166" s="93">
        <f t="shared" si="17"/>
        <v>2806</v>
      </c>
      <c r="C166" s="9">
        <v>1066</v>
      </c>
      <c r="D166" s="9">
        <v>1369</v>
      </c>
      <c r="E166" s="94">
        <v>371</v>
      </c>
      <c r="F166" s="9">
        <v>1292</v>
      </c>
      <c r="G166" s="94">
        <v>1514</v>
      </c>
      <c r="H166" s="9">
        <v>490</v>
      </c>
      <c r="I166" s="94">
        <v>2316</v>
      </c>
      <c r="J166" s="9">
        <v>2132</v>
      </c>
      <c r="K166" s="9">
        <v>1313</v>
      </c>
      <c r="L166" s="9">
        <v>662</v>
      </c>
      <c r="M166" s="9">
        <v>23</v>
      </c>
      <c r="N166" s="9">
        <v>27</v>
      </c>
      <c r="O166" s="95"/>
      <c r="P166" s="95"/>
      <c r="Q166" s="78"/>
    </row>
    <row r="167" spans="1:17" ht="21" customHeight="1" x14ac:dyDescent="0.25">
      <c r="A167" s="92" t="s">
        <v>142</v>
      </c>
      <c r="B167" s="93">
        <f t="shared" si="17"/>
        <v>2495</v>
      </c>
      <c r="C167" s="9">
        <v>980</v>
      </c>
      <c r="D167" s="9">
        <v>947</v>
      </c>
      <c r="E167" s="94">
        <v>568</v>
      </c>
      <c r="F167" s="9">
        <v>885</v>
      </c>
      <c r="G167" s="94">
        <v>1610</v>
      </c>
      <c r="H167" s="9">
        <v>177</v>
      </c>
      <c r="I167" s="94">
        <v>2318</v>
      </c>
      <c r="J167" s="9">
        <v>1714</v>
      </c>
      <c r="K167" s="9">
        <v>1385</v>
      </c>
      <c r="L167" s="9">
        <v>589</v>
      </c>
      <c r="M167" s="9">
        <v>27</v>
      </c>
      <c r="N167" s="9">
        <v>6</v>
      </c>
      <c r="O167" s="95"/>
      <c r="P167" s="95"/>
      <c r="Q167" s="78"/>
    </row>
    <row r="168" spans="1:17" ht="21" customHeight="1" x14ac:dyDescent="0.25">
      <c r="A168" s="92" t="s">
        <v>143</v>
      </c>
      <c r="B168" s="93">
        <f t="shared" si="17"/>
        <v>1485</v>
      </c>
      <c r="C168" s="9">
        <v>669</v>
      </c>
      <c r="D168" s="9">
        <v>646</v>
      </c>
      <c r="E168" s="94">
        <v>170</v>
      </c>
      <c r="F168" s="9">
        <v>871</v>
      </c>
      <c r="G168" s="94">
        <v>614</v>
      </c>
      <c r="H168" s="9">
        <v>129</v>
      </c>
      <c r="I168" s="94">
        <v>1356</v>
      </c>
      <c r="J168" s="9">
        <v>1295</v>
      </c>
      <c r="K168" s="9">
        <v>908</v>
      </c>
      <c r="L168" s="9">
        <v>564</v>
      </c>
      <c r="M168" s="9">
        <v>37</v>
      </c>
      <c r="N168" s="9">
        <v>4</v>
      </c>
      <c r="O168" s="95"/>
      <c r="P168" s="95"/>
      <c r="Q168" s="78"/>
    </row>
    <row r="169" spans="1:17" ht="21" customHeight="1" x14ac:dyDescent="0.25">
      <c r="A169" s="92" t="s">
        <v>144</v>
      </c>
      <c r="B169" s="93">
        <f t="shared" si="17"/>
        <v>1213</v>
      </c>
      <c r="C169" s="9">
        <v>310</v>
      </c>
      <c r="D169" s="9">
        <v>559</v>
      </c>
      <c r="E169" s="94">
        <v>344</v>
      </c>
      <c r="F169" s="9">
        <v>187</v>
      </c>
      <c r="G169" s="94">
        <v>1026</v>
      </c>
      <c r="H169" s="9">
        <v>43</v>
      </c>
      <c r="I169" s="94">
        <v>1170</v>
      </c>
      <c r="J169" s="9">
        <v>1089</v>
      </c>
      <c r="K169" s="9">
        <v>898</v>
      </c>
      <c r="L169" s="9">
        <v>149</v>
      </c>
      <c r="M169" s="9">
        <v>10</v>
      </c>
      <c r="N169" s="9">
        <v>1</v>
      </c>
      <c r="O169" s="95"/>
      <c r="P169" s="95"/>
      <c r="Q169" s="78"/>
    </row>
    <row r="170" spans="1:17" ht="21" customHeight="1" x14ac:dyDescent="0.25">
      <c r="A170" s="96" t="s">
        <v>145</v>
      </c>
      <c r="B170" s="97">
        <f>SUM(C170:E170)</f>
        <v>536</v>
      </c>
      <c r="C170" s="77">
        <v>202</v>
      </c>
      <c r="D170" s="77">
        <v>265</v>
      </c>
      <c r="E170" s="98">
        <v>69</v>
      </c>
      <c r="F170" s="77">
        <v>251</v>
      </c>
      <c r="G170" s="98">
        <v>285</v>
      </c>
      <c r="H170" s="77">
        <v>17</v>
      </c>
      <c r="I170" s="98">
        <v>519</v>
      </c>
      <c r="J170" s="77">
        <v>317</v>
      </c>
      <c r="K170" s="77">
        <v>162</v>
      </c>
      <c r="L170" s="77">
        <v>181</v>
      </c>
      <c r="M170" s="77">
        <v>7</v>
      </c>
      <c r="N170" s="77">
        <v>2</v>
      </c>
      <c r="O170" s="95"/>
      <c r="P170" s="95"/>
      <c r="Q170" s="78"/>
    </row>
    <row r="171" spans="1:17" ht="21" customHeight="1" x14ac:dyDescent="0.25">
      <c r="A171" s="50" t="s">
        <v>6</v>
      </c>
      <c r="B171" s="99">
        <f>SUM(B146:B170)</f>
        <v>86334</v>
      </c>
      <c r="C171" s="19">
        <f t="shared" ref="C171:M171" si="18">SUM(C146:C170)</f>
        <v>27985</v>
      </c>
      <c r="D171" s="19">
        <f t="shared" si="18"/>
        <v>41587</v>
      </c>
      <c r="E171" s="19">
        <f t="shared" si="18"/>
        <v>16762</v>
      </c>
      <c r="F171" s="19">
        <f>SUM(F146:F170)</f>
        <v>26192</v>
      </c>
      <c r="G171" s="19">
        <f t="shared" si="18"/>
        <v>60142</v>
      </c>
      <c r="H171" s="19">
        <f t="shared" si="18"/>
        <v>5003</v>
      </c>
      <c r="I171" s="19">
        <f t="shared" si="18"/>
        <v>81331</v>
      </c>
      <c r="J171" s="19">
        <f t="shared" si="18"/>
        <v>67846</v>
      </c>
      <c r="K171" s="19">
        <f t="shared" si="18"/>
        <v>47400</v>
      </c>
      <c r="L171" s="19">
        <f t="shared" si="18"/>
        <v>17074</v>
      </c>
      <c r="M171" s="19">
        <f t="shared" si="18"/>
        <v>927</v>
      </c>
      <c r="N171" s="19">
        <f>SUM(N146:N170)</f>
        <v>250</v>
      </c>
      <c r="O171" s="95"/>
      <c r="P171" s="95"/>
      <c r="Q171" s="95"/>
    </row>
    <row r="172" spans="1:17" ht="21" customHeight="1" x14ac:dyDescent="0.25">
      <c r="A172" s="8" t="s">
        <v>26</v>
      </c>
      <c r="B172" s="28">
        <f t="shared" ref="B172:N172" si="19">B171/$B$171</f>
        <v>1</v>
      </c>
      <c r="C172" s="28">
        <f t="shared" si="19"/>
        <v>0.3241480760766326</v>
      </c>
      <c r="D172" s="28">
        <f t="shared" si="19"/>
        <v>0.48169898301943614</v>
      </c>
      <c r="E172" s="28">
        <f t="shared" si="19"/>
        <v>0.19415294090393123</v>
      </c>
      <c r="F172" s="28">
        <f t="shared" si="19"/>
        <v>0.30337989668033449</v>
      </c>
      <c r="G172" s="28">
        <f t="shared" si="19"/>
        <v>0.69662010331966551</v>
      </c>
      <c r="H172" s="28">
        <f t="shared" si="19"/>
        <v>5.7949359464405679E-2</v>
      </c>
      <c r="I172" s="28">
        <f t="shared" si="19"/>
        <v>0.94205064053559429</v>
      </c>
      <c r="J172" s="100">
        <f t="shared" si="19"/>
        <v>0.78585493548312368</v>
      </c>
      <c r="K172" s="100">
        <f t="shared" si="19"/>
        <v>0.54903050941691567</v>
      </c>
      <c r="L172" s="100">
        <f t="shared" si="19"/>
        <v>0.19776681261148563</v>
      </c>
      <c r="M172" s="100">
        <f t="shared" si="19"/>
        <v>1.0737368823406769E-2</v>
      </c>
      <c r="N172" s="100">
        <f t="shared" si="19"/>
        <v>2.8957305348993444E-3</v>
      </c>
      <c r="O172" s="101"/>
      <c r="P172" s="102"/>
      <c r="Q172" s="102"/>
    </row>
    <row r="173" spans="1:17" x14ac:dyDescent="0.25">
      <c r="A173" s="181" t="s">
        <v>146</v>
      </c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72"/>
      <c r="P173" s="72"/>
      <c r="Q173" s="72"/>
    </row>
    <row r="174" spans="1:17" ht="3.75" customHeight="1" x14ac:dyDescent="0.25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103"/>
      <c r="P174" s="72"/>
      <c r="Q174" s="72"/>
    </row>
    <row r="175" spans="1:17" ht="3.75" customHeight="1" x14ac:dyDescent="0.25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</row>
    <row r="176" spans="1:17" ht="18.75" thickBot="1" x14ac:dyDescent="0.3">
      <c r="A176" s="6" t="s">
        <v>147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3.75" customHeight="1" x14ac:dyDescent="0.25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</row>
    <row r="178" spans="1:17" ht="16.5" thickBot="1" x14ac:dyDescent="0.3">
      <c r="A178" s="145" t="s">
        <v>257</v>
      </c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</row>
    <row r="179" spans="1:17" ht="3.75" customHeight="1" x14ac:dyDescent="0.25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8"/>
      <c r="M179" s="78"/>
      <c r="N179" s="78"/>
      <c r="O179" s="78"/>
      <c r="P179" s="78"/>
      <c r="Q179" s="78"/>
    </row>
    <row r="180" spans="1:17" ht="21.75" customHeight="1" x14ac:dyDescent="0.25">
      <c r="A180" s="177" t="s">
        <v>148</v>
      </c>
      <c r="B180" s="177"/>
      <c r="C180" s="177"/>
      <c r="D180" s="177"/>
      <c r="E180" s="178"/>
      <c r="F180" s="104" t="s">
        <v>6</v>
      </c>
      <c r="G180" s="104" t="s">
        <v>149</v>
      </c>
      <c r="H180" s="104" t="s">
        <v>150</v>
      </c>
      <c r="I180" s="104" t="s">
        <v>151</v>
      </c>
      <c r="J180" s="104" t="s">
        <v>152</v>
      </c>
      <c r="K180" s="72"/>
      <c r="L180" s="78"/>
      <c r="M180" s="182"/>
      <c r="N180" s="182"/>
      <c r="O180" s="167"/>
      <c r="P180" s="167"/>
      <c r="Q180" s="167"/>
    </row>
    <row r="181" spans="1:17" ht="21.75" customHeight="1" x14ac:dyDescent="0.25">
      <c r="A181" s="105" t="s">
        <v>153</v>
      </c>
      <c r="B181" s="105"/>
      <c r="C181" s="105"/>
      <c r="D181" s="105"/>
      <c r="E181" s="105"/>
      <c r="F181" s="106">
        <f t="shared" ref="F181:F216" si="20">+SUM(G181:J181)</f>
        <v>86334</v>
      </c>
      <c r="G181" s="107">
        <v>53694</v>
      </c>
      <c r="H181" s="107">
        <v>21165</v>
      </c>
      <c r="I181" s="107">
        <v>6321</v>
      </c>
      <c r="J181" s="107">
        <v>5154</v>
      </c>
      <c r="K181" s="72"/>
      <c r="L181" s="78"/>
      <c r="M181" s="182"/>
      <c r="N181" s="182"/>
      <c r="O181" s="146"/>
      <c r="P181" s="146"/>
      <c r="Q181" s="146"/>
    </row>
    <row r="182" spans="1:17" ht="21.75" customHeight="1" x14ac:dyDescent="0.25">
      <c r="A182" s="108" t="s">
        <v>154</v>
      </c>
      <c r="B182" s="108"/>
      <c r="C182" s="108"/>
      <c r="D182" s="108"/>
      <c r="E182" s="108"/>
      <c r="F182" s="109">
        <f t="shared" si="20"/>
        <v>83868</v>
      </c>
      <c r="G182" s="110">
        <v>0</v>
      </c>
      <c r="H182" s="110">
        <v>69174</v>
      </c>
      <c r="I182" s="110">
        <v>9628</v>
      </c>
      <c r="J182" s="110">
        <v>5066</v>
      </c>
      <c r="K182" s="72"/>
      <c r="L182" s="78"/>
      <c r="M182" s="182"/>
      <c r="N182" s="182"/>
      <c r="O182" s="146"/>
      <c r="P182" s="146"/>
      <c r="Q182" s="146"/>
    </row>
    <row r="183" spans="1:17" ht="21.75" customHeight="1" x14ac:dyDescent="0.25">
      <c r="A183" s="108" t="s">
        <v>155</v>
      </c>
      <c r="B183" s="108"/>
      <c r="C183" s="108"/>
      <c r="D183" s="108"/>
      <c r="E183" s="108"/>
      <c r="F183" s="109">
        <f t="shared" si="20"/>
        <v>262395</v>
      </c>
      <c r="G183" s="110">
        <v>0</v>
      </c>
      <c r="H183" s="110">
        <v>56098</v>
      </c>
      <c r="I183" s="110">
        <v>87919</v>
      </c>
      <c r="J183" s="110">
        <v>118378</v>
      </c>
      <c r="K183" s="72"/>
      <c r="L183" s="78"/>
      <c r="M183" s="147"/>
      <c r="N183" s="148"/>
      <c r="O183" s="111"/>
      <c r="P183" s="111"/>
      <c r="Q183" s="111"/>
    </row>
    <row r="184" spans="1:17" ht="21.75" customHeight="1" x14ac:dyDescent="0.25">
      <c r="A184" s="108" t="s">
        <v>156</v>
      </c>
      <c r="B184" s="108"/>
      <c r="C184" s="108"/>
      <c r="D184" s="108"/>
      <c r="E184" s="108"/>
      <c r="F184" s="109">
        <f t="shared" si="20"/>
        <v>14150</v>
      </c>
      <c r="G184" s="110">
        <v>0</v>
      </c>
      <c r="H184" s="110">
        <v>12912</v>
      </c>
      <c r="I184" s="110">
        <v>629</v>
      </c>
      <c r="J184" s="110">
        <v>609</v>
      </c>
      <c r="K184" s="72"/>
      <c r="L184" s="78"/>
      <c r="M184" s="147"/>
      <c r="N184" s="148"/>
      <c r="O184" s="111"/>
      <c r="P184" s="111"/>
      <c r="Q184" s="111"/>
    </row>
    <row r="185" spans="1:17" ht="21.75" customHeight="1" x14ac:dyDescent="0.25">
      <c r="A185" s="108" t="s">
        <v>157</v>
      </c>
      <c r="B185" s="108"/>
      <c r="C185" s="108"/>
      <c r="D185" s="108"/>
      <c r="E185" s="108"/>
      <c r="F185" s="109">
        <f t="shared" si="20"/>
        <v>86949</v>
      </c>
      <c r="G185" s="110">
        <v>0</v>
      </c>
      <c r="H185" s="110">
        <v>22021</v>
      </c>
      <c r="I185" s="110">
        <v>60685</v>
      </c>
      <c r="J185" s="110">
        <v>4243</v>
      </c>
      <c r="K185" s="72"/>
      <c r="L185" s="78"/>
      <c r="M185" s="147"/>
      <c r="N185" s="148"/>
      <c r="O185" s="111"/>
      <c r="P185" s="111"/>
      <c r="Q185" s="111"/>
    </row>
    <row r="186" spans="1:17" ht="21.75" customHeight="1" x14ac:dyDescent="0.25">
      <c r="A186" s="108" t="s">
        <v>158</v>
      </c>
      <c r="B186" s="108"/>
      <c r="C186" s="108"/>
      <c r="D186" s="108"/>
      <c r="E186" s="108"/>
      <c r="F186" s="109">
        <f t="shared" si="20"/>
        <v>51136</v>
      </c>
      <c r="G186" s="110">
        <v>0</v>
      </c>
      <c r="H186" s="110">
        <v>7635</v>
      </c>
      <c r="I186" s="110">
        <v>39282</v>
      </c>
      <c r="J186" s="110">
        <v>4219</v>
      </c>
      <c r="K186" s="72"/>
      <c r="L186" s="78"/>
      <c r="M186" s="147"/>
      <c r="N186" s="148"/>
      <c r="O186" s="111"/>
      <c r="P186" s="111"/>
      <c r="Q186" s="111"/>
    </row>
    <row r="187" spans="1:17" ht="21.75" customHeight="1" x14ac:dyDescent="0.25">
      <c r="A187" s="108" t="s">
        <v>159</v>
      </c>
      <c r="B187" s="108"/>
      <c r="C187" s="108"/>
      <c r="D187" s="108"/>
      <c r="E187" s="108"/>
      <c r="F187" s="109">
        <f t="shared" si="20"/>
        <v>7136</v>
      </c>
      <c r="G187" s="110">
        <v>0</v>
      </c>
      <c r="H187" s="110">
        <v>561</v>
      </c>
      <c r="I187" s="110">
        <v>6357</v>
      </c>
      <c r="J187" s="110">
        <v>218</v>
      </c>
      <c r="K187" s="72"/>
      <c r="L187" s="78"/>
      <c r="M187" s="147"/>
      <c r="N187" s="148"/>
      <c r="O187" s="111"/>
      <c r="P187" s="111"/>
      <c r="Q187" s="111"/>
    </row>
    <row r="188" spans="1:17" ht="21.75" customHeight="1" x14ac:dyDescent="0.25">
      <c r="A188" s="108" t="s">
        <v>160</v>
      </c>
      <c r="B188" s="108"/>
      <c r="C188" s="108"/>
      <c r="D188" s="108"/>
      <c r="E188" s="108"/>
      <c r="F188" s="109">
        <f t="shared" si="20"/>
        <v>1002</v>
      </c>
      <c r="G188" s="110">
        <v>0</v>
      </c>
      <c r="H188" s="110">
        <v>130</v>
      </c>
      <c r="I188" s="110">
        <v>769</v>
      </c>
      <c r="J188" s="110">
        <v>103</v>
      </c>
      <c r="K188" s="72"/>
      <c r="L188" s="78"/>
      <c r="M188" s="147"/>
      <c r="N188" s="148"/>
      <c r="O188" s="111"/>
      <c r="P188" s="111"/>
      <c r="Q188" s="111"/>
    </row>
    <row r="189" spans="1:17" ht="21.75" customHeight="1" x14ac:dyDescent="0.25">
      <c r="A189" s="108" t="s">
        <v>161</v>
      </c>
      <c r="B189" s="108"/>
      <c r="C189" s="108"/>
      <c r="D189" s="108"/>
      <c r="E189" s="108"/>
      <c r="F189" s="109">
        <f t="shared" si="20"/>
        <v>71583</v>
      </c>
      <c r="G189" s="110">
        <v>0</v>
      </c>
      <c r="H189" s="110">
        <v>25140</v>
      </c>
      <c r="I189" s="110">
        <v>37037</v>
      </c>
      <c r="J189" s="110">
        <v>9406</v>
      </c>
      <c r="K189" s="72"/>
      <c r="L189" s="78"/>
      <c r="M189" s="147"/>
      <c r="N189" s="148"/>
      <c r="O189" s="111"/>
      <c r="P189" s="111"/>
      <c r="Q189" s="111"/>
    </row>
    <row r="190" spans="1:17" ht="21.75" customHeight="1" x14ac:dyDescent="0.25">
      <c r="A190" s="108" t="s">
        <v>162</v>
      </c>
      <c r="B190" s="108"/>
      <c r="C190" s="108"/>
      <c r="D190" s="108"/>
      <c r="E190" s="108"/>
      <c r="F190" s="109">
        <f t="shared" si="20"/>
        <v>19941</v>
      </c>
      <c r="G190" s="110">
        <v>0</v>
      </c>
      <c r="H190" s="110">
        <v>2011</v>
      </c>
      <c r="I190" s="110">
        <v>17452</v>
      </c>
      <c r="J190" s="110">
        <v>478</v>
      </c>
      <c r="K190" s="72"/>
      <c r="L190" s="78"/>
      <c r="M190" s="147"/>
      <c r="N190" s="148"/>
      <c r="O190" s="111"/>
      <c r="P190" s="111"/>
      <c r="Q190" s="111"/>
    </row>
    <row r="191" spans="1:17" ht="21.75" customHeight="1" x14ac:dyDescent="0.25">
      <c r="A191" s="108" t="s">
        <v>163</v>
      </c>
      <c r="B191" s="108"/>
      <c r="C191" s="108"/>
      <c r="D191" s="108"/>
      <c r="E191" s="108"/>
      <c r="F191" s="109">
        <f t="shared" si="20"/>
        <v>462</v>
      </c>
      <c r="G191" s="110">
        <v>0</v>
      </c>
      <c r="H191" s="110">
        <v>78</v>
      </c>
      <c r="I191" s="110">
        <v>278</v>
      </c>
      <c r="J191" s="110">
        <v>106</v>
      </c>
      <c r="K191" s="72"/>
      <c r="L191" s="78"/>
      <c r="M191" s="147"/>
      <c r="N191" s="148"/>
      <c r="O191" s="111"/>
      <c r="P191" s="111"/>
      <c r="Q191" s="111"/>
    </row>
    <row r="192" spans="1:17" ht="30" customHeight="1" x14ac:dyDescent="0.25">
      <c r="A192" s="168" t="s">
        <v>164</v>
      </c>
      <c r="B192" s="168"/>
      <c r="C192" s="168"/>
      <c r="D192" s="168"/>
      <c r="E192" s="168"/>
      <c r="F192" s="109">
        <f t="shared" si="20"/>
        <v>33062</v>
      </c>
      <c r="G192" s="110">
        <v>0</v>
      </c>
      <c r="H192" s="110">
        <v>29904</v>
      </c>
      <c r="I192" s="110">
        <v>2845</v>
      </c>
      <c r="J192" s="110">
        <v>313</v>
      </c>
      <c r="K192" s="72"/>
      <c r="L192" s="78"/>
      <c r="M192" s="147"/>
      <c r="N192" s="148"/>
      <c r="O192" s="111"/>
      <c r="P192" s="111"/>
      <c r="Q192" s="111"/>
    </row>
    <row r="193" spans="1:17" ht="30" customHeight="1" x14ac:dyDescent="0.25">
      <c r="A193" s="168" t="s">
        <v>165</v>
      </c>
      <c r="B193" s="168"/>
      <c r="C193" s="168"/>
      <c r="D193" s="168"/>
      <c r="E193" s="168"/>
      <c r="F193" s="109">
        <f t="shared" si="20"/>
        <v>607</v>
      </c>
      <c r="G193" s="110">
        <v>0</v>
      </c>
      <c r="H193" s="110">
        <v>410</v>
      </c>
      <c r="I193" s="110">
        <v>128</v>
      </c>
      <c r="J193" s="110">
        <v>69</v>
      </c>
      <c r="K193" s="72"/>
      <c r="L193" s="78"/>
      <c r="M193" s="147"/>
      <c r="N193" s="148"/>
      <c r="O193" s="111"/>
      <c r="P193" s="111"/>
      <c r="Q193" s="111"/>
    </row>
    <row r="194" spans="1:17" ht="21.75" customHeight="1" x14ac:dyDescent="0.25">
      <c r="A194" s="108" t="s">
        <v>166</v>
      </c>
      <c r="B194" s="108"/>
      <c r="C194" s="108"/>
      <c r="D194" s="108"/>
      <c r="E194" s="108"/>
      <c r="F194" s="109">
        <f t="shared" si="20"/>
        <v>17797</v>
      </c>
      <c r="G194" s="110">
        <v>0</v>
      </c>
      <c r="H194" s="110">
        <v>5866</v>
      </c>
      <c r="I194" s="110">
        <v>5350</v>
      </c>
      <c r="J194" s="110">
        <v>6581</v>
      </c>
      <c r="K194" s="72"/>
      <c r="L194" s="78"/>
      <c r="M194" s="147"/>
      <c r="N194" s="148"/>
      <c r="O194" s="111"/>
      <c r="P194" s="111"/>
      <c r="Q194" s="111"/>
    </row>
    <row r="195" spans="1:17" ht="21.75" customHeight="1" x14ac:dyDescent="0.25">
      <c r="A195" s="108" t="s">
        <v>167</v>
      </c>
      <c r="B195" s="108"/>
      <c r="C195" s="108"/>
      <c r="D195" s="108"/>
      <c r="E195" s="108"/>
      <c r="F195" s="109">
        <f t="shared" si="20"/>
        <v>740</v>
      </c>
      <c r="G195" s="110">
        <v>0</v>
      </c>
      <c r="H195" s="110">
        <v>299</v>
      </c>
      <c r="I195" s="110">
        <v>441</v>
      </c>
      <c r="J195" s="110">
        <v>0</v>
      </c>
      <c r="K195" s="72"/>
      <c r="L195" s="78"/>
      <c r="M195" s="147"/>
      <c r="N195" s="148"/>
      <c r="O195" s="111"/>
      <c r="P195" s="111"/>
      <c r="Q195" s="111"/>
    </row>
    <row r="196" spans="1:17" ht="21.75" customHeight="1" x14ac:dyDescent="0.25">
      <c r="A196" s="108" t="s">
        <v>168</v>
      </c>
      <c r="B196" s="108"/>
      <c r="C196" s="108"/>
      <c r="D196" s="108"/>
      <c r="E196" s="108"/>
      <c r="F196" s="109">
        <f t="shared" si="20"/>
        <v>48589</v>
      </c>
      <c r="G196" s="110">
        <v>0</v>
      </c>
      <c r="H196" s="110">
        <v>800</v>
      </c>
      <c r="I196" s="110">
        <v>580</v>
      </c>
      <c r="J196" s="110">
        <v>47209</v>
      </c>
      <c r="K196" s="72"/>
      <c r="L196" s="78"/>
      <c r="M196" s="147"/>
      <c r="N196" s="148"/>
      <c r="O196" s="111"/>
      <c r="P196" s="111"/>
      <c r="Q196" s="111"/>
    </row>
    <row r="197" spans="1:17" ht="21.75" customHeight="1" x14ac:dyDescent="0.25">
      <c r="A197" s="108" t="s">
        <v>169</v>
      </c>
      <c r="B197" s="108"/>
      <c r="C197" s="108"/>
      <c r="D197" s="108"/>
      <c r="E197" s="108"/>
      <c r="F197" s="109">
        <f t="shared" si="20"/>
        <v>9449</v>
      </c>
      <c r="G197" s="110">
        <v>0</v>
      </c>
      <c r="H197" s="110">
        <v>108</v>
      </c>
      <c r="I197" s="110">
        <v>93</v>
      </c>
      <c r="J197" s="110">
        <v>9248</v>
      </c>
      <c r="K197" s="72"/>
      <c r="L197" s="78"/>
      <c r="M197" s="147"/>
      <c r="N197" s="148"/>
      <c r="O197" s="111"/>
      <c r="P197" s="111"/>
      <c r="Q197" s="111"/>
    </row>
    <row r="198" spans="1:17" ht="21.75" customHeight="1" x14ac:dyDescent="0.25">
      <c r="A198" s="108" t="s">
        <v>170</v>
      </c>
      <c r="B198" s="108"/>
      <c r="C198" s="108"/>
      <c r="D198" s="108"/>
      <c r="E198" s="108"/>
      <c r="F198" s="109">
        <f t="shared" si="20"/>
        <v>1501</v>
      </c>
      <c r="G198" s="110">
        <v>0</v>
      </c>
      <c r="H198" s="110">
        <v>12</v>
      </c>
      <c r="I198" s="110">
        <v>17</v>
      </c>
      <c r="J198" s="110">
        <v>1472</v>
      </c>
      <c r="K198" s="72"/>
      <c r="L198" s="78"/>
      <c r="M198" s="147"/>
      <c r="N198" s="148"/>
      <c r="O198" s="111"/>
      <c r="P198" s="111"/>
      <c r="Q198" s="111"/>
    </row>
    <row r="199" spans="1:17" ht="21.75" customHeight="1" x14ac:dyDescent="0.25">
      <c r="A199" s="108" t="s">
        <v>171</v>
      </c>
      <c r="B199" s="108"/>
      <c r="C199" s="108"/>
      <c r="D199" s="108"/>
      <c r="E199" s="108"/>
      <c r="F199" s="109">
        <f t="shared" si="20"/>
        <v>1147</v>
      </c>
      <c r="G199" s="110">
        <v>0</v>
      </c>
      <c r="H199" s="110">
        <v>13</v>
      </c>
      <c r="I199" s="110">
        <v>17</v>
      </c>
      <c r="J199" s="110">
        <v>1117</v>
      </c>
      <c r="K199" s="72"/>
      <c r="L199" s="78"/>
      <c r="M199" s="147"/>
      <c r="N199" s="148"/>
      <c r="O199" s="111"/>
      <c r="P199" s="111"/>
      <c r="Q199" s="111"/>
    </row>
    <row r="200" spans="1:17" ht="21.75" customHeight="1" x14ac:dyDescent="0.25">
      <c r="A200" s="108" t="s">
        <v>172</v>
      </c>
      <c r="B200" s="108"/>
      <c r="C200" s="108"/>
      <c r="D200" s="108"/>
      <c r="E200" s="108"/>
      <c r="F200" s="109">
        <f t="shared" si="20"/>
        <v>1210</v>
      </c>
      <c r="G200" s="110">
        <v>0</v>
      </c>
      <c r="H200" s="110">
        <v>151</v>
      </c>
      <c r="I200" s="110">
        <v>144</v>
      </c>
      <c r="J200" s="110">
        <v>915</v>
      </c>
      <c r="K200" s="72"/>
      <c r="L200" s="78"/>
      <c r="M200" s="147"/>
      <c r="N200" s="148"/>
      <c r="O200" s="111"/>
      <c r="P200" s="111"/>
      <c r="Q200" s="111"/>
    </row>
    <row r="201" spans="1:17" ht="21.75" customHeight="1" x14ac:dyDescent="0.25">
      <c r="A201" s="108" t="s">
        <v>173</v>
      </c>
      <c r="B201" s="108"/>
      <c r="C201" s="108"/>
      <c r="D201" s="108"/>
      <c r="E201" s="108"/>
      <c r="F201" s="109">
        <f t="shared" si="20"/>
        <v>42693</v>
      </c>
      <c r="G201" s="110">
        <v>0</v>
      </c>
      <c r="H201" s="110">
        <v>42693</v>
      </c>
      <c r="I201" s="110">
        <v>0</v>
      </c>
      <c r="J201" s="110">
        <v>0</v>
      </c>
      <c r="K201" s="72"/>
      <c r="L201" s="78"/>
      <c r="M201" s="147"/>
      <c r="N201" s="148"/>
      <c r="O201" s="111"/>
      <c r="P201" s="111"/>
      <c r="Q201" s="111"/>
    </row>
    <row r="202" spans="1:17" ht="21.75" customHeight="1" x14ac:dyDescent="0.25">
      <c r="A202" s="108" t="s">
        <v>174</v>
      </c>
      <c r="B202" s="108"/>
      <c r="C202" s="108"/>
      <c r="D202" s="108"/>
      <c r="E202" s="108"/>
      <c r="F202" s="109">
        <f t="shared" si="20"/>
        <v>70384</v>
      </c>
      <c r="G202" s="110">
        <v>0</v>
      </c>
      <c r="H202" s="110">
        <v>70384</v>
      </c>
      <c r="I202" s="110">
        <v>0</v>
      </c>
      <c r="J202" s="110">
        <v>0</v>
      </c>
      <c r="K202" s="72"/>
      <c r="L202" s="78"/>
      <c r="M202" s="147"/>
      <c r="N202" s="148"/>
      <c r="O202" s="111"/>
      <c r="P202" s="111"/>
      <c r="Q202" s="111"/>
    </row>
    <row r="203" spans="1:17" ht="21.75" customHeight="1" x14ac:dyDescent="0.25">
      <c r="A203" s="108" t="s">
        <v>175</v>
      </c>
      <c r="B203" s="108"/>
      <c r="C203" s="108"/>
      <c r="D203" s="108"/>
      <c r="E203" s="108"/>
      <c r="F203" s="109">
        <f t="shared" si="20"/>
        <v>66560</v>
      </c>
      <c r="G203" s="110">
        <v>0</v>
      </c>
      <c r="H203" s="110">
        <v>66560</v>
      </c>
      <c r="I203" s="110">
        <v>0</v>
      </c>
      <c r="J203" s="110">
        <v>0</v>
      </c>
      <c r="K203" s="72"/>
      <c r="L203" s="78"/>
      <c r="M203" s="147"/>
      <c r="N203" s="148"/>
      <c r="O203" s="111"/>
      <c r="P203" s="111"/>
      <c r="Q203" s="111"/>
    </row>
    <row r="204" spans="1:17" ht="21.75" customHeight="1" x14ac:dyDescent="0.25">
      <c r="A204" s="108" t="s">
        <v>176</v>
      </c>
      <c r="B204" s="108"/>
      <c r="C204" s="108"/>
      <c r="D204" s="108"/>
      <c r="E204" s="108"/>
      <c r="F204" s="109">
        <f t="shared" si="20"/>
        <v>128633</v>
      </c>
      <c r="G204" s="110">
        <v>0</v>
      </c>
      <c r="H204" s="110">
        <v>38181</v>
      </c>
      <c r="I204" s="110">
        <v>57590</v>
      </c>
      <c r="J204" s="110">
        <v>32862</v>
      </c>
      <c r="K204" s="72"/>
      <c r="L204" s="78"/>
      <c r="M204" s="147"/>
      <c r="N204" s="148"/>
      <c r="O204" s="111"/>
      <c r="P204" s="111"/>
      <c r="Q204" s="111"/>
    </row>
    <row r="205" spans="1:17" ht="21.75" customHeight="1" x14ac:dyDescent="0.25">
      <c r="A205" s="108" t="s">
        <v>177</v>
      </c>
      <c r="B205" s="108"/>
      <c r="C205" s="108"/>
      <c r="D205" s="108"/>
      <c r="E205" s="108"/>
      <c r="F205" s="109">
        <f t="shared" si="20"/>
        <v>57433</v>
      </c>
      <c r="G205" s="110">
        <v>0</v>
      </c>
      <c r="H205" s="110">
        <v>14371</v>
      </c>
      <c r="I205" s="110">
        <v>37092</v>
      </c>
      <c r="J205" s="110">
        <v>5970</v>
      </c>
      <c r="K205" s="72"/>
      <c r="L205" s="78"/>
      <c r="M205" s="147"/>
      <c r="N205" s="148"/>
      <c r="O205" s="111"/>
      <c r="P205" s="111"/>
      <c r="Q205" s="111"/>
    </row>
    <row r="206" spans="1:17" ht="21.75" customHeight="1" x14ac:dyDescent="0.25">
      <c r="A206" s="108" t="s">
        <v>178</v>
      </c>
      <c r="B206" s="108"/>
      <c r="C206" s="108"/>
      <c r="D206" s="108"/>
      <c r="E206" s="108"/>
      <c r="F206" s="109">
        <f t="shared" si="20"/>
        <v>9308</v>
      </c>
      <c r="G206" s="110">
        <v>0</v>
      </c>
      <c r="H206" s="110">
        <v>990</v>
      </c>
      <c r="I206" s="110">
        <v>8126</v>
      </c>
      <c r="J206" s="110">
        <v>192</v>
      </c>
      <c r="K206" s="72"/>
      <c r="L206" s="78"/>
      <c r="M206" s="147"/>
      <c r="N206" s="148"/>
      <c r="O206" s="111"/>
      <c r="P206" s="111"/>
      <c r="Q206" s="111"/>
    </row>
    <row r="207" spans="1:17" ht="21.75" customHeight="1" x14ac:dyDescent="0.25">
      <c r="A207" s="108" t="s">
        <v>179</v>
      </c>
      <c r="B207" s="108"/>
      <c r="C207" s="108"/>
      <c r="D207" s="108"/>
      <c r="E207" s="108"/>
      <c r="F207" s="109">
        <f t="shared" si="20"/>
        <v>51816</v>
      </c>
      <c r="G207" s="110">
        <v>0</v>
      </c>
      <c r="H207" s="110">
        <v>0</v>
      </c>
      <c r="I207" s="110">
        <v>51816</v>
      </c>
      <c r="J207" s="110">
        <v>0</v>
      </c>
      <c r="K207" s="72"/>
      <c r="L207" s="78"/>
      <c r="M207" s="147"/>
      <c r="N207" s="148"/>
      <c r="O207" s="111"/>
      <c r="P207" s="111"/>
      <c r="Q207" s="111"/>
    </row>
    <row r="208" spans="1:17" ht="21.75" customHeight="1" x14ac:dyDescent="0.25">
      <c r="A208" s="108" t="s">
        <v>180</v>
      </c>
      <c r="B208" s="108"/>
      <c r="C208" s="108"/>
      <c r="D208" s="108"/>
      <c r="E208" s="108"/>
      <c r="F208" s="109">
        <f t="shared" si="20"/>
        <v>6012</v>
      </c>
      <c r="G208" s="110">
        <v>0</v>
      </c>
      <c r="H208" s="110">
        <v>0</v>
      </c>
      <c r="I208" s="110">
        <v>6012</v>
      </c>
      <c r="J208" s="110">
        <v>0</v>
      </c>
      <c r="K208" s="72"/>
      <c r="L208" s="78"/>
      <c r="M208" s="147"/>
      <c r="N208" s="148"/>
      <c r="O208" s="111"/>
      <c r="P208" s="111"/>
      <c r="Q208" s="111"/>
    </row>
    <row r="209" spans="1:17" ht="21.75" customHeight="1" x14ac:dyDescent="0.25">
      <c r="A209" s="108" t="s">
        <v>181</v>
      </c>
      <c r="B209" s="108"/>
      <c r="C209" s="108"/>
      <c r="D209" s="108"/>
      <c r="E209" s="108"/>
      <c r="F209" s="109">
        <f t="shared" si="20"/>
        <v>49755</v>
      </c>
      <c r="G209" s="110">
        <v>0</v>
      </c>
      <c r="H209" s="110">
        <v>0</v>
      </c>
      <c r="I209" s="110">
        <v>49755</v>
      </c>
      <c r="J209" s="110">
        <v>0</v>
      </c>
      <c r="K209" s="72"/>
      <c r="L209" s="78"/>
      <c r="M209" s="147"/>
      <c r="N209" s="148"/>
      <c r="O209" s="111"/>
      <c r="P209" s="111"/>
      <c r="Q209" s="111"/>
    </row>
    <row r="210" spans="1:17" ht="21.75" customHeight="1" x14ac:dyDescent="0.25">
      <c r="A210" s="108" t="s">
        <v>182</v>
      </c>
      <c r="B210" s="108"/>
      <c r="C210" s="108"/>
      <c r="D210" s="108"/>
      <c r="E210" s="108"/>
      <c r="F210" s="109">
        <f t="shared" si="20"/>
        <v>17122</v>
      </c>
      <c r="G210" s="110">
        <v>0</v>
      </c>
      <c r="H210" s="110">
        <v>214</v>
      </c>
      <c r="I210" s="110">
        <v>484</v>
      </c>
      <c r="J210" s="110">
        <v>16424</v>
      </c>
      <c r="K210" s="72"/>
      <c r="L210" s="78"/>
      <c r="M210" s="147"/>
      <c r="N210" s="148"/>
      <c r="O210" s="111"/>
      <c r="P210" s="111"/>
      <c r="Q210" s="111"/>
    </row>
    <row r="211" spans="1:17" ht="21.75" customHeight="1" x14ac:dyDescent="0.25">
      <c r="A211" s="108" t="s">
        <v>183</v>
      </c>
      <c r="B211" s="108"/>
      <c r="C211" s="108"/>
      <c r="D211" s="108"/>
      <c r="E211" s="108"/>
      <c r="F211" s="109">
        <f t="shared" si="20"/>
        <v>2232</v>
      </c>
      <c r="G211" s="110">
        <v>0</v>
      </c>
      <c r="H211" s="110">
        <v>56</v>
      </c>
      <c r="I211" s="110">
        <v>135</v>
      </c>
      <c r="J211" s="110">
        <v>2041</v>
      </c>
      <c r="K211" s="72"/>
      <c r="L211" s="78"/>
      <c r="M211" s="147"/>
      <c r="N211" s="148"/>
      <c r="O211" s="111"/>
      <c r="P211" s="111"/>
      <c r="Q211" s="111"/>
    </row>
    <row r="212" spans="1:17" ht="21.75" customHeight="1" x14ac:dyDescent="0.25">
      <c r="A212" s="108" t="s">
        <v>184</v>
      </c>
      <c r="B212" s="108"/>
      <c r="C212" s="108"/>
      <c r="D212" s="108"/>
      <c r="E212" s="108"/>
      <c r="F212" s="109">
        <f t="shared" si="20"/>
        <v>1975</v>
      </c>
      <c r="G212" s="110">
        <v>0</v>
      </c>
      <c r="H212" s="110">
        <v>15</v>
      </c>
      <c r="I212" s="110">
        <v>68</v>
      </c>
      <c r="J212" s="110">
        <v>1892</v>
      </c>
      <c r="K212" s="72"/>
      <c r="L212" s="78"/>
      <c r="M212" s="147"/>
      <c r="N212" s="148"/>
      <c r="O212" s="111"/>
      <c r="P212" s="111"/>
      <c r="Q212" s="111"/>
    </row>
    <row r="213" spans="1:17" ht="21.75" customHeight="1" x14ac:dyDescent="0.25">
      <c r="A213" s="108" t="s">
        <v>185</v>
      </c>
      <c r="B213" s="108"/>
      <c r="C213" s="108"/>
      <c r="D213" s="108"/>
      <c r="E213" s="108"/>
      <c r="F213" s="109">
        <f t="shared" si="20"/>
        <v>476</v>
      </c>
      <c r="G213" s="110">
        <v>0</v>
      </c>
      <c r="H213" s="110">
        <v>41</v>
      </c>
      <c r="I213" s="110">
        <v>74</v>
      </c>
      <c r="J213" s="110">
        <v>361</v>
      </c>
      <c r="K213" s="72"/>
      <c r="L213" s="78"/>
      <c r="M213" s="147"/>
      <c r="N213" s="148"/>
      <c r="O213" s="111"/>
      <c r="P213" s="111"/>
      <c r="Q213" s="111"/>
    </row>
    <row r="214" spans="1:17" ht="21.75" customHeight="1" x14ac:dyDescent="0.25">
      <c r="A214" s="108" t="s">
        <v>186</v>
      </c>
      <c r="B214" s="108"/>
      <c r="C214" s="108"/>
      <c r="D214" s="108"/>
      <c r="E214" s="108"/>
      <c r="F214" s="109">
        <f t="shared" si="20"/>
        <v>129530</v>
      </c>
      <c r="G214" s="110">
        <v>0</v>
      </c>
      <c r="H214" s="110">
        <v>46945</v>
      </c>
      <c r="I214" s="110">
        <v>41525</v>
      </c>
      <c r="J214" s="110">
        <v>41060</v>
      </c>
      <c r="K214" s="72"/>
      <c r="L214" s="78"/>
      <c r="M214" s="147"/>
      <c r="N214" s="148"/>
      <c r="O214" s="111"/>
      <c r="P214" s="111"/>
      <c r="Q214" s="111"/>
    </row>
    <row r="215" spans="1:17" ht="21.75" customHeight="1" x14ac:dyDescent="0.25">
      <c r="A215" s="108" t="s">
        <v>187</v>
      </c>
      <c r="B215" s="108"/>
      <c r="C215" s="108"/>
      <c r="D215" s="108"/>
      <c r="E215" s="108"/>
      <c r="F215" s="109">
        <f t="shared" si="20"/>
        <v>250542</v>
      </c>
      <c r="G215" s="110">
        <v>0</v>
      </c>
      <c r="H215" s="110">
        <v>70850</v>
      </c>
      <c r="I215" s="110">
        <v>59784</v>
      </c>
      <c r="J215" s="110">
        <v>119908</v>
      </c>
      <c r="K215" s="72"/>
      <c r="L215" s="78"/>
      <c r="M215" s="147"/>
      <c r="N215" s="148"/>
      <c r="O215" s="111"/>
      <c r="P215" s="111"/>
      <c r="Q215" s="111"/>
    </row>
    <row r="216" spans="1:17" ht="21.75" customHeight="1" x14ac:dyDescent="0.25">
      <c r="A216" s="108" t="s">
        <v>188</v>
      </c>
      <c r="B216" s="108"/>
      <c r="C216" s="108"/>
      <c r="D216" s="108"/>
      <c r="E216" s="108"/>
      <c r="F216" s="109">
        <f t="shared" si="20"/>
        <v>1186</v>
      </c>
      <c r="G216" s="110">
        <v>0</v>
      </c>
      <c r="H216" s="110">
        <v>404</v>
      </c>
      <c r="I216" s="110">
        <v>376</v>
      </c>
      <c r="J216" s="110">
        <v>406</v>
      </c>
      <c r="K216" s="72"/>
      <c r="L216" s="78"/>
      <c r="M216" s="147"/>
      <c r="N216" s="148"/>
      <c r="O216" s="111"/>
      <c r="P216" s="111"/>
      <c r="Q216" s="111"/>
    </row>
    <row r="217" spans="1:17" ht="21.75" customHeight="1" x14ac:dyDescent="0.25">
      <c r="A217" s="170" t="s">
        <v>6</v>
      </c>
      <c r="B217" s="170"/>
      <c r="C217" s="170"/>
      <c r="D217" s="170"/>
      <c r="E217" s="170"/>
      <c r="F217" s="99">
        <f>SUM(F181:F216)</f>
        <v>1684715</v>
      </c>
      <c r="G217" s="99">
        <f>SUM(G181:G216)</f>
        <v>53694</v>
      </c>
      <c r="H217" s="99">
        <f>SUM(H181:H216)</f>
        <v>606192</v>
      </c>
      <c r="I217" s="99">
        <f>SUM(I181:I216)</f>
        <v>588809</v>
      </c>
      <c r="J217" s="99">
        <f>SUM(J181:J216)</f>
        <v>436020</v>
      </c>
      <c r="K217" s="72"/>
      <c r="L217" s="78"/>
      <c r="M217" s="147"/>
      <c r="N217" s="148"/>
      <c r="O217" s="111"/>
      <c r="P217" s="111"/>
      <c r="Q217" s="111"/>
    </row>
    <row r="218" spans="1:17" ht="21.75" customHeight="1" x14ac:dyDescent="0.25">
      <c r="A218" s="175" t="s">
        <v>255</v>
      </c>
      <c r="B218" s="175"/>
      <c r="C218" s="175"/>
      <c r="D218" s="175"/>
      <c r="E218" s="175"/>
      <c r="F218" s="112">
        <f>SUM(G218:J218)</f>
        <v>1</v>
      </c>
      <c r="G218" s="112">
        <f>+G217/$F$217</f>
        <v>3.1871266059838012E-2</v>
      </c>
      <c r="H218" s="112">
        <f>+H217/$F$217</f>
        <v>0.35981872304811202</v>
      </c>
      <c r="I218" s="112">
        <f>+I217/$F$217</f>
        <v>0.34950065738121877</v>
      </c>
      <c r="J218" s="112">
        <f>+J217/$F$217</f>
        <v>0.25880935351083123</v>
      </c>
      <c r="K218" s="72"/>
      <c r="L218" s="78"/>
      <c r="M218" s="147"/>
      <c r="N218" s="148"/>
      <c r="O218" s="111"/>
      <c r="P218" s="111"/>
      <c r="Q218" s="111"/>
    </row>
    <row r="219" spans="1:17" x14ac:dyDescent="0.25">
      <c r="A219" s="149" t="s">
        <v>189</v>
      </c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8"/>
      <c r="M219" s="78"/>
      <c r="N219" s="78"/>
      <c r="O219" s="78"/>
      <c r="P219" s="78"/>
      <c r="Q219" s="78"/>
    </row>
    <row r="220" spans="1:17" ht="3.75" customHeight="1" x14ac:dyDescent="0.25">
      <c r="A220" s="149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8"/>
      <c r="M220" s="78"/>
      <c r="N220" s="78"/>
      <c r="O220" s="78"/>
      <c r="P220" s="78"/>
      <c r="Q220" s="78"/>
    </row>
    <row r="221" spans="1:17" ht="3.75" customHeight="1" x14ac:dyDescent="0.25">
      <c r="A221" s="149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8"/>
      <c r="M221" s="78"/>
      <c r="N221" s="78"/>
      <c r="O221" s="78"/>
      <c r="P221" s="78"/>
      <c r="Q221" s="78"/>
    </row>
    <row r="222" spans="1:17" ht="16.5" thickBot="1" x14ac:dyDescent="0.3">
      <c r="A222" s="145" t="s">
        <v>256</v>
      </c>
      <c r="B222" s="127"/>
      <c r="C222" s="127"/>
      <c r="D222" s="127"/>
      <c r="E222" s="127"/>
      <c r="F222" s="127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</row>
    <row r="223" spans="1:17" ht="3.75" customHeight="1" x14ac:dyDescent="0.25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</row>
    <row r="224" spans="1:17" ht="15" customHeight="1" x14ac:dyDescent="0.25">
      <c r="A224" s="176" t="s">
        <v>148</v>
      </c>
      <c r="B224" s="177"/>
      <c r="C224" s="177"/>
      <c r="D224" s="177"/>
      <c r="E224" s="178"/>
      <c r="F224" s="104" t="s">
        <v>6</v>
      </c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</row>
    <row r="225" spans="1:17" ht="15" customHeight="1" x14ac:dyDescent="0.25">
      <c r="A225" s="105" t="s">
        <v>190</v>
      </c>
      <c r="B225" s="105"/>
      <c r="C225" s="105"/>
      <c r="D225" s="105"/>
      <c r="E225" s="105"/>
      <c r="F225" s="106">
        <v>6165</v>
      </c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</row>
    <row r="226" spans="1:17" ht="15" customHeight="1" x14ac:dyDescent="0.25">
      <c r="A226" s="105" t="s">
        <v>191</v>
      </c>
      <c r="B226" s="105"/>
      <c r="C226" s="105"/>
      <c r="D226" s="105"/>
      <c r="E226" s="105"/>
      <c r="F226" s="106">
        <v>10488</v>
      </c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</row>
    <row r="227" spans="1:17" ht="15" customHeight="1" x14ac:dyDescent="0.25">
      <c r="A227" s="105" t="s">
        <v>192</v>
      </c>
      <c r="B227" s="105"/>
      <c r="C227" s="105"/>
      <c r="D227" s="105"/>
      <c r="E227" s="105"/>
      <c r="F227" s="106">
        <v>53081</v>
      </c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</row>
    <row r="228" spans="1:17" ht="15" customHeight="1" x14ac:dyDescent="0.25">
      <c r="A228" s="105" t="s">
        <v>193</v>
      </c>
      <c r="B228" s="105"/>
      <c r="C228" s="105"/>
      <c r="D228" s="105"/>
      <c r="E228" s="105"/>
      <c r="F228" s="106">
        <v>1356</v>
      </c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</row>
    <row r="229" spans="1:17" ht="15" customHeight="1" x14ac:dyDescent="0.25">
      <c r="A229" s="105" t="s">
        <v>194</v>
      </c>
      <c r="B229" s="105"/>
      <c r="C229" s="105"/>
      <c r="D229" s="105"/>
      <c r="E229" s="105"/>
      <c r="F229" s="106">
        <v>24243</v>
      </c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</row>
    <row r="230" spans="1:17" ht="15" customHeight="1" x14ac:dyDescent="0.25">
      <c r="A230" s="105" t="s">
        <v>195</v>
      </c>
      <c r="B230" s="105"/>
      <c r="C230" s="105"/>
      <c r="D230" s="105"/>
      <c r="E230" s="105"/>
      <c r="F230" s="106">
        <v>539</v>
      </c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</row>
    <row r="231" spans="1:17" ht="15" customHeight="1" x14ac:dyDescent="0.25">
      <c r="A231" s="105" t="s">
        <v>196</v>
      </c>
      <c r="B231" s="105"/>
      <c r="C231" s="105"/>
      <c r="D231" s="105"/>
      <c r="E231" s="105"/>
      <c r="F231" s="106">
        <v>17650</v>
      </c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</row>
    <row r="232" spans="1:17" ht="15" customHeight="1" x14ac:dyDescent="0.25">
      <c r="A232" s="105" t="s">
        <v>197</v>
      </c>
      <c r="B232" s="105"/>
      <c r="C232" s="105"/>
      <c r="D232" s="105"/>
      <c r="E232" s="105"/>
      <c r="F232" s="106">
        <v>22549</v>
      </c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</row>
    <row r="233" spans="1:17" ht="15" customHeight="1" x14ac:dyDescent="0.25">
      <c r="A233" s="105" t="s">
        <v>198</v>
      </c>
      <c r="B233" s="105"/>
      <c r="C233" s="105"/>
      <c r="D233" s="105"/>
      <c r="E233" s="105"/>
      <c r="F233" s="106">
        <v>324</v>
      </c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</row>
    <row r="234" spans="1:17" ht="15" customHeight="1" x14ac:dyDescent="0.25">
      <c r="A234" s="105" t="s">
        <v>199</v>
      </c>
      <c r="B234" s="105"/>
      <c r="C234" s="105"/>
      <c r="D234" s="105"/>
      <c r="E234" s="105"/>
      <c r="F234" s="106">
        <v>622</v>
      </c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</row>
    <row r="235" spans="1:17" ht="15" customHeight="1" x14ac:dyDescent="0.25">
      <c r="A235" s="105" t="s">
        <v>200</v>
      </c>
      <c r="B235" s="105"/>
      <c r="C235" s="105"/>
      <c r="D235" s="105"/>
      <c r="E235" s="105"/>
      <c r="F235" s="106">
        <v>33842</v>
      </c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</row>
    <row r="236" spans="1:17" ht="15" customHeight="1" x14ac:dyDescent="0.25">
      <c r="A236" s="105" t="s">
        <v>201</v>
      </c>
      <c r="B236" s="105"/>
      <c r="C236" s="105"/>
      <c r="D236" s="105"/>
      <c r="E236" s="105"/>
      <c r="F236" s="106">
        <v>1493</v>
      </c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</row>
    <row r="237" spans="1:17" ht="15" customHeight="1" x14ac:dyDescent="0.25">
      <c r="A237" s="105" t="s">
        <v>202</v>
      </c>
      <c r="B237" s="105"/>
      <c r="C237" s="105"/>
      <c r="D237" s="105"/>
      <c r="E237" s="105"/>
      <c r="F237" s="106">
        <v>5103</v>
      </c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</row>
    <row r="238" spans="1:17" ht="15" customHeight="1" x14ac:dyDescent="0.25">
      <c r="A238" s="105" t="s">
        <v>203</v>
      </c>
      <c r="B238" s="105"/>
      <c r="C238" s="105"/>
      <c r="D238" s="105"/>
      <c r="E238" s="105"/>
      <c r="F238" s="106">
        <v>15355</v>
      </c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</row>
    <row r="239" spans="1:17" ht="15" customHeight="1" x14ac:dyDescent="0.25">
      <c r="A239" s="105" t="s">
        <v>204</v>
      </c>
      <c r="B239" s="105"/>
      <c r="C239" s="105"/>
      <c r="D239" s="105"/>
      <c r="E239" s="105"/>
      <c r="F239" s="106">
        <v>1156</v>
      </c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</row>
    <row r="240" spans="1:17" ht="15" customHeight="1" x14ac:dyDescent="0.25">
      <c r="A240" s="105" t="s">
        <v>205</v>
      </c>
      <c r="B240" s="105"/>
      <c r="C240" s="105"/>
      <c r="D240" s="105"/>
      <c r="E240" s="105"/>
      <c r="F240" s="106">
        <v>1608</v>
      </c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</row>
    <row r="241" spans="1:17" ht="15" customHeight="1" x14ac:dyDescent="0.25">
      <c r="A241" s="105" t="s">
        <v>206</v>
      </c>
      <c r="B241" s="105"/>
      <c r="C241" s="105"/>
      <c r="D241" s="105"/>
      <c r="E241" s="105"/>
      <c r="F241" s="106">
        <v>917</v>
      </c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</row>
    <row r="242" spans="1:17" ht="15" customHeight="1" x14ac:dyDescent="0.25">
      <c r="A242" s="105" t="s">
        <v>207</v>
      </c>
      <c r="B242" s="105"/>
      <c r="C242" s="105"/>
      <c r="D242" s="105"/>
      <c r="E242" s="105"/>
      <c r="F242" s="106">
        <v>559</v>
      </c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</row>
    <row r="243" spans="1:17" ht="15" customHeight="1" x14ac:dyDescent="0.25">
      <c r="A243" s="105" t="s">
        <v>208</v>
      </c>
      <c r="B243" s="105"/>
      <c r="C243" s="105"/>
      <c r="D243" s="105"/>
      <c r="E243" s="105"/>
      <c r="F243" s="106">
        <v>2103</v>
      </c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</row>
    <row r="244" spans="1:17" ht="15" customHeight="1" x14ac:dyDescent="0.25">
      <c r="A244" s="105" t="s">
        <v>209</v>
      </c>
      <c r="B244" s="105"/>
      <c r="C244" s="105"/>
      <c r="D244" s="105"/>
      <c r="E244" s="105"/>
      <c r="F244" s="106">
        <v>2623</v>
      </c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</row>
    <row r="245" spans="1:17" ht="15" customHeight="1" x14ac:dyDescent="0.25">
      <c r="A245" s="105" t="s">
        <v>210</v>
      </c>
      <c r="B245" s="105"/>
      <c r="C245" s="105"/>
      <c r="D245" s="105"/>
      <c r="E245" s="105"/>
      <c r="F245" s="106">
        <v>802</v>
      </c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</row>
    <row r="246" spans="1:17" ht="15" customHeight="1" x14ac:dyDescent="0.25">
      <c r="A246" s="105" t="s">
        <v>211</v>
      </c>
      <c r="B246" s="105"/>
      <c r="C246" s="105"/>
      <c r="D246" s="105"/>
      <c r="E246" s="105"/>
      <c r="F246" s="106">
        <v>979</v>
      </c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</row>
    <row r="247" spans="1:17" ht="15" customHeight="1" x14ac:dyDescent="0.25">
      <c r="A247" s="105" t="s">
        <v>212</v>
      </c>
      <c r="B247" s="105"/>
      <c r="C247" s="105"/>
      <c r="D247" s="105"/>
      <c r="E247" s="105"/>
      <c r="F247" s="106">
        <v>117</v>
      </c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</row>
    <row r="248" spans="1:17" ht="15" customHeight="1" x14ac:dyDescent="0.25">
      <c r="A248" s="105" t="s">
        <v>213</v>
      </c>
      <c r="B248" s="105"/>
      <c r="C248" s="105"/>
      <c r="D248" s="105"/>
      <c r="E248" s="105"/>
      <c r="F248" s="106">
        <v>95</v>
      </c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</row>
    <row r="249" spans="1:17" ht="15" customHeight="1" x14ac:dyDescent="0.25">
      <c r="A249" s="105" t="s">
        <v>214</v>
      </c>
      <c r="B249" s="105"/>
      <c r="C249" s="105"/>
      <c r="D249" s="105"/>
      <c r="E249" s="105"/>
      <c r="F249" s="106">
        <v>203</v>
      </c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</row>
    <row r="250" spans="1:17" ht="15" customHeight="1" x14ac:dyDescent="0.25">
      <c r="A250" s="105" t="s">
        <v>215</v>
      </c>
      <c r="B250" s="105"/>
      <c r="C250" s="105"/>
      <c r="D250" s="105"/>
      <c r="E250" s="105"/>
      <c r="F250" s="106">
        <v>17329</v>
      </c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</row>
    <row r="251" spans="1:17" ht="15" customHeight="1" x14ac:dyDescent="0.25">
      <c r="A251" s="105" t="s">
        <v>216</v>
      </c>
      <c r="B251" s="105"/>
      <c r="C251" s="105"/>
      <c r="D251" s="105"/>
      <c r="E251" s="105"/>
      <c r="F251" s="106">
        <v>774</v>
      </c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</row>
    <row r="252" spans="1:17" ht="15" customHeight="1" x14ac:dyDescent="0.25">
      <c r="A252" s="105" t="s">
        <v>217</v>
      </c>
      <c r="B252" s="105"/>
      <c r="C252" s="105"/>
      <c r="D252" s="105"/>
      <c r="E252" s="105"/>
      <c r="F252" s="106">
        <v>52542</v>
      </c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</row>
    <row r="253" spans="1:17" ht="15" customHeight="1" x14ac:dyDescent="0.25">
      <c r="A253" s="105" t="s">
        <v>218</v>
      </c>
      <c r="B253" s="105"/>
      <c r="C253" s="105"/>
      <c r="D253" s="105"/>
      <c r="E253" s="105"/>
      <c r="F253" s="106">
        <v>29934</v>
      </c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</row>
    <row r="254" spans="1:17" ht="15" customHeight="1" x14ac:dyDescent="0.25">
      <c r="A254" s="105" t="s">
        <v>219</v>
      </c>
      <c r="B254" s="105"/>
      <c r="C254" s="105"/>
      <c r="D254" s="105"/>
      <c r="E254" s="105"/>
      <c r="F254" s="106">
        <v>45538</v>
      </c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</row>
    <row r="255" spans="1:17" ht="15" customHeight="1" x14ac:dyDescent="0.25">
      <c r="A255" s="105" t="s">
        <v>220</v>
      </c>
      <c r="B255" s="105"/>
      <c r="C255" s="105"/>
      <c r="D255" s="105"/>
      <c r="E255" s="105"/>
      <c r="F255" s="106">
        <v>22583</v>
      </c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</row>
    <row r="256" spans="1:17" ht="15" customHeight="1" x14ac:dyDescent="0.25">
      <c r="A256" s="105" t="s">
        <v>221</v>
      </c>
      <c r="B256" s="105"/>
      <c r="C256" s="105"/>
      <c r="D256" s="105"/>
      <c r="E256" s="105"/>
      <c r="F256" s="106">
        <v>1027</v>
      </c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</row>
    <row r="257" spans="1:17" ht="15" customHeight="1" x14ac:dyDescent="0.25">
      <c r="A257" s="105" t="s">
        <v>222</v>
      </c>
      <c r="B257" s="105"/>
      <c r="C257" s="105"/>
      <c r="D257" s="105"/>
      <c r="E257" s="105"/>
      <c r="F257" s="106">
        <v>125</v>
      </c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</row>
    <row r="258" spans="1:17" ht="15" customHeight="1" x14ac:dyDescent="0.25">
      <c r="A258" s="105" t="s">
        <v>223</v>
      </c>
      <c r="B258" s="105"/>
      <c r="C258" s="105"/>
      <c r="D258" s="105"/>
      <c r="E258" s="105"/>
      <c r="F258" s="106">
        <v>401</v>
      </c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</row>
    <row r="259" spans="1:17" ht="15" customHeight="1" x14ac:dyDescent="0.25">
      <c r="A259" s="105" t="s">
        <v>224</v>
      </c>
      <c r="B259" s="105"/>
      <c r="C259" s="105"/>
      <c r="D259" s="105"/>
      <c r="E259" s="105"/>
      <c r="F259" s="106">
        <v>424</v>
      </c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</row>
    <row r="260" spans="1:17" ht="15" customHeight="1" x14ac:dyDescent="0.25">
      <c r="A260" s="105" t="s">
        <v>225</v>
      </c>
      <c r="B260" s="105"/>
      <c r="C260" s="105"/>
      <c r="D260" s="105"/>
      <c r="E260" s="105"/>
      <c r="F260" s="106">
        <v>85</v>
      </c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</row>
    <row r="261" spans="1:17" ht="15" customHeight="1" x14ac:dyDescent="0.25">
      <c r="A261" s="105" t="s">
        <v>226</v>
      </c>
      <c r="B261" s="105"/>
      <c r="C261" s="105"/>
      <c r="D261" s="105"/>
      <c r="E261" s="105"/>
      <c r="F261" s="106">
        <v>273</v>
      </c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</row>
    <row r="262" spans="1:17" ht="15" customHeight="1" x14ac:dyDescent="0.25">
      <c r="A262" s="105" t="s">
        <v>227</v>
      </c>
      <c r="B262" s="105"/>
      <c r="C262" s="105"/>
      <c r="D262" s="105"/>
      <c r="E262" s="105"/>
      <c r="F262" s="106">
        <v>988</v>
      </c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</row>
    <row r="263" spans="1:17" ht="15" customHeight="1" x14ac:dyDescent="0.25">
      <c r="A263" s="105" t="s">
        <v>228</v>
      </c>
      <c r="B263" s="105"/>
      <c r="C263" s="105"/>
      <c r="D263" s="105"/>
      <c r="E263" s="105"/>
      <c r="F263" s="106">
        <v>164</v>
      </c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</row>
    <row r="264" spans="1:17" ht="15" customHeight="1" x14ac:dyDescent="0.25">
      <c r="A264" s="105" t="s">
        <v>229</v>
      </c>
      <c r="B264" s="105"/>
      <c r="C264" s="105"/>
      <c r="D264" s="105"/>
      <c r="E264" s="105"/>
      <c r="F264" s="106">
        <v>25</v>
      </c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</row>
    <row r="265" spans="1:17" ht="15" customHeight="1" x14ac:dyDescent="0.25">
      <c r="A265" s="105" t="s">
        <v>230</v>
      </c>
      <c r="B265" s="105"/>
      <c r="C265" s="105"/>
      <c r="D265" s="105"/>
      <c r="E265" s="105"/>
      <c r="F265" s="106">
        <v>3</v>
      </c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</row>
    <row r="266" spans="1:17" ht="15" customHeight="1" x14ac:dyDescent="0.25">
      <c r="A266" s="105" t="s">
        <v>231</v>
      </c>
      <c r="B266" s="105"/>
      <c r="C266" s="105"/>
      <c r="D266" s="105"/>
      <c r="E266" s="105"/>
      <c r="F266" s="106">
        <v>3</v>
      </c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</row>
    <row r="267" spans="1:17" ht="15" customHeight="1" x14ac:dyDescent="0.25">
      <c r="A267" s="105" t="s">
        <v>232</v>
      </c>
      <c r="B267" s="105"/>
      <c r="C267" s="105"/>
      <c r="D267" s="105"/>
      <c r="E267" s="105"/>
      <c r="F267" s="106">
        <v>3</v>
      </c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</row>
    <row r="268" spans="1:17" ht="15" customHeight="1" x14ac:dyDescent="0.25">
      <c r="A268" s="105" t="s">
        <v>233</v>
      </c>
      <c r="B268" s="105"/>
      <c r="C268" s="105"/>
      <c r="D268" s="105"/>
      <c r="E268" s="105"/>
      <c r="F268" s="106">
        <v>41</v>
      </c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</row>
    <row r="269" spans="1:17" ht="15" customHeight="1" x14ac:dyDescent="0.25">
      <c r="A269" s="105" t="s">
        <v>234</v>
      </c>
      <c r="B269" s="105"/>
      <c r="C269" s="105"/>
      <c r="D269" s="105"/>
      <c r="E269" s="105"/>
      <c r="F269" s="106">
        <v>5</v>
      </c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</row>
    <row r="270" spans="1:17" ht="15" customHeight="1" x14ac:dyDescent="0.25">
      <c r="A270" s="105" t="s">
        <v>235</v>
      </c>
      <c r="B270" s="105"/>
      <c r="C270" s="105"/>
      <c r="D270" s="105"/>
      <c r="E270" s="105"/>
      <c r="F270" s="106">
        <v>9</v>
      </c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</row>
    <row r="271" spans="1:17" ht="15" customHeight="1" x14ac:dyDescent="0.25">
      <c r="A271" s="105" t="s">
        <v>236</v>
      </c>
      <c r="B271" s="105"/>
      <c r="C271" s="105"/>
      <c r="D271" s="105"/>
      <c r="E271" s="105"/>
      <c r="F271" s="106">
        <v>3</v>
      </c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</row>
    <row r="272" spans="1:17" ht="15" customHeight="1" x14ac:dyDescent="0.25">
      <c r="A272" s="105" t="s">
        <v>237</v>
      </c>
      <c r="B272" s="105"/>
      <c r="C272" s="105"/>
      <c r="D272" s="105"/>
      <c r="E272" s="105"/>
      <c r="F272" s="106">
        <v>20</v>
      </c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</row>
    <row r="273" spans="1:18" ht="15" customHeight="1" x14ac:dyDescent="0.25">
      <c r="A273" s="105" t="s">
        <v>238</v>
      </c>
      <c r="B273" s="105"/>
      <c r="C273" s="105"/>
      <c r="D273" s="105"/>
      <c r="E273" s="105"/>
      <c r="F273" s="106">
        <v>19</v>
      </c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</row>
    <row r="274" spans="1:18" ht="15" customHeight="1" x14ac:dyDescent="0.25">
      <c r="A274" s="113" t="s">
        <v>239</v>
      </c>
      <c r="B274" s="113"/>
      <c r="C274" s="113"/>
      <c r="D274" s="113"/>
      <c r="E274" s="113"/>
      <c r="F274" s="114">
        <v>98</v>
      </c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</row>
    <row r="275" spans="1:18" ht="15" customHeight="1" x14ac:dyDescent="0.25">
      <c r="A275" s="179" t="s">
        <v>6</v>
      </c>
      <c r="B275" s="166"/>
      <c r="C275" s="166"/>
      <c r="D275" s="166"/>
      <c r="E275" s="180"/>
      <c r="F275" s="99">
        <f>SUM(F225:F274)</f>
        <v>376388</v>
      </c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</row>
    <row r="276" spans="1:18" ht="3.75" customHeight="1" x14ac:dyDescent="0.25">
      <c r="A276" s="115"/>
      <c r="B276" s="115"/>
      <c r="C276" s="115"/>
      <c r="D276" s="115"/>
      <c r="E276" s="115"/>
      <c r="F276" s="116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</row>
    <row r="277" spans="1:18" ht="16.5" thickBot="1" x14ac:dyDescent="0.3">
      <c r="A277" s="145" t="s">
        <v>258</v>
      </c>
      <c r="B277" s="127"/>
      <c r="C277" s="127"/>
      <c r="D277" s="127"/>
      <c r="E277" s="152"/>
      <c r="F277" s="152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</row>
    <row r="278" spans="1:18" ht="3.75" customHeight="1" x14ac:dyDescent="0.25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</row>
    <row r="279" spans="1:18" ht="15" customHeight="1" x14ac:dyDescent="0.25">
      <c r="A279" s="51" t="s">
        <v>240</v>
      </c>
      <c r="B279" s="117" t="s">
        <v>6</v>
      </c>
      <c r="C279" s="117" t="s">
        <v>94</v>
      </c>
      <c r="D279" s="117" t="s">
        <v>95</v>
      </c>
      <c r="E279" s="117" t="s">
        <v>96</v>
      </c>
      <c r="F279" s="117" t="s">
        <v>97</v>
      </c>
      <c r="G279" s="117" t="s">
        <v>98</v>
      </c>
      <c r="H279" s="117" t="s">
        <v>99</v>
      </c>
      <c r="I279" s="72"/>
      <c r="J279" s="72"/>
      <c r="K279" s="72"/>
      <c r="L279" s="72"/>
      <c r="M279" s="72"/>
      <c r="N279" s="72"/>
      <c r="O279" s="72"/>
      <c r="P279" s="72"/>
      <c r="Q279" s="72"/>
      <c r="R279" s="72"/>
    </row>
    <row r="280" spans="1:18" ht="15" customHeight="1" x14ac:dyDescent="0.25">
      <c r="A280" s="118" t="s">
        <v>149</v>
      </c>
      <c r="B280" s="119">
        <f>SUM(C280:H280)</f>
        <v>53694</v>
      </c>
      <c r="C280" s="120">
        <v>9364</v>
      </c>
      <c r="D280" s="120">
        <v>8011</v>
      </c>
      <c r="E280" s="120">
        <v>8807</v>
      </c>
      <c r="F280" s="120">
        <v>8252</v>
      </c>
      <c r="G280" s="120">
        <v>9782</v>
      </c>
      <c r="H280" s="120">
        <v>9478</v>
      </c>
      <c r="I280" s="72"/>
      <c r="J280" s="72"/>
      <c r="K280" s="72"/>
      <c r="L280" s="72"/>
      <c r="M280" s="72"/>
      <c r="N280" s="72"/>
      <c r="O280" s="72"/>
      <c r="P280" s="72"/>
      <c r="Q280" s="72"/>
      <c r="R280" s="72"/>
    </row>
    <row r="281" spans="1:18" ht="15" customHeight="1" x14ac:dyDescent="0.25">
      <c r="A281" s="121" t="s">
        <v>241</v>
      </c>
      <c r="B281" s="119">
        <f t="shared" ref="B281:B282" si="21">SUM(C281:H281)</f>
        <v>606192</v>
      </c>
      <c r="C281" s="120">
        <v>98532</v>
      </c>
      <c r="D281" s="120">
        <v>89650</v>
      </c>
      <c r="E281" s="120">
        <v>102179</v>
      </c>
      <c r="F281" s="120">
        <v>102402</v>
      </c>
      <c r="G281" s="120">
        <v>107961</v>
      </c>
      <c r="H281" s="120">
        <v>105468</v>
      </c>
      <c r="I281" s="72"/>
      <c r="J281" s="72"/>
      <c r="K281" s="72"/>
      <c r="L281" s="72"/>
      <c r="M281" s="72"/>
      <c r="N281" s="72"/>
      <c r="O281" s="72"/>
      <c r="P281" s="72"/>
      <c r="Q281" s="72"/>
      <c r="R281" s="72"/>
    </row>
    <row r="282" spans="1:18" ht="15" customHeight="1" x14ac:dyDescent="0.25">
      <c r="A282" s="121" t="s">
        <v>151</v>
      </c>
      <c r="B282" s="119">
        <f t="shared" si="21"/>
        <v>588809</v>
      </c>
      <c r="C282" s="120">
        <v>96088</v>
      </c>
      <c r="D282" s="120">
        <v>87122</v>
      </c>
      <c r="E282" s="120">
        <v>97751</v>
      </c>
      <c r="F282" s="120">
        <v>97901</v>
      </c>
      <c r="G282" s="120">
        <v>106464</v>
      </c>
      <c r="H282" s="120">
        <v>103483</v>
      </c>
      <c r="I282" s="72"/>
      <c r="J282" s="72"/>
      <c r="K282" s="72"/>
      <c r="L282" s="72"/>
      <c r="M282" s="72"/>
      <c r="N282" s="72"/>
      <c r="O282" s="72"/>
      <c r="P282" s="72"/>
      <c r="Q282" s="72"/>
      <c r="R282" s="72"/>
    </row>
    <row r="283" spans="1:18" ht="15" customHeight="1" x14ac:dyDescent="0.25">
      <c r="A283" s="122" t="s">
        <v>152</v>
      </c>
      <c r="B283" s="123">
        <f>SUM(C283:H283)</f>
        <v>812408</v>
      </c>
      <c r="C283" s="124">
        <v>132970</v>
      </c>
      <c r="D283" s="124">
        <v>116095</v>
      </c>
      <c r="E283" s="124">
        <v>134873</v>
      </c>
      <c r="F283" s="124">
        <v>136044</v>
      </c>
      <c r="G283" s="124">
        <v>148927</v>
      </c>
      <c r="H283" s="124">
        <v>143499</v>
      </c>
      <c r="I283" s="72"/>
      <c r="J283" s="72"/>
      <c r="K283" s="72"/>
      <c r="L283" s="72"/>
      <c r="M283" s="72"/>
      <c r="N283" s="72"/>
      <c r="O283" s="72"/>
      <c r="P283" s="72"/>
      <c r="Q283" s="72"/>
      <c r="R283" s="72"/>
    </row>
    <row r="284" spans="1:18" ht="15" customHeight="1" x14ac:dyDescent="0.25">
      <c r="A284" s="51" t="s">
        <v>6</v>
      </c>
      <c r="B284" s="99">
        <f>SUM(B280:B283)</f>
        <v>2061103</v>
      </c>
      <c r="C284" s="99">
        <f>SUM(C280:C283)</f>
        <v>336954</v>
      </c>
      <c r="D284" s="99">
        <f>SUM(D280:D283)</f>
        <v>300878</v>
      </c>
      <c r="E284" s="99">
        <f t="shared" ref="E284:F284" si="22">SUM(E280:E283)</f>
        <v>343610</v>
      </c>
      <c r="F284" s="99">
        <f t="shared" si="22"/>
        <v>344599</v>
      </c>
      <c r="G284" s="99">
        <f>SUM(G280:G283)</f>
        <v>373134</v>
      </c>
      <c r="H284" s="99">
        <f>SUM(H280:H283)</f>
        <v>361928</v>
      </c>
      <c r="I284" s="72"/>
      <c r="J284" s="72"/>
      <c r="K284" s="72"/>
      <c r="L284" s="72"/>
      <c r="M284" s="72"/>
      <c r="N284" s="72"/>
      <c r="O284" s="72"/>
      <c r="P284" s="72"/>
      <c r="Q284" s="72"/>
      <c r="R284" s="72"/>
    </row>
    <row r="285" spans="1:18" ht="3.75" customHeight="1" x14ac:dyDescent="0.25">
      <c r="A285" s="72"/>
      <c r="B285" s="72"/>
      <c r="C285" s="72"/>
      <c r="D285" s="72"/>
      <c r="E285" s="13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</row>
  </sheetData>
  <mergeCells count="51">
    <mergeCell ref="A217:E217"/>
    <mergeCell ref="A218:E218"/>
    <mergeCell ref="A224:E224"/>
    <mergeCell ref="A275:E275"/>
    <mergeCell ref="A173:N173"/>
    <mergeCell ref="A180:E180"/>
    <mergeCell ref="M180:N182"/>
    <mergeCell ref="A193:E193"/>
    <mergeCell ref="A144:A145"/>
    <mergeCell ref="B144:B145"/>
    <mergeCell ref="C144:E144"/>
    <mergeCell ref="F144:G144"/>
    <mergeCell ref="H89:Q89"/>
    <mergeCell ref="A103:E103"/>
    <mergeCell ref="K103:O103"/>
    <mergeCell ref="K105:L105"/>
    <mergeCell ref="K106:L106"/>
    <mergeCell ref="K107:L107"/>
    <mergeCell ref="K108:L108"/>
    <mergeCell ref="K109:L109"/>
    <mergeCell ref="K110:L110"/>
    <mergeCell ref="K111:L111"/>
    <mergeCell ref="A105:B105"/>
    <mergeCell ref="A106:B106"/>
    <mergeCell ref="O180:Q180"/>
    <mergeCell ref="A192:E192"/>
    <mergeCell ref="H144:I144"/>
    <mergeCell ref="J144:N144"/>
    <mergeCell ref="N72:N73"/>
    <mergeCell ref="O72:Q72"/>
    <mergeCell ref="A72:A73"/>
    <mergeCell ref="B72:B73"/>
    <mergeCell ref="C72:C73"/>
    <mergeCell ref="D72:D73"/>
    <mergeCell ref="E72:E73"/>
    <mergeCell ref="F72:F73"/>
    <mergeCell ref="A108:B108"/>
    <mergeCell ref="A109:B109"/>
    <mergeCell ref="A110:B110"/>
    <mergeCell ref="A111:B111"/>
    <mergeCell ref="A107:B107"/>
    <mergeCell ref="A2:Q2"/>
    <mergeCell ref="A5:Q5"/>
    <mergeCell ref="A6:Q6"/>
    <mergeCell ref="A7:Q7"/>
    <mergeCell ref="A8:Q8"/>
    <mergeCell ref="I34:J34"/>
    <mergeCell ref="H72:H73"/>
    <mergeCell ref="I72:I73"/>
    <mergeCell ref="J72:J73"/>
    <mergeCell ref="K72:M72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69" max="16" man="1"/>
    <brk id="123" max="16" man="1"/>
    <brk id="174" max="16" man="1"/>
    <brk id="220" max="16" man="1"/>
  </rowBreaks>
  <ignoredErrors>
    <ignoredError sqref="B146:B1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2019-07-12T20:11:42Z</cp:lastPrinted>
  <dcterms:created xsi:type="dcterms:W3CDTF">2019-05-15T14:50:02Z</dcterms:created>
  <dcterms:modified xsi:type="dcterms:W3CDTF">2019-07-13T01:16:52Z</dcterms:modified>
</cp:coreProperties>
</file>