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ml.chartshapes+xml"/>
  <Override PartName="/xl/charts/chart16.xml" ContentType="application/vnd.openxmlformats-officedocument.drawingml.chart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ml.chartshapes+xml"/>
  <Override PartName="/xl/charts/chart21.xml" ContentType="application/vnd.openxmlformats-officedocument.drawingml.chart+xml"/>
  <Override PartName="/xl/drawings/drawing12.xml" ContentType="application/vnd.openxmlformats-officedocument.drawingml.chartshapes+xml"/>
  <Override PartName="/xl/charts/chart22.xml" ContentType="application/vnd.openxmlformats-officedocument.drawingml.chart+xml"/>
  <Override PartName="/xl/drawings/drawing13.xml" ContentType="application/vnd.openxmlformats-officedocument.drawingml.chartshapes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4.xml" ContentType="application/vnd.openxmlformats-officedocument.drawingml.chartshapes+xml"/>
  <Override PartName="/xl/charts/chart28.xml" ContentType="application/vnd.openxmlformats-officedocument.drawingml.chart+xml"/>
  <Override PartName="/xl/drawings/drawing15.xml" ContentType="application/vnd.openxmlformats-officedocument.drawingml.chartshapes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FEMINICID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FEMINICIDIO!$Q$158:$Q$183</definedName>
    <definedName name="A">#REF!</definedName>
    <definedName name="AB">#REF!</definedName>
    <definedName name="ABANCAY" localSheetId="0">#REF!</definedName>
    <definedName name="ABANCAY">#REF!</definedName>
    <definedName name="AMES">'[1]Base 2012'!$E$1</definedName>
    <definedName name="AÑO" localSheetId="0">#REF!</definedName>
    <definedName name="AÑO">#REF!</definedName>
    <definedName name="_xlnm.Print_Area" localSheetId="0">FEMINICIDIO!$A$114:$U$403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>#REF!</definedName>
    <definedName name="D">#REF!</definedName>
    <definedName name="DE">#REF!</definedName>
    <definedName name="DEPA" localSheetId="0">#REF!</definedName>
    <definedName name="DEPA">#REF!</definedName>
    <definedName name="dia">'[1]Base 2012'!$D$1</definedName>
    <definedName name="DIST">[2]Casos!#REF!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>'[1]Base 2012'!$B$1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ZONA" localSheetId="0">#REF!</definedName>
    <definedName name="ZONA">#REF!</definedName>
  </definedNames>
  <calcPr calcId="144525"/>
</workbook>
</file>

<file path=xl/calcChain.xml><?xml version="1.0" encoding="utf-8"?>
<calcChain xmlns="http://schemas.openxmlformats.org/spreadsheetml/2006/main">
  <c r="R384" i="1" l="1"/>
  <c r="Q384" i="1"/>
  <c r="S381" i="1"/>
  <c r="D379" i="1"/>
  <c r="C379" i="1"/>
  <c r="E378" i="1"/>
  <c r="E377" i="1"/>
  <c r="E376" i="1"/>
  <c r="E375" i="1"/>
  <c r="R374" i="1"/>
  <c r="Q374" i="1"/>
  <c r="E374" i="1"/>
  <c r="S373" i="1"/>
  <c r="E373" i="1"/>
  <c r="S372" i="1"/>
  <c r="E372" i="1"/>
  <c r="S371" i="1"/>
  <c r="E371" i="1"/>
  <c r="S370" i="1"/>
  <c r="E370" i="1"/>
  <c r="S369" i="1"/>
  <c r="E369" i="1"/>
  <c r="S368" i="1"/>
  <c r="S367" i="1"/>
  <c r="S366" i="1"/>
  <c r="S365" i="1"/>
  <c r="S364" i="1"/>
  <c r="S363" i="1"/>
  <c r="K363" i="1"/>
  <c r="J363" i="1"/>
  <c r="S362" i="1"/>
  <c r="L362" i="1"/>
  <c r="S361" i="1"/>
  <c r="L361" i="1"/>
  <c r="C361" i="1"/>
  <c r="B361" i="1"/>
  <c r="S360" i="1"/>
  <c r="L360" i="1"/>
  <c r="D360" i="1"/>
  <c r="S359" i="1"/>
  <c r="L359" i="1"/>
  <c r="D359" i="1"/>
  <c r="S358" i="1"/>
  <c r="L358" i="1"/>
  <c r="D358" i="1"/>
  <c r="S357" i="1"/>
  <c r="L357" i="1"/>
  <c r="D357" i="1"/>
  <c r="S356" i="1"/>
  <c r="L356" i="1"/>
  <c r="D356" i="1"/>
  <c r="S355" i="1"/>
  <c r="L355" i="1"/>
  <c r="D355" i="1"/>
  <c r="S354" i="1"/>
  <c r="L354" i="1"/>
  <c r="D354" i="1"/>
  <c r="S353" i="1"/>
  <c r="L353" i="1"/>
  <c r="D353" i="1"/>
  <c r="S352" i="1"/>
  <c r="L352" i="1"/>
  <c r="D352" i="1"/>
  <c r="S351" i="1"/>
  <c r="L351" i="1"/>
  <c r="D351" i="1"/>
  <c r="E337" i="1"/>
  <c r="E336" i="1"/>
  <c r="E335" i="1"/>
  <c r="E334" i="1"/>
  <c r="K333" i="1"/>
  <c r="J333" i="1"/>
  <c r="M333" i="1" s="1"/>
  <c r="E333" i="1"/>
  <c r="L332" i="1"/>
  <c r="E332" i="1"/>
  <c r="E331" i="1"/>
  <c r="L330" i="1"/>
  <c r="E330" i="1"/>
  <c r="L329" i="1"/>
  <c r="E329" i="1"/>
  <c r="L328" i="1"/>
  <c r="E328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G296" i="1"/>
  <c r="C296" i="1"/>
  <c r="G295" i="1"/>
  <c r="C295" i="1"/>
  <c r="G294" i="1"/>
  <c r="C294" i="1"/>
  <c r="G293" i="1"/>
  <c r="C293" i="1"/>
  <c r="S288" i="1"/>
  <c r="S287" i="1"/>
  <c r="S286" i="1"/>
  <c r="C286" i="1"/>
  <c r="B286" i="1"/>
  <c r="S285" i="1"/>
  <c r="D285" i="1"/>
  <c r="S284" i="1"/>
  <c r="D284" i="1"/>
  <c r="E284" i="1" s="1"/>
  <c r="H289" i="1" s="1"/>
  <c r="S283" i="1"/>
  <c r="D283" i="1"/>
  <c r="S282" i="1"/>
  <c r="D282" i="1"/>
  <c r="E282" i="1" s="1"/>
  <c r="S281" i="1"/>
  <c r="D281" i="1"/>
  <c r="S280" i="1"/>
  <c r="D280" i="1"/>
  <c r="S279" i="1"/>
  <c r="D279" i="1"/>
  <c r="D286" i="1" s="1"/>
  <c r="N263" i="1"/>
  <c r="M263" i="1"/>
  <c r="L263" i="1"/>
  <c r="O262" i="1"/>
  <c r="D262" i="1"/>
  <c r="C262" i="1"/>
  <c r="B262" i="1"/>
  <c r="O261" i="1"/>
  <c r="D261" i="1"/>
  <c r="E261" i="1" s="1"/>
  <c r="O260" i="1"/>
  <c r="P260" i="1" s="1"/>
  <c r="D260" i="1"/>
  <c r="E260" i="1" s="1"/>
  <c r="O259" i="1"/>
  <c r="D259" i="1"/>
  <c r="E259" i="1" s="1"/>
  <c r="O258" i="1"/>
  <c r="P258" i="1" s="1"/>
  <c r="D258" i="1"/>
  <c r="E258" i="1" s="1"/>
  <c r="O257" i="1"/>
  <c r="O263" i="1" s="1"/>
  <c r="D257" i="1"/>
  <c r="E257" i="1" s="1"/>
  <c r="E262" i="1" s="1"/>
  <c r="F251" i="1"/>
  <c r="E251" i="1"/>
  <c r="G250" i="1"/>
  <c r="M249" i="1"/>
  <c r="N249" i="1" s="1"/>
  <c r="G249" i="1"/>
  <c r="G248" i="1"/>
  <c r="N247" i="1"/>
  <c r="G247" i="1"/>
  <c r="H247" i="1" s="1"/>
  <c r="N246" i="1"/>
  <c r="G246" i="1"/>
  <c r="N245" i="1"/>
  <c r="G245" i="1"/>
  <c r="H245" i="1" s="1"/>
  <c r="N244" i="1"/>
  <c r="G244" i="1"/>
  <c r="N243" i="1"/>
  <c r="L231" i="1" s="1"/>
  <c r="G243" i="1"/>
  <c r="H243" i="1" s="1"/>
  <c r="G242" i="1"/>
  <c r="G241" i="1"/>
  <c r="G240" i="1"/>
  <c r="G239" i="1"/>
  <c r="H239" i="1" s="1"/>
  <c r="G238" i="1"/>
  <c r="G237" i="1"/>
  <c r="G236" i="1"/>
  <c r="G235" i="1"/>
  <c r="H235" i="1" s="1"/>
  <c r="G234" i="1"/>
  <c r="G233" i="1"/>
  <c r="G232" i="1"/>
  <c r="G231" i="1"/>
  <c r="H231" i="1" s="1"/>
  <c r="G230" i="1"/>
  <c r="G251" i="1" s="1"/>
  <c r="H246" i="1" s="1"/>
  <c r="C222" i="1"/>
  <c r="B222" i="1"/>
  <c r="D221" i="1"/>
  <c r="D220" i="1"/>
  <c r="D219" i="1"/>
  <c r="D218" i="1"/>
  <c r="D217" i="1"/>
  <c r="P216" i="1"/>
  <c r="O216" i="1"/>
  <c r="D216" i="1"/>
  <c r="Q215" i="1"/>
  <c r="D215" i="1"/>
  <c r="Q214" i="1"/>
  <c r="D214" i="1"/>
  <c r="Q213" i="1"/>
  <c r="Q216" i="1" s="1"/>
  <c r="R213" i="1" s="1"/>
  <c r="D213" i="1"/>
  <c r="K204" i="1"/>
  <c r="J204" i="1"/>
  <c r="G204" i="1"/>
  <c r="F204" i="1"/>
  <c r="C204" i="1"/>
  <c r="B204" i="1"/>
  <c r="L203" i="1"/>
  <c r="M203" i="1" s="1"/>
  <c r="D203" i="1"/>
  <c r="L202" i="1"/>
  <c r="D202" i="1"/>
  <c r="L201" i="1"/>
  <c r="M201" i="1" s="1"/>
  <c r="D201" i="1"/>
  <c r="L200" i="1"/>
  <c r="L204" i="1" s="1"/>
  <c r="M202" i="1" s="1"/>
  <c r="D200" i="1"/>
  <c r="L192" i="1"/>
  <c r="M191" i="1" s="1"/>
  <c r="K192" i="1"/>
  <c r="J192" i="1"/>
  <c r="G192" i="1"/>
  <c r="F192" i="1"/>
  <c r="C192" i="1"/>
  <c r="B192" i="1"/>
  <c r="L191" i="1"/>
  <c r="H191" i="1"/>
  <c r="D191" i="1"/>
  <c r="M190" i="1"/>
  <c r="L190" i="1"/>
  <c r="H190" i="1"/>
  <c r="D190" i="1"/>
  <c r="L189" i="1"/>
  <c r="H189" i="1"/>
  <c r="H192" i="1" s="1"/>
  <c r="D189" i="1"/>
  <c r="D192" i="1" s="1"/>
  <c r="O183" i="1"/>
  <c r="N183" i="1"/>
  <c r="L183" i="1"/>
  <c r="K183" i="1"/>
  <c r="I183" i="1"/>
  <c r="H183" i="1"/>
  <c r="F183" i="1"/>
  <c r="E183" i="1"/>
  <c r="C183" i="1"/>
  <c r="B183" i="1"/>
  <c r="S182" i="1"/>
  <c r="R182" i="1"/>
  <c r="Q182" i="1"/>
  <c r="P182" i="1"/>
  <c r="M182" i="1"/>
  <c r="J182" i="1"/>
  <c r="G182" i="1"/>
  <c r="D182" i="1"/>
  <c r="R181" i="1"/>
  <c r="S181" i="1" s="1"/>
  <c r="Q181" i="1"/>
  <c r="P181" i="1"/>
  <c r="M181" i="1"/>
  <c r="J181" i="1"/>
  <c r="G181" i="1"/>
  <c r="D181" i="1"/>
  <c r="R180" i="1"/>
  <c r="Q180" i="1"/>
  <c r="S180" i="1" s="1"/>
  <c r="P180" i="1"/>
  <c r="M180" i="1"/>
  <c r="J180" i="1"/>
  <c r="G180" i="1"/>
  <c r="D180" i="1"/>
  <c r="R179" i="1"/>
  <c r="Q179" i="1"/>
  <c r="S179" i="1" s="1"/>
  <c r="P179" i="1"/>
  <c r="M179" i="1"/>
  <c r="J179" i="1"/>
  <c r="G179" i="1"/>
  <c r="D179" i="1"/>
  <c r="S178" i="1"/>
  <c r="R178" i="1"/>
  <c r="Q178" i="1"/>
  <c r="P178" i="1"/>
  <c r="M178" i="1"/>
  <c r="J178" i="1"/>
  <c r="G178" i="1"/>
  <c r="D178" i="1"/>
  <c r="R177" i="1"/>
  <c r="S177" i="1" s="1"/>
  <c r="Q177" i="1"/>
  <c r="P177" i="1"/>
  <c r="M177" i="1"/>
  <c r="J177" i="1"/>
  <c r="G177" i="1"/>
  <c r="D177" i="1"/>
  <c r="R176" i="1"/>
  <c r="Q176" i="1"/>
  <c r="S176" i="1" s="1"/>
  <c r="P176" i="1"/>
  <c r="M176" i="1"/>
  <c r="J176" i="1"/>
  <c r="G176" i="1"/>
  <c r="D176" i="1"/>
  <c r="R175" i="1"/>
  <c r="Q175" i="1"/>
  <c r="S175" i="1" s="1"/>
  <c r="P175" i="1"/>
  <c r="M175" i="1"/>
  <c r="J175" i="1"/>
  <c r="G175" i="1"/>
  <c r="D175" i="1"/>
  <c r="S174" i="1"/>
  <c r="R174" i="1"/>
  <c r="Q174" i="1"/>
  <c r="P174" i="1"/>
  <c r="M174" i="1"/>
  <c r="J174" i="1"/>
  <c r="G174" i="1"/>
  <c r="D174" i="1"/>
  <c r="R173" i="1"/>
  <c r="Q173" i="1"/>
  <c r="S173" i="1" s="1"/>
  <c r="P173" i="1"/>
  <c r="M173" i="1"/>
  <c r="J173" i="1"/>
  <c r="G173" i="1"/>
  <c r="D173" i="1"/>
  <c r="R172" i="1"/>
  <c r="Q172" i="1"/>
  <c r="S172" i="1" s="1"/>
  <c r="P172" i="1"/>
  <c r="M172" i="1"/>
  <c r="J172" i="1"/>
  <c r="G172" i="1"/>
  <c r="D172" i="1"/>
  <c r="R171" i="1"/>
  <c r="Q171" i="1"/>
  <c r="S171" i="1" s="1"/>
  <c r="P171" i="1"/>
  <c r="M171" i="1"/>
  <c r="J171" i="1"/>
  <c r="G171" i="1"/>
  <c r="D171" i="1"/>
  <c r="R170" i="1"/>
  <c r="Q170" i="1"/>
  <c r="S170" i="1" s="1"/>
  <c r="P170" i="1"/>
  <c r="M170" i="1"/>
  <c r="J170" i="1"/>
  <c r="G170" i="1"/>
  <c r="D170" i="1"/>
  <c r="R169" i="1"/>
  <c r="Q169" i="1"/>
  <c r="S169" i="1" s="1"/>
  <c r="P169" i="1"/>
  <c r="M169" i="1"/>
  <c r="J169" i="1"/>
  <c r="G169" i="1"/>
  <c r="D169" i="1"/>
  <c r="S168" i="1"/>
  <c r="R168" i="1"/>
  <c r="Q168" i="1"/>
  <c r="P168" i="1"/>
  <c r="M168" i="1"/>
  <c r="J168" i="1"/>
  <c r="G168" i="1"/>
  <c r="D168" i="1"/>
  <c r="S167" i="1"/>
  <c r="R167" i="1"/>
  <c r="Q167" i="1"/>
  <c r="P167" i="1"/>
  <c r="M167" i="1"/>
  <c r="J167" i="1"/>
  <c r="G167" i="1"/>
  <c r="D167" i="1"/>
  <c r="R166" i="1"/>
  <c r="Q166" i="1"/>
  <c r="S166" i="1" s="1"/>
  <c r="P166" i="1"/>
  <c r="M166" i="1"/>
  <c r="J166" i="1"/>
  <c r="G166" i="1"/>
  <c r="D166" i="1"/>
  <c r="R165" i="1"/>
  <c r="Q165" i="1"/>
  <c r="S165" i="1" s="1"/>
  <c r="P165" i="1"/>
  <c r="M165" i="1"/>
  <c r="J165" i="1"/>
  <c r="G165" i="1"/>
  <c r="D165" i="1"/>
  <c r="S164" i="1"/>
  <c r="R164" i="1"/>
  <c r="Q164" i="1"/>
  <c r="P164" i="1"/>
  <c r="M164" i="1"/>
  <c r="J164" i="1"/>
  <c r="G164" i="1"/>
  <c r="D164" i="1"/>
  <c r="S163" i="1"/>
  <c r="R163" i="1"/>
  <c r="Q163" i="1"/>
  <c r="P163" i="1"/>
  <c r="M163" i="1"/>
  <c r="J163" i="1"/>
  <c r="G163" i="1"/>
  <c r="D163" i="1"/>
  <c r="R162" i="1"/>
  <c r="Q162" i="1"/>
  <c r="S162" i="1" s="1"/>
  <c r="P162" i="1"/>
  <c r="M162" i="1"/>
  <c r="J162" i="1"/>
  <c r="G162" i="1"/>
  <c r="D162" i="1"/>
  <c r="R161" i="1"/>
  <c r="Q161" i="1"/>
  <c r="S161" i="1" s="1"/>
  <c r="P161" i="1"/>
  <c r="M161" i="1"/>
  <c r="J161" i="1"/>
  <c r="G161" i="1"/>
  <c r="D161" i="1"/>
  <c r="S160" i="1"/>
  <c r="R160" i="1"/>
  <c r="Q160" i="1"/>
  <c r="P160" i="1"/>
  <c r="M160" i="1"/>
  <c r="J160" i="1"/>
  <c r="G160" i="1"/>
  <c r="D160" i="1"/>
  <c r="S159" i="1"/>
  <c r="R159" i="1"/>
  <c r="Q159" i="1"/>
  <c r="P159" i="1"/>
  <c r="M159" i="1"/>
  <c r="J159" i="1"/>
  <c r="G159" i="1"/>
  <c r="D159" i="1"/>
  <c r="R158" i="1"/>
  <c r="Q158" i="1"/>
  <c r="Q183" i="1" s="1"/>
  <c r="P158" i="1"/>
  <c r="M158" i="1"/>
  <c r="J158" i="1"/>
  <c r="G158" i="1"/>
  <c r="G183" i="1" s="1"/>
  <c r="D158" i="1"/>
  <c r="C149" i="1"/>
  <c r="C148" i="1"/>
  <c r="B148" i="1"/>
  <c r="C147" i="1"/>
  <c r="B147" i="1"/>
  <c r="C146" i="1"/>
  <c r="B146" i="1"/>
  <c r="R140" i="1"/>
  <c r="Q140" i="1"/>
  <c r="O140" i="1"/>
  <c r="N140" i="1"/>
  <c r="L140" i="1"/>
  <c r="K140" i="1"/>
  <c r="I140" i="1"/>
  <c r="H140" i="1"/>
  <c r="F140" i="1"/>
  <c r="E140" i="1"/>
  <c r="C140" i="1"/>
  <c r="B140" i="1"/>
  <c r="S139" i="1"/>
  <c r="P139" i="1"/>
  <c r="M139" i="1"/>
  <c r="J139" i="1"/>
  <c r="G139" i="1"/>
  <c r="D139" i="1"/>
  <c r="S138" i="1"/>
  <c r="P138" i="1"/>
  <c r="M138" i="1"/>
  <c r="J138" i="1"/>
  <c r="G138" i="1"/>
  <c r="D138" i="1"/>
  <c r="S137" i="1"/>
  <c r="P137" i="1"/>
  <c r="M137" i="1"/>
  <c r="J137" i="1"/>
  <c r="G137" i="1"/>
  <c r="D137" i="1"/>
  <c r="S136" i="1"/>
  <c r="P136" i="1"/>
  <c r="M136" i="1"/>
  <c r="J136" i="1"/>
  <c r="G136" i="1"/>
  <c r="D136" i="1"/>
  <c r="S135" i="1"/>
  <c r="P135" i="1"/>
  <c r="M135" i="1"/>
  <c r="J135" i="1"/>
  <c r="G135" i="1"/>
  <c r="D135" i="1"/>
  <c r="S134" i="1"/>
  <c r="P134" i="1"/>
  <c r="M134" i="1"/>
  <c r="J134" i="1"/>
  <c r="G134" i="1"/>
  <c r="D134" i="1"/>
  <c r="S133" i="1"/>
  <c r="P133" i="1"/>
  <c r="M133" i="1"/>
  <c r="J133" i="1"/>
  <c r="G133" i="1"/>
  <c r="D133" i="1"/>
  <c r="S132" i="1"/>
  <c r="P132" i="1"/>
  <c r="M132" i="1"/>
  <c r="J132" i="1"/>
  <c r="G132" i="1"/>
  <c r="D132" i="1"/>
  <c r="S131" i="1"/>
  <c r="P131" i="1"/>
  <c r="M131" i="1"/>
  <c r="J131" i="1"/>
  <c r="G131" i="1"/>
  <c r="D131" i="1"/>
  <c r="S130" i="1"/>
  <c r="P130" i="1"/>
  <c r="M130" i="1"/>
  <c r="J130" i="1"/>
  <c r="G130" i="1"/>
  <c r="D130" i="1"/>
  <c r="S129" i="1"/>
  <c r="P129" i="1"/>
  <c r="P140" i="1" s="1"/>
  <c r="M129" i="1"/>
  <c r="J129" i="1"/>
  <c r="G129" i="1"/>
  <c r="D129" i="1"/>
  <c r="D140" i="1" s="1"/>
  <c r="S128" i="1"/>
  <c r="S140" i="1" s="1"/>
  <c r="P128" i="1"/>
  <c r="M128" i="1"/>
  <c r="M140" i="1" s="1"/>
  <c r="J128" i="1"/>
  <c r="J140" i="1" s="1"/>
  <c r="G128" i="1"/>
  <c r="G140" i="1" s="1"/>
  <c r="D128" i="1"/>
  <c r="C320" i="1" l="1"/>
  <c r="C338" i="1"/>
  <c r="Q289" i="1"/>
  <c r="M183" i="1"/>
  <c r="S158" i="1"/>
  <c r="R214" i="1"/>
  <c r="R216" i="1" s="1"/>
  <c r="H233" i="1"/>
  <c r="H237" i="1"/>
  <c r="H241" i="1"/>
  <c r="H244" i="1"/>
  <c r="H248" i="1"/>
  <c r="M358" i="1"/>
  <c r="T367" i="1"/>
  <c r="F376" i="1"/>
  <c r="D338" i="1"/>
  <c r="R289" i="1"/>
  <c r="D320" i="1"/>
  <c r="D183" i="1"/>
  <c r="P183" i="1"/>
  <c r="E201" i="1"/>
  <c r="H201" i="1" s="1"/>
  <c r="I201" i="1" s="1"/>
  <c r="H234" i="1"/>
  <c r="H238" i="1"/>
  <c r="H242" i="1"/>
  <c r="H249" i="1"/>
  <c r="T362" i="1"/>
  <c r="T372" i="1"/>
  <c r="E191" i="1"/>
  <c r="E189" i="1"/>
  <c r="E190" i="1"/>
  <c r="R215" i="1"/>
  <c r="M360" i="1"/>
  <c r="F371" i="1"/>
  <c r="J183" i="1"/>
  <c r="R183" i="1"/>
  <c r="I190" i="1"/>
  <c r="I191" i="1"/>
  <c r="I189" i="1"/>
  <c r="E200" i="1"/>
  <c r="E214" i="1"/>
  <c r="E218" i="1"/>
  <c r="H232" i="1"/>
  <c r="H251" i="1" s="1"/>
  <c r="H236" i="1"/>
  <c r="H240" i="1"/>
  <c r="H250" i="1"/>
  <c r="P259" i="1"/>
  <c r="P261" i="1"/>
  <c r="P262" i="1"/>
  <c r="E280" i="1"/>
  <c r="H284" i="1" s="1"/>
  <c r="E279" i="1"/>
  <c r="E285" i="1"/>
  <c r="H291" i="1" s="1"/>
  <c r="E281" i="1"/>
  <c r="E283" i="1"/>
  <c r="M351" i="1"/>
  <c r="T352" i="1"/>
  <c r="T356" i="1"/>
  <c r="T360" i="1"/>
  <c r="T361" i="1"/>
  <c r="T366" i="1"/>
  <c r="T371" i="1"/>
  <c r="T373" i="1"/>
  <c r="D204" i="1"/>
  <c r="E202" i="1" s="1"/>
  <c r="H202" i="1" s="1"/>
  <c r="I202" i="1" s="1"/>
  <c r="L333" i="1"/>
  <c r="M328" i="1" s="1"/>
  <c r="D361" i="1"/>
  <c r="E354" i="1" s="1"/>
  <c r="L363" i="1"/>
  <c r="M363" i="1" s="1"/>
  <c r="D222" i="1"/>
  <c r="E219" i="1" s="1"/>
  <c r="P257" i="1"/>
  <c r="P263" i="1" s="1"/>
  <c r="M189" i="1"/>
  <c r="M192" i="1" s="1"/>
  <c r="S374" i="1"/>
  <c r="T355" i="1" s="1"/>
  <c r="E379" i="1"/>
  <c r="F372" i="1" s="1"/>
  <c r="S382" i="1"/>
  <c r="M200" i="1"/>
  <c r="M204" i="1" s="1"/>
  <c r="N248" i="1"/>
  <c r="E356" i="1" l="1"/>
  <c r="E353" i="1"/>
  <c r="F375" i="1"/>
  <c r="E358" i="1"/>
  <c r="M330" i="1"/>
  <c r="H280" i="1"/>
  <c r="E286" i="1"/>
  <c r="H200" i="1"/>
  <c r="F373" i="1"/>
  <c r="M361" i="1"/>
  <c r="M356" i="1"/>
  <c r="E351" i="1"/>
  <c r="E217" i="1"/>
  <c r="E192" i="1"/>
  <c r="F377" i="1"/>
  <c r="T364" i="1"/>
  <c r="M357" i="1"/>
  <c r="E352" i="1"/>
  <c r="E203" i="1"/>
  <c r="H203" i="1" s="1"/>
  <c r="I203" i="1" s="1"/>
  <c r="F370" i="1"/>
  <c r="T359" i="1"/>
  <c r="M354" i="1"/>
  <c r="F338" i="1"/>
  <c r="E338" i="1"/>
  <c r="S183" i="1"/>
  <c r="T158" i="1" s="1"/>
  <c r="M355" i="1"/>
  <c r="F369" i="1"/>
  <c r="E359" i="1"/>
  <c r="T353" i="1"/>
  <c r="M332" i="1"/>
  <c r="T370" i="1"/>
  <c r="E360" i="1"/>
  <c r="T354" i="1"/>
  <c r="F374" i="1"/>
  <c r="T363" i="1"/>
  <c r="E357" i="1"/>
  <c r="T351" i="1"/>
  <c r="E355" i="1"/>
  <c r="F320" i="1"/>
  <c r="E320" i="1"/>
  <c r="E216" i="1"/>
  <c r="E215" i="1"/>
  <c r="E220" i="1"/>
  <c r="H223" i="1" s="1"/>
  <c r="T369" i="1"/>
  <c r="M359" i="1"/>
  <c r="F378" i="1"/>
  <c r="T365" i="1"/>
  <c r="T357" i="1"/>
  <c r="M352" i="1"/>
  <c r="E221" i="1"/>
  <c r="S384" i="1"/>
  <c r="T381" i="1" s="1"/>
  <c r="T368" i="1"/>
  <c r="T358" i="1"/>
  <c r="M353" i="1"/>
  <c r="E213" i="1"/>
  <c r="M362" i="1"/>
  <c r="T289" i="1"/>
  <c r="S289" i="1"/>
  <c r="F319" i="1" l="1"/>
  <c r="F317" i="1"/>
  <c r="F315" i="1"/>
  <c r="F313" i="1"/>
  <c r="F311" i="1"/>
  <c r="F309" i="1"/>
  <c r="F318" i="1"/>
  <c r="F316" i="1"/>
  <c r="F314" i="1"/>
  <c r="F312" i="1"/>
  <c r="F310" i="1"/>
  <c r="F308" i="1"/>
  <c r="H218" i="1"/>
  <c r="T374" i="1"/>
  <c r="F379" i="1"/>
  <c r="F329" i="1"/>
  <c r="F328" i="1"/>
  <c r="F336" i="1"/>
  <c r="F330" i="1"/>
  <c r="F333" i="1"/>
  <c r="F332" i="1"/>
  <c r="F335" i="1"/>
  <c r="F337" i="1"/>
  <c r="F331" i="1"/>
  <c r="F334" i="1"/>
  <c r="E361" i="1"/>
  <c r="I200" i="1"/>
  <c r="H204" i="1"/>
  <c r="T167" i="1"/>
  <c r="T163" i="1"/>
  <c r="T159" i="1"/>
  <c r="T183" i="1" s="1"/>
  <c r="T161" i="1"/>
  <c r="T165" i="1"/>
  <c r="T173" i="1"/>
  <c r="T172" i="1"/>
  <c r="T177" i="1"/>
  <c r="T175" i="1"/>
  <c r="T171" i="1"/>
  <c r="T164" i="1"/>
  <c r="T162" i="1"/>
  <c r="T179" i="1"/>
  <c r="T174" i="1"/>
  <c r="T168" i="1"/>
  <c r="T178" i="1"/>
  <c r="T180" i="1"/>
  <c r="T166" i="1"/>
  <c r="T181" i="1"/>
  <c r="T160" i="1"/>
  <c r="T169" i="1"/>
  <c r="T176" i="1"/>
  <c r="T170" i="1"/>
  <c r="T182" i="1"/>
  <c r="H214" i="1"/>
  <c r="E222" i="1"/>
  <c r="T287" i="1"/>
  <c r="T285" i="1"/>
  <c r="T284" i="1"/>
  <c r="T288" i="1"/>
  <c r="T286" i="1"/>
  <c r="T279" i="1"/>
  <c r="T283" i="1"/>
  <c r="T280" i="1"/>
  <c r="T281" i="1"/>
  <c r="T282" i="1"/>
  <c r="E204" i="1"/>
  <c r="T382" i="1"/>
  <c r="T384" i="1" s="1"/>
</calcChain>
</file>

<file path=xl/sharedStrings.xml><?xml version="1.0" encoding="utf-8"?>
<sst xmlns="http://schemas.openxmlformats.org/spreadsheetml/2006/main" count="865" uniqueCount="292">
  <si>
    <t>TIPO</t>
  </si>
  <si>
    <t>Mes</t>
  </si>
  <si>
    <t>DPTO</t>
  </si>
  <si>
    <t>EDADVICT</t>
  </si>
  <si>
    <t>LIMA_Y_CALLAO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</si>
  <si>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</si>
  <si>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</si>
  <si>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</si>
  <si>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</si>
  <si>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</si>
  <si>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</si>
  <si>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</si>
  <si>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</si>
  <si>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</si>
  <si>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</si>
  <si>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HIJOS</t>
  </si>
  <si>
    <t>11</t>
  </si>
  <si>
    <t>12</t>
  </si>
  <si>
    <t>13</t>
  </si>
  <si>
    <t>14</t>
  </si>
  <si>
    <t>ZONA</t>
  </si>
  <si>
    <t>15</t>
  </si>
  <si>
    <t>16</t>
  </si>
  <si>
    <t>EMBARAZO</t>
  </si>
  <si>
    <t>17</t>
  </si>
  <si>
    <t>18</t>
  </si>
  <si>
    <t>ESCENARIO</t>
  </si>
  <si>
    <t>19</t>
  </si>
  <si>
    <t>20</t>
  </si>
  <si>
    <t>21</t>
  </si>
  <si>
    <t>22</t>
  </si>
  <si>
    <t>23</t>
  </si>
  <si>
    <t>24</t>
  </si>
  <si>
    <t>25</t>
  </si>
  <si>
    <t>PROGRAMA NACIONAL CONTRA LA VIOLENCIA FAMILIAR Y SEXUAL</t>
  </si>
  <si>
    <t>Período: Enero - Marzo  2014</t>
  </si>
  <si>
    <t>El FEMINICIDIO es la muerte de las mujeres por su condición de tal, en contexto de violencia familiar, coacción, hostigamiento o acoso sexual; abuso de poder, confianza o de cualquier otra posición o relación que confiere autoridad al agente; y en cualquier forma de discriminación contra la mujer, independientemente de que exista o haya existido una relación conyugal o de convivencia con el agente. 
La tentativa de feminicidio es cuando la mujer se salva de morir.</t>
  </si>
  <si>
    <t>SECCIÓN I: Magnitud del Feminicidio y Tentativa de feminicidio (PERFIL POR AÑOS) 2009, 2010, 2011, 2012, 2013 y 2014</t>
  </si>
  <si>
    <t>Cuadro Nº 1: Casos de Feminicidio y Tentativa de feminicidio registrados por los Centros Emergencia Mujer, según año y mes de ocurrencia.</t>
  </si>
  <si>
    <t>Mes/año</t>
  </si>
  <si>
    <t>Femini-cidio</t>
  </si>
  <si>
    <t>Tenta-tiva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</si>
  <si>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</si>
  <si>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</si>
  <si>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</si>
  <si>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</si>
  <si>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</si>
  <si>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</si>
  <si>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</si>
  <si>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</si>
  <si>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</si>
  <si>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</si>
  <si>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</si>
  <si>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</si>
  <si>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</si>
  <si>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Cuadro N° 2a: </t>
  </si>
  <si>
    <t xml:space="preserve">Cuadro N° 2b: 
</t>
  </si>
  <si>
    <t>Promedio mensual según año. (Registros MIMP)</t>
  </si>
  <si>
    <t>Feminicidio, según año</t>
  </si>
  <si>
    <t xml:space="preserve"> (Registros MIMP)</t>
  </si>
  <si>
    <t>(Registro Ministerio Público)</t>
  </si>
  <si>
    <t>Año</t>
  </si>
  <si>
    <t>2013 (*)</t>
  </si>
  <si>
    <t>-</t>
  </si>
  <si>
    <t>2014 *</t>
  </si>
  <si>
    <t>2014 (**)</t>
  </si>
  <si>
    <t>* Mes de enero 2014</t>
  </si>
  <si>
    <t>Fuente: Ministerio Público</t>
  </si>
  <si>
    <t>Feminicidio</t>
  </si>
  <si>
    <t>Tentativa</t>
  </si>
  <si>
    <t>(*) Registro de enero - diciembre / (**) Registro de enero</t>
  </si>
  <si>
    <t>Cuadro N° 3: Casos de Feminicidio y Tentativa de feminicidio, según año y  regiones.</t>
  </si>
  <si>
    <t>Región</t>
  </si>
  <si>
    <t>2009-2010</t>
  </si>
  <si>
    <t>TOTAL  GENERAL   2009 -2014</t>
  </si>
  <si>
    <t>%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</si>
  <si>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</si>
  <si>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</si>
  <si>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</si>
  <si>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</si>
  <si>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</si>
  <si>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</si>
  <si>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</si>
  <si>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</si>
  <si>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</si>
  <si>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</si>
  <si>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</si>
  <si>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</si>
  <si>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</si>
  <si>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</si>
  <si>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</si>
  <si>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</si>
  <si>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</si>
  <si>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</si>
  <si>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</si>
  <si>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</si>
  <si>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</si>
  <si>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</si>
  <si>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</si>
  <si>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</si>
  <si>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</si>
  <si>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&gt; 5 CASOS</t>
  </si>
  <si>
    <t>&gt; 30 CASOS</t>
  </si>
  <si>
    <t>Cuadro Nº 4:  Casos de Feminicidio y Tentativa registrados por los Centros Emergencia Mujer, según área de ocurrencia.</t>
  </si>
  <si>
    <t>Área</t>
  </si>
  <si>
    <t>Urbana</t>
  </si>
  <si>
    <t>Rural</t>
  </si>
  <si>
    <t>Urbana-marginal</t>
  </si>
  <si>
    <t>SECCIÓN II: PERFIL DE LA VICTIMA DE FEMINICIDIO Y TENTATIVA DE FEMINICIDIO - 2014</t>
  </si>
  <si>
    <t>Cuadro Nº 5 : Casos de Feminicidio y/o Tentativas de feminicidio registrados por los CEM, según escenario.</t>
  </si>
  <si>
    <t>Escenario</t>
  </si>
  <si>
    <t>Intimo</t>
  </si>
  <si>
    <t>No íntimo</t>
  </si>
  <si>
    <t>Por conexión</t>
  </si>
  <si>
    <t>Sin datos</t>
  </si>
  <si>
    <t>Cuadro Nº 6: Casos de Feminicidio y/o tentativas, según grupo de edad de la victima.</t>
  </si>
  <si>
    <t>Cuadro Nº 7: Número de victimas gestantes</t>
  </si>
  <si>
    <t>Grupos de Edad</t>
  </si>
  <si>
    <t>Femi-nicidio</t>
  </si>
  <si>
    <t>Estaba gestando</t>
  </si>
  <si>
    <t>0-5 años</t>
  </si>
  <si>
    <t>Niñas y adolescentes</t>
  </si>
  <si>
    <t>Si</t>
  </si>
  <si>
    <t>6-11 años</t>
  </si>
  <si>
    <t>No</t>
  </si>
  <si>
    <t>12-17 años</t>
  </si>
  <si>
    <t>SIN DATOS</t>
  </si>
  <si>
    <t>18-25 años</t>
  </si>
  <si>
    <t>26-35 años</t>
  </si>
  <si>
    <t>Adultas</t>
  </si>
  <si>
    <t>36-45 años</t>
  </si>
  <si>
    <t>46-59 años</t>
  </si>
  <si>
    <t>60 a + años</t>
  </si>
  <si>
    <t>Sin dato</t>
  </si>
  <si>
    <t>Adultas mayores</t>
  </si>
  <si>
    <t>Cuadro Nº 8a:  Casos de Feminicidio y/o Tentativa de feminicidio, según vínculo relacional.</t>
  </si>
  <si>
    <t>Vínculo relacional víctima-agresor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</si>
  <si>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</si>
  <si>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</si>
  <si>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</si>
  <si>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</si>
  <si>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</si>
  <si>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</si>
  <si>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Progenitor de su hijo pero no han vivido juntos</t>
  </si>
  <si>
    <t>Vínculo víctima/ agresor</t>
  </si>
  <si>
    <t>Padre</t>
  </si>
  <si>
    <t>Padrastro</t>
  </si>
  <si>
    <t>Cuadro Nº 8b: Casos  de Feminicidio y/o Tentativas según vínculo relacional.</t>
  </si>
  <si>
    <t>Hermano</t>
  </si>
  <si>
    <t>Hijo</t>
  </si>
  <si>
    <t>Abuelo</t>
  </si>
  <si>
    <t>Cuñado</t>
  </si>
  <si>
    <t>Vínculo</t>
  </si>
  <si>
    <t>Suegro</t>
  </si>
  <si>
    <t>Pareja</t>
  </si>
  <si>
    <t>Yerno</t>
  </si>
  <si>
    <t>Ex pareja</t>
  </si>
  <si>
    <t>Otro familiar</t>
  </si>
  <si>
    <t>Familiar</t>
  </si>
  <si>
    <t>Compañero de trabajo</t>
  </si>
  <si>
    <t>Conocido</t>
  </si>
  <si>
    <t>Amigo(a)</t>
  </si>
  <si>
    <t>Desconocido</t>
  </si>
  <si>
    <t>Otro (incluye pretendiente)</t>
  </si>
  <si>
    <t>Otro</t>
  </si>
  <si>
    <t>Cuadro Nº 9a: Casos de Feminicidio y/o Tentativas registrados por los CEM según hijos(as) de la víctima.</t>
  </si>
  <si>
    <t>Cuadro Nº 9b: Casos de Feminicidio y/o Tentativas registrados por los CEM según vínculo relacional y grupo de edad.</t>
  </si>
  <si>
    <t>Número de Hijos(as)</t>
  </si>
  <si>
    <t>Niñas y adoles-centes</t>
  </si>
  <si>
    <t>Ninguno</t>
  </si>
  <si>
    <t>1-3 hijos(as)</t>
  </si>
  <si>
    <t>4-6 hijos(as)</t>
  </si>
  <si>
    <t>7 a más</t>
  </si>
  <si>
    <t>SECCIÓN III: PERFIL DEL PRESUNTO AGRESOR - 2014</t>
  </si>
  <si>
    <t>Cuadro Nº 10: Casos de Feminicidio y/o Tentativas registrados  por los CEM,según grupo de edad del presunto agresor.</t>
  </si>
  <si>
    <t>Cuadro Nº 11: Casos de Feminicidio y/o Tentativas, según motivos del feminicidio y tentativa. (*)</t>
  </si>
  <si>
    <t>Motivo</t>
  </si>
  <si>
    <t>Adolescente</t>
  </si>
  <si>
    <t>Celos</t>
  </si>
  <si>
    <t>Infidelidad víctima</t>
  </si>
  <si>
    <t>Decide separarse</t>
  </si>
  <si>
    <t>Rechazo/Negación a ser pareja</t>
  </si>
  <si>
    <t>Adulto</t>
  </si>
  <si>
    <t>Venganza</t>
  </si>
  <si>
    <t>Víctima lo demanda o denuncia</t>
  </si>
  <si>
    <t>Víctima se va de la casa</t>
  </si>
  <si>
    <t>Víctima inicia nueva relación</t>
  </si>
  <si>
    <t>Otros</t>
  </si>
  <si>
    <t>Adulto Mayor</t>
  </si>
  <si>
    <t>Total /</t>
  </si>
  <si>
    <t>(*) Respuesta múltiple, pueden presentarse varios motivos supuestos.</t>
  </si>
  <si>
    <t>Total/ : es el numero de casos reportados por feminicidio y tentativa de feminicidio.</t>
  </si>
  <si>
    <t>Adulto mayor</t>
  </si>
  <si>
    <t>Cuadro Nº 12: Casos de Feminicidio y/o Tentativas registrados por los CEM, según modalidad del Feminicidio y Tentativa.</t>
  </si>
  <si>
    <t>Modalidad</t>
  </si>
  <si>
    <t xml:space="preserve">  ACUCHILLAMIENTO</t>
  </si>
  <si>
    <t xml:space="preserve">  GOLPES</t>
  </si>
  <si>
    <t xml:space="preserve">  DISPARO</t>
  </si>
  <si>
    <t xml:space="preserve">  ENVENENAMIENTO</t>
  </si>
  <si>
    <t xml:space="preserve">  DESBARRANCAMIENTO</t>
  </si>
  <si>
    <t xml:space="preserve">  ASFIXIA</t>
  </si>
  <si>
    <t xml:space="preserve">  ATROPELLAMIENTO</t>
  </si>
  <si>
    <t xml:space="preserve">  QUEMADURA</t>
  </si>
  <si>
    <t xml:space="preserve">  DECAPITAMIENTO</t>
  </si>
  <si>
    <t xml:space="preserve">  LAPIDAMIENTO</t>
  </si>
  <si>
    <t xml:space="preserve">  APLASTAMIENTO</t>
  </si>
  <si>
    <t xml:space="preserve">  OTROS</t>
  </si>
  <si>
    <t>(*)Respuesta Múltiple: Se puede dar mas de una modalidad en un ataque</t>
  </si>
  <si>
    <t>Cuadro Nº 13: Casos de Feminicidio y/o Tentativas registrados por los CEM, según hechos agravantes.</t>
  </si>
  <si>
    <t>Cuadro Nº 14:  ESTADO DE LA PERSONA AGRESORA DESPUES DEL HECHO DE FEMINICIDIO O TENTATIVA</t>
  </si>
  <si>
    <t>Hechos agravantes</t>
  </si>
  <si>
    <t>Situación</t>
  </si>
  <si>
    <t>Premeditado</t>
  </si>
  <si>
    <t>Detenido</t>
  </si>
  <si>
    <t>Crueldad</t>
  </si>
  <si>
    <r>
      <t xml:space="preserve">Libre
</t>
    </r>
    <r>
      <rPr>
        <b/>
        <sz val="10"/>
        <color indexed="8"/>
        <rFont val="Calibri"/>
        <family val="2"/>
      </rPr>
      <t>(En Investigación)</t>
    </r>
  </si>
  <si>
    <t>Violación sexual</t>
  </si>
  <si>
    <t>Prófugo</t>
  </si>
  <si>
    <t>Asesinato de hijos(as)</t>
  </si>
  <si>
    <t>Asesinato otros familiares</t>
  </si>
  <si>
    <t>Otro (Suicidio)</t>
  </si>
  <si>
    <t>Asesinato de autoridad policial, fiscal</t>
  </si>
  <si>
    <t>Suicidio del agresor</t>
  </si>
  <si>
    <t>Agresiones a familiares</t>
  </si>
  <si>
    <t>(*)Respuesta Múltiple: Puede haber mas de un hecho agravante  por parte del agresor en el ataque</t>
  </si>
  <si>
    <t xml:space="preserve">  </t>
  </si>
  <si>
    <t>SECCIÓN IV: OTROS ASPECTOS DE CONTEXTO - 2014</t>
  </si>
  <si>
    <t>Cuadro Nº 15: Casos de Feminicidio y/o Tentativas atendidos por los CEM, según lugar de ocurrencia de la Feminicidio y Tentativa.</t>
  </si>
  <si>
    <r>
      <t xml:space="preserve">Cuadro Nº 16 a: Casos de Feminicidio y/o Tentativas registrados por los CEM, según </t>
    </r>
    <r>
      <rPr>
        <b/>
        <sz val="11"/>
        <color indexed="60"/>
        <rFont val="Calibri"/>
        <family val="2"/>
      </rPr>
      <t>DISTRITOS DE LIMA METROPOLITANA</t>
    </r>
    <r>
      <rPr>
        <b/>
        <sz val="11"/>
        <color indexed="10"/>
        <rFont val="Calibri"/>
        <family val="2"/>
      </rPr>
      <t xml:space="preserve">, </t>
    </r>
    <r>
      <rPr>
        <b/>
        <sz val="11"/>
        <rFont val="Calibri"/>
        <family val="2"/>
      </rPr>
      <t>de mayor ocurrencia.</t>
    </r>
  </si>
  <si>
    <r>
      <t xml:space="preserve">Cuadro Nº 16 b: Casos de Feminicidio y/o Tentativas registrados por los CEM, según </t>
    </r>
    <r>
      <rPr>
        <b/>
        <sz val="11"/>
        <color indexed="60"/>
        <rFont val="Calibri"/>
        <family val="2"/>
      </rPr>
      <t>PROVINCIA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rFont val="Calibri"/>
        <family val="2"/>
      </rPr>
      <t>de mayor ocurrencia a nivel nacional.</t>
    </r>
  </si>
  <si>
    <t>Lugar</t>
  </si>
  <si>
    <t xml:space="preserve">Distritos </t>
  </si>
  <si>
    <t>PROVINCIAS</t>
  </si>
  <si>
    <t>Casa víctima</t>
  </si>
  <si>
    <t>SAN JUAN DE LURIGANCHO</t>
  </si>
  <si>
    <t>LIMA</t>
  </si>
  <si>
    <t>Casa agresor</t>
  </si>
  <si>
    <t>COMAS</t>
  </si>
  <si>
    <t>CALLAO</t>
  </si>
  <si>
    <t>Casa ambos</t>
  </si>
  <si>
    <t>CARABAYLLO</t>
  </si>
  <si>
    <t>TACNA</t>
  </si>
  <si>
    <t>Casa  familiar</t>
  </si>
  <si>
    <t>ATE</t>
  </si>
  <si>
    <t>HUAMANGA</t>
  </si>
  <si>
    <t>Calle-vía pública</t>
  </si>
  <si>
    <t>LA VICTORIA</t>
  </si>
  <si>
    <t>CUSCO</t>
  </si>
  <si>
    <t>Desolado</t>
  </si>
  <si>
    <t>SAN JUAN DE MIRAFLORES</t>
  </si>
  <si>
    <t>PASCO</t>
  </si>
  <si>
    <t>Trabajo víctima</t>
  </si>
  <si>
    <t>EL AGUSTINO</t>
  </si>
  <si>
    <t>PIURA</t>
  </si>
  <si>
    <t>Hotel/hostal</t>
  </si>
  <si>
    <t>LA MOLINA</t>
  </si>
  <si>
    <t>BARRANCA</t>
  </si>
  <si>
    <t>SANTA ANITA</t>
  </si>
  <si>
    <t>CARHUAZ</t>
  </si>
  <si>
    <t>CERCADO DE LIMA</t>
  </si>
  <si>
    <t>SIHUAS</t>
  </si>
  <si>
    <t>PACHACAMAC</t>
  </si>
  <si>
    <t>AREQUIPA</t>
  </si>
  <si>
    <t>OTROS</t>
  </si>
  <si>
    <t>LA MAR</t>
  </si>
  <si>
    <t>TOTAL</t>
  </si>
  <si>
    <t>HUAYTARA</t>
  </si>
  <si>
    <t>NAZCA</t>
  </si>
  <si>
    <t>Cuadro Nº 17 a: Casos de Feminicidio y/o Tentativas atendidos por los CEM, según medidas que tomó la víctima frente al Feminicidio y Tentativa</t>
  </si>
  <si>
    <t>CHANCHAMAYO</t>
  </si>
  <si>
    <t>SATIPO</t>
  </si>
  <si>
    <t>CHEPEN</t>
  </si>
  <si>
    <t>Acciones</t>
  </si>
  <si>
    <t>JULIACA</t>
  </si>
  <si>
    <t>Ninguna</t>
  </si>
  <si>
    <t>PUNO</t>
  </si>
  <si>
    <t>Denuncia policial</t>
  </si>
  <si>
    <t>CONDORCANQUI</t>
  </si>
  <si>
    <t>Denuncia fiscal</t>
  </si>
  <si>
    <t>CHIMBOTE</t>
  </si>
  <si>
    <t>Medidas de Protección</t>
  </si>
  <si>
    <t>HUARMEY</t>
  </si>
  <si>
    <t>Sentencia</t>
  </si>
  <si>
    <t>Separación</t>
  </si>
  <si>
    <t>Casa de refugio</t>
  </si>
  <si>
    <t>Se fue a vivir a otra ciudad</t>
  </si>
  <si>
    <t>Cuadro Nº 17 b: Casos de Feminicidio y/o Tentativas atendidos por los CEM, según acciones que tomó la víctima frente al Feminicidio y Tentativa</t>
  </si>
  <si>
    <t>(*) Estas acciones fueron tomadas antes de sucedido el ataque</t>
  </si>
  <si>
    <t>Alguna acción</t>
  </si>
  <si>
    <t>PRINCIPALES TITULARES DEL MES</t>
  </si>
  <si>
    <t>"SOLO SE CONSIDERA LAS ACCIONES TOMADAS POR LA VICTIMA"</t>
  </si>
  <si>
    <t>Resumen Estadístico de Casos con características de feminicidio consumado o en grado de Tentativa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</si>
</sst>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%"/>
    <numFmt numFmtId="165" formatCode="_-* #,##0.00\ &quot;€&quot;_-;\-* #,##0.00\ &quot;€&quot;_-;_-* &quot;-&quot;??\ &quot;€&quot;_-;_-@_-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CC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.5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C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11"/>
      <color indexed="60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sz val="8.5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9.5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i/>
      <sz val="9.5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  <font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indexed="9"/>
        <bgColor indexed="5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" fillId="0" borderId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</cellStyleXfs>
  <cellXfs count="365">
    <xf numFmtId="0" fontId="0" fillId="0" borderId="0" xfId="0"/>
    <xf numFmtId="0" fontId="5" fillId="2" borderId="0" xfId="1" applyFont="1" applyFill="1" applyAlignment="1">
      <alignment vertical="center" wrapText="1"/>
    </xf>
    <xf numFmtId="0" fontId="5" fillId="2" borderId="0" xfId="1" applyNumberFormat="1" applyFont="1" applyFill="1" applyAlignment="1">
      <alignment vertical="center" wrapText="1"/>
    </xf>
    <xf numFmtId="49" fontId="5" fillId="2" borderId="0" xfId="1" applyNumberFormat="1" applyFont="1" applyFill="1" applyAlignment="1">
      <alignment vertical="center" wrapText="1"/>
    </xf>
    <xf numFmtId="0" fontId="5" fillId="2" borderId="0" xfId="1" applyNumberFormat="1" applyFont="1" applyFill="1" applyBorder="1" applyAlignment="1">
      <alignment horizontal="left" vertical="center" wrapText="1"/>
    </xf>
    <xf numFmtId="0" fontId="9" fillId="2" borderId="0" xfId="1" applyNumberFormat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right" vertical="center" wrapText="1"/>
    </xf>
    <xf numFmtId="0" fontId="14" fillId="4" borderId="12" xfId="1" applyFont="1" applyFill="1" applyBorder="1" applyAlignment="1">
      <alignment horizontal="center" vertical="center" wrapText="1"/>
    </xf>
    <xf numFmtId="0" fontId="14" fillId="4" borderId="13" xfId="1" applyFont="1" applyFill="1" applyBorder="1" applyAlignment="1">
      <alignment horizontal="center" vertical="center" wrapText="1"/>
    </xf>
    <xf numFmtId="0" fontId="14" fillId="4" borderId="14" xfId="1" applyFont="1" applyFill="1" applyBorder="1" applyAlignment="1">
      <alignment horizontal="center" vertical="center" wrapText="1"/>
    </xf>
    <xf numFmtId="0" fontId="14" fillId="4" borderId="15" xfId="1" applyFont="1" applyFill="1" applyBorder="1" applyAlignment="1">
      <alignment horizontal="center" vertical="center" wrapText="1"/>
    </xf>
    <xf numFmtId="0" fontId="15" fillId="2" borderId="16" xfId="1" applyFont="1" applyFill="1" applyBorder="1" applyAlignment="1">
      <alignment horizontal="left" vertical="center" wrapText="1"/>
    </xf>
    <xf numFmtId="0" fontId="15" fillId="2" borderId="16" xfId="1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vertical="center" wrapText="1"/>
    </xf>
    <xf numFmtId="0" fontId="18" fillId="2" borderId="17" xfId="1" applyFont="1" applyFill="1" applyBorder="1" applyAlignment="1">
      <alignment vertical="center" wrapText="1"/>
    </xf>
    <xf numFmtId="3" fontId="20" fillId="2" borderId="0" xfId="2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vertical="center" wrapText="1"/>
    </xf>
    <xf numFmtId="0" fontId="14" fillId="4" borderId="16" xfId="1" applyFont="1" applyFill="1" applyBorder="1" applyAlignment="1">
      <alignment horizontal="center" vertical="center" wrapText="1"/>
    </xf>
    <xf numFmtId="0" fontId="14" fillId="4" borderId="19" xfId="1" applyFont="1" applyFill="1" applyBorder="1" applyAlignment="1">
      <alignment horizontal="center" vertical="center" wrapText="1"/>
    </xf>
    <xf numFmtId="1" fontId="16" fillId="5" borderId="16" xfId="0" applyNumberFormat="1" applyFont="1" applyFill="1" applyBorder="1" applyAlignment="1">
      <alignment horizontal="center" vertical="center" wrapText="1"/>
    </xf>
    <xf numFmtId="0" fontId="23" fillId="0" borderId="16" xfId="1" applyFont="1" applyFill="1" applyBorder="1" applyAlignment="1">
      <alignment horizontal="center" vertical="center" wrapText="1"/>
    </xf>
    <xf numFmtId="1" fontId="23" fillId="0" borderId="16" xfId="0" applyNumberFormat="1" applyFont="1" applyFill="1" applyBorder="1" applyAlignment="1">
      <alignment horizontal="center" vertical="center" wrapText="1"/>
    </xf>
    <xf numFmtId="1" fontId="15" fillId="0" borderId="16" xfId="1" applyNumberFormat="1" applyFont="1" applyFill="1" applyBorder="1" applyAlignment="1">
      <alignment horizontal="center" vertical="center" wrapText="1"/>
    </xf>
    <xf numFmtId="0" fontId="15" fillId="6" borderId="16" xfId="1" applyFont="1" applyFill="1" applyBorder="1" applyAlignment="1">
      <alignment horizontal="center" vertical="center" wrapText="1"/>
    </xf>
    <xf numFmtId="1" fontId="15" fillId="6" borderId="16" xfId="1" applyNumberFormat="1" applyFont="1" applyFill="1" applyBorder="1" applyAlignment="1">
      <alignment horizontal="center" vertical="center" wrapText="1"/>
    </xf>
    <xf numFmtId="3" fontId="10" fillId="2" borderId="0" xfId="2" applyNumberFormat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horizontal="left" vertical="center" wrapText="1"/>
    </xf>
    <xf numFmtId="0" fontId="27" fillId="2" borderId="0" xfId="1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14" fillId="7" borderId="13" xfId="1" applyFont="1" applyFill="1" applyBorder="1" applyAlignment="1">
      <alignment horizontal="center" vertical="center" wrapText="1"/>
    </xf>
    <xf numFmtId="0" fontId="12" fillId="7" borderId="13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left" vertical="center" wrapText="1"/>
    </xf>
    <xf numFmtId="3" fontId="23" fillId="0" borderId="16" xfId="2" applyNumberFormat="1" applyFont="1" applyFill="1" applyBorder="1" applyAlignment="1">
      <alignment horizontal="center" vertical="center" wrapText="1"/>
    </xf>
    <xf numFmtId="3" fontId="28" fillId="0" borderId="16" xfId="2" applyNumberFormat="1" applyFont="1" applyFill="1" applyBorder="1" applyAlignment="1">
      <alignment horizontal="center" vertical="center" wrapText="1"/>
    </xf>
    <xf numFmtId="3" fontId="28" fillId="2" borderId="16" xfId="2" applyNumberFormat="1" applyFont="1" applyFill="1" applyBorder="1" applyAlignment="1">
      <alignment horizontal="center" vertical="center" wrapText="1"/>
    </xf>
    <xf numFmtId="3" fontId="23" fillId="2" borderId="16" xfId="2" applyNumberFormat="1" applyFont="1" applyFill="1" applyBorder="1" applyAlignment="1">
      <alignment horizontal="center" vertical="center" wrapText="1"/>
    </xf>
    <xf numFmtId="3" fontId="15" fillId="8" borderId="16" xfId="1" applyNumberFormat="1" applyFont="1" applyFill="1" applyBorder="1" applyAlignment="1">
      <alignment horizontal="center" vertical="center" wrapText="1"/>
    </xf>
    <xf numFmtId="1" fontId="15" fillId="8" borderId="16" xfId="2" applyNumberFormat="1" applyFont="1" applyFill="1" applyBorder="1" applyAlignment="1">
      <alignment horizontal="center" vertical="center" wrapText="1"/>
    </xf>
    <xf numFmtId="9" fontId="15" fillId="8" borderId="16" xfId="2" applyFont="1" applyFill="1" applyBorder="1" applyAlignment="1">
      <alignment horizontal="center" vertical="center" wrapText="1"/>
    </xf>
    <xf numFmtId="0" fontId="15" fillId="9" borderId="16" xfId="1" applyFont="1" applyFill="1" applyBorder="1" applyAlignment="1">
      <alignment horizontal="left" vertical="center" wrapText="1"/>
    </xf>
    <xf numFmtId="3" fontId="23" fillId="9" borderId="16" xfId="2" applyNumberFormat="1" applyFont="1" applyFill="1" applyBorder="1" applyAlignment="1">
      <alignment horizontal="center" vertical="center" wrapText="1"/>
    </xf>
    <xf numFmtId="3" fontId="28" fillId="9" borderId="16" xfId="2" applyNumberFormat="1" applyFont="1" applyFill="1" applyBorder="1" applyAlignment="1">
      <alignment horizontal="center" vertical="center" wrapText="1"/>
    </xf>
    <xf numFmtId="1" fontId="29" fillId="8" borderId="16" xfId="2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3" fontId="15" fillId="0" borderId="16" xfId="2" applyNumberFormat="1" applyFont="1" applyFill="1" applyBorder="1" applyAlignment="1">
      <alignment horizontal="center" vertical="center" wrapText="1"/>
    </xf>
    <xf numFmtId="3" fontId="30" fillId="0" borderId="16" xfId="2" applyNumberFormat="1" applyFont="1" applyFill="1" applyBorder="1" applyAlignment="1">
      <alignment horizontal="center" vertical="center" wrapText="1"/>
    </xf>
    <xf numFmtId="3" fontId="12" fillId="4" borderId="16" xfId="2" applyNumberFormat="1" applyFont="1" applyFill="1" applyBorder="1" applyAlignment="1">
      <alignment horizontal="center" vertical="center" wrapText="1"/>
    </xf>
    <xf numFmtId="1" fontId="12" fillId="7" borderId="16" xfId="1" applyNumberFormat="1" applyFont="1" applyFill="1" applyBorder="1" applyAlignment="1">
      <alignment horizontal="center" vertical="center" wrapText="1"/>
    </xf>
    <xf numFmtId="9" fontId="12" fillId="7" borderId="16" xfId="2" applyFont="1" applyFill="1" applyBorder="1" applyAlignment="1">
      <alignment horizontal="center" vertical="center" wrapText="1"/>
    </xf>
    <xf numFmtId="3" fontId="12" fillId="0" borderId="0" xfId="2" applyNumberFormat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horizontal="center" vertical="center" wrapText="1"/>
    </xf>
    <xf numFmtId="0" fontId="15" fillId="2" borderId="16" xfId="1" applyFont="1" applyFill="1" applyBorder="1" applyAlignment="1">
      <alignment vertical="center" wrapText="1"/>
    </xf>
    <xf numFmtId="9" fontId="15" fillId="2" borderId="16" xfId="2" applyFont="1" applyFill="1" applyBorder="1" applyAlignment="1">
      <alignment horizontal="center" vertical="center" wrapText="1"/>
    </xf>
    <xf numFmtId="1" fontId="15" fillId="2" borderId="16" xfId="2" applyNumberFormat="1" applyFont="1" applyFill="1" applyBorder="1" applyAlignment="1">
      <alignment horizontal="center" vertical="center" wrapText="1"/>
    </xf>
    <xf numFmtId="0" fontId="30" fillId="2" borderId="16" xfId="1" applyFont="1" applyFill="1" applyBorder="1" applyAlignment="1">
      <alignment horizontal="center" vertical="center" wrapText="1"/>
    </xf>
    <xf numFmtId="9" fontId="12" fillId="4" borderId="16" xfId="2" applyFont="1" applyFill="1" applyBorder="1" applyAlignment="1">
      <alignment horizontal="center" vertical="center" wrapText="1"/>
    </xf>
    <xf numFmtId="1" fontId="12" fillId="4" borderId="16" xfId="2" applyNumberFormat="1" applyFont="1" applyFill="1" applyBorder="1" applyAlignment="1">
      <alignment horizontal="center" vertical="center" wrapText="1"/>
    </xf>
    <xf numFmtId="9" fontId="12" fillId="4" borderId="16" xfId="1" applyNumberFormat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9" fontId="15" fillId="2" borderId="16" xfId="2" applyNumberFormat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left" vertical="center" wrapText="1"/>
    </xf>
    <xf numFmtId="1" fontId="12" fillId="4" borderId="16" xfId="1" applyNumberFormat="1" applyFont="1" applyFill="1" applyBorder="1" applyAlignment="1">
      <alignment horizontal="center" vertical="center" wrapText="1"/>
    </xf>
    <xf numFmtId="9" fontId="12" fillId="4" borderId="16" xfId="2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31" fillId="2" borderId="0" xfId="1" applyNumberFormat="1" applyFont="1" applyFill="1" applyBorder="1" applyAlignment="1">
      <alignment vertical="center" wrapText="1"/>
    </xf>
    <xf numFmtId="9" fontId="15" fillId="2" borderId="16" xfId="2" applyNumberFormat="1" applyFont="1" applyFill="1" applyBorder="1" applyAlignment="1">
      <alignment horizontal="right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9" fontId="15" fillId="2" borderId="16" xfId="1" applyNumberFormat="1" applyFont="1" applyFill="1" applyBorder="1" applyAlignment="1">
      <alignment horizontal="center" vertical="center" wrapText="1"/>
    </xf>
    <xf numFmtId="9" fontId="33" fillId="2" borderId="0" xfId="1" applyNumberFormat="1" applyFont="1" applyFill="1" applyAlignment="1">
      <alignment horizontal="left" vertical="center" wrapText="1"/>
    </xf>
    <xf numFmtId="0" fontId="34" fillId="2" borderId="16" xfId="1" applyFont="1" applyFill="1" applyBorder="1" applyAlignment="1">
      <alignment vertical="center" wrapText="1"/>
    </xf>
    <xf numFmtId="0" fontId="12" fillId="4" borderId="16" xfId="1" applyFont="1" applyFill="1" applyBorder="1" applyAlignment="1">
      <alignment vertical="center" wrapText="1"/>
    </xf>
    <xf numFmtId="9" fontId="12" fillId="4" borderId="16" xfId="1" applyNumberFormat="1" applyFont="1" applyFill="1" applyBorder="1" applyAlignment="1">
      <alignment horizontal="righ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0" fontId="1" fillId="2" borderId="0" xfId="1" applyFont="1" applyFill="1" applyAlignment="1">
      <alignment vertical="center" wrapText="1"/>
    </xf>
    <xf numFmtId="0" fontId="35" fillId="2" borderId="0" xfId="1" applyFont="1" applyFill="1" applyAlignment="1">
      <alignment vertical="center" wrapText="1"/>
    </xf>
    <xf numFmtId="164" fontId="35" fillId="2" borderId="0" xfId="1" applyNumberFormat="1" applyFont="1" applyFill="1" applyAlignment="1">
      <alignment horizontal="left" vertical="center" wrapText="1"/>
    </xf>
    <xf numFmtId="0" fontId="15" fillId="10" borderId="16" xfId="1" applyFont="1" applyFill="1" applyBorder="1" applyAlignment="1">
      <alignment horizontal="center" vertical="center" wrapText="1"/>
    </xf>
    <xf numFmtId="9" fontId="15" fillId="10" borderId="16" xfId="2" applyFont="1" applyFill="1" applyBorder="1" applyAlignment="1">
      <alignment horizontal="center" vertical="center" wrapText="1"/>
    </xf>
    <xf numFmtId="9" fontId="36" fillId="2" borderId="0" xfId="2" applyFont="1" applyFill="1" applyBorder="1" applyAlignment="1">
      <alignment horizontal="center" vertical="center" wrapText="1"/>
    </xf>
    <xf numFmtId="0" fontId="15" fillId="11" borderId="16" xfId="1" applyFont="1" applyFill="1" applyBorder="1" applyAlignment="1">
      <alignment horizontal="center" vertical="center" wrapText="1"/>
    </xf>
    <xf numFmtId="0" fontId="15" fillId="12" borderId="16" xfId="1" applyFont="1" applyFill="1" applyBorder="1" applyAlignment="1">
      <alignment horizontal="center" vertical="center" wrapText="1"/>
    </xf>
    <xf numFmtId="9" fontId="15" fillId="12" borderId="16" xfId="2" applyFont="1" applyFill="1" applyBorder="1" applyAlignment="1">
      <alignment horizontal="center" vertical="center" wrapText="1"/>
    </xf>
    <xf numFmtId="9" fontId="15" fillId="0" borderId="16" xfId="2" applyFont="1" applyFill="1" applyBorder="1" applyAlignment="1">
      <alignment horizontal="center" vertical="center" wrapText="1"/>
    </xf>
    <xf numFmtId="0" fontId="5" fillId="8" borderId="23" xfId="1" applyFont="1" applyFill="1" applyBorder="1" applyAlignment="1">
      <alignment vertical="center" wrapText="1"/>
    </xf>
    <xf numFmtId="0" fontId="5" fillId="8" borderId="24" xfId="1" applyFont="1" applyFill="1" applyBorder="1" applyAlignment="1">
      <alignment vertical="center" wrapText="1"/>
    </xf>
    <xf numFmtId="0" fontId="5" fillId="8" borderId="25" xfId="1" applyFont="1" applyFill="1" applyBorder="1" applyAlignment="1">
      <alignment vertical="center" wrapText="1"/>
    </xf>
    <xf numFmtId="0" fontId="10" fillId="8" borderId="26" xfId="1" applyFont="1" applyFill="1" applyBorder="1" applyAlignment="1">
      <alignment vertical="center" wrapText="1"/>
    </xf>
    <xf numFmtId="0" fontId="5" fillId="8" borderId="0" xfId="1" applyFont="1" applyFill="1" applyBorder="1" applyAlignment="1">
      <alignment vertical="center" wrapText="1"/>
    </xf>
    <xf numFmtId="0" fontId="5" fillId="8" borderId="27" xfId="1" applyFont="1" applyFill="1" applyBorder="1" applyAlignment="1">
      <alignment vertical="center" wrapText="1"/>
    </xf>
    <xf numFmtId="0" fontId="5" fillId="8" borderId="26" xfId="1" applyFont="1" applyFill="1" applyBorder="1" applyAlignment="1">
      <alignment vertical="center" wrapText="1"/>
    </xf>
    <xf numFmtId="0" fontId="37" fillId="2" borderId="0" xfId="1" applyFont="1" applyFill="1" applyAlignment="1">
      <alignment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3" fillId="13" borderId="16" xfId="1" applyFont="1" applyFill="1" applyBorder="1" applyAlignment="1">
      <alignment horizontal="center" vertical="center" wrapText="1"/>
    </xf>
    <xf numFmtId="9" fontId="23" fillId="13" borderId="16" xfId="2" applyNumberFormat="1" applyFont="1" applyFill="1" applyBorder="1" applyAlignment="1">
      <alignment horizontal="center" vertical="center" wrapText="1"/>
    </xf>
    <xf numFmtId="0" fontId="23" fillId="14" borderId="16" xfId="1" applyFont="1" applyFill="1" applyBorder="1" applyAlignment="1">
      <alignment horizontal="center" vertical="center" wrapText="1"/>
    </xf>
    <xf numFmtId="9" fontId="23" fillId="14" borderId="16" xfId="2" applyNumberFormat="1" applyFont="1" applyFill="1" applyBorder="1" applyAlignment="1">
      <alignment horizontal="center" vertical="center" wrapText="1"/>
    </xf>
    <xf numFmtId="9" fontId="23" fillId="0" borderId="16" xfId="2" applyNumberFormat="1" applyFont="1" applyFill="1" applyBorder="1" applyAlignment="1">
      <alignment horizontal="center" vertical="center" wrapText="1"/>
    </xf>
    <xf numFmtId="0" fontId="15" fillId="15" borderId="16" xfId="1" applyFont="1" applyFill="1" applyBorder="1" applyAlignment="1">
      <alignment horizontal="center" vertical="center" wrapText="1"/>
    </xf>
    <xf numFmtId="9" fontId="15" fillId="15" borderId="16" xfId="2" applyFont="1" applyFill="1" applyBorder="1" applyAlignment="1">
      <alignment horizontal="center" vertical="center" wrapText="1"/>
    </xf>
    <xf numFmtId="0" fontId="23" fillId="15" borderId="16" xfId="1" applyFont="1" applyFill="1" applyBorder="1" applyAlignment="1">
      <alignment horizontal="center" vertical="center" wrapText="1"/>
    </xf>
    <xf numFmtId="9" fontId="23" fillId="15" borderId="16" xfId="2" applyNumberFormat="1" applyFont="1" applyFill="1" applyBorder="1" applyAlignment="1">
      <alignment horizontal="center" vertical="center" wrapText="1"/>
    </xf>
    <xf numFmtId="0" fontId="23" fillId="8" borderId="16" xfId="1" applyFont="1" applyFill="1" applyBorder="1" applyAlignment="1">
      <alignment horizontal="center" vertical="center" wrapText="1"/>
    </xf>
    <xf numFmtId="9" fontId="23" fillId="8" borderId="16" xfId="2" applyNumberFormat="1" applyFont="1" applyFill="1" applyBorder="1" applyAlignment="1">
      <alignment horizontal="center" vertical="center" wrapText="1"/>
    </xf>
    <xf numFmtId="0" fontId="10" fillId="8" borderId="0" xfId="1" applyNumberFormat="1" applyFont="1" applyFill="1" applyBorder="1" applyAlignment="1">
      <alignment horizontal="left" vertical="center" wrapText="1"/>
    </xf>
    <xf numFmtId="9" fontId="23" fillId="2" borderId="16" xfId="2" applyNumberFormat="1" applyFont="1" applyFill="1" applyBorder="1" applyAlignment="1">
      <alignment horizontal="center" vertical="center" wrapText="1"/>
    </xf>
    <xf numFmtId="0" fontId="10" fillId="8" borderId="0" xfId="1" applyFont="1" applyFill="1" applyBorder="1" applyAlignment="1">
      <alignment horizontal="center" vertical="center" wrapText="1"/>
    </xf>
    <xf numFmtId="9" fontId="15" fillId="6" borderId="16" xfId="2" applyFont="1" applyFill="1" applyBorder="1" applyAlignment="1">
      <alignment horizontal="center" vertical="center" wrapText="1"/>
    </xf>
    <xf numFmtId="9" fontId="2" fillId="4" borderId="16" xfId="2" applyNumberFormat="1" applyFont="1" applyFill="1" applyBorder="1" applyAlignment="1">
      <alignment horizontal="center" vertical="center" wrapText="1"/>
    </xf>
    <xf numFmtId="0" fontId="10" fillId="8" borderId="0" xfId="1" applyFont="1" applyFill="1" applyBorder="1" applyAlignment="1">
      <alignment vertical="center" wrapText="1"/>
    </xf>
    <xf numFmtId="0" fontId="11" fillId="8" borderId="0" xfId="1" applyFont="1" applyFill="1" applyBorder="1" applyAlignment="1">
      <alignment vertical="center" wrapText="1"/>
    </xf>
    <xf numFmtId="0" fontId="5" fillId="8" borderId="30" xfId="1" applyFont="1" applyFill="1" applyBorder="1" applyAlignment="1">
      <alignment vertical="center" wrapText="1"/>
    </xf>
    <xf numFmtId="0" fontId="5" fillId="8" borderId="22" xfId="1" applyFont="1" applyFill="1" applyBorder="1" applyAlignment="1">
      <alignment vertical="center" wrapText="1"/>
    </xf>
    <xf numFmtId="0" fontId="10" fillId="8" borderId="22" xfId="1" applyFont="1" applyFill="1" applyBorder="1" applyAlignment="1">
      <alignment vertical="center" wrapText="1"/>
    </xf>
    <xf numFmtId="0" fontId="10" fillId="8" borderId="22" xfId="1" applyFont="1" applyFill="1" applyBorder="1" applyAlignment="1">
      <alignment horizontal="center" vertical="center" wrapText="1"/>
    </xf>
    <xf numFmtId="0" fontId="11" fillId="8" borderId="22" xfId="1" applyFont="1" applyFill="1" applyBorder="1" applyAlignment="1">
      <alignment vertical="center" wrapText="1"/>
    </xf>
    <xf numFmtId="0" fontId="5" fillId="8" borderId="31" xfId="1" applyFont="1" applyFill="1" applyBorder="1" applyAlignment="1">
      <alignment vertical="center" wrapText="1"/>
    </xf>
    <xf numFmtId="0" fontId="10" fillId="2" borderId="0" xfId="1" applyFont="1" applyFill="1" applyBorder="1" applyAlignment="1">
      <alignment vertical="center" wrapText="1"/>
    </xf>
    <xf numFmtId="0" fontId="11" fillId="2" borderId="0" xfId="1" applyFont="1" applyFill="1" applyBorder="1" applyAlignment="1">
      <alignment vertical="center" wrapText="1"/>
    </xf>
    <xf numFmtId="9" fontId="10" fillId="2" borderId="0" xfId="2" applyNumberFormat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12" fillId="4" borderId="29" xfId="1" applyFont="1" applyFill="1" applyBorder="1" applyAlignment="1">
      <alignment horizontal="center" vertical="center" wrapText="1"/>
    </xf>
    <xf numFmtId="0" fontId="12" fillId="4" borderId="19" xfId="1" applyFont="1" applyFill="1" applyBorder="1" applyAlignment="1">
      <alignment horizontal="center" vertical="center" wrapText="1"/>
    </xf>
    <xf numFmtId="0" fontId="38" fillId="16" borderId="16" xfId="1" applyFont="1" applyFill="1" applyBorder="1" applyAlignment="1">
      <alignment horizontal="center" vertical="center" wrapText="1"/>
    </xf>
    <xf numFmtId="0" fontId="28" fillId="16" borderId="16" xfId="1" applyFont="1" applyFill="1" applyBorder="1" applyAlignment="1">
      <alignment horizontal="center" vertical="center" wrapText="1"/>
    </xf>
    <xf numFmtId="9" fontId="28" fillId="16" borderId="16" xfId="2" applyNumberFormat="1" applyFont="1" applyFill="1" applyBorder="1" applyAlignment="1">
      <alignment horizontal="center" vertical="center" wrapText="1"/>
    </xf>
    <xf numFmtId="0" fontId="38" fillId="12" borderId="16" xfId="1" applyFont="1" applyFill="1" applyBorder="1" applyAlignment="1">
      <alignment horizontal="center" vertical="center" wrapText="1"/>
    </xf>
    <xf numFmtId="0" fontId="28" fillId="12" borderId="16" xfId="1" applyFont="1" applyFill="1" applyBorder="1" applyAlignment="1">
      <alignment horizontal="center" vertical="center" wrapText="1"/>
    </xf>
    <xf numFmtId="9" fontId="28" fillId="12" borderId="16" xfId="2" applyNumberFormat="1" applyFont="1" applyFill="1" applyBorder="1" applyAlignment="1">
      <alignment horizontal="center" vertical="center" wrapText="1"/>
    </xf>
    <xf numFmtId="0" fontId="38" fillId="0" borderId="16" xfId="1" applyFont="1" applyFill="1" applyBorder="1" applyAlignment="1">
      <alignment horizontal="center" vertical="center" wrapText="1"/>
    </xf>
    <xf numFmtId="0" fontId="28" fillId="0" borderId="16" xfId="1" applyFont="1" applyFill="1" applyBorder="1" applyAlignment="1">
      <alignment horizontal="center" vertical="center" wrapText="1"/>
    </xf>
    <xf numFmtId="9" fontId="28" fillId="0" borderId="16" xfId="2" applyNumberFormat="1" applyFont="1" applyFill="1" applyBorder="1" applyAlignment="1">
      <alignment horizontal="center" vertical="center" wrapText="1"/>
    </xf>
    <xf numFmtId="0" fontId="38" fillId="15" borderId="16" xfId="1" applyFont="1" applyFill="1" applyBorder="1" applyAlignment="1">
      <alignment horizontal="center" vertical="center" wrapText="1"/>
    </xf>
    <xf numFmtId="0" fontId="28" fillId="15" borderId="16" xfId="1" applyFont="1" applyFill="1" applyBorder="1" applyAlignment="1">
      <alignment horizontal="center" vertical="center" wrapText="1"/>
    </xf>
    <xf numFmtId="9" fontId="28" fillId="15" borderId="16" xfId="2" applyNumberFormat="1" applyFont="1" applyFill="1" applyBorder="1" applyAlignment="1">
      <alignment horizontal="center" vertical="center" wrapText="1"/>
    </xf>
    <xf numFmtId="0" fontId="38" fillId="6" borderId="16" xfId="1" applyFont="1" applyFill="1" applyBorder="1" applyAlignment="1">
      <alignment horizontal="center" vertical="center" wrapText="1"/>
    </xf>
    <xf numFmtId="0" fontId="28" fillId="6" borderId="16" xfId="1" applyFont="1" applyFill="1" applyBorder="1" applyAlignment="1">
      <alignment horizontal="center" vertical="center" wrapText="1"/>
    </xf>
    <xf numFmtId="9" fontId="28" fillId="6" borderId="16" xfId="2" applyNumberFormat="1" applyFont="1" applyFill="1" applyBorder="1" applyAlignment="1">
      <alignment horizontal="center" vertical="center" wrapText="1"/>
    </xf>
    <xf numFmtId="9" fontId="28" fillId="2" borderId="16" xfId="2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NumberFormat="1" applyFill="1" applyBorder="1"/>
    <xf numFmtId="0" fontId="39" fillId="0" borderId="0" xfId="0" applyFont="1" applyFill="1" applyBorder="1"/>
    <xf numFmtId="0" fontId="39" fillId="0" borderId="0" xfId="0" applyNumberFormat="1" applyFont="1" applyFill="1" applyBorder="1"/>
    <xf numFmtId="0" fontId="40" fillId="2" borderId="0" xfId="1" applyFont="1" applyFill="1" applyAlignment="1">
      <alignment vertical="center" wrapText="1"/>
    </xf>
    <xf numFmtId="0" fontId="10" fillId="2" borderId="0" xfId="1" applyNumberFormat="1" applyFont="1" applyFill="1" applyBorder="1" applyAlignment="1">
      <alignment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vertical="center" wrapText="1"/>
    </xf>
    <xf numFmtId="0" fontId="1" fillId="2" borderId="16" xfId="1" applyFont="1" applyFill="1" applyBorder="1" applyAlignment="1">
      <alignment horizontal="center" vertical="center" wrapText="1"/>
    </xf>
    <xf numFmtId="9" fontId="1" fillId="2" borderId="16" xfId="1" applyNumberFormat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 vertical="center" wrapText="1"/>
    </xf>
    <xf numFmtId="9" fontId="38" fillId="0" borderId="16" xfId="1" applyNumberFormat="1" applyFont="1" applyFill="1" applyBorder="1" applyAlignment="1">
      <alignment horizontal="center" vertical="center" wrapText="1"/>
    </xf>
    <xf numFmtId="9" fontId="36" fillId="2" borderId="0" xfId="1" applyNumberFormat="1" applyFont="1" applyFill="1" applyAlignment="1">
      <alignment horizontal="left" vertical="center" wrapText="1"/>
    </xf>
    <xf numFmtId="0" fontId="2" fillId="4" borderId="16" xfId="1" applyFont="1" applyFill="1" applyBorder="1" applyAlignment="1">
      <alignment vertical="center" wrapText="1"/>
    </xf>
    <xf numFmtId="9" fontId="2" fillId="4" borderId="16" xfId="1" applyNumberFormat="1" applyFont="1" applyFill="1" applyBorder="1" applyAlignment="1">
      <alignment horizontal="center" vertical="center" wrapText="1"/>
    </xf>
    <xf numFmtId="0" fontId="10" fillId="2" borderId="0" xfId="1" applyNumberFormat="1" applyFont="1" applyFill="1" applyBorder="1" applyAlignment="1">
      <alignment horizontal="centerContinuous" vertical="center" wrapText="1"/>
    </xf>
    <xf numFmtId="0" fontId="9" fillId="2" borderId="0" xfId="1" applyFont="1" applyFill="1" applyBorder="1" applyAlignment="1">
      <alignment horizontal="centerContinuous" vertical="center" wrapText="1"/>
    </xf>
    <xf numFmtId="9" fontId="36" fillId="2" borderId="0" xfId="1" applyNumberFormat="1" applyFont="1" applyFill="1" applyAlignment="1">
      <alignment vertical="center" wrapText="1"/>
    </xf>
    <xf numFmtId="0" fontId="41" fillId="4" borderId="16" xfId="1" applyFont="1" applyFill="1" applyBorder="1" applyAlignment="1">
      <alignment horizontal="center" vertical="center" wrapText="1"/>
    </xf>
    <xf numFmtId="9" fontId="41" fillId="4" borderId="16" xfId="2" applyFont="1" applyFill="1" applyBorder="1" applyAlignment="1">
      <alignment horizontal="center" vertical="center" wrapText="1"/>
    </xf>
    <xf numFmtId="9" fontId="43" fillId="2" borderId="0" xfId="1" applyNumberFormat="1" applyFont="1" applyFill="1" applyAlignment="1">
      <alignment horizontal="left" vertical="center" wrapText="1"/>
    </xf>
    <xf numFmtId="0" fontId="15" fillId="2" borderId="0" xfId="1" applyFont="1" applyFill="1" applyAlignment="1">
      <alignment vertical="center" wrapText="1"/>
    </xf>
    <xf numFmtId="1" fontId="36" fillId="2" borderId="0" xfId="1" applyNumberFormat="1" applyFont="1" applyFill="1" applyAlignment="1">
      <alignment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27" fillId="2" borderId="0" xfId="1" applyFont="1" applyFill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9" fontId="15" fillId="0" borderId="16" xfId="2" applyFont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24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vertical="center" wrapText="1"/>
    </xf>
    <xf numFmtId="0" fontId="1" fillId="8" borderId="16" xfId="1" applyFont="1" applyFill="1" applyBorder="1" applyAlignment="1">
      <alignment horizontal="center" vertical="center" wrapText="1"/>
    </xf>
    <xf numFmtId="9" fontId="1" fillId="8" borderId="16" xfId="1" applyNumberFormat="1" applyFont="1" applyFill="1" applyBorder="1" applyAlignment="1">
      <alignment horizontal="center" vertical="center" wrapText="1"/>
    </xf>
    <xf numFmtId="9" fontId="5" fillId="2" borderId="0" xfId="1" applyNumberFormat="1" applyFont="1" applyFill="1" applyBorder="1" applyAlignment="1">
      <alignment horizontal="center" vertical="center" wrapText="1"/>
    </xf>
    <xf numFmtId="0" fontId="45" fillId="2" borderId="0" xfId="1" applyFont="1" applyFill="1" applyAlignment="1">
      <alignment vertical="center" wrapText="1"/>
    </xf>
    <xf numFmtId="9" fontId="2" fillId="4" borderId="16" xfId="2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Continuous" vertical="center" wrapText="1"/>
    </xf>
    <xf numFmtId="9" fontId="10" fillId="2" borderId="0" xfId="2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0" fontId="23" fillId="2" borderId="16" xfId="0" applyNumberFormat="1" applyFont="1" applyFill="1" applyBorder="1" applyAlignment="1">
      <alignment horizontal="center" vertical="center" wrapText="1"/>
    </xf>
    <xf numFmtId="0" fontId="38" fillId="2" borderId="16" xfId="0" applyNumberFormat="1" applyFont="1" applyFill="1" applyBorder="1" applyAlignment="1">
      <alignment horizontal="center" vertical="center" wrapText="1"/>
    </xf>
    <xf numFmtId="9" fontId="1" fillId="2" borderId="16" xfId="2" applyFont="1" applyFill="1" applyBorder="1" applyAlignment="1">
      <alignment horizontal="center" vertical="center" wrapText="1"/>
    </xf>
    <xf numFmtId="0" fontId="50" fillId="2" borderId="0" xfId="0" applyFont="1" applyFill="1" applyAlignment="1">
      <alignment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38" fillId="2" borderId="16" xfId="1" applyFont="1" applyFill="1" applyBorder="1" applyAlignment="1">
      <alignment horizontal="center" vertical="center" wrapText="1"/>
    </xf>
    <xf numFmtId="9" fontId="38" fillId="2" borderId="16" xfId="1" applyNumberFormat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vertical="top" wrapText="1"/>
    </xf>
    <xf numFmtId="0" fontId="52" fillId="2" borderId="0" xfId="1" applyFont="1" applyFill="1" applyBorder="1" applyAlignment="1">
      <alignment horizontal="center" vertical="center" wrapText="1"/>
    </xf>
    <xf numFmtId="0" fontId="53" fillId="2" borderId="0" xfId="0" applyNumberFormat="1" applyFont="1" applyFill="1" applyBorder="1" applyAlignment="1">
      <alignment horizontal="center" vertical="center" wrapText="1"/>
    </xf>
    <xf numFmtId="9" fontId="52" fillId="2" borderId="0" xfId="2" applyFont="1" applyFill="1" applyBorder="1" applyAlignment="1">
      <alignment horizontal="center" vertical="center" wrapText="1"/>
    </xf>
    <xf numFmtId="9" fontId="5" fillId="2" borderId="0" xfId="2" applyFont="1" applyFill="1" applyBorder="1" applyAlignment="1">
      <alignment horizontal="center" vertical="center" wrapText="1"/>
    </xf>
    <xf numFmtId="0" fontId="30" fillId="2" borderId="0" xfId="1" applyFont="1" applyFill="1" applyBorder="1" applyAlignment="1">
      <alignment vertical="center" wrapText="1"/>
    </xf>
    <xf numFmtId="0" fontId="51" fillId="2" borderId="0" xfId="0" applyFont="1" applyFill="1" applyBorder="1" applyAlignment="1">
      <alignment horizontal="left" vertical="center" wrapText="1"/>
    </xf>
    <xf numFmtId="0" fontId="54" fillId="2" borderId="0" xfId="0" applyFont="1" applyFill="1" applyBorder="1" applyAlignment="1">
      <alignment vertical="center" wrapText="1"/>
    </xf>
    <xf numFmtId="0" fontId="55" fillId="2" borderId="0" xfId="0" applyFont="1" applyFill="1" applyBorder="1" applyAlignment="1">
      <alignment vertical="center" wrapText="1"/>
    </xf>
    <xf numFmtId="0" fontId="57" fillId="2" borderId="0" xfId="0" applyNumberFormat="1" applyFont="1" applyFill="1" applyBorder="1" applyAlignment="1">
      <alignment horizontal="center" vertical="center" wrapText="1"/>
    </xf>
    <xf numFmtId="9" fontId="58" fillId="2" borderId="0" xfId="2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9" fontId="12" fillId="2" borderId="0" xfId="2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Continuous" vertical="center" wrapText="1"/>
    </xf>
    <xf numFmtId="0" fontId="5" fillId="2" borderId="0" xfId="1" applyFont="1" applyFill="1" applyBorder="1" applyAlignment="1">
      <alignment horizontal="centerContinuous" vertical="center" wrapText="1"/>
    </xf>
    <xf numFmtId="0" fontId="10" fillId="18" borderId="0" xfId="1" applyFont="1" applyFill="1" applyBorder="1" applyAlignment="1">
      <alignment horizontal="centerContinuous" vertical="center" wrapText="1"/>
    </xf>
    <xf numFmtId="0" fontId="10" fillId="18" borderId="0" xfId="1" applyFont="1" applyFill="1" applyBorder="1" applyAlignment="1">
      <alignment horizontal="center" vertical="center" wrapText="1"/>
    </xf>
    <xf numFmtId="9" fontId="10" fillId="18" borderId="0" xfId="2" applyFont="1" applyFill="1" applyBorder="1" applyAlignment="1">
      <alignment horizontal="center" vertical="center" wrapText="1"/>
    </xf>
    <xf numFmtId="0" fontId="51" fillId="2" borderId="0" xfId="0" applyFont="1" applyFill="1" applyBorder="1" applyAlignment="1">
      <alignment horizontal="left" vertical="center" wrapText="1"/>
    </xf>
    <xf numFmtId="9" fontId="34" fillId="6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5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7" fillId="2" borderId="0" xfId="1" applyFont="1" applyFill="1" applyBorder="1" applyAlignment="1">
      <alignment horizontal="center" vertical="top" wrapText="1"/>
    </xf>
    <xf numFmtId="0" fontId="15" fillId="2" borderId="17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32" fillId="2" borderId="0" xfId="1" applyNumberFormat="1" applyFont="1" applyFill="1" applyBorder="1" applyAlignment="1">
      <alignment horizontal="center" vertical="center" wrapText="1"/>
    </xf>
    <xf numFmtId="0" fontId="15" fillId="2" borderId="32" xfId="1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32" fillId="2" borderId="1" xfId="1" applyNumberFormat="1" applyFont="1" applyFill="1" applyBorder="1" applyAlignment="1">
      <alignment horizontal="center" vertical="center" wrapText="1"/>
    </xf>
    <xf numFmtId="0" fontId="15" fillId="2" borderId="16" xfId="1" applyFont="1" applyFill="1" applyBorder="1" applyAlignment="1">
      <alignment horizontal="left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24" fillId="2" borderId="2" xfId="1" applyFont="1" applyFill="1" applyBorder="1" applyAlignment="1">
      <alignment horizontal="left" vertical="center" wrapText="1"/>
    </xf>
    <xf numFmtId="0" fontId="24" fillId="2" borderId="3" xfId="1" applyFont="1" applyFill="1" applyBorder="1" applyAlignment="1">
      <alignment horizontal="left" vertical="center" wrapText="1"/>
    </xf>
    <xf numFmtId="0" fontId="24" fillId="2" borderId="4" xfId="1" applyFont="1" applyFill="1" applyBorder="1" applyAlignment="1">
      <alignment horizontal="left" vertical="center" wrapText="1"/>
    </xf>
    <xf numFmtId="0" fontId="49" fillId="2" borderId="2" xfId="0" applyFont="1" applyFill="1" applyBorder="1" applyAlignment="1">
      <alignment horizontal="left" vertical="center" wrapText="1"/>
    </xf>
    <xf numFmtId="0" fontId="49" fillId="2" borderId="3" xfId="0" applyFont="1" applyFill="1" applyBorder="1" applyAlignment="1">
      <alignment horizontal="left" vertical="center" wrapText="1"/>
    </xf>
    <xf numFmtId="0" fontId="49" fillId="2" borderId="4" xfId="0" applyFont="1" applyFill="1" applyBorder="1" applyAlignment="1">
      <alignment horizontal="left" vertical="center" wrapText="1"/>
    </xf>
    <xf numFmtId="0" fontId="9" fillId="17" borderId="0" xfId="1" applyFont="1" applyFill="1" applyBorder="1" applyAlignment="1">
      <alignment horizontal="left" vertical="center" wrapText="1"/>
    </xf>
    <xf numFmtId="0" fontId="32" fillId="2" borderId="0" xfId="1" applyNumberFormat="1" applyFont="1" applyFill="1" applyBorder="1" applyAlignment="1">
      <alignment horizontal="left" vertical="center" wrapText="1"/>
    </xf>
    <xf numFmtId="0" fontId="41" fillId="4" borderId="2" xfId="1" applyFont="1" applyFill="1" applyBorder="1" applyAlignment="1">
      <alignment horizontal="center" vertical="center" wrapText="1"/>
    </xf>
    <xf numFmtId="0" fontId="41" fillId="4" borderId="4" xfId="1" applyFont="1" applyFill="1" applyBorder="1" applyAlignment="1">
      <alignment horizontal="center" vertical="center" wrapText="1"/>
    </xf>
    <xf numFmtId="0" fontId="1" fillId="8" borderId="2" xfId="1" applyFont="1" applyFill="1" applyBorder="1" applyAlignment="1">
      <alignment horizontal="center" vertical="center" wrapText="1"/>
    </xf>
    <xf numFmtId="0" fontId="1" fillId="8" borderId="4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left" vertical="center" wrapText="1"/>
    </xf>
    <xf numFmtId="0" fontId="22" fillId="2" borderId="4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left" vertical="center" wrapText="1"/>
    </xf>
    <xf numFmtId="0" fontId="2" fillId="4" borderId="4" xfId="1" applyFont="1" applyFill="1" applyBorder="1" applyAlignment="1">
      <alignment horizontal="left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0" fontId="41" fillId="4" borderId="2" xfId="0" applyFont="1" applyFill="1" applyBorder="1" applyAlignment="1">
      <alignment horizontal="left" vertical="center" wrapText="1"/>
    </xf>
    <xf numFmtId="0" fontId="41" fillId="4" borderId="4" xfId="0" applyFont="1" applyFill="1" applyBorder="1" applyAlignment="1">
      <alignment horizontal="left" vertical="center" wrapText="1"/>
    </xf>
    <xf numFmtId="0" fontId="24" fillId="2" borderId="0" xfId="1" applyFont="1" applyFill="1" applyAlignment="1">
      <alignment horizontal="left" vertical="center" wrapText="1"/>
    </xf>
    <xf numFmtId="0" fontId="1" fillId="2" borderId="0" xfId="1" applyFont="1" applyFill="1" applyAlignment="1">
      <alignment horizontal="left" vertical="center" wrapText="1"/>
    </xf>
    <xf numFmtId="0" fontId="1" fillId="2" borderId="0" xfId="1" applyFont="1" applyFill="1" applyBorder="1" applyAlignment="1">
      <alignment horizontal="left" vertical="center" wrapText="1"/>
    </xf>
    <xf numFmtId="0" fontId="38" fillId="0" borderId="2" xfId="1" applyFont="1" applyFill="1" applyBorder="1" applyAlignment="1">
      <alignment horizontal="left" vertical="center" wrapText="1"/>
    </xf>
    <xf numFmtId="0" fontId="38" fillId="0" borderId="3" xfId="1" applyFont="1" applyFill="1" applyBorder="1" applyAlignment="1">
      <alignment horizontal="left" vertical="center" wrapText="1"/>
    </xf>
    <xf numFmtId="0" fontId="38" fillId="0" borderId="4" xfId="1" applyFont="1" applyFill="1" applyBorder="1" applyAlignment="1">
      <alignment horizontal="left" vertical="center" wrapText="1"/>
    </xf>
    <xf numFmtId="0" fontId="41" fillId="4" borderId="3" xfId="1" applyFont="1" applyFill="1" applyBorder="1" applyAlignment="1">
      <alignment horizontal="center" vertical="center" wrapText="1"/>
    </xf>
    <xf numFmtId="9" fontId="42" fillId="2" borderId="0" xfId="1" applyNumberFormat="1" applyFont="1" applyFill="1" applyAlignment="1">
      <alignment horizontal="center" vertical="top" wrapText="1"/>
    </xf>
    <xf numFmtId="0" fontId="15" fillId="15" borderId="2" xfId="1" applyFont="1" applyFill="1" applyBorder="1" applyAlignment="1">
      <alignment vertical="center" wrapText="1"/>
    </xf>
    <xf numFmtId="0" fontId="15" fillId="15" borderId="4" xfId="1" applyFont="1" applyFill="1" applyBorder="1" applyAlignment="1">
      <alignment vertical="center" wrapText="1"/>
    </xf>
    <xf numFmtId="0" fontId="15" fillId="6" borderId="2" xfId="1" applyFont="1" applyFill="1" applyBorder="1" applyAlignment="1">
      <alignment vertical="center" wrapText="1"/>
    </xf>
    <xf numFmtId="0" fontId="15" fillId="6" borderId="4" xfId="1" applyFont="1" applyFill="1" applyBorder="1" applyAlignment="1">
      <alignment vertical="center" wrapText="1"/>
    </xf>
    <xf numFmtId="0" fontId="15" fillId="2" borderId="2" xfId="1" applyFont="1" applyFill="1" applyBorder="1" applyAlignment="1">
      <alignment vertical="center" wrapText="1"/>
    </xf>
    <xf numFmtId="0" fontId="15" fillId="2" borderId="4" xfId="1" applyFont="1" applyFill="1" applyBorder="1" applyAlignment="1">
      <alignment vertical="center" wrapText="1"/>
    </xf>
    <xf numFmtId="0" fontId="9" fillId="3" borderId="0" xfId="1" applyFont="1" applyFill="1" applyBorder="1" applyAlignment="1">
      <alignment horizontal="left" vertical="center" wrapText="1"/>
    </xf>
    <xf numFmtId="0" fontId="10" fillId="2" borderId="0" xfId="1" applyNumberFormat="1" applyFont="1" applyFill="1" applyBorder="1" applyAlignment="1">
      <alignment horizontal="center" vertical="center" wrapText="1"/>
    </xf>
    <xf numFmtId="0" fontId="32" fillId="2" borderId="1" xfId="1" applyNumberFormat="1" applyFont="1" applyFill="1" applyBorder="1" applyAlignment="1">
      <alignment horizontal="left" vertical="center" wrapText="1"/>
    </xf>
    <xf numFmtId="0" fontId="12" fillId="4" borderId="28" xfId="1" applyFont="1" applyFill="1" applyBorder="1" applyAlignment="1">
      <alignment horizontal="center" vertical="center" wrapText="1"/>
    </xf>
    <xf numFmtId="0" fontId="12" fillId="4" borderId="29" xfId="1" applyFont="1" applyFill="1" applyBorder="1" applyAlignment="1">
      <alignment horizontal="center" vertical="center" wrapText="1"/>
    </xf>
    <xf numFmtId="0" fontId="15" fillId="16" borderId="2" xfId="1" applyFont="1" applyFill="1" applyBorder="1" applyAlignment="1">
      <alignment vertical="center" wrapText="1"/>
    </xf>
    <xf numFmtId="0" fontId="15" fillId="16" borderId="4" xfId="1" applyFont="1" applyFill="1" applyBorder="1" applyAlignment="1">
      <alignment vertical="center" wrapText="1"/>
    </xf>
    <xf numFmtId="0" fontId="15" fillId="12" borderId="2" xfId="1" applyFont="1" applyFill="1" applyBorder="1" applyAlignment="1">
      <alignment vertical="center" wrapText="1"/>
    </xf>
    <xf numFmtId="0" fontId="15" fillId="12" borderId="4" xfId="1" applyFont="1" applyFill="1" applyBorder="1" applyAlignment="1">
      <alignment vertical="center" wrapText="1"/>
    </xf>
    <xf numFmtId="0" fontId="15" fillId="0" borderId="2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vertical="center" wrapText="1"/>
    </xf>
    <xf numFmtId="0" fontId="15" fillId="2" borderId="2" xfId="1" applyFont="1" applyFill="1" applyBorder="1" applyAlignment="1">
      <alignment horizontal="left" vertical="center" wrapText="1"/>
    </xf>
    <xf numFmtId="0" fontId="15" fillId="2" borderId="3" xfId="1" applyFont="1" applyFill="1" applyBorder="1" applyAlignment="1">
      <alignment horizontal="left" vertical="center" wrapText="1"/>
    </xf>
    <xf numFmtId="0" fontId="15" fillId="6" borderId="2" xfId="1" applyFont="1" applyFill="1" applyBorder="1" applyAlignment="1">
      <alignment horizontal="left" vertical="center" wrapText="1"/>
    </xf>
    <xf numFmtId="0" fontId="15" fillId="6" borderId="3" xfId="1" applyFont="1" applyFill="1" applyBorder="1" applyAlignment="1">
      <alignment horizontal="left" vertical="center" wrapText="1"/>
    </xf>
    <xf numFmtId="0" fontId="15" fillId="6" borderId="4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12" fillId="4" borderId="4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5" fillId="15" borderId="2" xfId="1" applyFont="1" applyFill="1" applyBorder="1" applyAlignment="1">
      <alignment horizontal="left" vertical="center" wrapText="1"/>
    </xf>
    <xf numFmtId="0" fontId="15" fillId="15" borderId="3" xfId="1" applyFont="1" applyFill="1" applyBorder="1" applyAlignment="1">
      <alignment horizontal="left" vertical="center" wrapText="1"/>
    </xf>
    <xf numFmtId="0" fontId="15" fillId="15" borderId="4" xfId="1" applyFont="1" applyFill="1" applyBorder="1" applyAlignment="1">
      <alignment horizontal="left" vertical="center" wrapText="1"/>
    </xf>
    <xf numFmtId="0" fontId="15" fillId="8" borderId="2" xfId="1" applyFont="1" applyFill="1" applyBorder="1" applyAlignment="1">
      <alignment vertical="center" wrapText="1"/>
    </xf>
    <xf numFmtId="0" fontId="15" fillId="8" borderId="4" xfId="1" applyFont="1" applyFill="1" applyBorder="1" applyAlignment="1">
      <alignment vertical="center" wrapText="1"/>
    </xf>
    <xf numFmtId="0" fontId="2" fillId="4" borderId="28" xfId="1" applyFont="1" applyFill="1" applyBorder="1" applyAlignment="1">
      <alignment horizontal="center" vertical="center" wrapText="1"/>
    </xf>
    <xf numFmtId="0" fontId="2" fillId="4" borderId="29" xfId="1" applyFont="1" applyFill="1" applyBorder="1" applyAlignment="1">
      <alignment horizontal="center" vertical="center" wrapText="1"/>
    </xf>
    <xf numFmtId="0" fontId="15" fillId="13" borderId="2" xfId="1" applyFont="1" applyFill="1" applyBorder="1" applyAlignment="1">
      <alignment vertical="center" wrapText="1"/>
    </xf>
    <xf numFmtId="0" fontId="15" fillId="13" borderId="4" xfId="1" applyFont="1" applyFill="1" applyBorder="1" applyAlignment="1">
      <alignment vertical="center" wrapText="1"/>
    </xf>
    <xf numFmtId="0" fontId="15" fillId="14" borderId="2" xfId="1" applyFont="1" applyFill="1" applyBorder="1" applyAlignment="1">
      <alignment vertical="center" wrapText="1"/>
    </xf>
    <xf numFmtId="0" fontId="15" fillId="14" borderId="4" xfId="1" applyFont="1" applyFill="1" applyBorder="1" applyAlignment="1">
      <alignment vertical="center" wrapText="1"/>
    </xf>
    <xf numFmtId="0" fontId="15" fillId="12" borderId="2" xfId="1" applyFont="1" applyFill="1" applyBorder="1" applyAlignment="1">
      <alignment horizontal="left" vertical="center" wrapText="1"/>
    </xf>
    <xf numFmtId="0" fontId="15" fillId="12" borderId="3" xfId="1" applyFont="1" applyFill="1" applyBorder="1" applyAlignment="1">
      <alignment horizontal="left" vertical="center" wrapText="1"/>
    </xf>
    <xf numFmtId="0" fontId="15" fillId="12" borderId="4" xfId="1" applyFont="1" applyFill="1" applyBorder="1" applyAlignment="1">
      <alignment horizontal="left" vertical="center" wrapText="1"/>
    </xf>
    <xf numFmtId="0" fontId="15" fillId="11" borderId="2" xfId="1" applyFont="1" applyFill="1" applyBorder="1" applyAlignment="1">
      <alignment horizontal="left" vertical="center" wrapText="1"/>
    </xf>
    <xf numFmtId="0" fontId="15" fillId="11" borderId="3" xfId="1" applyFont="1" applyFill="1" applyBorder="1" applyAlignment="1">
      <alignment horizontal="left" vertical="center" wrapText="1"/>
    </xf>
    <xf numFmtId="0" fontId="15" fillId="11" borderId="4" xfId="1" applyFont="1" applyFill="1" applyBorder="1" applyAlignment="1">
      <alignment horizontal="left" vertical="center" wrapText="1"/>
    </xf>
    <xf numFmtId="0" fontId="37" fillId="2" borderId="22" xfId="1" applyFont="1" applyFill="1" applyBorder="1" applyAlignment="1">
      <alignment horizontal="center" vertical="center" wrapText="1"/>
    </xf>
    <xf numFmtId="0" fontId="32" fillId="8" borderId="0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15" fillId="10" borderId="2" xfId="1" applyFont="1" applyFill="1" applyBorder="1" applyAlignment="1">
      <alignment horizontal="left" vertical="center" wrapText="1"/>
    </xf>
    <xf numFmtId="0" fontId="15" fillId="10" borderId="3" xfId="1" applyFont="1" applyFill="1" applyBorder="1" applyAlignment="1">
      <alignment horizontal="left" vertical="center" wrapText="1"/>
    </xf>
    <xf numFmtId="0" fontId="15" fillId="10" borderId="4" xfId="1" applyFont="1" applyFill="1" applyBorder="1" applyAlignment="1">
      <alignment horizontal="left" vertical="center" wrapText="1"/>
    </xf>
    <xf numFmtId="0" fontId="31" fillId="2" borderId="0" xfId="1" applyNumberFormat="1" applyFont="1" applyFill="1" applyBorder="1" applyAlignment="1">
      <alignment horizontal="left" vertical="center" wrapText="1"/>
    </xf>
    <xf numFmtId="0" fontId="9" fillId="3" borderId="21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12" fillId="4" borderId="6" xfId="1" applyFont="1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4" fillId="7" borderId="20" xfId="1" applyFont="1" applyFill="1" applyBorder="1" applyAlignment="1">
      <alignment horizontal="center" vertical="center" wrapText="1"/>
    </xf>
    <xf numFmtId="0" fontId="14" fillId="7" borderId="9" xfId="1" applyFont="1" applyFill="1" applyBorder="1" applyAlignment="1">
      <alignment horizontal="center" vertical="center" wrapText="1"/>
    </xf>
    <xf numFmtId="0" fontId="14" fillId="7" borderId="11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left" vertical="center" wrapText="1"/>
    </xf>
    <xf numFmtId="0" fontId="12" fillId="4" borderId="16" xfId="1" applyFont="1" applyFill="1" applyBorder="1" applyAlignment="1">
      <alignment vertical="center" wrapText="1"/>
    </xf>
    <xf numFmtId="0" fontId="23" fillId="0" borderId="16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5" fillId="6" borderId="16" xfId="1" applyFont="1" applyFill="1" applyBorder="1" applyAlignment="1">
      <alignment horizontal="center" vertical="center" wrapText="1"/>
    </xf>
    <xf numFmtId="0" fontId="24" fillId="2" borderId="17" xfId="1" applyFont="1" applyFill="1" applyBorder="1" applyAlignment="1">
      <alignment horizontal="left" vertical="center" wrapText="1"/>
    </xf>
    <xf numFmtId="0" fontId="25" fillId="2" borderId="17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center" wrapText="1"/>
    </xf>
    <xf numFmtId="0" fontId="12" fillId="4" borderId="18" xfId="1" applyFont="1" applyFill="1" applyBorder="1" applyAlignment="1">
      <alignment horizontal="center" vertical="center" wrapText="1"/>
    </xf>
    <xf numFmtId="0" fontId="15" fillId="2" borderId="16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21" fillId="2" borderId="17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justify" vertical="center" wrapText="1"/>
    </xf>
    <xf numFmtId="0" fontId="8" fillId="2" borderId="3" xfId="1" applyNumberFormat="1" applyFont="1" applyFill="1" applyBorder="1" applyAlignment="1">
      <alignment horizontal="justify" vertical="center" wrapText="1"/>
    </xf>
    <xf numFmtId="0" fontId="8" fillId="2" borderId="4" xfId="1" applyNumberFormat="1" applyFont="1" applyFill="1" applyBorder="1" applyAlignment="1">
      <alignment horizontal="justify" vertical="center" wrapText="1"/>
    </xf>
    <xf numFmtId="0" fontId="9" fillId="3" borderId="0" xfId="1" applyNumberFormat="1" applyFont="1" applyFill="1" applyBorder="1" applyAlignment="1">
      <alignment horizontal="left" vertical="center" wrapText="1"/>
    </xf>
    <xf numFmtId="0" fontId="10" fillId="2" borderId="0" xfId="1" applyNumberFormat="1" applyFont="1" applyFill="1" applyBorder="1" applyAlignment="1">
      <alignment horizontal="left" vertical="center" wrapText="1"/>
    </xf>
  </cellXfs>
  <cellStyles count="36">
    <cellStyle name="Euro" xfId="3"/>
    <cellStyle name="Hipervínculo 2" xfId="4"/>
    <cellStyle name="Hipervínculo 2 2" xfId="5"/>
    <cellStyle name="Hipervínculo 3" xfId="6"/>
    <cellStyle name="Millares 2" xfId="7"/>
    <cellStyle name="Moneda 2" xfId="8"/>
    <cellStyle name="Moneda 3" xfId="9"/>
    <cellStyle name="Normal" xfId="0" builtinId="0"/>
    <cellStyle name="Normal 10" xfId="10"/>
    <cellStyle name="Normal 11" xfId="11"/>
    <cellStyle name="Normal 12" xfId="12"/>
    <cellStyle name="Normal 13" xfId="13"/>
    <cellStyle name="Normal 2" xfId="14"/>
    <cellStyle name="Normal 2 2" xfId="1"/>
    <cellStyle name="Normal 2 3" xfId="15"/>
    <cellStyle name="Normal 3" xfId="16"/>
    <cellStyle name="Normal 4" xfId="17"/>
    <cellStyle name="Normal 5" xfId="18"/>
    <cellStyle name="Normal 5 2" xfId="19"/>
    <cellStyle name="Normal 5 3" xfId="20"/>
    <cellStyle name="Normal 6" xfId="21"/>
    <cellStyle name="Normal 7" xfId="22"/>
    <cellStyle name="Normal 8" xfId="23"/>
    <cellStyle name="Normal 9" xfId="24"/>
    <cellStyle name="Porcentaje 2" xfId="2"/>
    <cellStyle name="Porcentaje 3" xfId="25"/>
    <cellStyle name="Porcentual 2" xfId="26"/>
    <cellStyle name="Porcentual 2 2" xfId="27"/>
    <cellStyle name="Porcentual 2 3" xfId="28"/>
    <cellStyle name="Porcentual 2 3 2" xfId="29"/>
    <cellStyle name="Porcentual 2 4" xfId="30"/>
    <cellStyle name="Porcentual 2 4 2" xfId="31"/>
    <cellStyle name="Porcentual 2 5" xfId="32"/>
    <cellStyle name="Porcentual 2 6" xfId="33"/>
    <cellStyle name="Porcentual 3" xfId="34"/>
    <cellStyle name="Porcentual 4" xfId="3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Embarazo </a:t>
            </a:r>
          </a:p>
        </c:rich>
      </c:tx>
      <c:layout>
        <c:manualLayout>
          <c:xMode val="edge"/>
          <c:yMode val="edge"/>
          <c:x val="0.36463618853726937"/>
          <c:y val="1.58731084540358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78974300874271"/>
          <c:y val="0.32271882681331532"/>
          <c:w val="0.60372212466247765"/>
          <c:h val="0.6529854601508194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627197687245616"/>
                  <c:y val="1.49440908927479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357830271216098E-2"/>
                  <c:y val="-0.139017006435839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4411857120010536"/>
                  <c:y val="4.8322293046702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</c:dLbls>
          <c:cat>
            <c:strRef>
              <c:f>FEMINICIDIO!$N$213:$N$215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FEMINICIDIO!$Q$213:$Q$215</c:f>
              <c:numCache>
                <c:formatCode>General</c:formatCode>
                <c:ptCount val="3"/>
                <c:pt idx="0">
                  <c:v>4</c:v>
                </c:pt>
                <c:pt idx="1">
                  <c:v>72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494221804364"/>
          <c:y val="0.20543987557110913"/>
          <c:w val="0.82602420966035961"/>
          <c:h val="0.5569157188684748"/>
        </c:manualLayout>
      </c:layout>
      <c:lineChart>
        <c:grouping val="standard"/>
        <c:varyColors val="0"/>
        <c:ser>
          <c:idx val="0"/>
          <c:order val="0"/>
          <c:tx>
            <c:strRef>
              <c:f>FEMINICIDIO!$B$153</c:f>
              <c:strCache>
                <c:ptCount val="1"/>
                <c:pt idx="0">
                  <c:v>Feminicidio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00995024875642E-2"/>
                  <c:y val="-3.610573090142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800995024875621E-2"/>
                  <c:y val="-4.1263692458775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82587064676626E-2"/>
                  <c:y val="-4.126369245877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82587064676626E-2"/>
                  <c:y val="4.6421654016122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900497512437901E-2"/>
                  <c:y val="-1.0315923114693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875621890547265E-2"/>
                  <c:y val="2.5789807786734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FEMINICIDIO!$A$146:$A$151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 *</c:v>
                </c:pt>
              </c:strCache>
            </c:strRef>
          </c:cat>
          <c:val>
            <c:numRef>
              <c:f>FEMINICIDIO!$B$146:$B$151</c:f>
              <c:numCache>
                <c:formatCode>0</c:formatCode>
                <c:ptCount val="6"/>
                <c:pt idx="0">
                  <c:v>11.583333333333334</c:v>
                </c:pt>
                <c:pt idx="1">
                  <c:v>10.083333333333334</c:v>
                </c:pt>
                <c:pt idx="2">
                  <c:v>7.75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FEMINICIDIO!$C$153</c:f>
              <c:strCache>
                <c:ptCount val="1"/>
                <c:pt idx="0">
                  <c:v>Tentativa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82587064676617E-2"/>
                  <c:y val="-4.126369245877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776119402985072E-2"/>
                  <c:y val="-3.610573090142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9601990049751339E-2"/>
                  <c:y val="-4.126369245877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4676616915422883E-2"/>
                  <c:y val="-5.1579615573469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9651741293532424E-2"/>
                  <c:y val="-5.6737577130816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9850746268656716E-2"/>
                  <c:y val="-3.610573090142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FEMINICIDIO!$A$146:$A$151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 *</c:v>
                </c:pt>
              </c:strCache>
            </c:strRef>
          </c:cat>
          <c:val>
            <c:numRef>
              <c:f>FEMINICIDIO!$C$146:$C$151</c:f>
              <c:numCache>
                <c:formatCode>0</c:formatCode>
                <c:ptCount val="6"/>
                <c:pt idx="0">
                  <c:v>5.333333333333333</c:v>
                </c:pt>
                <c:pt idx="1">
                  <c:v>3.9166666666666665</c:v>
                </c:pt>
                <c:pt idx="2">
                  <c:v>5.5</c:v>
                </c:pt>
                <c:pt idx="3">
                  <c:v>7.583333333333333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00768"/>
        <c:axId val="115202304"/>
      </c:lineChart>
      <c:catAx>
        <c:axId val="11520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5202304"/>
        <c:crosses val="autoZero"/>
        <c:auto val="1"/>
        <c:lblAlgn val="ctr"/>
        <c:lblOffset val="100"/>
        <c:noMultiLvlLbl val="0"/>
      </c:catAx>
      <c:valAx>
        <c:axId val="11520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5200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48412698412701"/>
          <c:y val="0.25394778806963864"/>
          <c:w val="0.72250178563745104"/>
          <c:h val="0.6858414211015557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760904886889139"/>
                  <c:y val="-0.1849655033062726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4603174603174602"/>
                  <c:y val="-0.200589230252801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9599604147842173"/>
                  <c:y val="-3.42807689579343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FEMINICIDIO!$A$230:$D$233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FEMINICIDIO!$G$230:$G$234</c:f>
              <c:numCache>
                <c:formatCode>General</c:formatCode>
                <c:ptCount val="5"/>
                <c:pt idx="0">
                  <c:v>10</c:v>
                </c:pt>
                <c:pt idx="1">
                  <c:v>24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7119432199583043"/>
          <c:w val="0.87926075030094919"/>
          <c:h val="0.7229294663479570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5112781954887125E-2"/>
                  <c:y val="1.857585743102554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31770489215163894"/>
                  <c:y val="-0.2697201497509892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41811155326014354"/>
                  <c:y val="0.4770509936257967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42641642912915456"/>
                  <c:y val="8.23872015998000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4170406118590015E-2"/>
                  <c:y val="-2.18738282714660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FEMINICIDIO!$A$257:$A$261</c:f>
              <c:strCache>
                <c:ptCount val="5"/>
                <c:pt idx="0">
                  <c:v>Ninguno</c:v>
                </c:pt>
                <c:pt idx="1">
                  <c:v>1-3 hijos(as)</c:v>
                </c:pt>
                <c:pt idx="2">
                  <c:v>4-6 hijos(as)</c:v>
                </c:pt>
                <c:pt idx="3">
                  <c:v>7 a más</c:v>
                </c:pt>
                <c:pt idx="4">
                  <c:v>Sin datos</c:v>
                </c:pt>
              </c:strCache>
            </c:strRef>
          </c:cat>
          <c:val>
            <c:numRef>
              <c:f>FEMINICIDIO!$D$257:$D$261</c:f>
              <c:numCache>
                <c:formatCode>General</c:formatCode>
                <c:ptCount val="5"/>
                <c:pt idx="0">
                  <c:v>14</c:v>
                </c:pt>
                <c:pt idx="1">
                  <c:v>60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Embarazo </a:t>
            </a:r>
          </a:p>
        </c:rich>
      </c:tx>
      <c:layout>
        <c:manualLayout>
          <c:xMode val="edge"/>
          <c:yMode val="edge"/>
          <c:x val="0.36463618853726937"/>
          <c:y val="1.58731084540358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78974300874271"/>
          <c:y val="0.32271882681331532"/>
          <c:w val="0.60372212466247765"/>
          <c:h val="0.6529854601508194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627197687245616"/>
                  <c:y val="1.49440908927479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357830271216098E-2"/>
                  <c:y val="-0.139017006435839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4411857120010536"/>
                  <c:y val="4.8322293046702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</c:dLbls>
          <c:cat>
            <c:strRef>
              <c:f>[4]FEMINICIDIO!$N$213:$N$215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[4]FEMINICIDIO!$Q$213:$Q$215</c:f>
              <c:numCache>
                <c:formatCode>General</c:formatCode>
                <c:ptCount val="3"/>
                <c:pt idx="0">
                  <c:v>4</c:v>
                </c:pt>
                <c:pt idx="1">
                  <c:v>72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Modalidad de Feminicidio/tentativa</a:t>
            </a:r>
          </a:p>
        </c:rich>
      </c:tx>
      <c:layout>
        <c:manualLayout>
          <c:xMode val="edge"/>
          <c:yMode val="edge"/>
          <c:x val="0.21195922218956423"/>
          <c:y val="4.3245159572444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1908541076683"/>
          <c:y val="0.26664597360112596"/>
          <c:w val="0.73596908952118489"/>
          <c:h val="0.7249422952565712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invertIfNegative val="0"/>
          <c:cat>
            <c:multiLvlStrRef>
              <c:f>[4]FEMINICIDIO!$A$308:$B$319</c:f>
              <c:multiLvlStrCache>
                <c:ptCount val="2"/>
                <c:lvl>
                  <c:pt idx="0">
                    <c:v>  OTROS</c:v>
                  </c:pt>
                </c:lvl>
                <c:lvl>
                  <c:pt idx="0">
                    <c:v>  APLASTAMIENTO</c:v>
                  </c:pt>
                </c:lvl>
                <c:lvl>
                  <c:pt idx="0">
                    <c:v>  LAPIDAMIENTO</c:v>
                  </c:pt>
                </c:lvl>
                <c:lvl>
                  <c:pt idx="0">
                    <c:v>  DECAPITAMIENTO</c:v>
                  </c:pt>
                </c:lvl>
                <c:lvl>
                  <c:pt idx="0">
                    <c:v>  QUEMADURA</c:v>
                  </c:pt>
                </c:lvl>
                <c:lvl>
                  <c:pt idx="0">
                    <c:v>  ATROPELLAMIENTO</c:v>
                  </c:pt>
                </c:lvl>
                <c:lvl>
                  <c:pt idx="0">
                    <c:v>  ASFIXIA</c:v>
                  </c:pt>
                </c:lvl>
                <c:lvl>
                  <c:pt idx="0">
                    <c:v>  DESBARRANCAMIENTO</c:v>
                  </c:pt>
                </c:lvl>
                <c:lvl>
                  <c:pt idx="0">
                    <c:v>  ENVENENAMIENTO</c:v>
                  </c:pt>
                </c:lvl>
                <c:lvl>
                  <c:pt idx="0">
                    <c:v>  DISPARO</c:v>
                  </c:pt>
                </c:lvl>
                <c:lvl>
                  <c:pt idx="0">
                    <c:v>  GOLPES</c:v>
                  </c:pt>
                </c:lvl>
                <c:lvl>
                  <c:pt idx="0">
                    <c:v>  ACUCHILLAMIENTO</c:v>
                  </c:pt>
                </c:lvl>
              </c:multiLvlStrCache>
            </c:multiLvlStrRef>
          </c:cat>
          <c:val>
            <c:numRef>
              <c:f>[4]FEMINICIDIO!$E$308:$E$319</c:f>
              <c:numCache>
                <c:formatCode>General</c:formatCode>
                <c:ptCount val="12"/>
                <c:pt idx="0">
                  <c:v>25</c:v>
                </c:pt>
                <c:pt idx="1">
                  <c:v>49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32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16369280"/>
        <c:axId val="116370816"/>
      </c:barChart>
      <c:catAx>
        <c:axId val="116369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6370816"/>
        <c:crosses val="autoZero"/>
        <c:auto val="1"/>
        <c:lblAlgn val="ctr"/>
        <c:lblOffset val="100"/>
        <c:noMultiLvlLbl val="0"/>
      </c:catAx>
      <c:valAx>
        <c:axId val="1163708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N</a:t>
                </a: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+mn-ea"/>
                  </a:rPr>
                  <a:t>°</a:t>
                </a: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 casos</a:t>
                </a:r>
              </a:p>
            </c:rich>
          </c:tx>
          <c:layout>
            <c:manualLayout>
              <c:xMode val="edge"/>
              <c:yMode val="edge"/>
              <c:x val="0.87477685132187555"/>
              <c:y val="0.134316862566092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6369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1746381517562"/>
          <c:y val="7.825350351061712E-2"/>
          <c:w val="0.69414054331985764"/>
          <c:h val="0.90463856277893051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0.1101561802481123"/>
                  <c:y val="-5.81324085391853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989038134939014"/>
                  <c:y val="3.34377516889810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1619711218962082"/>
                  <c:y val="-5.77617328519856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[4]FEMINICIDIO!$B$293:$B$296</c:f>
              <c:strCache>
                <c:ptCount val="4"/>
                <c:pt idx="0">
                  <c:v>Adolescente</c:v>
                </c:pt>
                <c:pt idx="1">
                  <c:v>Adulto</c:v>
                </c:pt>
                <c:pt idx="2">
                  <c:v>Adulto mayor</c:v>
                </c:pt>
                <c:pt idx="3">
                  <c:v>Sin datos</c:v>
                </c:pt>
              </c:strCache>
            </c:strRef>
          </c:cat>
          <c:val>
            <c:numRef>
              <c:f>[4]FEMINICIDIO!$C$293:$C$296</c:f>
              <c:numCache>
                <c:formatCode>General</c:formatCode>
                <c:ptCount val="4"/>
                <c:pt idx="0">
                  <c:v>0</c:v>
                </c:pt>
                <c:pt idx="1">
                  <c:v>25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cat>
            <c:strRef>
              <c:f>[4]FEMINICIDIO!$F$293:$F$295</c:f>
              <c:strCache>
                <c:ptCount val="3"/>
                <c:pt idx="0">
                  <c:v>Adolescente</c:v>
                </c:pt>
                <c:pt idx="1">
                  <c:v>Adulto</c:v>
                </c:pt>
                <c:pt idx="2">
                  <c:v>Adulto mayor</c:v>
                </c:pt>
              </c:strCache>
            </c:strRef>
          </c:cat>
          <c:val>
            <c:numRef>
              <c:f>[4]FEMINICIDIO!$H$293:$H$295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95"/>
        <c:holeSize val="3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lt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17237729479987"/>
          <c:y val="9.5561213815520157E-2"/>
          <c:w val="0.65029676845950235"/>
          <c:h val="0.88740892290245577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0.13722399203916338"/>
                  <c:y val="4.154752988905487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239804701831629"/>
                  <c:y val="-3.5163781422628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[4]FEMINICIDIO!$F$293:$F$296</c:f>
              <c:strCache>
                <c:ptCount val="4"/>
                <c:pt idx="0">
                  <c:v>Adolescente</c:v>
                </c:pt>
                <c:pt idx="1">
                  <c:v>Adulto</c:v>
                </c:pt>
                <c:pt idx="2">
                  <c:v>Adulto mayor</c:v>
                </c:pt>
                <c:pt idx="3">
                  <c:v>Sin datos</c:v>
                </c:pt>
              </c:strCache>
            </c:strRef>
          </c:cat>
          <c:val>
            <c:numRef>
              <c:f>[4]FEMINICIDIO!$G$293:$G$296</c:f>
              <c:numCache>
                <c:formatCode>General</c:formatCode>
                <c:ptCount val="4"/>
                <c:pt idx="0">
                  <c:v>0</c:v>
                </c:pt>
                <c:pt idx="1">
                  <c:v>47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cat>
            <c:strRef>
              <c:f>[4]FEMINICIDIO!$F$293:$F$296</c:f>
              <c:strCache>
                <c:ptCount val="4"/>
                <c:pt idx="0">
                  <c:v>Adolescente</c:v>
                </c:pt>
                <c:pt idx="1">
                  <c:v>Adulto</c:v>
                </c:pt>
                <c:pt idx="2">
                  <c:v>Adulto mayor</c:v>
                </c:pt>
                <c:pt idx="3">
                  <c:v>Sin datos</c:v>
                </c:pt>
              </c:strCache>
            </c:strRef>
          </c:cat>
          <c:val>
            <c:numRef>
              <c:f>[4]FEMINICIDIO!$H$293:$H$296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7"/>
        <c:holeSize val="31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67917523823036"/>
          <c:y val="0.38896926019840738"/>
          <c:w val="0.61168513671588198"/>
          <c:h val="0.5878057688534938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  <c:spPr>
              <a:solidFill>
                <a:srgbClr val="92D050"/>
              </a:solidFill>
            </c:spPr>
          </c:dPt>
          <c:dPt>
            <c:idx val="7"/>
            <c:bubble3D val="0"/>
          </c:dPt>
          <c:dLbls>
            <c:dLbl>
              <c:idx val="0"/>
              <c:layout>
                <c:manualLayout>
                  <c:x val="0.12028977438426257"/>
                  <c:y val="-0.263474353841363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2702881836740115E-2"/>
                  <c:y val="-7.16526535877930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5.7238924679869532E-2"/>
                  <c:y val="-0.130828551092130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4152814231554388E-2"/>
                  <c:y val="-6.86961163752836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multiLvlStrRef>
              <c:f>[4]FEMINICIDIO!$A$370:$B$377</c:f>
              <c:multiLvlStrCache>
                <c:ptCount val="2"/>
                <c:lvl>
                  <c:pt idx="0">
                    <c:v>Otros</c:v>
                  </c:pt>
                </c:lvl>
                <c:lvl>
                  <c:pt idx="0">
                    <c:v>Se fue a vivir a otra ciudad</c:v>
                  </c:pt>
                </c:lvl>
                <c:lvl>
                  <c:pt idx="0">
                    <c:v>Casa de refugio</c:v>
                  </c:pt>
                </c:lvl>
                <c:lvl>
                  <c:pt idx="0">
                    <c:v>Separación</c:v>
                  </c:pt>
                </c:lvl>
                <c:lvl>
                  <c:pt idx="0">
                    <c:v>Sentencia</c:v>
                  </c:pt>
                </c:lvl>
                <c:lvl>
                  <c:pt idx="0">
                    <c:v>Medidas de Protección</c:v>
                  </c:pt>
                </c:lvl>
                <c:lvl>
                  <c:pt idx="0">
                    <c:v>Denuncia fiscal</c:v>
                  </c:pt>
                </c:lvl>
                <c:lvl>
                  <c:pt idx="0">
                    <c:v>Denuncia policial</c:v>
                  </c:pt>
                </c:lvl>
              </c:multiLvlStrCache>
            </c:multiLvlStrRef>
          </c:cat>
          <c:val>
            <c:numRef>
              <c:f>[4]FEMINICIDIO!$E$370:$E$377</c:f>
              <c:numCache>
                <c:formatCode>General</c:formatCode>
                <c:ptCount val="8"/>
                <c:pt idx="0">
                  <c:v>21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3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79713141918047"/>
          <c:y val="0.22175099851648986"/>
          <c:w val="0.78970315579239458"/>
          <c:h val="0.77737030697249832"/>
        </c:manualLayout>
      </c:layout>
      <c:pie3DChart>
        <c:varyColors val="1"/>
        <c:ser>
          <c:idx val="0"/>
          <c:order val="0"/>
          <c:spPr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-5.1701676825280644E-2"/>
                  <c:y val="0.178497499133363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297451190694186"/>
                  <c:y val="-0.226479274996285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0627623567256156E-2"/>
                  <c:y val="0.170766114865564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[4]FEMINICIDIO!$O$381:$O$383</c:f>
              <c:strCache>
                <c:ptCount val="3"/>
                <c:pt idx="0">
                  <c:v>Ninguna</c:v>
                </c:pt>
                <c:pt idx="1">
                  <c:v>Alguna acción</c:v>
                </c:pt>
                <c:pt idx="2">
                  <c:v>Sin dato</c:v>
                </c:pt>
              </c:strCache>
            </c:strRef>
          </c:cat>
          <c:val>
            <c:numRef>
              <c:f>[4]FEMINICIDIO!$S$381:$S$383</c:f>
              <c:numCache>
                <c:formatCode>General</c:formatCode>
                <c:ptCount val="3"/>
                <c:pt idx="0">
                  <c:v>46</c:v>
                </c:pt>
                <c:pt idx="1">
                  <c:v>31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77054943777785"/>
          <c:y val="0.16743557490984071"/>
          <c:w val="0.60887274699518645"/>
          <c:h val="0.782011527652832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9089799477847241"/>
                  <c:y val="-3.29974682368243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881020723040332"/>
                  <c:y val="-0.129464148839803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022970058678971"/>
                  <c:y val="0.268745499732887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4760147601476015"/>
                  <c:y val="9.10407881479270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0976455433845676E-2"/>
                  <c:y val="-2.20335609707554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410037724365067"/>
                  <c:y val="-2.167096369591000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</c:dLbls>
          <c:cat>
            <c:multiLvlStrRef>
              <c:f>[4]FEMINICIDIO!$K$243:$L$248</c:f>
              <c:multiLvlStrCache>
                <c:ptCount val="2"/>
                <c:lvl>
                  <c:pt idx="0">
                    <c:v>Otro</c:v>
                  </c:pt>
                </c:lvl>
                <c:lvl>
                  <c:pt idx="0">
                    <c:v>Desconocido</c:v>
                  </c:pt>
                </c:lvl>
                <c:lvl>
                  <c:pt idx="0">
                    <c:v>Conocido</c:v>
                  </c:pt>
                </c:lvl>
                <c:lvl>
                  <c:pt idx="0">
                    <c:v>Familiar</c:v>
                  </c:pt>
                </c:lvl>
                <c:lvl>
                  <c:pt idx="0">
                    <c:v>Ex pareja</c:v>
                  </c:pt>
                </c:lvl>
                <c:lvl>
                  <c:pt idx="0">
                    <c:v>Pareja</c:v>
                  </c:pt>
                </c:lvl>
              </c:multiLvlStrCache>
            </c:multiLvlStrRef>
          </c:cat>
          <c:val>
            <c:numRef>
              <c:f>[4]FEMINICIDIO!$M$243:$M$248</c:f>
              <c:numCache>
                <c:formatCode>General</c:formatCode>
                <c:ptCount val="6"/>
                <c:pt idx="0">
                  <c:v>41</c:v>
                </c:pt>
                <c:pt idx="1">
                  <c:v>22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Modalidad de Feminicidio/tentativa</a:t>
            </a:r>
          </a:p>
        </c:rich>
      </c:tx>
      <c:layout>
        <c:manualLayout>
          <c:xMode val="edge"/>
          <c:yMode val="edge"/>
          <c:x val="0.21195922218956423"/>
          <c:y val="4.3245159572444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1908541076683"/>
          <c:y val="0.26664597360112596"/>
          <c:w val="0.73596908952118489"/>
          <c:h val="0.7249422952565712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FEMINICIDIO!$A$308:$B$319</c:f>
              <c:strCache>
                <c:ptCount val="12"/>
                <c:pt idx="0">
                  <c:v>  ACUCHILLAMIENTO</c:v>
                </c:pt>
                <c:pt idx="1">
                  <c:v>  GOLPES</c:v>
                </c:pt>
                <c:pt idx="2">
                  <c:v>  DISPARO</c:v>
                </c:pt>
                <c:pt idx="3">
                  <c:v>  ENVENENAMIENTO</c:v>
                </c:pt>
                <c:pt idx="4">
                  <c:v>  DESBARRANCAMIENTO</c:v>
                </c:pt>
                <c:pt idx="5">
                  <c:v>  ASFIXIA</c:v>
                </c:pt>
                <c:pt idx="6">
                  <c:v>  ATROPELLAMIENTO</c:v>
                </c:pt>
                <c:pt idx="7">
                  <c:v>  QUEMADURA</c:v>
                </c:pt>
                <c:pt idx="8">
                  <c:v>  DECAPITAMIENTO</c:v>
                </c:pt>
                <c:pt idx="9">
                  <c:v>  LAPIDAMIENTO</c:v>
                </c:pt>
                <c:pt idx="10">
                  <c:v>  APLASTAMIENTO</c:v>
                </c:pt>
                <c:pt idx="11">
                  <c:v>  OTROS</c:v>
                </c:pt>
              </c:strCache>
            </c:strRef>
          </c:cat>
          <c:val>
            <c:numRef>
              <c:f>FEMINICIDIO!$E$308:$E$319</c:f>
              <c:numCache>
                <c:formatCode>General</c:formatCode>
                <c:ptCount val="12"/>
                <c:pt idx="0">
                  <c:v>25</c:v>
                </c:pt>
                <c:pt idx="1">
                  <c:v>49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32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4989056"/>
        <c:axId val="104990592"/>
      </c:barChart>
      <c:catAx>
        <c:axId val="104989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4990592"/>
        <c:crosses val="autoZero"/>
        <c:auto val="1"/>
        <c:lblAlgn val="ctr"/>
        <c:lblOffset val="100"/>
        <c:noMultiLvlLbl val="0"/>
      </c:catAx>
      <c:valAx>
        <c:axId val="1049905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N</a:t>
                </a: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+mn-ea"/>
                  </a:rPr>
                  <a:t>°</a:t>
                </a: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 casos</a:t>
                </a:r>
              </a:p>
            </c:rich>
          </c:tx>
          <c:layout>
            <c:manualLayout>
              <c:xMode val="edge"/>
              <c:yMode val="edge"/>
              <c:x val="0.87477685132187555"/>
              <c:y val="0.134316862566092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4989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75877565664004"/>
          <c:y val="0.1464461414684973"/>
          <c:w val="0.62983024603938886"/>
          <c:h val="0.85355385853150267"/>
        </c:manualLayout>
      </c:layout>
      <c:pieChart>
        <c:varyColors val="1"/>
        <c:ser>
          <c:idx val="0"/>
          <c:order val="0"/>
          <c:explosion val="2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explosion val="1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0851651356080499"/>
                  <c:y val="-0.167083333333333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6172208689741122"/>
                  <c:y val="0.243575884672707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[4]FEMINICIDIO!$A$200:$A$203</c:f>
              <c:strCache>
                <c:ptCount val="4"/>
                <c:pt idx="0">
                  <c:v>Intimo</c:v>
                </c:pt>
                <c:pt idx="1">
                  <c:v>No íntimo</c:v>
                </c:pt>
                <c:pt idx="2">
                  <c:v>Por conexión</c:v>
                </c:pt>
                <c:pt idx="3">
                  <c:v>Sin datos</c:v>
                </c:pt>
              </c:strCache>
            </c:strRef>
          </c:cat>
          <c:val>
            <c:numRef>
              <c:f>[4]FEMINICIDIO!$D$200:$D$203</c:f>
              <c:numCache>
                <c:formatCode>General</c:formatCode>
                <c:ptCount val="4"/>
                <c:pt idx="0">
                  <c:v>68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51627113044437"/>
          <c:y val="0.38384368620589093"/>
          <c:w val="0.70992092655084782"/>
          <c:h val="0.61292486644886424"/>
        </c:manualLayout>
      </c:layout>
      <c:pie3DChart>
        <c:varyColors val="1"/>
        <c:ser>
          <c:idx val="0"/>
          <c:order val="0"/>
          <c:tx>
            <c:strRef>
              <c:f>[4]FEMINICIDIO!$L$327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7.9254079254079263E-2"/>
                  <c:y val="4.3179112414869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827083677477377"/>
                  <c:y val="-0.14652411095671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3282822164711924"/>
                  <c:y val="0.132882850428010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5663050859901294E-2"/>
                  <c:y val="-8.12100938363096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multiLvlStrRef>
              <c:f>[4]FEMINICIDIO!$H$328:$I$332</c:f>
              <c:multiLvlStrCache>
                <c:ptCount val="2"/>
                <c:lvl>
                  <c:pt idx="0">
                    <c:v>Otro (Suicidio)</c:v>
                  </c:pt>
                </c:lvl>
                <c:lvl/>
                <c:lvl>
                  <c:pt idx="0">
                    <c:v>Prófugo</c:v>
                  </c:pt>
                </c:lvl>
                <c:lvl>
                  <c:pt idx="0">
                    <c:v>Libre
(En Investigación)</c:v>
                  </c:pt>
                </c:lvl>
                <c:lvl>
                  <c:pt idx="0">
                    <c:v>Detenido</c:v>
                  </c:pt>
                </c:lvl>
              </c:multiLvlStrCache>
            </c:multiLvlStrRef>
          </c:cat>
          <c:val>
            <c:numRef>
              <c:f>[4]FEMINICIDIO!$L$328:$L$332</c:f>
              <c:numCache>
                <c:formatCode>General</c:formatCode>
                <c:ptCount val="5"/>
                <c:pt idx="0">
                  <c:v>29</c:v>
                </c:pt>
                <c:pt idx="1">
                  <c:v>36</c:v>
                </c:pt>
                <c:pt idx="2">
                  <c:v>10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multiLvlStrRef>
              <c:f>[4]FEMINICIDIO!$H$328:$I$332</c:f>
              <c:multiLvlStrCache>
                <c:ptCount val="2"/>
                <c:lvl>
                  <c:pt idx="0">
                    <c:v>Otro (Suicidio)</c:v>
                  </c:pt>
                </c:lvl>
                <c:lvl/>
                <c:lvl>
                  <c:pt idx="0">
                    <c:v>Prófugo</c:v>
                  </c:pt>
                </c:lvl>
                <c:lvl>
                  <c:pt idx="0">
                    <c:v>Libre
(En Investigación)</c:v>
                  </c:pt>
                </c:lvl>
                <c:lvl>
                  <c:pt idx="0">
                    <c:v>Detenido</c:v>
                  </c:pt>
                </c:lvl>
              </c:multiLvlStrCache>
            </c:multiLvlStrRef>
          </c:cat>
          <c:val>
            <c:numRef>
              <c:f>[4]FEMINICIDIO!$L$328:$L$332</c:f>
              <c:numCache>
                <c:formatCode>General</c:formatCode>
                <c:ptCount val="5"/>
                <c:pt idx="0">
                  <c:v>29</c:v>
                </c:pt>
                <c:pt idx="1">
                  <c:v>36</c:v>
                </c:pt>
                <c:pt idx="2">
                  <c:v>10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494221804364"/>
          <c:y val="0.20543987557110913"/>
          <c:w val="0.82602420966035961"/>
          <c:h val="0.5569157188684748"/>
        </c:manualLayout>
      </c:layout>
      <c:lineChart>
        <c:grouping val="standard"/>
        <c:varyColors val="0"/>
        <c:ser>
          <c:idx val="0"/>
          <c:order val="0"/>
          <c:tx>
            <c:strRef>
              <c:f>[4]FEMINICIDIO!$B$153</c:f>
              <c:strCache>
                <c:ptCount val="1"/>
                <c:pt idx="0">
                  <c:v>Feminicidio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00995024875642E-2"/>
                  <c:y val="-3.610573090142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800995024875621E-2"/>
                  <c:y val="-4.1263692458775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82587064676626E-2"/>
                  <c:y val="-4.126369245877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82587064676626E-2"/>
                  <c:y val="4.6421654016122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900497512437901E-2"/>
                  <c:y val="-1.0315923114693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875621890547265E-2"/>
                  <c:y val="2.5789807786734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[4]FEMINICIDIO!$A$146:$A$151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 *</c:v>
                </c:pt>
              </c:strCache>
            </c:strRef>
          </c:cat>
          <c:val>
            <c:numRef>
              <c:f>[4]FEMINICIDIO!$B$146:$B$151</c:f>
              <c:numCache>
                <c:formatCode>General</c:formatCode>
                <c:ptCount val="6"/>
                <c:pt idx="0">
                  <c:v>11.583333333333334</c:v>
                </c:pt>
                <c:pt idx="1">
                  <c:v>10.083333333333334</c:v>
                </c:pt>
                <c:pt idx="2">
                  <c:v>7.75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[4]FEMINICIDIO!$C$153</c:f>
              <c:strCache>
                <c:ptCount val="1"/>
                <c:pt idx="0">
                  <c:v>Tentativa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82587064676617E-2"/>
                  <c:y val="-4.126369245877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776119402985072E-2"/>
                  <c:y val="-3.610573090142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9601990049751339E-2"/>
                  <c:y val="-4.126369245877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4676616915422883E-2"/>
                  <c:y val="-5.1579615573469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9651741293532424E-2"/>
                  <c:y val="-5.6737577130816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9850746268656716E-2"/>
                  <c:y val="-3.610573090142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[4]FEMINICIDIO!$A$146:$A$151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 *</c:v>
                </c:pt>
              </c:strCache>
            </c:strRef>
          </c:cat>
          <c:val>
            <c:numRef>
              <c:f>[4]FEMINICIDIO!$C$146:$C$151</c:f>
              <c:numCache>
                <c:formatCode>General</c:formatCode>
                <c:ptCount val="6"/>
                <c:pt idx="0">
                  <c:v>5.333333333333333</c:v>
                </c:pt>
                <c:pt idx="1">
                  <c:v>3.9166666666666665</c:v>
                </c:pt>
                <c:pt idx="2">
                  <c:v>5.5</c:v>
                </c:pt>
                <c:pt idx="3">
                  <c:v>7.583333333333333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4160"/>
        <c:axId val="122125696"/>
      </c:lineChart>
      <c:catAx>
        <c:axId val="12212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2125696"/>
        <c:crosses val="autoZero"/>
        <c:auto val="1"/>
        <c:lblAlgn val="ctr"/>
        <c:lblOffset val="100"/>
        <c:noMultiLvlLbl val="0"/>
      </c:catAx>
      <c:valAx>
        <c:axId val="1221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2124160"/>
        <c:crosses val="autoZero"/>
        <c:crossBetween val="between"/>
        <c:majorUnit val="3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48412698412701"/>
          <c:y val="0.25394778806963864"/>
          <c:w val="0.72250178563745104"/>
          <c:h val="0.6858414211015557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1.9768168323221893E-2"/>
                  <c:y val="-0.10421224373980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6788967772471062"/>
                  <c:y val="-0.279868057033411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5228036659352004"/>
                  <c:y val="-5.91087465418174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multiLvlStrRef>
              <c:f>[4]FEMINICIDIO!$A$230:$D$233</c:f>
              <c:multiLvlStrCache>
                <c:ptCount val="4"/>
                <c:lvl>
                  <c:pt idx="0">
                    <c:v>Enamorado/novio que no es pareja sexual</c:v>
                  </c:pt>
                </c:lvl>
                <c:lvl>
                  <c:pt idx="0">
                    <c:v>Pareja sexual sin hijos</c:v>
                  </c:pt>
                </c:lvl>
                <c:lvl>
                  <c:pt idx="0">
                    <c:v>Conviviente</c:v>
                  </c:pt>
                </c:lvl>
                <c:lvl>
                  <c:pt idx="0">
                    <c:v>Esposo</c:v>
                  </c:pt>
                </c:lvl>
              </c:multiLvlStrCache>
            </c:multiLvlStrRef>
          </c:cat>
          <c:val>
            <c:numRef>
              <c:f>[4]FEMINICIDIO!$G$230:$G$233</c:f>
              <c:numCache>
                <c:formatCode>General</c:formatCode>
                <c:ptCount val="4"/>
                <c:pt idx="0">
                  <c:v>10</c:v>
                </c:pt>
                <c:pt idx="1">
                  <c:v>24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7119432199583043"/>
          <c:w val="0.87926075030094919"/>
          <c:h val="0.7229294663479570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5112781954887125E-2"/>
                  <c:y val="1.857585743102554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31770489215163894"/>
                  <c:y val="-0.2697201497509892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41811155326014354"/>
                  <c:y val="0.4770509936257967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42641642912915456"/>
                  <c:y val="8.23872015998000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4170406118590015E-2"/>
                  <c:y val="-2.18738282714660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[4]FEMINICIDIO!$A$257:$A$261</c:f>
              <c:strCache>
                <c:ptCount val="5"/>
                <c:pt idx="0">
                  <c:v>Ninguno</c:v>
                </c:pt>
                <c:pt idx="1">
                  <c:v>1-3 hijos(as)</c:v>
                </c:pt>
                <c:pt idx="2">
                  <c:v>4-6 hijos(as)</c:v>
                </c:pt>
                <c:pt idx="3">
                  <c:v>7 a más</c:v>
                </c:pt>
                <c:pt idx="4">
                  <c:v>Sin datos</c:v>
                </c:pt>
              </c:strCache>
            </c:strRef>
          </c:cat>
          <c:val>
            <c:numRef>
              <c:f>[4]FEMINICIDIO!$D$257:$D$261</c:f>
              <c:numCache>
                <c:formatCode>General</c:formatCode>
                <c:ptCount val="5"/>
                <c:pt idx="0">
                  <c:v>14</c:v>
                </c:pt>
                <c:pt idx="1">
                  <c:v>60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Embarazo </a:t>
            </a:r>
          </a:p>
        </c:rich>
      </c:tx>
      <c:layout>
        <c:manualLayout>
          <c:xMode val="edge"/>
          <c:yMode val="edge"/>
          <c:x val="0.36463618853726937"/>
          <c:y val="1.58731084540358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78974300874271"/>
          <c:y val="0.32271882681331532"/>
          <c:w val="0.60372212466247765"/>
          <c:h val="0.6529854601508194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627197687245616"/>
                  <c:y val="1.49440908927479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357830271216098E-2"/>
                  <c:y val="-0.139017006435839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4411857120010536"/>
                  <c:y val="4.8322293046702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</c:dLbls>
          <c:cat>
            <c:strRef>
              <c:f>[5]FEMINICIDIO!$N$213:$N$215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[5]FEMINICIDIO!$Q$213:$Q$215</c:f>
              <c:numCache>
                <c:formatCode>General</c:formatCode>
                <c:ptCount val="3"/>
                <c:pt idx="0">
                  <c:v>4</c:v>
                </c:pt>
                <c:pt idx="1">
                  <c:v>72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Modalidad de Feminicidio/tentativa</a:t>
            </a:r>
          </a:p>
        </c:rich>
      </c:tx>
      <c:layout>
        <c:manualLayout>
          <c:xMode val="edge"/>
          <c:yMode val="edge"/>
          <c:x val="0.21195922218956423"/>
          <c:y val="4.3245159572444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1908541076683"/>
          <c:y val="0.26664597360112596"/>
          <c:w val="0.73596908952118489"/>
          <c:h val="0.7249422952565712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FEMINICIDIO!$A$308:$B$319</c:f>
              <c:strCache>
                <c:ptCount val="12"/>
                <c:pt idx="0">
                  <c:v>  ACUCHILLAMIENTO</c:v>
                </c:pt>
                <c:pt idx="1">
                  <c:v>  GOLPES</c:v>
                </c:pt>
                <c:pt idx="2">
                  <c:v>  DISPARO</c:v>
                </c:pt>
                <c:pt idx="3">
                  <c:v>  ENVENENAMIENTO</c:v>
                </c:pt>
                <c:pt idx="4">
                  <c:v>  DESBARRANCAMIENTO</c:v>
                </c:pt>
                <c:pt idx="5">
                  <c:v>  ASFIXIA</c:v>
                </c:pt>
                <c:pt idx="6">
                  <c:v>  ATROPELLAMIENTO</c:v>
                </c:pt>
                <c:pt idx="7">
                  <c:v>  QUEMADURA</c:v>
                </c:pt>
                <c:pt idx="8">
                  <c:v>  DECAPITAMIENTO</c:v>
                </c:pt>
                <c:pt idx="9">
                  <c:v>  LAPIDAMIENTO</c:v>
                </c:pt>
                <c:pt idx="10">
                  <c:v>  APLASTAMIENTO</c:v>
                </c:pt>
                <c:pt idx="11">
                  <c:v>  OTROS</c:v>
                </c:pt>
              </c:strCache>
            </c:strRef>
          </c:cat>
          <c:val>
            <c:numRef>
              <c:f>FEMINICIDIO!$E$308:$E$319</c:f>
              <c:numCache>
                <c:formatCode>General</c:formatCode>
                <c:ptCount val="12"/>
                <c:pt idx="0">
                  <c:v>25</c:v>
                </c:pt>
                <c:pt idx="1">
                  <c:v>49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32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2309248"/>
        <c:axId val="122315136"/>
      </c:barChart>
      <c:catAx>
        <c:axId val="122309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2315136"/>
        <c:crosses val="autoZero"/>
        <c:auto val="1"/>
        <c:lblAlgn val="ctr"/>
        <c:lblOffset val="100"/>
        <c:noMultiLvlLbl val="0"/>
      </c:catAx>
      <c:valAx>
        <c:axId val="12231513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N</a:t>
                </a: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+mn-ea"/>
                  </a:rPr>
                  <a:t>°</a:t>
                </a: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Calibri"/>
                    <a:ea typeface="+mn-ea"/>
                    <a:cs typeface="+mn-ea"/>
                  </a:rPr>
                  <a:t> casos</a:t>
                </a:r>
                <a:endParaRPr lang="es-PE" sz="1000" b="1" i="0" u="none" strike="noStrike" baseline="0">
                  <a:solidFill>
                    <a:srgbClr val="000000"/>
                  </a:solidFill>
                  <a:latin typeface="Calibri"/>
                </a:endParaRPr>
              </a:p>
            </c:rich>
          </c:tx>
          <c:layout>
            <c:manualLayout>
              <c:xMode val="edge"/>
              <c:yMode val="edge"/>
              <c:x val="0.87477685132187555"/>
              <c:y val="0.134316862566092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2309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1746381517562"/>
          <c:y val="7.825350351061712E-2"/>
          <c:w val="0.69414054331985764"/>
          <c:h val="0.90463856277893051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0.1101561802481123"/>
                  <c:y val="-5.81324085391853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989038134939014"/>
                  <c:y val="3.34377516889810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1619711218962082"/>
                  <c:y val="-5.77617328519856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[5]FEMINICIDIO!$B$293:$B$296</c:f>
              <c:strCache>
                <c:ptCount val="4"/>
                <c:pt idx="0">
                  <c:v>Adolescente</c:v>
                </c:pt>
                <c:pt idx="1">
                  <c:v>Adulto</c:v>
                </c:pt>
                <c:pt idx="2">
                  <c:v>Adulto mayor</c:v>
                </c:pt>
                <c:pt idx="3">
                  <c:v>Sin datos</c:v>
                </c:pt>
              </c:strCache>
            </c:strRef>
          </c:cat>
          <c:val>
            <c:numRef>
              <c:f>[5]FEMINICIDIO!$C$293:$C$296</c:f>
              <c:numCache>
                <c:formatCode>General</c:formatCode>
                <c:ptCount val="4"/>
                <c:pt idx="0">
                  <c:v>0</c:v>
                </c:pt>
                <c:pt idx="1">
                  <c:v>25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cat>
            <c:strRef>
              <c:f>[5]FEMINICIDIO!$F$293:$F$295</c:f>
              <c:strCache>
                <c:ptCount val="3"/>
                <c:pt idx="0">
                  <c:v>Adolescente</c:v>
                </c:pt>
                <c:pt idx="1">
                  <c:v>Adulto</c:v>
                </c:pt>
                <c:pt idx="2">
                  <c:v>Adulto mayor</c:v>
                </c:pt>
              </c:strCache>
            </c:strRef>
          </c:cat>
          <c:val>
            <c:numRef>
              <c:f>[5]FEMINICIDIO!$H$293:$H$295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95"/>
        <c:holeSize val="3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lt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17237729479987"/>
          <c:y val="9.5561213815520157E-2"/>
          <c:w val="0.65029676845950235"/>
          <c:h val="0.88740892290245577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0.13722399203916338"/>
                  <c:y val="4.154752988905487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239804701831629"/>
                  <c:y val="-3.5163781422628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[5]FEMINICIDIO!$F$293:$F$296</c:f>
              <c:strCache>
                <c:ptCount val="4"/>
                <c:pt idx="0">
                  <c:v>Adolescente</c:v>
                </c:pt>
                <c:pt idx="1">
                  <c:v>Adulto</c:v>
                </c:pt>
                <c:pt idx="2">
                  <c:v>Adulto mayor</c:v>
                </c:pt>
                <c:pt idx="3">
                  <c:v>Sin datos</c:v>
                </c:pt>
              </c:strCache>
            </c:strRef>
          </c:cat>
          <c:val>
            <c:numRef>
              <c:f>[5]FEMINICIDIO!$G$293:$G$296</c:f>
              <c:numCache>
                <c:formatCode>General</c:formatCode>
                <c:ptCount val="4"/>
                <c:pt idx="0">
                  <c:v>0</c:v>
                </c:pt>
                <c:pt idx="1">
                  <c:v>47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cat>
            <c:strRef>
              <c:f>[5]FEMINICIDIO!$F$293:$F$296</c:f>
              <c:strCache>
                <c:ptCount val="4"/>
                <c:pt idx="0">
                  <c:v>Adolescente</c:v>
                </c:pt>
                <c:pt idx="1">
                  <c:v>Adulto</c:v>
                </c:pt>
                <c:pt idx="2">
                  <c:v>Adulto mayor</c:v>
                </c:pt>
                <c:pt idx="3">
                  <c:v>Sin datos</c:v>
                </c:pt>
              </c:strCache>
            </c:strRef>
          </c:cat>
          <c:val>
            <c:numRef>
              <c:f>[5]FEMINICIDIO!$H$293:$H$296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7"/>
        <c:holeSize val="31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67917523823036"/>
          <c:y val="0.38896926019840738"/>
          <c:w val="0.61168513671588198"/>
          <c:h val="0.5878057688534938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  <c:spPr>
              <a:solidFill>
                <a:srgbClr val="92D050"/>
              </a:solidFill>
            </c:spPr>
          </c:dPt>
          <c:dPt>
            <c:idx val="7"/>
            <c:bubble3D val="0"/>
          </c:dPt>
          <c:dLbls>
            <c:dLbl>
              <c:idx val="0"/>
              <c:layout>
                <c:manualLayout>
                  <c:x val="0.12028977438426257"/>
                  <c:y val="-0.263474353841363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2702881836740115E-2"/>
                  <c:y val="-7.16526535877930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5.7238924679869532E-2"/>
                  <c:y val="-0.130828551092130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4152814231554388E-2"/>
                  <c:y val="-6.86961163752836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multiLvlStrRef>
              <c:f>[5]FEMINICIDIO!$A$370:$B$377</c:f>
              <c:multiLvlStrCache>
                <c:ptCount val="2"/>
                <c:lvl>
                  <c:pt idx="0">
                    <c:v>Otros</c:v>
                  </c:pt>
                </c:lvl>
                <c:lvl>
                  <c:pt idx="0">
                    <c:v>Se fue a vivir a otra ciudad</c:v>
                  </c:pt>
                </c:lvl>
                <c:lvl>
                  <c:pt idx="0">
                    <c:v>Casa de refugio</c:v>
                  </c:pt>
                </c:lvl>
                <c:lvl>
                  <c:pt idx="0">
                    <c:v>Separación</c:v>
                  </c:pt>
                </c:lvl>
                <c:lvl>
                  <c:pt idx="0">
                    <c:v>Sentencia</c:v>
                  </c:pt>
                </c:lvl>
                <c:lvl>
                  <c:pt idx="0">
                    <c:v>Medidas de Protección</c:v>
                  </c:pt>
                </c:lvl>
                <c:lvl>
                  <c:pt idx="0">
                    <c:v>Denuncia fiscal</c:v>
                  </c:pt>
                </c:lvl>
                <c:lvl>
                  <c:pt idx="0">
                    <c:v>Denuncia policial</c:v>
                  </c:pt>
                </c:lvl>
              </c:multiLvlStrCache>
            </c:multiLvlStrRef>
          </c:cat>
          <c:val>
            <c:numRef>
              <c:f>[5]FEMINICIDIO!$E$370:$E$377</c:f>
              <c:numCache>
                <c:formatCode>General</c:formatCode>
                <c:ptCount val="8"/>
                <c:pt idx="0">
                  <c:v>21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1746381517562"/>
          <c:y val="7.825350351061712E-2"/>
          <c:w val="0.69414054331985764"/>
          <c:h val="0.90463856277893051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0.13418245661587069"/>
                  <c:y val="-6.80633332385798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01561802481123"/>
                  <c:y val="-5.81324085391853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307018119048587"/>
                  <c:y val="0.115266873229293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665735357029388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FEMINICIDIO!$B$293:$B$296</c:f>
              <c:strCache>
                <c:ptCount val="4"/>
                <c:pt idx="0">
                  <c:v>Adolescente</c:v>
                </c:pt>
                <c:pt idx="1">
                  <c:v>Adulto</c:v>
                </c:pt>
                <c:pt idx="2">
                  <c:v>Adulto mayor</c:v>
                </c:pt>
                <c:pt idx="3">
                  <c:v>Sin datos</c:v>
                </c:pt>
              </c:strCache>
            </c:strRef>
          </c:cat>
          <c:val>
            <c:numRef>
              <c:f>FEMINICIDIO!$C$293:$C$296</c:f>
              <c:numCache>
                <c:formatCode>0</c:formatCode>
                <c:ptCount val="4"/>
                <c:pt idx="0">
                  <c:v>0</c:v>
                </c:pt>
                <c:pt idx="1">
                  <c:v>25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cat>
            <c:strRef>
              <c:f>FEMINICIDIO!$F$293:$F$295</c:f>
              <c:strCache>
                <c:ptCount val="3"/>
                <c:pt idx="0">
                  <c:v>Adolescente</c:v>
                </c:pt>
                <c:pt idx="1">
                  <c:v>Adulto</c:v>
                </c:pt>
                <c:pt idx="2">
                  <c:v>Adulto mayor</c:v>
                </c:pt>
              </c:strCache>
            </c:strRef>
          </c:cat>
          <c:val>
            <c:numRef>
              <c:f>FEMINICIDIO!$H$293:$H$295</c:f>
              <c:numCache>
                <c:formatCode>0%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95"/>
        <c:holeSize val="3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lt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3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79713141918047"/>
          <c:y val="0.22175099851648986"/>
          <c:w val="0.78970315579239458"/>
          <c:h val="0.77737030697249832"/>
        </c:manualLayout>
      </c:layout>
      <c:pie3DChart>
        <c:varyColors val="1"/>
        <c:ser>
          <c:idx val="0"/>
          <c:order val="0"/>
          <c:spPr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-5.1701676825280644E-2"/>
                  <c:y val="0.178497499133363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297451190694186"/>
                  <c:y val="-0.226479274996285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0627623567256156E-2"/>
                  <c:y val="0.170766114865564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[5]FEMINICIDIO!$O$381:$O$383</c:f>
              <c:strCache>
                <c:ptCount val="3"/>
                <c:pt idx="0">
                  <c:v>Ninguna</c:v>
                </c:pt>
                <c:pt idx="1">
                  <c:v>Alguna acción</c:v>
                </c:pt>
                <c:pt idx="2">
                  <c:v>Sin dato</c:v>
                </c:pt>
              </c:strCache>
            </c:strRef>
          </c:cat>
          <c:val>
            <c:numRef>
              <c:f>[5]FEMINICIDIO!$S$381:$S$383</c:f>
              <c:numCache>
                <c:formatCode>General</c:formatCode>
                <c:ptCount val="3"/>
                <c:pt idx="0">
                  <c:v>46</c:v>
                </c:pt>
                <c:pt idx="1">
                  <c:v>31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77054943777785"/>
          <c:y val="0.16743557490984071"/>
          <c:w val="0.60887274699518645"/>
          <c:h val="0.782011527652832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9089799477847241"/>
                  <c:y val="-3.29974682368243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881020723040332"/>
                  <c:y val="-0.129464148839803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022970058678971"/>
                  <c:y val="0.268745499732887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4760147601476015"/>
                  <c:y val="9.10407881479270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0976455433845676E-2"/>
                  <c:y val="-2.20335609707554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410037724365067"/>
                  <c:y val="-2.167096369591000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</c:dLbls>
          <c:cat>
            <c:multiLvlStrRef>
              <c:f>[5]FEMINICIDIO!$K$243:$L$248</c:f>
              <c:multiLvlStrCache>
                <c:ptCount val="2"/>
                <c:lvl>
                  <c:pt idx="0">
                    <c:v>Otro</c:v>
                  </c:pt>
                </c:lvl>
                <c:lvl>
                  <c:pt idx="0">
                    <c:v>Desconocido</c:v>
                  </c:pt>
                </c:lvl>
                <c:lvl>
                  <c:pt idx="0">
                    <c:v>Conocido</c:v>
                  </c:pt>
                </c:lvl>
                <c:lvl>
                  <c:pt idx="0">
                    <c:v>Familiar</c:v>
                  </c:pt>
                </c:lvl>
                <c:lvl>
                  <c:pt idx="0">
                    <c:v>Ex pareja</c:v>
                  </c:pt>
                </c:lvl>
                <c:lvl>
                  <c:pt idx="0">
                    <c:v>Pareja</c:v>
                  </c:pt>
                </c:lvl>
              </c:multiLvlStrCache>
            </c:multiLvlStrRef>
          </c:cat>
          <c:val>
            <c:numRef>
              <c:f>[5]FEMINICIDIO!$M$243:$M$248</c:f>
              <c:numCache>
                <c:formatCode>General</c:formatCode>
                <c:ptCount val="6"/>
                <c:pt idx="0">
                  <c:v>41</c:v>
                </c:pt>
                <c:pt idx="1">
                  <c:v>22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75877565664004"/>
          <c:y val="0.1464461414684973"/>
          <c:w val="0.62983024603938886"/>
          <c:h val="0.85355385853150267"/>
        </c:manualLayout>
      </c:layout>
      <c:pieChart>
        <c:varyColors val="1"/>
        <c:ser>
          <c:idx val="0"/>
          <c:order val="0"/>
          <c:explosion val="2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explosion val="1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0851651356080499"/>
                  <c:y val="-0.167083333333333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6172208689741122"/>
                  <c:y val="0.243575884672707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[5]FEMINICIDIO!$A$200:$A$203</c:f>
              <c:strCache>
                <c:ptCount val="4"/>
                <c:pt idx="0">
                  <c:v>Intimo</c:v>
                </c:pt>
                <c:pt idx="1">
                  <c:v>No íntimo</c:v>
                </c:pt>
                <c:pt idx="2">
                  <c:v>Por conexión</c:v>
                </c:pt>
                <c:pt idx="3">
                  <c:v>Sin datos</c:v>
                </c:pt>
              </c:strCache>
            </c:strRef>
          </c:cat>
          <c:val>
            <c:numRef>
              <c:f>[5]FEMINICIDIO!$D$200:$D$203</c:f>
              <c:numCache>
                <c:formatCode>General</c:formatCode>
                <c:ptCount val="4"/>
                <c:pt idx="0">
                  <c:v>68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51627113044437"/>
          <c:y val="0.38384368620589093"/>
          <c:w val="0.70992092655084782"/>
          <c:h val="0.61292486644886424"/>
        </c:manualLayout>
      </c:layout>
      <c:pie3DChart>
        <c:varyColors val="1"/>
        <c:ser>
          <c:idx val="0"/>
          <c:order val="0"/>
          <c:tx>
            <c:strRef>
              <c:f>[5]FEMINICIDIO!$L$327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7.9254079254079263E-2"/>
                  <c:y val="4.3179112414869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827083677477377"/>
                  <c:y val="-0.14652411095671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3282822164711924"/>
                  <c:y val="0.132882850428010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5663050859901294E-2"/>
                  <c:y val="-8.12100938363096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multiLvlStrRef>
              <c:f>[5]FEMINICIDIO!$H$328:$I$332</c:f>
              <c:multiLvlStrCache>
                <c:ptCount val="2"/>
                <c:lvl>
                  <c:pt idx="0">
                    <c:v>Otro (Suicidio)</c:v>
                  </c:pt>
                </c:lvl>
                <c:lvl/>
                <c:lvl>
                  <c:pt idx="0">
                    <c:v>Prófugo</c:v>
                  </c:pt>
                </c:lvl>
                <c:lvl>
                  <c:pt idx="0">
                    <c:v>Libre
(En Investigación)</c:v>
                  </c:pt>
                </c:lvl>
                <c:lvl>
                  <c:pt idx="0">
                    <c:v>Detenido</c:v>
                  </c:pt>
                </c:lvl>
              </c:multiLvlStrCache>
            </c:multiLvlStrRef>
          </c:cat>
          <c:val>
            <c:numRef>
              <c:f>[5]FEMINICIDIO!$L$328:$L$332</c:f>
              <c:numCache>
                <c:formatCode>General</c:formatCode>
                <c:ptCount val="5"/>
                <c:pt idx="0">
                  <c:v>29</c:v>
                </c:pt>
                <c:pt idx="1">
                  <c:v>36</c:v>
                </c:pt>
                <c:pt idx="2">
                  <c:v>10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multiLvlStrRef>
              <c:f>[5]FEMINICIDIO!$H$328:$I$332</c:f>
              <c:multiLvlStrCache>
                <c:ptCount val="2"/>
                <c:lvl>
                  <c:pt idx="0">
                    <c:v>Otro (Suicidio)</c:v>
                  </c:pt>
                </c:lvl>
                <c:lvl/>
                <c:lvl>
                  <c:pt idx="0">
                    <c:v>Prófugo</c:v>
                  </c:pt>
                </c:lvl>
                <c:lvl>
                  <c:pt idx="0">
                    <c:v>Libre
(En Investigación)</c:v>
                  </c:pt>
                </c:lvl>
                <c:lvl>
                  <c:pt idx="0">
                    <c:v>Detenido</c:v>
                  </c:pt>
                </c:lvl>
              </c:multiLvlStrCache>
            </c:multiLvlStrRef>
          </c:cat>
          <c:val>
            <c:numRef>
              <c:f>[5]FEMINICIDIO!$L$328:$L$332</c:f>
              <c:numCache>
                <c:formatCode>General</c:formatCode>
                <c:ptCount val="5"/>
                <c:pt idx="0">
                  <c:v>29</c:v>
                </c:pt>
                <c:pt idx="1">
                  <c:v>36</c:v>
                </c:pt>
                <c:pt idx="2">
                  <c:v>10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494221804364"/>
          <c:y val="0.20543987557110913"/>
          <c:w val="0.82602420966035961"/>
          <c:h val="0.5569157188684748"/>
        </c:manualLayout>
      </c:layout>
      <c:lineChart>
        <c:grouping val="standard"/>
        <c:varyColors val="0"/>
        <c:ser>
          <c:idx val="0"/>
          <c:order val="0"/>
          <c:tx>
            <c:strRef>
              <c:f>[5]FEMINICIDIO!$B$153</c:f>
              <c:strCache>
                <c:ptCount val="1"/>
                <c:pt idx="0">
                  <c:v>Feminicidio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00995024875642E-2"/>
                  <c:y val="-3.610573090142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800995024875621E-2"/>
                  <c:y val="-4.1263692458775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82587064676626E-2"/>
                  <c:y val="-4.126369245877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82587064676626E-2"/>
                  <c:y val="4.6421654016122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900497512437901E-2"/>
                  <c:y val="-1.0315923114693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875621890547265E-2"/>
                  <c:y val="2.5789807786734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[5]FEMINICIDIO!$A$146:$A$151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 *</c:v>
                </c:pt>
              </c:strCache>
            </c:strRef>
          </c:cat>
          <c:val>
            <c:numRef>
              <c:f>[5]FEMINICIDIO!$B$146:$B$151</c:f>
              <c:numCache>
                <c:formatCode>General</c:formatCode>
                <c:ptCount val="6"/>
                <c:pt idx="0">
                  <c:v>11.583333333333334</c:v>
                </c:pt>
                <c:pt idx="1">
                  <c:v>10.083333333333334</c:v>
                </c:pt>
                <c:pt idx="2">
                  <c:v>7.75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[5]FEMINICIDIO!$C$153</c:f>
              <c:strCache>
                <c:ptCount val="1"/>
                <c:pt idx="0">
                  <c:v>Tentativa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82587064676617E-2"/>
                  <c:y val="-4.126369245877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776119402985072E-2"/>
                  <c:y val="-3.610573090142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9601990049751339E-2"/>
                  <c:y val="-4.126369245877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4676616915422883E-2"/>
                  <c:y val="-5.1579615573469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9651741293532424E-2"/>
                  <c:y val="-5.6737577130816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9850746268656716E-2"/>
                  <c:y val="-3.610573090142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[5]FEMINICIDIO!$A$146:$A$151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 *</c:v>
                </c:pt>
              </c:strCache>
            </c:strRef>
          </c:cat>
          <c:val>
            <c:numRef>
              <c:f>[5]FEMINICIDIO!$C$146:$C$151</c:f>
              <c:numCache>
                <c:formatCode>General</c:formatCode>
                <c:ptCount val="6"/>
                <c:pt idx="0">
                  <c:v>5.333333333333333</c:v>
                </c:pt>
                <c:pt idx="1">
                  <c:v>3.9166666666666665</c:v>
                </c:pt>
                <c:pt idx="2">
                  <c:v>5.5</c:v>
                </c:pt>
                <c:pt idx="3">
                  <c:v>7.583333333333333</c:v>
                </c:pt>
                <c:pt idx="4">
                  <c:v>13</c:v>
                </c:pt>
                <c:pt idx="5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56832"/>
        <c:axId val="116523392"/>
      </c:lineChart>
      <c:catAx>
        <c:axId val="12365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6523392"/>
        <c:crosses val="autoZero"/>
        <c:auto val="1"/>
        <c:lblAlgn val="ctr"/>
        <c:lblOffset val="100"/>
        <c:noMultiLvlLbl val="0"/>
      </c:catAx>
      <c:valAx>
        <c:axId val="1165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3656832"/>
        <c:crosses val="autoZero"/>
        <c:crossBetween val="between"/>
        <c:majorUnit val="3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48412698412701"/>
          <c:y val="0.25394778806963864"/>
          <c:w val="0.72250178563745104"/>
          <c:h val="0.6858414211015557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1.9768168323221893E-2"/>
                  <c:y val="-0.10421224373980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6788967772471062"/>
                  <c:y val="-0.279868057033411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5228036659352004"/>
                  <c:y val="-5.91087465418174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multiLvlStrRef>
              <c:f>[5]FEMINICIDIO!$A$230:$D$233</c:f>
              <c:multiLvlStrCache>
                <c:ptCount val="4"/>
                <c:lvl>
                  <c:pt idx="0">
                    <c:v>Enamorado/novio que no es pareja sexual</c:v>
                  </c:pt>
                </c:lvl>
                <c:lvl>
                  <c:pt idx="0">
                    <c:v>Pareja sexual sin hijos</c:v>
                  </c:pt>
                </c:lvl>
                <c:lvl>
                  <c:pt idx="0">
                    <c:v>Conviviente</c:v>
                  </c:pt>
                </c:lvl>
                <c:lvl>
                  <c:pt idx="0">
                    <c:v>Esposo</c:v>
                  </c:pt>
                </c:lvl>
              </c:multiLvlStrCache>
            </c:multiLvlStrRef>
          </c:cat>
          <c:val>
            <c:numRef>
              <c:f>[5]FEMINICIDIO!$G$230:$G$233</c:f>
              <c:numCache>
                <c:formatCode>General</c:formatCode>
                <c:ptCount val="4"/>
                <c:pt idx="0">
                  <c:v>10</c:v>
                </c:pt>
                <c:pt idx="1">
                  <c:v>24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7119432199583043"/>
          <c:w val="0.87926075030094919"/>
          <c:h val="0.7229294663479570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5112781954887125E-2"/>
                  <c:y val="1.8575857431025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31770489215163894"/>
                  <c:y val="-0.2697201497509892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41811155326014354"/>
                  <c:y val="0.4770509936257967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42641642912915456"/>
                  <c:y val="8.23872015998000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4170406118590015E-2"/>
                  <c:y val="-2.18738282714660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[5]FEMINICIDIO!$A$257:$A$261</c:f>
              <c:strCache>
                <c:ptCount val="5"/>
                <c:pt idx="0">
                  <c:v>Ninguno</c:v>
                </c:pt>
                <c:pt idx="1">
                  <c:v>1-3 hijos(as)</c:v>
                </c:pt>
                <c:pt idx="2">
                  <c:v>4-6 hijos(as)</c:v>
                </c:pt>
                <c:pt idx="3">
                  <c:v>7 a más</c:v>
                </c:pt>
                <c:pt idx="4">
                  <c:v>Sin datos</c:v>
                </c:pt>
              </c:strCache>
            </c:strRef>
          </c:cat>
          <c:val>
            <c:numRef>
              <c:f>[5]FEMINICIDIO!$D$257:$D$261</c:f>
              <c:numCache>
                <c:formatCode>General</c:formatCode>
                <c:ptCount val="5"/>
                <c:pt idx="0">
                  <c:v>14</c:v>
                </c:pt>
                <c:pt idx="1">
                  <c:v>60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17237729479987"/>
          <c:y val="9.5561213815520157E-2"/>
          <c:w val="0.65029676845950235"/>
          <c:h val="0.88740892290245577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0.11605885142219804"/>
                  <c:y val="-0.16348964381767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3722399203916338"/>
                  <c:y val="4.154752988905487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5465603303332745"/>
                  <c:y val="8.99864902442590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4525059413119484"/>
                  <c:y val="-3.8488786448116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FEMINICIDIO!$F$293:$F$296</c:f>
              <c:strCache>
                <c:ptCount val="4"/>
                <c:pt idx="0">
                  <c:v>Adolescente</c:v>
                </c:pt>
                <c:pt idx="1">
                  <c:v>Adulto</c:v>
                </c:pt>
                <c:pt idx="2">
                  <c:v>Adulto mayor</c:v>
                </c:pt>
                <c:pt idx="3">
                  <c:v>Sin datos</c:v>
                </c:pt>
              </c:strCache>
            </c:strRef>
          </c:cat>
          <c:val>
            <c:numRef>
              <c:f>FEMINICIDIO!$G$293:$G$296</c:f>
              <c:numCache>
                <c:formatCode>0</c:formatCode>
                <c:ptCount val="4"/>
                <c:pt idx="0">
                  <c:v>0</c:v>
                </c:pt>
                <c:pt idx="1">
                  <c:v>47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cat>
            <c:strRef>
              <c:f>FEMINICIDIO!$F$293:$F$296</c:f>
              <c:strCache>
                <c:ptCount val="4"/>
                <c:pt idx="0">
                  <c:v>Adolescente</c:v>
                </c:pt>
                <c:pt idx="1">
                  <c:v>Adulto</c:v>
                </c:pt>
                <c:pt idx="2">
                  <c:v>Adulto mayor</c:v>
                </c:pt>
                <c:pt idx="3">
                  <c:v>Sin datos</c:v>
                </c:pt>
              </c:strCache>
            </c:strRef>
          </c:cat>
          <c:val>
            <c:numRef>
              <c:f>FEMINICIDIO!$H$293:$H$296</c:f>
              <c:numCache>
                <c:formatCode>0%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7"/>
        <c:holeSize val="31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67917523823036"/>
          <c:y val="0.38896926019840738"/>
          <c:w val="0.61168513671588198"/>
          <c:h val="0.5878057688534938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  <c:spPr>
              <a:solidFill>
                <a:srgbClr val="92D050"/>
              </a:solidFill>
            </c:spPr>
          </c:dPt>
          <c:dPt>
            <c:idx val="7"/>
            <c:bubble3D val="0"/>
          </c:dPt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3.3670033670033669E-3"/>
                  <c:y val="-0.245259575603896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3389273310533151E-2"/>
                  <c:y val="-0.170391031629520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FEMINICIDIO!$A$370:$B$377</c:f>
              <c:strCache>
                <c:ptCount val="8"/>
                <c:pt idx="0">
                  <c:v>Denuncia policial</c:v>
                </c:pt>
                <c:pt idx="1">
                  <c:v>Denuncia fiscal</c:v>
                </c:pt>
                <c:pt idx="2">
                  <c:v>Medidas de Protección</c:v>
                </c:pt>
                <c:pt idx="3">
                  <c:v>Sentencia</c:v>
                </c:pt>
                <c:pt idx="4">
                  <c:v>Separación</c:v>
                </c:pt>
                <c:pt idx="5">
                  <c:v>Casa de refugio</c:v>
                </c:pt>
                <c:pt idx="6">
                  <c:v>Se fue a vivir a otra ciudad</c:v>
                </c:pt>
                <c:pt idx="7">
                  <c:v>Otros</c:v>
                </c:pt>
              </c:strCache>
            </c:strRef>
          </c:cat>
          <c:val>
            <c:numRef>
              <c:f>FEMINICIDIO!$E$370:$E$377</c:f>
              <c:numCache>
                <c:formatCode>General</c:formatCode>
                <c:ptCount val="8"/>
                <c:pt idx="0">
                  <c:v>21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3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79713141918047"/>
          <c:y val="0.22175099851648986"/>
          <c:w val="0.78970315579239458"/>
          <c:h val="0.77737030697249832"/>
        </c:manualLayout>
      </c:layout>
      <c:pie3DChart>
        <c:varyColors val="1"/>
        <c:ser>
          <c:idx val="0"/>
          <c:order val="0"/>
          <c:spPr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-5.1701676825280644E-2"/>
                  <c:y val="0.178497499133363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297451190694186"/>
                  <c:y val="-0.226479274996285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0627623567256156E-2"/>
                  <c:y val="0.170766114865564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FEMINICIDIO!$O$381:$O$383</c:f>
              <c:strCache>
                <c:ptCount val="3"/>
                <c:pt idx="0">
                  <c:v>Ninguna</c:v>
                </c:pt>
                <c:pt idx="1">
                  <c:v>Alguna acción</c:v>
                </c:pt>
                <c:pt idx="2">
                  <c:v>Sin dato</c:v>
                </c:pt>
              </c:strCache>
            </c:strRef>
          </c:cat>
          <c:val>
            <c:numRef>
              <c:f>FEMINICIDIO!$S$381:$S$383</c:f>
              <c:numCache>
                <c:formatCode>General</c:formatCode>
                <c:ptCount val="3"/>
                <c:pt idx="0">
                  <c:v>46</c:v>
                </c:pt>
                <c:pt idx="1">
                  <c:v>31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77054943777785"/>
          <c:y val="0.16743557490984071"/>
          <c:w val="0.60887274699518645"/>
          <c:h val="0.782011527652832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9089799477847241"/>
                  <c:y val="-3.29974682368243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881020723040332"/>
                  <c:y val="-0.129464148839803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022970058678971"/>
                  <c:y val="0.268745499732887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5.94449331666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0843843380347452E-2"/>
                  <c:y val="-2.35988200589969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410037724365067"/>
                  <c:y val="-2.167096369591000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</c:dLbls>
          <c:cat>
            <c:strRef>
              <c:f>FEMINICIDIO!$K$243:$L$248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FEMINICIDIO!$M$243:$M$248</c:f>
              <c:numCache>
                <c:formatCode>General</c:formatCode>
                <c:ptCount val="6"/>
                <c:pt idx="0">
                  <c:v>41</c:v>
                </c:pt>
                <c:pt idx="1">
                  <c:v>22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75877565664004"/>
          <c:y val="0.1464461414684973"/>
          <c:w val="0.57227628920485663"/>
          <c:h val="0.79946134873844288"/>
        </c:manualLayout>
      </c:layout>
      <c:pieChart>
        <c:varyColors val="1"/>
        <c:ser>
          <c:idx val="0"/>
          <c:order val="0"/>
          <c:explosion val="2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explosion val="1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0851651356080499"/>
                  <c:y val="-0.167083333333333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6172208689741122"/>
                  <c:y val="0.243575884672707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FEMINICIDIO!$A$200:$A$203</c:f>
              <c:strCache>
                <c:ptCount val="4"/>
                <c:pt idx="0">
                  <c:v>Intimo</c:v>
                </c:pt>
                <c:pt idx="1">
                  <c:v>No íntimo</c:v>
                </c:pt>
                <c:pt idx="2">
                  <c:v>Por conexión</c:v>
                </c:pt>
                <c:pt idx="3">
                  <c:v>Sin datos</c:v>
                </c:pt>
              </c:strCache>
            </c:strRef>
          </c:cat>
          <c:val>
            <c:numRef>
              <c:f>FEMINICIDIO!$D$200:$D$203</c:f>
              <c:numCache>
                <c:formatCode>General</c:formatCode>
                <c:ptCount val="4"/>
                <c:pt idx="0">
                  <c:v>68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51627113044437"/>
          <c:y val="0.38384368620589093"/>
          <c:w val="0.70992092655084782"/>
          <c:h val="0.61292486644886424"/>
        </c:manualLayout>
      </c:layout>
      <c:pie3DChart>
        <c:varyColors val="1"/>
        <c:ser>
          <c:idx val="0"/>
          <c:order val="0"/>
          <c:tx>
            <c:strRef>
              <c:f>FEMINICIDIO!$L$327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9.7902097902097904E-2"/>
                  <c:y val="4.3179112414869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0985591835985537"/>
                  <c:y val="-0.13345255862625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6080024961914727"/>
                  <c:y val="0.119810783455989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4008039204889645E-2"/>
                  <c:y val="-3.32799821590928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FEMINICIDIO!$H$328:$I$332</c:f>
              <c:strCache>
                <c:ptCount val="5"/>
                <c:pt idx="0">
                  <c:v>Detenido</c:v>
                </c:pt>
                <c:pt idx="1">
                  <c:v>Libre
(En Investigación)</c:v>
                </c:pt>
                <c:pt idx="2">
                  <c:v>Prófugo</c:v>
                </c:pt>
                <c:pt idx="4">
                  <c:v>Otro (Suicidio)</c:v>
                </c:pt>
              </c:strCache>
            </c:strRef>
          </c:cat>
          <c:val>
            <c:numRef>
              <c:f>FEMINICIDIO!$L$328:$L$332</c:f>
              <c:numCache>
                <c:formatCode>General</c:formatCode>
                <c:ptCount val="5"/>
                <c:pt idx="0">
                  <c:v>29</c:v>
                </c:pt>
                <c:pt idx="1">
                  <c:v>36</c:v>
                </c:pt>
                <c:pt idx="2">
                  <c:v>10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Ref>
              <c:f>FEMINICIDIO!$H$328:$I$332</c:f>
              <c:strCache>
                <c:ptCount val="5"/>
                <c:pt idx="0">
                  <c:v>Detenido</c:v>
                </c:pt>
                <c:pt idx="1">
                  <c:v>Libre
(En Investigación)</c:v>
                </c:pt>
                <c:pt idx="2">
                  <c:v>Prófugo</c:v>
                </c:pt>
                <c:pt idx="4">
                  <c:v>Otro (Suicidio)</c:v>
                </c:pt>
              </c:strCache>
            </c:strRef>
          </c:cat>
          <c:val>
            <c:numRef>
              <c:f>FEMINICIDIO!$L$328:$L$332</c:f>
              <c:numCache>
                <c:formatCode>General</c:formatCode>
                <c:ptCount val="5"/>
                <c:pt idx="0">
                  <c:v>29</c:v>
                </c:pt>
                <c:pt idx="1">
                  <c:v>36</c:v>
                </c:pt>
                <c:pt idx="2">
                  <c:v>10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1.jpeg"/><Relationship Id="rId18" Type="http://schemas.openxmlformats.org/officeDocument/2006/relationships/chart" Target="../charts/chart7.xml"/><Relationship Id="rId26" Type="http://schemas.openxmlformats.org/officeDocument/2006/relationships/chart" Target="../charts/chart15.xml"/><Relationship Id="rId39" Type="http://schemas.openxmlformats.org/officeDocument/2006/relationships/chart" Target="../charts/chart28.xml"/><Relationship Id="rId3" Type="http://schemas.openxmlformats.org/officeDocument/2006/relationships/image" Target="../media/image3.png"/><Relationship Id="rId21" Type="http://schemas.openxmlformats.org/officeDocument/2006/relationships/chart" Target="../charts/chart10.xml"/><Relationship Id="rId34" Type="http://schemas.openxmlformats.org/officeDocument/2006/relationships/chart" Target="../charts/chart23.xml"/><Relationship Id="rId42" Type="http://schemas.openxmlformats.org/officeDocument/2006/relationships/chart" Target="../charts/chart31.xml"/><Relationship Id="rId47" Type="http://schemas.openxmlformats.org/officeDocument/2006/relationships/chart" Target="../charts/chart36.xml"/><Relationship Id="rId7" Type="http://schemas.openxmlformats.org/officeDocument/2006/relationships/image" Target="../media/image6.jpeg"/><Relationship Id="rId12" Type="http://schemas.openxmlformats.org/officeDocument/2006/relationships/image" Target="../media/image10.jpeg"/><Relationship Id="rId17" Type="http://schemas.openxmlformats.org/officeDocument/2006/relationships/chart" Target="../charts/chart6.xml"/><Relationship Id="rId25" Type="http://schemas.openxmlformats.org/officeDocument/2006/relationships/chart" Target="../charts/chart14.xml"/><Relationship Id="rId33" Type="http://schemas.openxmlformats.org/officeDocument/2006/relationships/chart" Target="../charts/chart22.xml"/><Relationship Id="rId38" Type="http://schemas.openxmlformats.org/officeDocument/2006/relationships/chart" Target="../charts/chart27.xml"/><Relationship Id="rId46" Type="http://schemas.openxmlformats.org/officeDocument/2006/relationships/chart" Target="../charts/chart35.xml"/><Relationship Id="rId2" Type="http://schemas.openxmlformats.org/officeDocument/2006/relationships/image" Target="../media/image2.jpeg"/><Relationship Id="rId16" Type="http://schemas.openxmlformats.org/officeDocument/2006/relationships/chart" Target="../charts/chart5.xml"/><Relationship Id="rId20" Type="http://schemas.openxmlformats.org/officeDocument/2006/relationships/chart" Target="../charts/chart9.xml"/><Relationship Id="rId29" Type="http://schemas.openxmlformats.org/officeDocument/2006/relationships/chart" Target="../charts/chart18.xml"/><Relationship Id="rId41" Type="http://schemas.openxmlformats.org/officeDocument/2006/relationships/chart" Target="../charts/chart30.xml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chart" Target="../charts/chart2.xml"/><Relationship Id="rId24" Type="http://schemas.openxmlformats.org/officeDocument/2006/relationships/chart" Target="../charts/chart13.xml"/><Relationship Id="rId32" Type="http://schemas.openxmlformats.org/officeDocument/2006/relationships/chart" Target="../charts/chart21.xml"/><Relationship Id="rId37" Type="http://schemas.openxmlformats.org/officeDocument/2006/relationships/chart" Target="../charts/chart26.xml"/><Relationship Id="rId40" Type="http://schemas.openxmlformats.org/officeDocument/2006/relationships/chart" Target="../charts/chart29.xml"/><Relationship Id="rId45" Type="http://schemas.openxmlformats.org/officeDocument/2006/relationships/chart" Target="../charts/chart34.xml"/><Relationship Id="rId5" Type="http://schemas.openxmlformats.org/officeDocument/2006/relationships/chart" Target="../charts/chart1.xml"/><Relationship Id="rId15" Type="http://schemas.openxmlformats.org/officeDocument/2006/relationships/chart" Target="../charts/chart4.xml"/><Relationship Id="rId23" Type="http://schemas.openxmlformats.org/officeDocument/2006/relationships/chart" Target="../charts/chart12.xml"/><Relationship Id="rId28" Type="http://schemas.openxmlformats.org/officeDocument/2006/relationships/chart" Target="../charts/chart17.xml"/><Relationship Id="rId36" Type="http://schemas.openxmlformats.org/officeDocument/2006/relationships/chart" Target="../charts/chart25.xml"/><Relationship Id="rId10" Type="http://schemas.openxmlformats.org/officeDocument/2006/relationships/image" Target="../media/image9.jpeg"/><Relationship Id="rId19" Type="http://schemas.openxmlformats.org/officeDocument/2006/relationships/chart" Target="../charts/chart8.xml"/><Relationship Id="rId31" Type="http://schemas.openxmlformats.org/officeDocument/2006/relationships/chart" Target="../charts/chart20.xml"/><Relationship Id="rId44" Type="http://schemas.openxmlformats.org/officeDocument/2006/relationships/chart" Target="../charts/chart33.xml"/><Relationship Id="rId4" Type="http://schemas.openxmlformats.org/officeDocument/2006/relationships/image" Target="../media/image4.jpeg"/><Relationship Id="rId9" Type="http://schemas.openxmlformats.org/officeDocument/2006/relationships/image" Target="../media/image8.jpeg"/><Relationship Id="rId14" Type="http://schemas.openxmlformats.org/officeDocument/2006/relationships/chart" Target="../charts/chart3.xml"/><Relationship Id="rId22" Type="http://schemas.openxmlformats.org/officeDocument/2006/relationships/chart" Target="../charts/chart11.xml"/><Relationship Id="rId27" Type="http://schemas.openxmlformats.org/officeDocument/2006/relationships/chart" Target="../charts/chart16.xml"/><Relationship Id="rId30" Type="http://schemas.openxmlformats.org/officeDocument/2006/relationships/chart" Target="../charts/chart19.xml"/><Relationship Id="rId35" Type="http://schemas.openxmlformats.org/officeDocument/2006/relationships/chart" Target="../charts/chart24.xml"/><Relationship Id="rId43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257</xdr:row>
      <xdr:rowOff>19050</xdr:rowOff>
    </xdr:from>
    <xdr:to>
      <xdr:col>7</xdr:col>
      <xdr:colOff>28575</xdr:colOff>
      <xdr:row>260</xdr:row>
      <xdr:rowOff>190500</xdr:rowOff>
    </xdr:to>
    <xdr:pic>
      <xdr:nvPicPr>
        <xdr:cNvPr id="2" name="61 Imagen" descr="siluetas niños.jpg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37" t="52806" r="16187" b="17921"/>
        <a:stretch>
          <a:fillRect/>
        </a:stretch>
      </xdr:blipFill>
      <xdr:spPr bwMode="auto">
        <a:xfrm>
          <a:off x="3228975" y="29413200"/>
          <a:ext cx="457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219075</xdr:colOff>
      <xdr:row>230</xdr:row>
      <xdr:rowOff>200025</xdr:rowOff>
    </xdr:from>
    <xdr:to>
      <xdr:col>12</xdr:col>
      <xdr:colOff>314325</xdr:colOff>
      <xdr:row>232</xdr:row>
      <xdr:rowOff>171450</xdr:rowOff>
    </xdr:to>
    <xdr:sp macro="" textlink="">
      <xdr:nvSpPr>
        <xdr:cNvPr id="3" name="1 Flecha derecha"/>
        <xdr:cNvSpPr>
          <a:spLocks noChangeArrowheads="1"/>
        </xdr:cNvSpPr>
      </xdr:nvSpPr>
      <xdr:spPr bwMode="auto">
        <a:xfrm rot="10800000" flipH="1">
          <a:off x="4838700" y="23736300"/>
          <a:ext cx="1447800" cy="371475"/>
        </a:xfrm>
        <a:prstGeom prst="rightArrow">
          <a:avLst>
            <a:gd name="adj1" fmla="val 50000"/>
            <a:gd name="adj2" fmla="val 49999"/>
          </a:avLst>
        </a:prstGeom>
        <a:solidFill>
          <a:srgbClr val="E46C0A"/>
        </a:solidFill>
        <a:ln w="12700" algn="ctr">
          <a:solidFill>
            <a:srgbClr val="EAEAEA"/>
          </a:solidFill>
          <a:round/>
          <a:headEnd/>
          <a:tailEnd/>
        </a:ln>
        <a:effectLst>
          <a:outerShdw dist="35921" dir="2700000" sy="50000" kx="2115830" algn="bl" rotWithShape="0">
            <a:srgbClr val="C0C0C0">
              <a:alpha val="79999"/>
            </a:srgbClr>
          </a:outerShdw>
        </a:effectLst>
      </xdr:spPr>
    </xdr:sp>
    <xdr:clientData/>
  </xdr:twoCellAnchor>
  <xdr:twoCellAnchor>
    <xdr:from>
      <xdr:col>15</xdr:col>
      <xdr:colOff>419101</xdr:colOff>
      <xdr:row>184</xdr:row>
      <xdr:rowOff>34227</xdr:rowOff>
    </xdr:from>
    <xdr:to>
      <xdr:col>20</xdr:col>
      <xdr:colOff>32868</xdr:colOff>
      <xdr:row>191</xdr:row>
      <xdr:rowOff>152400</xdr:rowOff>
    </xdr:to>
    <xdr:sp macro="" textlink="">
      <xdr:nvSpPr>
        <xdr:cNvPr id="4" name="27 Rectángulo"/>
        <xdr:cNvSpPr/>
      </xdr:nvSpPr>
      <xdr:spPr bwMode="auto">
        <a:xfrm>
          <a:off x="7934326" y="14121702"/>
          <a:ext cx="1985492" cy="1708848"/>
        </a:xfrm>
        <a:prstGeom prst="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t" anchorCtr="0" upright="1"/>
        <a:lstStyle/>
        <a:p>
          <a:pPr algn="ctr"/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feminicidio y/o tentativas:</a:t>
          </a:r>
        </a:p>
        <a:p>
          <a:pPr algn="ctr"/>
          <a:endParaRPr lang="es-PE" sz="1050" b="1" baseline="0">
            <a:latin typeface="+mn-lt"/>
          </a:endParaRPr>
        </a:p>
        <a:p>
          <a:pPr algn="l"/>
          <a:r>
            <a:rPr lang="es-PE" sz="1050" b="1" baseline="0">
              <a:latin typeface="+mn-lt"/>
            </a:rPr>
            <a:t> Al año 2014: </a:t>
          </a:r>
          <a:r>
            <a:rPr lang="es-PE" sz="1050" b="0" baseline="0">
              <a:latin typeface="+mn-lt"/>
            </a:rPr>
            <a:t>Arequipa, La Libertad, Lima, Puno y San Martin</a:t>
          </a:r>
        </a:p>
        <a:p>
          <a:pPr algn="l"/>
          <a:endParaRPr lang="es-PE" sz="1050" b="1" baseline="0">
            <a:latin typeface="+mn-lt"/>
          </a:endParaRPr>
        </a:p>
        <a:p>
          <a:pPr algn="l"/>
          <a:r>
            <a:rPr lang="es-PE" sz="1050" b="1" baseline="0">
              <a:latin typeface="+mn-lt"/>
            </a:rPr>
            <a:t>Acumulado (2009-2014): </a:t>
          </a:r>
          <a:r>
            <a:rPr lang="es-PE" sz="1050" b="0" baseline="0">
              <a:latin typeface="+mn-lt"/>
            </a:rPr>
            <a:t>Lima, Ancash, Ayacucho, Cajamarca, Junín, Arequipa, Puno, Callao, Cusco, Huanuco, Ica y Lambayeque.</a:t>
          </a:r>
          <a:endParaRPr lang="es-PE" sz="1050">
            <a:latin typeface="+mn-lt"/>
          </a:endParaRPr>
        </a:p>
      </xdr:txBody>
    </xdr:sp>
    <xdr:clientData/>
  </xdr:twoCellAnchor>
  <xdr:twoCellAnchor editAs="oneCell">
    <xdr:from>
      <xdr:col>13</xdr:col>
      <xdr:colOff>123825</xdr:colOff>
      <xdr:row>184</xdr:row>
      <xdr:rowOff>0</xdr:rowOff>
    </xdr:from>
    <xdr:to>
      <xdr:col>15</xdr:col>
      <xdr:colOff>409575</xdr:colOff>
      <xdr:row>192</xdr:row>
      <xdr:rowOff>85725</xdr:rowOff>
    </xdr:to>
    <xdr:pic>
      <xdr:nvPicPr>
        <xdr:cNvPr id="5" name="29 Imagen" descr="mapa.bmp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4087475"/>
          <a:ext cx="1381125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209549</xdr:colOff>
      <xdr:row>211</xdr:row>
      <xdr:rowOff>200026</xdr:rowOff>
    </xdr:from>
    <xdr:to>
      <xdr:col>10</xdr:col>
      <xdr:colOff>295275</xdr:colOff>
      <xdr:row>224</xdr:row>
      <xdr:rowOff>210554</xdr:rowOff>
    </xdr:to>
    <xdr:sp macro="" textlink="">
      <xdr:nvSpPr>
        <xdr:cNvPr id="6" name="36 Rectángulo redondeado"/>
        <xdr:cNvSpPr/>
      </xdr:nvSpPr>
      <xdr:spPr>
        <a:xfrm>
          <a:off x="2962274" y="19697701"/>
          <a:ext cx="2428876" cy="2620378"/>
        </a:xfrm>
        <a:prstGeom prst="roundRect">
          <a:avLst/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 editAs="oneCell">
    <xdr:from>
      <xdr:col>5</xdr:col>
      <xdr:colOff>419100</xdr:colOff>
      <xdr:row>211</xdr:row>
      <xdr:rowOff>295275</xdr:rowOff>
    </xdr:from>
    <xdr:to>
      <xdr:col>6</xdr:col>
      <xdr:colOff>342900</xdr:colOff>
      <xdr:row>214</xdr:row>
      <xdr:rowOff>114300</xdr:rowOff>
    </xdr:to>
    <xdr:pic>
      <xdr:nvPicPr>
        <xdr:cNvPr id="7" name="38 Imagen" descr="siluetas niños.jpg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38" t="9949" r="77499" b="63457"/>
        <a:stretch>
          <a:fillRect/>
        </a:stretch>
      </xdr:blipFill>
      <xdr:spPr bwMode="auto">
        <a:xfrm>
          <a:off x="3171825" y="19792950"/>
          <a:ext cx="371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419100</xdr:colOff>
      <xdr:row>220</xdr:row>
      <xdr:rowOff>0</xdr:rowOff>
    </xdr:from>
    <xdr:to>
      <xdr:col>6</xdr:col>
      <xdr:colOff>381000</xdr:colOff>
      <xdr:row>224</xdr:row>
      <xdr:rowOff>47625</xdr:rowOff>
    </xdr:to>
    <xdr:pic>
      <xdr:nvPicPr>
        <xdr:cNvPr id="8" name="39 Imagen" descr="siluetas4.jpg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00" r="46001" b="54520"/>
        <a:stretch>
          <a:fillRect/>
        </a:stretch>
      </xdr:blipFill>
      <xdr:spPr bwMode="auto">
        <a:xfrm>
          <a:off x="3171825" y="21383625"/>
          <a:ext cx="409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438150</xdr:colOff>
      <xdr:row>214</xdr:row>
      <xdr:rowOff>161925</xdr:rowOff>
    </xdr:from>
    <xdr:to>
      <xdr:col>6</xdr:col>
      <xdr:colOff>361950</xdr:colOff>
      <xdr:row>219</xdr:row>
      <xdr:rowOff>66675</xdr:rowOff>
    </xdr:to>
    <xdr:pic>
      <xdr:nvPicPr>
        <xdr:cNvPr id="9" name="40 Imagen" descr="SOMBRA PAREJA.jpg"/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25" r="48965"/>
        <a:stretch>
          <a:fillRect/>
        </a:stretch>
      </xdr:blipFill>
      <xdr:spPr bwMode="auto">
        <a:xfrm>
          <a:off x="3190875" y="20459700"/>
          <a:ext cx="3714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438150</xdr:colOff>
      <xdr:row>216</xdr:row>
      <xdr:rowOff>152400</xdr:rowOff>
    </xdr:from>
    <xdr:to>
      <xdr:col>18</xdr:col>
      <xdr:colOff>9525</xdr:colOff>
      <xdr:row>224</xdr:row>
      <xdr:rowOff>247650</xdr:rowOff>
    </xdr:to>
    <xdr:graphicFrame macro="">
      <xdr:nvGraphicFramePr>
        <xdr:cNvPr id="10" name="5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200025</xdr:colOff>
      <xdr:row>277</xdr:row>
      <xdr:rowOff>19049</xdr:rowOff>
    </xdr:from>
    <xdr:to>
      <xdr:col>9</xdr:col>
      <xdr:colOff>180975</xdr:colOff>
      <xdr:row>291</xdr:row>
      <xdr:rowOff>140368</xdr:rowOff>
    </xdr:to>
    <xdr:sp macro="" textlink="">
      <xdr:nvSpPr>
        <xdr:cNvPr id="11" name="52 Rectángulo redondeado"/>
        <xdr:cNvSpPr/>
      </xdr:nvSpPr>
      <xdr:spPr>
        <a:xfrm>
          <a:off x="2952750" y="33699449"/>
          <a:ext cx="1847850" cy="2864519"/>
        </a:xfrm>
        <a:prstGeom prst="roundRect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 editAs="oneCell">
    <xdr:from>
      <xdr:col>5</xdr:col>
      <xdr:colOff>428625</xdr:colOff>
      <xdr:row>280</xdr:row>
      <xdr:rowOff>104775</xdr:rowOff>
    </xdr:from>
    <xdr:to>
      <xdr:col>6</xdr:col>
      <xdr:colOff>400050</xdr:colOff>
      <xdr:row>285</xdr:row>
      <xdr:rowOff>9525</xdr:rowOff>
    </xdr:to>
    <xdr:pic>
      <xdr:nvPicPr>
        <xdr:cNvPr id="12" name="53 Imagen" descr="SOMBRA PAREJA.jpg"/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827"/>
        <a:stretch>
          <a:fillRect/>
        </a:stretch>
      </xdr:blipFill>
      <xdr:spPr bwMode="auto">
        <a:xfrm>
          <a:off x="3181350" y="34518600"/>
          <a:ext cx="419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428625</xdr:colOff>
      <xdr:row>277</xdr:row>
      <xdr:rowOff>114300</xdr:rowOff>
    </xdr:from>
    <xdr:to>
      <xdr:col>6</xdr:col>
      <xdr:colOff>428625</xdr:colOff>
      <xdr:row>280</xdr:row>
      <xdr:rowOff>114300</xdr:rowOff>
    </xdr:to>
    <xdr:pic>
      <xdr:nvPicPr>
        <xdr:cNvPr id="13" name="55 Imagen" descr="siluetas adolescentes hombres.jpg"/>
        <xdr:cNvPicPr>
          <a:picLocks noChangeAspect="1"/>
        </xdr:cNvPicPr>
      </xdr:nvPicPr>
      <xdr:blipFill>
        <a:blip xmlns:r="http://schemas.openxmlformats.org/officeDocument/2006/relationships" r:embed="rId6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6" t="7584" r="43439" b="60567"/>
        <a:stretch>
          <a:fillRect/>
        </a:stretch>
      </xdr:blipFill>
      <xdr:spPr bwMode="auto">
        <a:xfrm>
          <a:off x="3181350" y="33794700"/>
          <a:ext cx="447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285</xdr:row>
      <xdr:rowOff>104775</xdr:rowOff>
    </xdr:from>
    <xdr:to>
      <xdr:col>6</xdr:col>
      <xdr:colOff>400050</xdr:colOff>
      <xdr:row>289</xdr:row>
      <xdr:rowOff>123825</xdr:rowOff>
    </xdr:to>
    <xdr:pic>
      <xdr:nvPicPr>
        <xdr:cNvPr id="14" name="56 Imagen" descr="silueta anciano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063"/>
        <a:stretch>
          <a:fillRect/>
        </a:stretch>
      </xdr:blipFill>
      <xdr:spPr bwMode="auto">
        <a:xfrm>
          <a:off x="3276600" y="35423475"/>
          <a:ext cx="323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266700</xdr:colOff>
      <xdr:row>210</xdr:row>
      <xdr:rowOff>133350</xdr:rowOff>
    </xdr:from>
    <xdr:to>
      <xdr:col>20</xdr:col>
      <xdr:colOff>28575</xdr:colOff>
      <xdr:row>216</xdr:row>
      <xdr:rowOff>9525</xdr:rowOff>
    </xdr:to>
    <xdr:pic>
      <xdr:nvPicPr>
        <xdr:cNvPr id="15" name="57 Imagen" descr="silueta embarazo.jpg"/>
        <xdr:cNvPicPr>
          <a:picLocks noChangeAspect="1"/>
        </xdr:cNvPicPr>
      </xdr:nvPicPr>
      <xdr:blipFill>
        <a:blip xmlns:r="http://schemas.openxmlformats.org/officeDocument/2006/relationships" r:embed="rId8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9497675"/>
          <a:ext cx="7429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285750</xdr:colOff>
      <xdr:row>227</xdr:row>
      <xdr:rowOff>171450</xdr:rowOff>
    </xdr:from>
    <xdr:to>
      <xdr:col>10</xdr:col>
      <xdr:colOff>371475</xdr:colOff>
      <xdr:row>231</xdr:row>
      <xdr:rowOff>38100</xdr:rowOff>
    </xdr:to>
    <xdr:pic>
      <xdr:nvPicPr>
        <xdr:cNvPr id="16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9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905375" y="22993350"/>
          <a:ext cx="561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255</xdr:row>
      <xdr:rowOff>257175</xdr:rowOff>
    </xdr:from>
    <xdr:to>
      <xdr:col>6</xdr:col>
      <xdr:colOff>104775</xdr:colOff>
      <xdr:row>261</xdr:row>
      <xdr:rowOff>57150</xdr:rowOff>
    </xdr:to>
    <xdr:pic>
      <xdr:nvPicPr>
        <xdr:cNvPr id="17" name="59 Imagen" descr="silueta-de-padres-e-hijos.jpg"/>
        <xdr:cNvPicPr>
          <a:picLocks noChangeAspect="1"/>
        </xdr:cNvPicPr>
      </xdr:nvPicPr>
      <xdr:blipFill>
        <a:blip xmlns:r="http://schemas.openxmlformats.org/officeDocument/2006/relationships" r:embed="rId10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0" t="63251" r="83749"/>
        <a:stretch>
          <a:fillRect/>
        </a:stretch>
      </xdr:blipFill>
      <xdr:spPr bwMode="auto">
        <a:xfrm>
          <a:off x="2838450" y="28851225"/>
          <a:ext cx="4667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190500</xdr:colOff>
      <xdr:row>304</xdr:row>
      <xdr:rowOff>180975</xdr:rowOff>
    </xdr:from>
    <xdr:to>
      <xdr:col>18</xdr:col>
      <xdr:colOff>285750</xdr:colOff>
      <xdr:row>321</xdr:row>
      <xdr:rowOff>0</xdr:rowOff>
    </xdr:to>
    <xdr:graphicFrame macro="">
      <xdr:nvGraphicFramePr>
        <xdr:cNvPr id="18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385764</xdr:colOff>
      <xdr:row>208</xdr:row>
      <xdr:rowOff>4763</xdr:rowOff>
    </xdr:from>
    <xdr:to>
      <xdr:col>7</xdr:col>
      <xdr:colOff>409578</xdr:colOff>
      <xdr:row>210</xdr:row>
      <xdr:rowOff>57152</xdr:rowOff>
    </xdr:to>
    <xdr:sp macro="" textlink="">
      <xdr:nvSpPr>
        <xdr:cNvPr id="19" name="32 Flecha curvada hacia la izquierda"/>
        <xdr:cNvSpPr/>
      </xdr:nvSpPr>
      <xdr:spPr bwMode="auto">
        <a:xfrm rot="16200000">
          <a:off x="3057526" y="18449926"/>
          <a:ext cx="642939" cy="1376364"/>
        </a:xfrm>
        <a:prstGeom prst="curvedLeftArrow">
          <a:avLst>
            <a:gd name="adj1" fmla="val 25000"/>
            <a:gd name="adj2" fmla="val 50000"/>
            <a:gd name="adj3" fmla="val 46053"/>
          </a:avLst>
        </a:prstGeom>
        <a:solidFill>
          <a:srgbClr val="C00000"/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228600" dir="8100000" algn="tr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endParaRPr lang="es-PE"/>
        </a:p>
      </xdr:txBody>
    </xdr:sp>
    <xdr:clientData/>
  </xdr:twoCellAnchor>
  <xdr:twoCellAnchor>
    <xdr:from>
      <xdr:col>5</xdr:col>
      <xdr:colOff>66675</xdr:colOff>
      <xdr:row>116</xdr:row>
      <xdr:rowOff>28575</xdr:rowOff>
    </xdr:from>
    <xdr:to>
      <xdr:col>12</xdr:col>
      <xdr:colOff>219075</xdr:colOff>
      <xdr:row>116</xdr:row>
      <xdr:rowOff>28575</xdr:rowOff>
    </xdr:to>
    <xdr:pic>
      <xdr:nvPicPr>
        <xdr:cNvPr id="20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800100"/>
          <a:ext cx="3371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257175</xdr:colOff>
      <xdr:row>113</xdr:row>
      <xdr:rowOff>38100</xdr:rowOff>
    </xdr:from>
    <xdr:to>
      <xdr:col>10</xdr:col>
      <xdr:colOff>381000</xdr:colOff>
      <xdr:row>114</xdr:row>
      <xdr:rowOff>257175</xdr:rowOff>
    </xdr:to>
    <xdr:pic>
      <xdr:nvPicPr>
        <xdr:cNvPr id="21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8100"/>
          <a:ext cx="2466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381</xdr:row>
      <xdr:rowOff>66675</xdr:rowOff>
    </xdr:from>
    <xdr:to>
      <xdr:col>0</xdr:col>
      <xdr:colOff>695325</xdr:colOff>
      <xdr:row>384</xdr:row>
      <xdr:rowOff>161925</xdr:rowOff>
    </xdr:to>
    <xdr:pic>
      <xdr:nvPicPr>
        <xdr:cNvPr id="22" name="41 Imagen" descr="porque las matan.jp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940325"/>
          <a:ext cx="6381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169333</xdr:colOff>
      <xdr:row>388</xdr:row>
      <xdr:rowOff>20547</xdr:rowOff>
    </xdr:from>
    <xdr:to>
      <xdr:col>11</xdr:col>
      <xdr:colOff>369861</xdr:colOff>
      <xdr:row>398</xdr:row>
      <xdr:rowOff>105833</xdr:rowOff>
    </xdr:to>
    <xdr:sp macro="" textlink="">
      <xdr:nvSpPr>
        <xdr:cNvPr id="23" name="30 CuadroTexto"/>
        <xdr:cNvSpPr txBox="1"/>
      </xdr:nvSpPr>
      <xdr:spPr>
        <a:xfrm>
          <a:off x="169333" y="57522972"/>
          <a:ext cx="5744078" cy="1895036"/>
        </a:xfrm>
        <a:prstGeom prst="rect">
          <a:avLst/>
        </a:prstGeom>
        <a:solidFill>
          <a:srgbClr val="F9F7A7"/>
        </a:solidFill>
        <a:ln w="9525" cmpd="sng">
          <a:solidFill>
            <a:schemeClr val="accent3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buFont typeface="Wingdings" pitchFamily="2" charset="2"/>
            <a:buChar char="q"/>
          </a:pPr>
          <a:r>
            <a:rPr lang="es-PE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 AREQUIPA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CAYÓ SUJETO QUE MATÓ A SU PAREJA EN VISPERAS DE SAN VALENTIN.</a:t>
          </a:r>
        </a:p>
        <a:p>
          <a:pPr>
            <a:buFont typeface="Wingdings" pitchFamily="2" charset="2"/>
            <a:buChar char="q"/>
          </a:pP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CARABAYLLO: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JOVEN LE CORTÓ LA YUGULAR A SU AMIGA PORQUE "SE LE METIÓ EL DIABLO".</a:t>
          </a:r>
        </a:p>
        <a:p>
          <a:pPr>
            <a:buFont typeface="Wingdings" pitchFamily="2" charset="2"/>
            <a:buChar char="q"/>
          </a:pPr>
          <a:r>
            <a:rPr lang="es-P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CHICLAYO:</a:t>
          </a:r>
          <a:r>
            <a:rPr lang="es-P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MUJER MURIÓ A CAUSA DE GOLPES</a:t>
          </a:r>
          <a:r>
            <a:rPr lang="es-PE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SU ESPOSO</a:t>
          </a:r>
          <a:r>
            <a:rPr lang="es-P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>
            <a:buFont typeface="Wingdings" pitchFamily="2" charset="2"/>
            <a:buChar char="q"/>
          </a:pPr>
          <a:r>
            <a:rPr lang="es-P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ECHARATE</a:t>
          </a:r>
          <a:r>
            <a:rPr lang="es-PE" sz="11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PE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HOMBRE MATA A SU PAREJA Y LUEGO SE QUITA LA VIDA.</a:t>
          </a:r>
        </a:p>
        <a:p>
          <a:pPr>
            <a:buFont typeface="Wingdings" pitchFamily="2" charset="2"/>
            <a:buChar char="q"/>
          </a:pPr>
          <a:r>
            <a:rPr lang="es-PE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HUANCAYO: </a:t>
          </a:r>
          <a:r>
            <a:rPr lang="es-PE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JOVEN MILITAR CONFIESA CRIMEN LLORANDO.</a:t>
          </a:r>
          <a:r>
            <a:rPr lang="es-PE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DOLESCENTE.</a:t>
          </a:r>
        </a:p>
        <a:p>
          <a:pPr>
            <a:buFont typeface="Wingdings" pitchFamily="2" charset="2"/>
            <a:buChar char="q"/>
          </a:pP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HUANTA: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PADRE, ACUCHILLA A MADRE DE SU HIJO, POR NO DEJARSE VIOLAR.</a:t>
          </a:r>
        </a:p>
        <a:p>
          <a:pPr>
            <a:buFont typeface="Wingdings" pitchFamily="2" charset="2"/>
            <a:buChar char="q"/>
          </a:pP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SAN JUAN DE LURIGANCHO: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ESTRANGULAN A UNA MUJER EN UN HOSTAL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  <a:p>
          <a:pPr>
            <a:buFont typeface="Wingdings" pitchFamily="2" charset="2"/>
            <a:buChar char="q"/>
          </a:pP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SAN MARTIN DE PORRES: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MEDICO QUISO ESTRANGULAR A COLEGA PORQUE NO QUISO REGRESAR CON ÉL..</a:t>
          </a:r>
        </a:p>
        <a:p>
          <a:pPr>
            <a:buFont typeface="Wingdings" pitchFamily="2" charset="2"/>
            <a:buChar char="q"/>
          </a:pP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TRUJILLO: 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MUJER FUE ASESINADA A MARTILLAZOS EN TRUJILLO.</a:t>
          </a:r>
        </a:p>
      </xdr:txBody>
    </xdr:sp>
    <xdr:clientData/>
  </xdr:twoCellAnchor>
  <xdr:twoCellAnchor>
    <xdr:from>
      <xdr:col>13</xdr:col>
      <xdr:colOff>104774</xdr:colOff>
      <xdr:row>224</xdr:row>
      <xdr:rowOff>295275</xdr:rowOff>
    </xdr:from>
    <xdr:to>
      <xdr:col>19</xdr:col>
      <xdr:colOff>66675</xdr:colOff>
      <xdr:row>226</xdr:row>
      <xdr:rowOff>152400</xdr:rowOff>
    </xdr:to>
    <xdr:sp macro="" textlink="">
      <xdr:nvSpPr>
        <xdr:cNvPr id="24" name="29 CuadroTexto"/>
        <xdr:cNvSpPr txBox="1"/>
      </xdr:nvSpPr>
      <xdr:spPr>
        <a:xfrm>
          <a:off x="6524624" y="22402800"/>
          <a:ext cx="2895601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/>
            <a:t>Los porcentajes están</a:t>
          </a:r>
          <a:r>
            <a:rPr lang="es-PE" sz="1050" b="1" i="1" baseline="0"/>
            <a:t> referidos  al grupo de casos vinculados a una relación de pareja</a:t>
          </a:r>
          <a:endParaRPr lang="es-PE" sz="1050" b="1" i="1"/>
        </a:p>
      </xdr:txBody>
    </xdr:sp>
    <xdr:clientData/>
  </xdr:twoCellAnchor>
  <xdr:twoCellAnchor>
    <xdr:from>
      <xdr:col>4</xdr:col>
      <xdr:colOff>314325</xdr:colOff>
      <xdr:row>275</xdr:row>
      <xdr:rowOff>219074</xdr:rowOff>
    </xdr:from>
    <xdr:to>
      <xdr:col>7</xdr:col>
      <xdr:colOff>123825</xdr:colOff>
      <xdr:row>276</xdr:row>
      <xdr:rowOff>42863</xdr:rowOff>
    </xdr:to>
    <xdr:sp macro="" textlink="">
      <xdr:nvSpPr>
        <xdr:cNvPr id="25" name="31 Flecha curvada hacia la izquierda"/>
        <xdr:cNvSpPr/>
      </xdr:nvSpPr>
      <xdr:spPr bwMode="auto">
        <a:xfrm rot="16200000">
          <a:off x="2964655" y="32763619"/>
          <a:ext cx="471489" cy="1162050"/>
        </a:xfrm>
        <a:prstGeom prst="curvedLeftArrow">
          <a:avLst>
            <a:gd name="adj1" fmla="val 25000"/>
            <a:gd name="adj2" fmla="val 50000"/>
            <a:gd name="adj3" fmla="val 46053"/>
          </a:avLst>
        </a:prstGeom>
        <a:solidFill>
          <a:srgbClr val="C00000"/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228600" dir="8100000" algn="tr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endParaRPr lang="es-PE"/>
        </a:p>
      </xdr:txBody>
    </xdr:sp>
    <xdr:clientData/>
  </xdr:twoCellAnchor>
  <xdr:twoCellAnchor>
    <xdr:from>
      <xdr:col>0</xdr:col>
      <xdr:colOff>552450</xdr:colOff>
      <xdr:row>292</xdr:row>
      <xdr:rowOff>0</xdr:rowOff>
    </xdr:from>
    <xdr:to>
      <xdr:col>8</xdr:col>
      <xdr:colOff>123825</xdr:colOff>
      <xdr:row>303</xdr:row>
      <xdr:rowOff>28575</xdr:rowOff>
    </xdr:to>
    <xdr:graphicFrame macro="">
      <xdr:nvGraphicFramePr>
        <xdr:cNvPr id="26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38100</xdr:colOff>
      <xdr:row>291</xdr:row>
      <xdr:rowOff>161925</xdr:rowOff>
    </xdr:from>
    <xdr:to>
      <xdr:col>18</xdr:col>
      <xdr:colOff>219075</xdr:colOff>
      <xdr:row>302</xdr:row>
      <xdr:rowOff>390525</xdr:rowOff>
    </xdr:to>
    <xdr:graphicFrame macro="">
      <xdr:nvGraphicFramePr>
        <xdr:cNvPr id="27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76200</xdr:colOff>
      <xdr:row>388</xdr:row>
      <xdr:rowOff>95250</xdr:rowOff>
    </xdr:from>
    <xdr:to>
      <xdr:col>19</xdr:col>
      <xdr:colOff>466725</xdr:colOff>
      <xdr:row>400</xdr:row>
      <xdr:rowOff>171450</xdr:rowOff>
    </xdr:to>
    <xdr:graphicFrame macro="">
      <xdr:nvGraphicFramePr>
        <xdr:cNvPr id="28" name="3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223611</xdr:colOff>
      <xdr:row>385</xdr:row>
      <xdr:rowOff>176927</xdr:rowOff>
    </xdr:from>
    <xdr:to>
      <xdr:col>19</xdr:col>
      <xdr:colOff>519794</xdr:colOff>
      <xdr:row>388</xdr:row>
      <xdr:rowOff>15002</xdr:rowOff>
    </xdr:to>
    <xdr:sp macro="" textlink="">
      <xdr:nvSpPr>
        <xdr:cNvPr id="29" name="38 Rectángulo"/>
        <xdr:cNvSpPr/>
      </xdr:nvSpPr>
      <xdr:spPr bwMode="auto">
        <a:xfrm>
          <a:off x="6195786" y="57136427"/>
          <a:ext cx="3677558" cy="381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PE" sz="1200" b="1">
              <a:solidFill>
                <a:schemeClr val="tx1"/>
              </a:solidFill>
            </a:rPr>
            <a:t>Medidas</a:t>
          </a:r>
          <a:r>
            <a:rPr lang="es-PE" sz="1200" b="1" baseline="0">
              <a:solidFill>
                <a:schemeClr val="tx1"/>
              </a:solidFill>
            </a:rPr>
            <a:t> que tomo la victima frente al feminicidio y </a:t>
          </a:r>
        </a:p>
        <a:p>
          <a:pPr algn="ctr"/>
          <a:r>
            <a:rPr lang="es-PE" sz="1200" b="1" baseline="0">
              <a:solidFill>
                <a:schemeClr val="tx1"/>
              </a:solidFill>
            </a:rPr>
            <a:t>tentativa de feminicidio</a:t>
          </a:r>
          <a:endParaRPr lang="es-PE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200025</xdr:colOff>
      <xdr:row>368</xdr:row>
      <xdr:rowOff>161925</xdr:rowOff>
    </xdr:from>
    <xdr:to>
      <xdr:col>12</xdr:col>
      <xdr:colOff>342900</xdr:colOff>
      <xdr:row>380</xdr:row>
      <xdr:rowOff>66675</xdr:rowOff>
    </xdr:to>
    <xdr:graphicFrame macro="">
      <xdr:nvGraphicFramePr>
        <xdr:cNvPr id="30" name="3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43014</xdr:colOff>
      <xdr:row>378</xdr:row>
      <xdr:rowOff>107170</xdr:rowOff>
    </xdr:from>
    <xdr:to>
      <xdr:col>12</xdr:col>
      <xdr:colOff>176364</xdr:colOff>
      <xdr:row>385</xdr:row>
      <xdr:rowOff>172503</xdr:rowOff>
    </xdr:to>
    <xdr:sp macro="" textlink="">
      <xdr:nvSpPr>
        <xdr:cNvPr id="31" name="40 Flecha a la derecha con bandas"/>
        <xdr:cNvSpPr/>
      </xdr:nvSpPr>
      <xdr:spPr bwMode="auto">
        <a:xfrm rot="3568871">
          <a:off x="4915723" y="55899186"/>
          <a:ext cx="1903658" cy="561975"/>
        </a:xfrm>
        <a:prstGeom prst="stripedRightArrow">
          <a:avLst/>
        </a:prstGeom>
        <a:solidFill>
          <a:schemeClr val="tx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xdr:spPr>
      <xdr:txBody>
        <a:bodyPr vertOverflow="clip" wrap="square" lIns="18288" tIns="0" rIns="0" bIns="0" rtlCol="0" anchor="ctr" upright="1"/>
        <a:lstStyle/>
        <a:p>
          <a:endParaRPr lang="es-PE"/>
        </a:p>
      </xdr:txBody>
    </xdr:sp>
    <xdr:clientData/>
  </xdr:twoCellAnchor>
  <xdr:twoCellAnchor>
    <xdr:from>
      <xdr:col>14</xdr:col>
      <xdr:colOff>161925</xdr:colOff>
      <xdr:row>238</xdr:row>
      <xdr:rowOff>142875</xdr:rowOff>
    </xdr:from>
    <xdr:to>
      <xdr:col>19</xdr:col>
      <xdr:colOff>390525</xdr:colOff>
      <xdr:row>249</xdr:row>
      <xdr:rowOff>47625</xdr:rowOff>
    </xdr:to>
    <xdr:graphicFrame macro="">
      <xdr:nvGraphicFramePr>
        <xdr:cNvPr id="32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285750</xdr:colOff>
      <xdr:row>196</xdr:row>
      <xdr:rowOff>171450</xdr:rowOff>
    </xdr:from>
    <xdr:to>
      <xdr:col>19</xdr:col>
      <xdr:colOff>0</xdr:colOff>
      <xdr:row>206</xdr:row>
      <xdr:rowOff>142875</xdr:rowOff>
    </xdr:to>
    <xdr:graphicFrame macro="">
      <xdr:nvGraphicFramePr>
        <xdr:cNvPr id="33" name="4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38100</xdr:colOff>
      <xdr:row>262</xdr:row>
      <xdr:rowOff>66675</xdr:rowOff>
    </xdr:from>
    <xdr:to>
      <xdr:col>4</xdr:col>
      <xdr:colOff>200025</xdr:colOff>
      <xdr:row>263</xdr:row>
      <xdr:rowOff>161925</xdr:rowOff>
    </xdr:to>
    <xdr:sp macro="" textlink="">
      <xdr:nvSpPr>
        <xdr:cNvPr id="34" name="1 Rectángulo"/>
        <xdr:cNvSpPr/>
      </xdr:nvSpPr>
      <xdr:spPr bwMode="auto">
        <a:xfrm>
          <a:off x="38100" y="30460950"/>
          <a:ext cx="2466975" cy="342900"/>
        </a:xfrm>
        <a:prstGeom prst="rect">
          <a:avLst/>
        </a:prstGeom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18288" tIns="0" rIns="0" bIns="0" upright="1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100" b="1"/>
            <a:t>Número de hijos de la persona victima de feminicidio/</a:t>
          </a:r>
          <a:r>
            <a:rPr lang="es-PE" sz="1100" b="1" baseline="0"/>
            <a:t>tentativa de feminicidio</a:t>
          </a:r>
          <a:endParaRPr lang="es-PE" sz="1100" b="1"/>
        </a:p>
      </xdr:txBody>
    </xdr:sp>
    <xdr:clientData/>
  </xdr:twoCellAnchor>
  <xdr:twoCellAnchor>
    <xdr:from>
      <xdr:col>13</xdr:col>
      <xdr:colOff>495300</xdr:colOff>
      <xdr:row>324</xdr:row>
      <xdr:rowOff>190500</xdr:rowOff>
    </xdr:from>
    <xdr:to>
      <xdr:col>19</xdr:col>
      <xdr:colOff>285750</xdr:colOff>
      <xdr:row>336</xdr:row>
      <xdr:rowOff>180975</xdr:rowOff>
    </xdr:to>
    <xdr:graphicFrame macro="">
      <xdr:nvGraphicFramePr>
        <xdr:cNvPr id="3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66675</xdr:colOff>
      <xdr:row>140</xdr:row>
      <xdr:rowOff>114300</xdr:rowOff>
    </xdr:from>
    <xdr:to>
      <xdr:col>10</xdr:col>
      <xdr:colOff>171450</xdr:colOff>
      <xdr:row>151</xdr:row>
      <xdr:rowOff>152400</xdr:rowOff>
    </xdr:to>
    <xdr:graphicFrame macro="">
      <xdr:nvGraphicFramePr>
        <xdr:cNvPr id="3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104775</xdr:colOff>
      <xdr:row>226</xdr:row>
      <xdr:rowOff>171450</xdr:rowOff>
    </xdr:from>
    <xdr:to>
      <xdr:col>19</xdr:col>
      <xdr:colOff>76200</xdr:colOff>
      <xdr:row>235</xdr:row>
      <xdr:rowOff>38100</xdr:rowOff>
    </xdr:to>
    <xdr:graphicFrame macro="">
      <xdr:nvGraphicFramePr>
        <xdr:cNvPr id="3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66675</xdr:colOff>
      <xdr:row>264</xdr:row>
      <xdr:rowOff>9525</xdr:rowOff>
    </xdr:from>
    <xdr:to>
      <xdr:col>4</xdr:col>
      <xdr:colOff>419100</xdr:colOff>
      <xdr:row>272</xdr:row>
      <xdr:rowOff>9525</xdr:rowOff>
    </xdr:to>
    <xdr:graphicFrame macro="">
      <xdr:nvGraphicFramePr>
        <xdr:cNvPr id="3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 editAs="oneCell">
    <xdr:from>
      <xdr:col>6</xdr:col>
      <xdr:colOff>28575</xdr:colOff>
      <xdr:row>257</xdr:row>
      <xdr:rowOff>19050</xdr:rowOff>
    </xdr:from>
    <xdr:to>
      <xdr:col>7</xdr:col>
      <xdr:colOff>28575</xdr:colOff>
      <xdr:row>260</xdr:row>
      <xdr:rowOff>190500</xdr:rowOff>
    </xdr:to>
    <xdr:pic>
      <xdr:nvPicPr>
        <xdr:cNvPr id="39" name="61 Imagen" descr="siluetas niños.jpg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37" t="52806" r="16187" b="17921"/>
        <a:stretch>
          <a:fillRect/>
        </a:stretch>
      </xdr:blipFill>
      <xdr:spPr bwMode="auto">
        <a:xfrm>
          <a:off x="3228975" y="29413200"/>
          <a:ext cx="457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219075</xdr:colOff>
      <xdr:row>230</xdr:row>
      <xdr:rowOff>200025</xdr:rowOff>
    </xdr:from>
    <xdr:to>
      <xdr:col>12</xdr:col>
      <xdr:colOff>314325</xdr:colOff>
      <xdr:row>232</xdr:row>
      <xdr:rowOff>171450</xdr:rowOff>
    </xdr:to>
    <xdr:sp macro="" textlink="">
      <xdr:nvSpPr>
        <xdr:cNvPr id="40" name="1 Flecha derecha"/>
        <xdr:cNvSpPr>
          <a:spLocks noChangeArrowheads="1"/>
        </xdr:cNvSpPr>
      </xdr:nvSpPr>
      <xdr:spPr bwMode="auto">
        <a:xfrm rot="10800000" flipH="1">
          <a:off x="4838700" y="23736300"/>
          <a:ext cx="1447800" cy="371475"/>
        </a:xfrm>
        <a:prstGeom prst="rightArrow">
          <a:avLst>
            <a:gd name="adj1" fmla="val 50000"/>
            <a:gd name="adj2" fmla="val 49999"/>
          </a:avLst>
        </a:prstGeom>
        <a:solidFill>
          <a:srgbClr val="E46C0A"/>
        </a:solidFill>
        <a:ln w="12700" algn="ctr">
          <a:solidFill>
            <a:srgbClr val="EAEAEA"/>
          </a:solidFill>
          <a:round/>
          <a:headEnd/>
          <a:tailEnd/>
        </a:ln>
        <a:effectLst>
          <a:outerShdw dist="35921" dir="2700000" sy="50000" kx="2115830" algn="bl" rotWithShape="0">
            <a:srgbClr val="C0C0C0">
              <a:alpha val="79999"/>
            </a:srgbClr>
          </a:outerShdw>
        </a:effectLst>
      </xdr:spPr>
    </xdr:sp>
    <xdr:clientData/>
  </xdr:twoCellAnchor>
  <xdr:twoCellAnchor>
    <xdr:from>
      <xdr:col>15</xdr:col>
      <xdr:colOff>419101</xdr:colOff>
      <xdr:row>184</xdr:row>
      <xdr:rowOff>34227</xdr:rowOff>
    </xdr:from>
    <xdr:to>
      <xdr:col>20</xdr:col>
      <xdr:colOff>32868</xdr:colOff>
      <xdr:row>191</xdr:row>
      <xdr:rowOff>152400</xdr:rowOff>
    </xdr:to>
    <xdr:sp macro="" textlink="">
      <xdr:nvSpPr>
        <xdr:cNvPr id="41" name="40 Rectángulo"/>
        <xdr:cNvSpPr/>
      </xdr:nvSpPr>
      <xdr:spPr bwMode="auto">
        <a:xfrm>
          <a:off x="7934326" y="14121702"/>
          <a:ext cx="1985492" cy="1708848"/>
        </a:xfrm>
        <a:prstGeom prst="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t" anchorCtr="0" upright="1"/>
        <a:lstStyle/>
        <a:p>
          <a:pPr algn="ctr"/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feminicidio y/o tentativas:</a:t>
          </a:r>
        </a:p>
        <a:p>
          <a:pPr algn="ctr"/>
          <a:endParaRPr lang="es-PE" sz="1050" b="1" baseline="0">
            <a:latin typeface="+mn-lt"/>
          </a:endParaRPr>
        </a:p>
        <a:p>
          <a:pPr algn="l"/>
          <a:r>
            <a:rPr lang="es-PE" sz="1050" b="1" baseline="0">
              <a:latin typeface="+mn-lt"/>
            </a:rPr>
            <a:t> Al año 2014: </a:t>
          </a:r>
          <a:r>
            <a:rPr lang="es-PE" sz="1050" b="0" baseline="0">
              <a:latin typeface="+mn-lt"/>
            </a:rPr>
            <a:t>Arequipa, La Libertad, Lima, Puno y San Martin</a:t>
          </a:r>
        </a:p>
        <a:p>
          <a:pPr algn="l"/>
          <a:endParaRPr lang="es-PE" sz="1050" b="1" baseline="0">
            <a:latin typeface="+mn-lt"/>
          </a:endParaRPr>
        </a:p>
        <a:p>
          <a:pPr algn="l"/>
          <a:r>
            <a:rPr lang="es-PE" sz="1050" b="1" baseline="0">
              <a:latin typeface="+mn-lt"/>
            </a:rPr>
            <a:t>Acumulado (2009-2014): </a:t>
          </a:r>
          <a:r>
            <a:rPr lang="es-PE" sz="1050" b="0" baseline="0">
              <a:latin typeface="+mn-lt"/>
            </a:rPr>
            <a:t>Lima, Ancash, Ayacucho, Cajamarca, Junín, Arequipa, Puno, Callao, Cusco, Huanuco, Ica y Lambayeque.</a:t>
          </a:r>
          <a:endParaRPr lang="es-PE" sz="1050">
            <a:latin typeface="+mn-lt"/>
          </a:endParaRPr>
        </a:p>
      </xdr:txBody>
    </xdr:sp>
    <xdr:clientData/>
  </xdr:twoCellAnchor>
  <xdr:twoCellAnchor editAs="oneCell">
    <xdr:from>
      <xdr:col>13</xdr:col>
      <xdr:colOff>123825</xdr:colOff>
      <xdr:row>184</xdr:row>
      <xdr:rowOff>0</xdr:rowOff>
    </xdr:from>
    <xdr:to>
      <xdr:col>15</xdr:col>
      <xdr:colOff>409575</xdr:colOff>
      <xdr:row>192</xdr:row>
      <xdr:rowOff>85725</xdr:rowOff>
    </xdr:to>
    <xdr:pic>
      <xdr:nvPicPr>
        <xdr:cNvPr id="42" name="29 Imagen" descr="mapa.bmp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4087475"/>
          <a:ext cx="1381125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209549</xdr:colOff>
      <xdr:row>211</xdr:row>
      <xdr:rowOff>200026</xdr:rowOff>
    </xdr:from>
    <xdr:to>
      <xdr:col>10</xdr:col>
      <xdr:colOff>295275</xdr:colOff>
      <xdr:row>224</xdr:row>
      <xdr:rowOff>210554</xdr:rowOff>
    </xdr:to>
    <xdr:sp macro="" textlink="">
      <xdr:nvSpPr>
        <xdr:cNvPr id="43" name="42 Rectángulo redondeado"/>
        <xdr:cNvSpPr/>
      </xdr:nvSpPr>
      <xdr:spPr>
        <a:xfrm>
          <a:off x="2962274" y="19697701"/>
          <a:ext cx="2428876" cy="2620378"/>
        </a:xfrm>
        <a:prstGeom prst="roundRect">
          <a:avLst/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 editAs="oneCell">
    <xdr:from>
      <xdr:col>5</xdr:col>
      <xdr:colOff>419100</xdr:colOff>
      <xdr:row>211</xdr:row>
      <xdr:rowOff>295275</xdr:rowOff>
    </xdr:from>
    <xdr:to>
      <xdr:col>6</xdr:col>
      <xdr:colOff>342900</xdr:colOff>
      <xdr:row>214</xdr:row>
      <xdr:rowOff>114300</xdr:rowOff>
    </xdr:to>
    <xdr:pic>
      <xdr:nvPicPr>
        <xdr:cNvPr id="44" name="38 Imagen" descr="siluetas niños.jpg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38" t="9949" r="77499" b="63457"/>
        <a:stretch>
          <a:fillRect/>
        </a:stretch>
      </xdr:blipFill>
      <xdr:spPr bwMode="auto">
        <a:xfrm>
          <a:off x="3171825" y="19792950"/>
          <a:ext cx="371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419100</xdr:colOff>
      <xdr:row>220</xdr:row>
      <xdr:rowOff>0</xdr:rowOff>
    </xdr:from>
    <xdr:to>
      <xdr:col>6</xdr:col>
      <xdr:colOff>381000</xdr:colOff>
      <xdr:row>224</xdr:row>
      <xdr:rowOff>47625</xdr:rowOff>
    </xdr:to>
    <xdr:pic>
      <xdr:nvPicPr>
        <xdr:cNvPr id="45" name="39 Imagen" descr="siluetas4.jpg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00" r="46001" b="54520"/>
        <a:stretch>
          <a:fillRect/>
        </a:stretch>
      </xdr:blipFill>
      <xdr:spPr bwMode="auto">
        <a:xfrm>
          <a:off x="3171825" y="21383625"/>
          <a:ext cx="409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438150</xdr:colOff>
      <xdr:row>214</xdr:row>
      <xdr:rowOff>161925</xdr:rowOff>
    </xdr:from>
    <xdr:to>
      <xdr:col>6</xdr:col>
      <xdr:colOff>361950</xdr:colOff>
      <xdr:row>219</xdr:row>
      <xdr:rowOff>66675</xdr:rowOff>
    </xdr:to>
    <xdr:pic>
      <xdr:nvPicPr>
        <xdr:cNvPr id="46" name="40 Imagen" descr="SOMBRA PAREJA.jpg"/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25" r="48965"/>
        <a:stretch>
          <a:fillRect/>
        </a:stretch>
      </xdr:blipFill>
      <xdr:spPr bwMode="auto">
        <a:xfrm>
          <a:off x="3190875" y="20459700"/>
          <a:ext cx="3714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438150</xdr:colOff>
      <xdr:row>216</xdr:row>
      <xdr:rowOff>152400</xdr:rowOff>
    </xdr:from>
    <xdr:to>
      <xdr:col>18</xdr:col>
      <xdr:colOff>9525</xdr:colOff>
      <xdr:row>224</xdr:row>
      <xdr:rowOff>247650</xdr:rowOff>
    </xdr:to>
    <xdr:graphicFrame macro="">
      <xdr:nvGraphicFramePr>
        <xdr:cNvPr id="47" name="5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200025</xdr:colOff>
      <xdr:row>277</xdr:row>
      <xdr:rowOff>19049</xdr:rowOff>
    </xdr:from>
    <xdr:to>
      <xdr:col>9</xdr:col>
      <xdr:colOff>180975</xdr:colOff>
      <xdr:row>291</xdr:row>
      <xdr:rowOff>140368</xdr:rowOff>
    </xdr:to>
    <xdr:sp macro="" textlink="">
      <xdr:nvSpPr>
        <xdr:cNvPr id="48" name="47 Rectángulo redondeado"/>
        <xdr:cNvSpPr/>
      </xdr:nvSpPr>
      <xdr:spPr>
        <a:xfrm>
          <a:off x="2952750" y="33699449"/>
          <a:ext cx="1847850" cy="2864519"/>
        </a:xfrm>
        <a:prstGeom prst="roundRect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 editAs="oneCell">
    <xdr:from>
      <xdr:col>5</xdr:col>
      <xdr:colOff>428625</xdr:colOff>
      <xdr:row>280</xdr:row>
      <xdr:rowOff>104775</xdr:rowOff>
    </xdr:from>
    <xdr:to>
      <xdr:col>6</xdr:col>
      <xdr:colOff>400050</xdr:colOff>
      <xdr:row>285</xdr:row>
      <xdr:rowOff>9525</xdr:rowOff>
    </xdr:to>
    <xdr:pic>
      <xdr:nvPicPr>
        <xdr:cNvPr id="49" name="53 Imagen" descr="SOMBRA PAREJA.jpg"/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827"/>
        <a:stretch>
          <a:fillRect/>
        </a:stretch>
      </xdr:blipFill>
      <xdr:spPr bwMode="auto">
        <a:xfrm>
          <a:off x="3181350" y="34518600"/>
          <a:ext cx="419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428625</xdr:colOff>
      <xdr:row>277</xdr:row>
      <xdr:rowOff>114300</xdr:rowOff>
    </xdr:from>
    <xdr:to>
      <xdr:col>6</xdr:col>
      <xdr:colOff>428625</xdr:colOff>
      <xdr:row>280</xdr:row>
      <xdr:rowOff>114300</xdr:rowOff>
    </xdr:to>
    <xdr:pic>
      <xdr:nvPicPr>
        <xdr:cNvPr id="50" name="55 Imagen" descr="siluetas adolescentes hombres.jpg"/>
        <xdr:cNvPicPr>
          <a:picLocks noChangeAspect="1"/>
        </xdr:cNvPicPr>
      </xdr:nvPicPr>
      <xdr:blipFill>
        <a:blip xmlns:r="http://schemas.openxmlformats.org/officeDocument/2006/relationships" r:embed="rId6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6" t="7584" r="43439" b="60567"/>
        <a:stretch>
          <a:fillRect/>
        </a:stretch>
      </xdr:blipFill>
      <xdr:spPr bwMode="auto">
        <a:xfrm>
          <a:off x="3181350" y="33794700"/>
          <a:ext cx="447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285</xdr:row>
      <xdr:rowOff>104775</xdr:rowOff>
    </xdr:from>
    <xdr:to>
      <xdr:col>6</xdr:col>
      <xdr:colOff>400050</xdr:colOff>
      <xdr:row>289</xdr:row>
      <xdr:rowOff>123825</xdr:rowOff>
    </xdr:to>
    <xdr:pic>
      <xdr:nvPicPr>
        <xdr:cNvPr id="51" name="56 Imagen" descr="silueta anciano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063"/>
        <a:stretch>
          <a:fillRect/>
        </a:stretch>
      </xdr:blipFill>
      <xdr:spPr bwMode="auto">
        <a:xfrm>
          <a:off x="3276600" y="35423475"/>
          <a:ext cx="323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266700</xdr:colOff>
      <xdr:row>210</xdr:row>
      <xdr:rowOff>133350</xdr:rowOff>
    </xdr:from>
    <xdr:to>
      <xdr:col>20</xdr:col>
      <xdr:colOff>28575</xdr:colOff>
      <xdr:row>216</xdr:row>
      <xdr:rowOff>9525</xdr:rowOff>
    </xdr:to>
    <xdr:pic>
      <xdr:nvPicPr>
        <xdr:cNvPr id="52" name="57 Imagen" descr="silueta embarazo.jpg"/>
        <xdr:cNvPicPr>
          <a:picLocks noChangeAspect="1"/>
        </xdr:cNvPicPr>
      </xdr:nvPicPr>
      <xdr:blipFill>
        <a:blip xmlns:r="http://schemas.openxmlformats.org/officeDocument/2006/relationships" r:embed="rId8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9497675"/>
          <a:ext cx="7429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285750</xdr:colOff>
      <xdr:row>227</xdr:row>
      <xdr:rowOff>171450</xdr:rowOff>
    </xdr:from>
    <xdr:to>
      <xdr:col>10</xdr:col>
      <xdr:colOff>371475</xdr:colOff>
      <xdr:row>231</xdr:row>
      <xdr:rowOff>38100</xdr:rowOff>
    </xdr:to>
    <xdr:pic>
      <xdr:nvPicPr>
        <xdr:cNvPr id="53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9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905375" y="22993350"/>
          <a:ext cx="561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255</xdr:row>
      <xdr:rowOff>257175</xdr:rowOff>
    </xdr:from>
    <xdr:to>
      <xdr:col>6</xdr:col>
      <xdr:colOff>104775</xdr:colOff>
      <xdr:row>261</xdr:row>
      <xdr:rowOff>57150</xdr:rowOff>
    </xdr:to>
    <xdr:pic>
      <xdr:nvPicPr>
        <xdr:cNvPr id="54" name="59 Imagen" descr="silueta-de-padres-e-hijos.jpg"/>
        <xdr:cNvPicPr>
          <a:picLocks noChangeAspect="1"/>
        </xdr:cNvPicPr>
      </xdr:nvPicPr>
      <xdr:blipFill>
        <a:blip xmlns:r="http://schemas.openxmlformats.org/officeDocument/2006/relationships" r:embed="rId10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0" t="63251" r="83749"/>
        <a:stretch>
          <a:fillRect/>
        </a:stretch>
      </xdr:blipFill>
      <xdr:spPr bwMode="auto">
        <a:xfrm>
          <a:off x="2838450" y="28851225"/>
          <a:ext cx="4667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190500</xdr:colOff>
      <xdr:row>304</xdr:row>
      <xdr:rowOff>180975</xdr:rowOff>
    </xdr:from>
    <xdr:to>
      <xdr:col>18</xdr:col>
      <xdr:colOff>285750</xdr:colOff>
      <xdr:row>321</xdr:row>
      <xdr:rowOff>0</xdr:rowOff>
    </xdr:to>
    <xdr:graphicFrame macro="">
      <xdr:nvGraphicFramePr>
        <xdr:cNvPr id="55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385764</xdr:colOff>
      <xdr:row>208</xdr:row>
      <xdr:rowOff>4763</xdr:rowOff>
    </xdr:from>
    <xdr:to>
      <xdr:col>7</xdr:col>
      <xdr:colOff>409578</xdr:colOff>
      <xdr:row>210</xdr:row>
      <xdr:rowOff>57152</xdr:rowOff>
    </xdr:to>
    <xdr:sp macro="" textlink="">
      <xdr:nvSpPr>
        <xdr:cNvPr id="56" name="55 Flecha curvada hacia la izquierda"/>
        <xdr:cNvSpPr/>
      </xdr:nvSpPr>
      <xdr:spPr bwMode="auto">
        <a:xfrm rot="16200000">
          <a:off x="3057526" y="18449926"/>
          <a:ext cx="642939" cy="1376364"/>
        </a:xfrm>
        <a:prstGeom prst="curvedLeftArrow">
          <a:avLst>
            <a:gd name="adj1" fmla="val 25000"/>
            <a:gd name="adj2" fmla="val 50000"/>
            <a:gd name="adj3" fmla="val 46053"/>
          </a:avLst>
        </a:prstGeom>
        <a:solidFill>
          <a:srgbClr val="C00000"/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228600" dir="8100000" algn="tr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endParaRPr lang="es-PE"/>
        </a:p>
      </xdr:txBody>
    </xdr:sp>
    <xdr:clientData/>
  </xdr:twoCellAnchor>
  <xdr:twoCellAnchor>
    <xdr:from>
      <xdr:col>5</xdr:col>
      <xdr:colOff>66675</xdr:colOff>
      <xdr:row>116</xdr:row>
      <xdr:rowOff>28575</xdr:rowOff>
    </xdr:from>
    <xdr:to>
      <xdr:col>12</xdr:col>
      <xdr:colOff>219075</xdr:colOff>
      <xdr:row>116</xdr:row>
      <xdr:rowOff>28575</xdr:rowOff>
    </xdr:to>
    <xdr:pic>
      <xdr:nvPicPr>
        <xdr:cNvPr id="57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800100"/>
          <a:ext cx="3371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257175</xdr:colOff>
      <xdr:row>113</xdr:row>
      <xdr:rowOff>38100</xdr:rowOff>
    </xdr:from>
    <xdr:to>
      <xdr:col>10</xdr:col>
      <xdr:colOff>381000</xdr:colOff>
      <xdr:row>114</xdr:row>
      <xdr:rowOff>257175</xdr:rowOff>
    </xdr:to>
    <xdr:pic>
      <xdr:nvPicPr>
        <xdr:cNvPr id="5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8100"/>
          <a:ext cx="2466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381</xdr:row>
      <xdr:rowOff>66675</xdr:rowOff>
    </xdr:from>
    <xdr:to>
      <xdr:col>0</xdr:col>
      <xdr:colOff>695325</xdr:colOff>
      <xdr:row>384</xdr:row>
      <xdr:rowOff>161925</xdr:rowOff>
    </xdr:to>
    <xdr:pic>
      <xdr:nvPicPr>
        <xdr:cNvPr id="59" name="41 Imagen" descr="porque las matan.jp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940325"/>
          <a:ext cx="6381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169333</xdr:colOff>
      <xdr:row>388</xdr:row>
      <xdr:rowOff>20546</xdr:rowOff>
    </xdr:from>
    <xdr:to>
      <xdr:col>11</xdr:col>
      <xdr:colOff>369861</xdr:colOff>
      <xdr:row>398</xdr:row>
      <xdr:rowOff>171449</xdr:rowOff>
    </xdr:to>
    <xdr:sp macro="" textlink="">
      <xdr:nvSpPr>
        <xdr:cNvPr id="60" name="59 CuadroTexto"/>
        <xdr:cNvSpPr txBox="1"/>
      </xdr:nvSpPr>
      <xdr:spPr>
        <a:xfrm>
          <a:off x="169333" y="57522971"/>
          <a:ext cx="5744078" cy="196065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3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buFont typeface="Wingdings" pitchFamily="2" charset="2"/>
            <a:buChar char="q"/>
          </a:pPr>
          <a:r>
            <a:rPr lang="es-PE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 AREQUIPA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SIVIA: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PIDEN CARCEL PARA SUJETO QUE AGREDIÓ Y CAUSÓ MUERTE A SU PAREJA.</a:t>
          </a:r>
        </a:p>
        <a:p>
          <a:pPr>
            <a:buFont typeface="Wingdings" pitchFamily="2" charset="2"/>
            <a:buChar char="q"/>
          </a:pP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ATE VITARTE: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SUJETO ACUCHILLÓ A SU EXPAREJA E INTENTO SUICIDARSE.</a:t>
          </a:r>
        </a:p>
        <a:p>
          <a:pPr>
            <a:buFont typeface="Wingdings" pitchFamily="2" charset="2"/>
            <a:buChar char="q"/>
          </a:pPr>
          <a:r>
            <a:rPr lang="es-P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CALLAO: </a:t>
          </a:r>
          <a:r>
            <a:rPr lang="es-PE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HALLAN PAREJA BALEADA CERCA AL AEROPUERTO JORGE CHAVEZ.</a:t>
          </a:r>
        </a:p>
        <a:p>
          <a:pPr>
            <a:buFont typeface="Wingdings" pitchFamily="2" charset="2"/>
            <a:buChar char="q"/>
          </a:pPr>
          <a:r>
            <a:rPr lang="es-PE" sz="11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CERCADO DE LIMA: </a:t>
          </a:r>
          <a:r>
            <a:rPr lang="es-PE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SUJETO ESTRANGULÓ A SU PAREJA EN EL HOTEL.</a:t>
          </a:r>
        </a:p>
        <a:p>
          <a:pPr>
            <a:buFont typeface="Wingdings" pitchFamily="2" charset="2"/>
            <a:buChar char="q"/>
          </a:pP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JULIACA: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DESCUARTIZAN A CANTANTE DE ORQUESTA JULIAQUEÑA KALIMBA.</a:t>
          </a:r>
        </a:p>
        <a:p>
          <a:pPr>
            <a:buFont typeface="Wingdings" pitchFamily="2" charset="2"/>
            <a:buChar char="q"/>
          </a:pP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LA MOLINA: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MENOR DE 14 AÑOS CONVIVIÓ CON CADÁVER DE SU MADRE POR DOS MESES.</a:t>
          </a:r>
        </a:p>
        <a:p>
          <a:pPr>
            <a:buFont typeface="Wingdings" pitchFamily="2" charset="2"/>
            <a:buChar char="q"/>
          </a:pP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LOS OLIVOS: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SUJETO ATACÓ A SU CUÑADA PORQUE LO DENUNCIÓ POR ACOSO SEXUAL CONTRA SU HIJA.</a:t>
          </a:r>
        </a:p>
        <a:p>
          <a:pPr>
            <a:buFont typeface="Wingdings" pitchFamily="2" charset="2"/>
            <a:buChar char="q"/>
          </a:pP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SAN JUAN DE LURIGANCHO: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ALBAÑIL AHORCA A SU MUJER.</a:t>
          </a:r>
        </a:p>
        <a:p>
          <a:pPr>
            <a:buFont typeface="Wingdings" pitchFamily="2" charset="2"/>
            <a:buChar char="q"/>
          </a:pP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SAN MARTIN DE PORRES: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SUJETO CASI MATA A LA MADRE DE SUS HIJOS A MARTILLAZOS POR CELOS.</a:t>
          </a:r>
        </a:p>
      </xdr:txBody>
    </xdr:sp>
    <xdr:clientData/>
  </xdr:twoCellAnchor>
  <xdr:twoCellAnchor>
    <xdr:from>
      <xdr:col>13</xdr:col>
      <xdr:colOff>104774</xdr:colOff>
      <xdr:row>224</xdr:row>
      <xdr:rowOff>295275</xdr:rowOff>
    </xdr:from>
    <xdr:to>
      <xdr:col>19</xdr:col>
      <xdr:colOff>66675</xdr:colOff>
      <xdr:row>226</xdr:row>
      <xdr:rowOff>152400</xdr:rowOff>
    </xdr:to>
    <xdr:sp macro="" textlink="">
      <xdr:nvSpPr>
        <xdr:cNvPr id="61" name="60 CuadroTexto"/>
        <xdr:cNvSpPr txBox="1"/>
      </xdr:nvSpPr>
      <xdr:spPr>
        <a:xfrm>
          <a:off x="6524624" y="22402800"/>
          <a:ext cx="2895601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/>
            <a:t>Los porcentajes están</a:t>
          </a:r>
          <a:r>
            <a:rPr lang="es-PE" sz="1050" b="1" i="1" baseline="0"/>
            <a:t> referidos  al grupo de casos vinculados a una relación de pareja</a:t>
          </a:r>
          <a:endParaRPr lang="es-PE" sz="1050" b="1" i="1"/>
        </a:p>
      </xdr:txBody>
    </xdr:sp>
    <xdr:clientData/>
  </xdr:twoCellAnchor>
  <xdr:twoCellAnchor>
    <xdr:from>
      <xdr:col>4</xdr:col>
      <xdr:colOff>314325</xdr:colOff>
      <xdr:row>275</xdr:row>
      <xdr:rowOff>219074</xdr:rowOff>
    </xdr:from>
    <xdr:to>
      <xdr:col>7</xdr:col>
      <xdr:colOff>123825</xdr:colOff>
      <xdr:row>276</xdr:row>
      <xdr:rowOff>42863</xdr:rowOff>
    </xdr:to>
    <xdr:sp macro="" textlink="">
      <xdr:nvSpPr>
        <xdr:cNvPr id="62" name="61 Flecha curvada hacia la izquierda"/>
        <xdr:cNvSpPr/>
      </xdr:nvSpPr>
      <xdr:spPr bwMode="auto">
        <a:xfrm rot="16200000">
          <a:off x="2964655" y="32763619"/>
          <a:ext cx="471489" cy="1162050"/>
        </a:xfrm>
        <a:prstGeom prst="curvedLeftArrow">
          <a:avLst>
            <a:gd name="adj1" fmla="val 25000"/>
            <a:gd name="adj2" fmla="val 50000"/>
            <a:gd name="adj3" fmla="val 46053"/>
          </a:avLst>
        </a:prstGeom>
        <a:solidFill>
          <a:srgbClr val="C00000"/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228600" dir="8100000" algn="tr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endParaRPr lang="es-PE"/>
        </a:p>
      </xdr:txBody>
    </xdr:sp>
    <xdr:clientData/>
  </xdr:twoCellAnchor>
  <xdr:twoCellAnchor>
    <xdr:from>
      <xdr:col>0</xdr:col>
      <xdr:colOff>552450</xdr:colOff>
      <xdr:row>292</xdr:row>
      <xdr:rowOff>0</xdr:rowOff>
    </xdr:from>
    <xdr:to>
      <xdr:col>8</xdr:col>
      <xdr:colOff>123825</xdr:colOff>
      <xdr:row>303</xdr:row>
      <xdr:rowOff>28575</xdr:rowOff>
    </xdr:to>
    <xdr:graphicFrame macro="">
      <xdr:nvGraphicFramePr>
        <xdr:cNvPr id="63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11</xdr:col>
      <xdr:colOff>38100</xdr:colOff>
      <xdr:row>291</xdr:row>
      <xdr:rowOff>161925</xdr:rowOff>
    </xdr:from>
    <xdr:to>
      <xdr:col>18</xdr:col>
      <xdr:colOff>219075</xdr:colOff>
      <xdr:row>302</xdr:row>
      <xdr:rowOff>390525</xdr:rowOff>
    </xdr:to>
    <xdr:graphicFrame macro="">
      <xdr:nvGraphicFramePr>
        <xdr:cNvPr id="64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12</xdr:col>
      <xdr:colOff>76200</xdr:colOff>
      <xdr:row>388</xdr:row>
      <xdr:rowOff>95250</xdr:rowOff>
    </xdr:from>
    <xdr:to>
      <xdr:col>19</xdr:col>
      <xdr:colOff>466725</xdr:colOff>
      <xdr:row>400</xdr:row>
      <xdr:rowOff>171450</xdr:rowOff>
    </xdr:to>
    <xdr:graphicFrame macro="">
      <xdr:nvGraphicFramePr>
        <xdr:cNvPr id="65" name="3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12</xdr:col>
      <xdr:colOff>223611</xdr:colOff>
      <xdr:row>385</xdr:row>
      <xdr:rowOff>176927</xdr:rowOff>
    </xdr:from>
    <xdr:to>
      <xdr:col>19</xdr:col>
      <xdr:colOff>519794</xdr:colOff>
      <xdr:row>388</xdr:row>
      <xdr:rowOff>15002</xdr:rowOff>
    </xdr:to>
    <xdr:sp macro="" textlink="">
      <xdr:nvSpPr>
        <xdr:cNvPr id="66" name="65 Rectángulo"/>
        <xdr:cNvSpPr/>
      </xdr:nvSpPr>
      <xdr:spPr bwMode="auto">
        <a:xfrm>
          <a:off x="6195786" y="57136427"/>
          <a:ext cx="3677558" cy="381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PE" sz="1200" b="1">
              <a:solidFill>
                <a:schemeClr val="tx1"/>
              </a:solidFill>
            </a:rPr>
            <a:t>Medidas</a:t>
          </a:r>
          <a:r>
            <a:rPr lang="es-PE" sz="1200" b="1" baseline="0">
              <a:solidFill>
                <a:schemeClr val="tx1"/>
              </a:solidFill>
            </a:rPr>
            <a:t> que tomo la victima frente al feminicidio y </a:t>
          </a:r>
        </a:p>
        <a:p>
          <a:pPr algn="ctr"/>
          <a:r>
            <a:rPr lang="es-PE" sz="1200" b="1" baseline="0">
              <a:solidFill>
                <a:schemeClr val="tx1"/>
              </a:solidFill>
            </a:rPr>
            <a:t>tentativa de feminicidio</a:t>
          </a:r>
          <a:endParaRPr lang="es-PE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200025</xdr:colOff>
      <xdr:row>368</xdr:row>
      <xdr:rowOff>161925</xdr:rowOff>
    </xdr:from>
    <xdr:to>
      <xdr:col>12</xdr:col>
      <xdr:colOff>342900</xdr:colOff>
      <xdr:row>380</xdr:row>
      <xdr:rowOff>66675</xdr:rowOff>
    </xdr:to>
    <xdr:graphicFrame macro="">
      <xdr:nvGraphicFramePr>
        <xdr:cNvPr id="67" name="3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11</xdr:col>
      <xdr:colOff>43014</xdr:colOff>
      <xdr:row>378</xdr:row>
      <xdr:rowOff>107170</xdr:rowOff>
    </xdr:from>
    <xdr:to>
      <xdr:col>12</xdr:col>
      <xdr:colOff>176364</xdr:colOff>
      <xdr:row>385</xdr:row>
      <xdr:rowOff>172503</xdr:rowOff>
    </xdr:to>
    <xdr:sp macro="" textlink="">
      <xdr:nvSpPr>
        <xdr:cNvPr id="68" name="67 Flecha a la derecha con bandas"/>
        <xdr:cNvSpPr/>
      </xdr:nvSpPr>
      <xdr:spPr bwMode="auto">
        <a:xfrm rot="3568871">
          <a:off x="4915723" y="55899186"/>
          <a:ext cx="1903658" cy="561975"/>
        </a:xfrm>
        <a:prstGeom prst="stripedRightArrow">
          <a:avLst/>
        </a:prstGeom>
        <a:solidFill>
          <a:schemeClr val="tx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xdr:spPr>
      <xdr:txBody>
        <a:bodyPr vertOverflow="clip" wrap="square" lIns="18288" tIns="0" rIns="0" bIns="0" rtlCol="0" anchor="ctr" upright="1"/>
        <a:lstStyle/>
        <a:p>
          <a:endParaRPr lang="es-PE"/>
        </a:p>
      </xdr:txBody>
    </xdr:sp>
    <xdr:clientData/>
  </xdr:twoCellAnchor>
  <xdr:twoCellAnchor>
    <xdr:from>
      <xdr:col>14</xdr:col>
      <xdr:colOff>161925</xdr:colOff>
      <xdr:row>238</xdr:row>
      <xdr:rowOff>142875</xdr:rowOff>
    </xdr:from>
    <xdr:to>
      <xdr:col>19</xdr:col>
      <xdr:colOff>390525</xdr:colOff>
      <xdr:row>249</xdr:row>
      <xdr:rowOff>47625</xdr:rowOff>
    </xdr:to>
    <xdr:graphicFrame macro="">
      <xdr:nvGraphicFramePr>
        <xdr:cNvPr id="69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285750</xdr:colOff>
      <xdr:row>196</xdr:row>
      <xdr:rowOff>171450</xdr:rowOff>
    </xdr:from>
    <xdr:to>
      <xdr:col>19</xdr:col>
      <xdr:colOff>0</xdr:colOff>
      <xdr:row>206</xdr:row>
      <xdr:rowOff>142875</xdr:rowOff>
    </xdr:to>
    <xdr:graphicFrame macro="">
      <xdr:nvGraphicFramePr>
        <xdr:cNvPr id="70" name="4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38100</xdr:colOff>
      <xdr:row>262</xdr:row>
      <xdr:rowOff>66675</xdr:rowOff>
    </xdr:from>
    <xdr:to>
      <xdr:col>4</xdr:col>
      <xdr:colOff>200025</xdr:colOff>
      <xdr:row>263</xdr:row>
      <xdr:rowOff>161925</xdr:rowOff>
    </xdr:to>
    <xdr:sp macro="" textlink="">
      <xdr:nvSpPr>
        <xdr:cNvPr id="71" name="1 Rectángulo"/>
        <xdr:cNvSpPr/>
      </xdr:nvSpPr>
      <xdr:spPr bwMode="auto">
        <a:xfrm>
          <a:off x="38100" y="30460950"/>
          <a:ext cx="2466975" cy="342900"/>
        </a:xfrm>
        <a:prstGeom prst="rect">
          <a:avLst/>
        </a:prstGeom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18288" tIns="0" rIns="0" bIns="0" upright="1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100" b="1"/>
            <a:t>Número de hijos de la persona victima de feminicidio/</a:t>
          </a:r>
          <a:r>
            <a:rPr lang="es-PE" sz="1100" b="1" baseline="0"/>
            <a:t>tentativa de feminicidio</a:t>
          </a:r>
          <a:endParaRPr lang="es-PE" sz="1100" b="1"/>
        </a:p>
      </xdr:txBody>
    </xdr:sp>
    <xdr:clientData/>
  </xdr:twoCellAnchor>
  <xdr:twoCellAnchor>
    <xdr:from>
      <xdr:col>13</xdr:col>
      <xdr:colOff>495300</xdr:colOff>
      <xdr:row>324</xdr:row>
      <xdr:rowOff>190500</xdr:rowOff>
    </xdr:from>
    <xdr:to>
      <xdr:col>19</xdr:col>
      <xdr:colOff>285750</xdr:colOff>
      <xdr:row>336</xdr:row>
      <xdr:rowOff>180975</xdr:rowOff>
    </xdr:to>
    <xdr:graphicFrame macro="">
      <xdr:nvGraphicFramePr>
        <xdr:cNvPr id="7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</xdr:col>
      <xdr:colOff>66675</xdr:colOff>
      <xdr:row>140</xdr:row>
      <xdr:rowOff>114300</xdr:rowOff>
    </xdr:from>
    <xdr:to>
      <xdr:col>11</xdr:col>
      <xdr:colOff>47625</xdr:colOff>
      <xdr:row>151</xdr:row>
      <xdr:rowOff>104775</xdr:rowOff>
    </xdr:to>
    <xdr:graphicFrame macro="">
      <xdr:nvGraphicFramePr>
        <xdr:cNvPr id="7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104775</xdr:colOff>
      <xdr:row>226</xdr:row>
      <xdr:rowOff>171450</xdr:rowOff>
    </xdr:from>
    <xdr:to>
      <xdr:col>19</xdr:col>
      <xdr:colOff>76200</xdr:colOff>
      <xdr:row>235</xdr:row>
      <xdr:rowOff>38100</xdr:rowOff>
    </xdr:to>
    <xdr:graphicFrame macro="">
      <xdr:nvGraphicFramePr>
        <xdr:cNvPr id="7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66675</xdr:colOff>
      <xdr:row>264</xdr:row>
      <xdr:rowOff>9525</xdr:rowOff>
    </xdr:from>
    <xdr:to>
      <xdr:col>4</xdr:col>
      <xdr:colOff>419100</xdr:colOff>
      <xdr:row>272</xdr:row>
      <xdr:rowOff>9525</xdr:rowOff>
    </xdr:to>
    <xdr:graphicFrame macro="">
      <xdr:nvGraphicFramePr>
        <xdr:cNvPr id="7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6</xdr:col>
      <xdr:colOff>28575</xdr:colOff>
      <xdr:row>257</xdr:row>
      <xdr:rowOff>19050</xdr:rowOff>
    </xdr:from>
    <xdr:to>
      <xdr:col>7</xdr:col>
      <xdr:colOff>28575</xdr:colOff>
      <xdr:row>260</xdr:row>
      <xdr:rowOff>190500</xdr:rowOff>
    </xdr:to>
    <xdr:pic>
      <xdr:nvPicPr>
        <xdr:cNvPr id="76" name="61 Imagen" descr="siluetas niños.jpg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37" t="52806" r="16187" b="17921"/>
        <a:stretch>
          <a:fillRect/>
        </a:stretch>
      </xdr:blipFill>
      <xdr:spPr bwMode="auto">
        <a:xfrm>
          <a:off x="3228975" y="29413200"/>
          <a:ext cx="457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219075</xdr:colOff>
      <xdr:row>230</xdr:row>
      <xdr:rowOff>200025</xdr:rowOff>
    </xdr:from>
    <xdr:to>
      <xdr:col>12</xdr:col>
      <xdr:colOff>314325</xdr:colOff>
      <xdr:row>232</xdr:row>
      <xdr:rowOff>171450</xdr:rowOff>
    </xdr:to>
    <xdr:sp macro="" textlink="">
      <xdr:nvSpPr>
        <xdr:cNvPr id="77" name="1 Flecha derecha"/>
        <xdr:cNvSpPr>
          <a:spLocks noChangeArrowheads="1"/>
        </xdr:cNvSpPr>
      </xdr:nvSpPr>
      <xdr:spPr bwMode="auto">
        <a:xfrm rot="10800000" flipH="1">
          <a:off x="4838700" y="23736300"/>
          <a:ext cx="1447800" cy="371475"/>
        </a:xfrm>
        <a:prstGeom prst="rightArrow">
          <a:avLst>
            <a:gd name="adj1" fmla="val 50000"/>
            <a:gd name="adj2" fmla="val 49999"/>
          </a:avLst>
        </a:prstGeom>
        <a:solidFill>
          <a:srgbClr val="E46C0A"/>
        </a:solidFill>
        <a:ln w="12700" algn="ctr">
          <a:solidFill>
            <a:srgbClr val="EAEAEA"/>
          </a:solidFill>
          <a:round/>
          <a:headEnd/>
          <a:tailEnd/>
        </a:ln>
        <a:effectLst>
          <a:outerShdw dist="35921" dir="2700000" sy="50000" kx="2115830" algn="bl" rotWithShape="0">
            <a:srgbClr val="C0C0C0">
              <a:alpha val="79999"/>
            </a:srgbClr>
          </a:outerShdw>
        </a:effectLst>
      </xdr:spPr>
    </xdr:sp>
    <xdr:clientData/>
  </xdr:twoCellAnchor>
  <xdr:twoCellAnchor>
    <xdr:from>
      <xdr:col>15</xdr:col>
      <xdr:colOff>419101</xdr:colOff>
      <xdr:row>184</xdr:row>
      <xdr:rowOff>34227</xdr:rowOff>
    </xdr:from>
    <xdr:to>
      <xdr:col>20</xdr:col>
      <xdr:colOff>32868</xdr:colOff>
      <xdr:row>191</xdr:row>
      <xdr:rowOff>152400</xdr:rowOff>
    </xdr:to>
    <xdr:sp macro="" textlink="">
      <xdr:nvSpPr>
        <xdr:cNvPr id="78" name="77 Rectángulo"/>
        <xdr:cNvSpPr/>
      </xdr:nvSpPr>
      <xdr:spPr bwMode="auto">
        <a:xfrm>
          <a:off x="7934326" y="14121702"/>
          <a:ext cx="1985492" cy="1708848"/>
        </a:xfrm>
        <a:prstGeom prst="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t" anchorCtr="0" upright="1"/>
        <a:lstStyle/>
        <a:p>
          <a:pPr algn="ctr"/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feminicidio y/o tentativas:</a:t>
          </a:r>
        </a:p>
        <a:p>
          <a:pPr algn="ctr"/>
          <a:endParaRPr lang="es-PE" sz="1050" b="1" baseline="0">
            <a:latin typeface="+mn-lt"/>
          </a:endParaRPr>
        </a:p>
        <a:p>
          <a:pPr algn="l"/>
          <a:r>
            <a:rPr lang="es-PE" sz="1050" b="1" baseline="0">
              <a:latin typeface="+mn-lt"/>
            </a:rPr>
            <a:t> Al año 2014: </a:t>
          </a:r>
          <a:r>
            <a:rPr lang="es-PE" sz="1050" b="0" baseline="0">
              <a:latin typeface="+mn-lt"/>
            </a:rPr>
            <a:t>Arequipa, La Libertad, Lima, Puno y San Martin</a:t>
          </a:r>
        </a:p>
        <a:p>
          <a:pPr algn="l"/>
          <a:endParaRPr lang="es-PE" sz="1050" b="1" baseline="0">
            <a:latin typeface="+mn-lt"/>
          </a:endParaRPr>
        </a:p>
        <a:p>
          <a:pPr algn="l"/>
          <a:r>
            <a:rPr lang="es-PE" sz="1050" b="1" baseline="0">
              <a:latin typeface="+mn-lt"/>
            </a:rPr>
            <a:t>Acumulado (2009-2014): </a:t>
          </a:r>
          <a:r>
            <a:rPr lang="es-PE" sz="1050" b="0" baseline="0">
              <a:latin typeface="+mn-lt"/>
            </a:rPr>
            <a:t>Lima, Ancash, Ayacucho, Cajamarca, Junín, Arequipa, Puno, Callao, Cusco, Huanuco, Ica y Lambayeque.</a:t>
          </a:r>
          <a:endParaRPr lang="es-PE" sz="1050">
            <a:latin typeface="+mn-lt"/>
          </a:endParaRPr>
        </a:p>
      </xdr:txBody>
    </xdr:sp>
    <xdr:clientData/>
  </xdr:twoCellAnchor>
  <xdr:twoCellAnchor editAs="oneCell">
    <xdr:from>
      <xdr:col>13</xdr:col>
      <xdr:colOff>123825</xdr:colOff>
      <xdr:row>184</xdr:row>
      <xdr:rowOff>0</xdr:rowOff>
    </xdr:from>
    <xdr:to>
      <xdr:col>15</xdr:col>
      <xdr:colOff>409575</xdr:colOff>
      <xdr:row>192</xdr:row>
      <xdr:rowOff>85725</xdr:rowOff>
    </xdr:to>
    <xdr:pic>
      <xdr:nvPicPr>
        <xdr:cNvPr id="79" name="29 Imagen" descr="mapa.bmp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4087475"/>
          <a:ext cx="1381125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209549</xdr:colOff>
      <xdr:row>211</xdr:row>
      <xdr:rowOff>200026</xdr:rowOff>
    </xdr:from>
    <xdr:to>
      <xdr:col>10</xdr:col>
      <xdr:colOff>295275</xdr:colOff>
      <xdr:row>224</xdr:row>
      <xdr:rowOff>210554</xdr:rowOff>
    </xdr:to>
    <xdr:sp macro="" textlink="">
      <xdr:nvSpPr>
        <xdr:cNvPr id="80" name="79 Rectángulo redondeado"/>
        <xdr:cNvSpPr/>
      </xdr:nvSpPr>
      <xdr:spPr>
        <a:xfrm>
          <a:off x="2962274" y="19697701"/>
          <a:ext cx="2428876" cy="2620378"/>
        </a:xfrm>
        <a:prstGeom prst="roundRect">
          <a:avLst/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 editAs="oneCell">
    <xdr:from>
      <xdr:col>5</xdr:col>
      <xdr:colOff>419100</xdr:colOff>
      <xdr:row>211</xdr:row>
      <xdr:rowOff>295275</xdr:rowOff>
    </xdr:from>
    <xdr:to>
      <xdr:col>6</xdr:col>
      <xdr:colOff>342900</xdr:colOff>
      <xdr:row>214</xdr:row>
      <xdr:rowOff>114300</xdr:rowOff>
    </xdr:to>
    <xdr:pic>
      <xdr:nvPicPr>
        <xdr:cNvPr id="81" name="38 Imagen" descr="siluetas niños.jpg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38" t="9949" r="77499" b="63457"/>
        <a:stretch>
          <a:fillRect/>
        </a:stretch>
      </xdr:blipFill>
      <xdr:spPr bwMode="auto">
        <a:xfrm>
          <a:off x="3171825" y="19792950"/>
          <a:ext cx="371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419100</xdr:colOff>
      <xdr:row>220</xdr:row>
      <xdr:rowOff>0</xdr:rowOff>
    </xdr:from>
    <xdr:to>
      <xdr:col>6</xdr:col>
      <xdr:colOff>381000</xdr:colOff>
      <xdr:row>224</xdr:row>
      <xdr:rowOff>47625</xdr:rowOff>
    </xdr:to>
    <xdr:pic>
      <xdr:nvPicPr>
        <xdr:cNvPr id="82" name="39 Imagen" descr="siluetas4.jpg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00" r="46001" b="54520"/>
        <a:stretch>
          <a:fillRect/>
        </a:stretch>
      </xdr:blipFill>
      <xdr:spPr bwMode="auto">
        <a:xfrm>
          <a:off x="3171825" y="21383625"/>
          <a:ext cx="409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438150</xdr:colOff>
      <xdr:row>214</xdr:row>
      <xdr:rowOff>161925</xdr:rowOff>
    </xdr:from>
    <xdr:to>
      <xdr:col>6</xdr:col>
      <xdr:colOff>361950</xdr:colOff>
      <xdr:row>219</xdr:row>
      <xdr:rowOff>66675</xdr:rowOff>
    </xdr:to>
    <xdr:pic>
      <xdr:nvPicPr>
        <xdr:cNvPr id="83" name="40 Imagen" descr="SOMBRA PAREJA.jpg"/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25" r="48965"/>
        <a:stretch>
          <a:fillRect/>
        </a:stretch>
      </xdr:blipFill>
      <xdr:spPr bwMode="auto">
        <a:xfrm>
          <a:off x="3190875" y="20459700"/>
          <a:ext cx="3714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438150</xdr:colOff>
      <xdr:row>216</xdr:row>
      <xdr:rowOff>152400</xdr:rowOff>
    </xdr:from>
    <xdr:to>
      <xdr:col>18</xdr:col>
      <xdr:colOff>9525</xdr:colOff>
      <xdr:row>224</xdr:row>
      <xdr:rowOff>247650</xdr:rowOff>
    </xdr:to>
    <xdr:graphicFrame macro="">
      <xdr:nvGraphicFramePr>
        <xdr:cNvPr id="84" name="5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5</xdr:col>
      <xdr:colOff>200025</xdr:colOff>
      <xdr:row>277</xdr:row>
      <xdr:rowOff>19049</xdr:rowOff>
    </xdr:from>
    <xdr:to>
      <xdr:col>9</xdr:col>
      <xdr:colOff>180975</xdr:colOff>
      <xdr:row>291</xdr:row>
      <xdr:rowOff>140368</xdr:rowOff>
    </xdr:to>
    <xdr:sp macro="" textlink="">
      <xdr:nvSpPr>
        <xdr:cNvPr id="85" name="84 Rectángulo redondeado"/>
        <xdr:cNvSpPr/>
      </xdr:nvSpPr>
      <xdr:spPr>
        <a:xfrm>
          <a:off x="2952750" y="33699449"/>
          <a:ext cx="1847850" cy="2864519"/>
        </a:xfrm>
        <a:prstGeom prst="roundRect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 editAs="oneCell">
    <xdr:from>
      <xdr:col>5</xdr:col>
      <xdr:colOff>428625</xdr:colOff>
      <xdr:row>280</xdr:row>
      <xdr:rowOff>104775</xdr:rowOff>
    </xdr:from>
    <xdr:to>
      <xdr:col>6</xdr:col>
      <xdr:colOff>400050</xdr:colOff>
      <xdr:row>285</xdr:row>
      <xdr:rowOff>9525</xdr:rowOff>
    </xdr:to>
    <xdr:pic>
      <xdr:nvPicPr>
        <xdr:cNvPr id="86" name="53 Imagen" descr="SOMBRA PAREJA.jpg"/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827"/>
        <a:stretch>
          <a:fillRect/>
        </a:stretch>
      </xdr:blipFill>
      <xdr:spPr bwMode="auto">
        <a:xfrm>
          <a:off x="3181350" y="34518600"/>
          <a:ext cx="419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428625</xdr:colOff>
      <xdr:row>277</xdr:row>
      <xdr:rowOff>114300</xdr:rowOff>
    </xdr:from>
    <xdr:to>
      <xdr:col>6</xdr:col>
      <xdr:colOff>428625</xdr:colOff>
      <xdr:row>280</xdr:row>
      <xdr:rowOff>114300</xdr:rowOff>
    </xdr:to>
    <xdr:pic>
      <xdr:nvPicPr>
        <xdr:cNvPr id="87" name="55 Imagen" descr="siluetas adolescentes hombres.jpg"/>
        <xdr:cNvPicPr>
          <a:picLocks noChangeAspect="1"/>
        </xdr:cNvPicPr>
      </xdr:nvPicPr>
      <xdr:blipFill>
        <a:blip xmlns:r="http://schemas.openxmlformats.org/officeDocument/2006/relationships" r:embed="rId6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6" t="7584" r="43439" b="60567"/>
        <a:stretch>
          <a:fillRect/>
        </a:stretch>
      </xdr:blipFill>
      <xdr:spPr bwMode="auto">
        <a:xfrm>
          <a:off x="3181350" y="33794700"/>
          <a:ext cx="447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285</xdr:row>
      <xdr:rowOff>104775</xdr:rowOff>
    </xdr:from>
    <xdr:to>
      <xdr:col>6</xdr:col>
      <xdr:colOff>400050</xdr:colOff>
      <xdr:row>289</xdr:row>
      <xdr:rowOff>123825</xdr:rowOff>
    </xdr:to>
    <xdr:pic>
      <xdr:nvPicPr>
        <xdr:cNvPr id="88" name="56 Imagen" descr="silueta anciano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063"/>
        <a:stretch>
          <a:fillRect/>
        </a:stretch>
      </xdr:blipFill>
      <xdr:spPr bwMode="auto">
        <a:xfrm>
          <a:off x="3276600" y="35423475"/>
          <a:ext cx="323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266700</xdr:colOff>
      <xdr:row>210</xdr:row>
      <xdr:rowOff>133350</xdr:rowOff>
    </xdr:from>
    <xdr:to>
      <xdr:col>20</xdr:col>
      <xdr:colOff>28575</xdr:colOff>
      <xdr:row>216</xdr:row>
      <xdr:rowOff>9525</xdr:rowOff>
    </xdr:to>
    <xdr:pic>
      <xdr:nvPicPr>
        <xdr:cNvPr id="89" name="57 Imagen" descr="silueta embarazo.jpg"/>
        <xdr:cNvPicPr>
          <a:picLocks noChangeAspect="1"/>
        </xdr:cNvPicPr>
      </xdr:nvPicPr>
      <xdr:blipFill>
        <a:blip xmlns:r="http://schemas.openxmlformats.org/officeDocument/2006/relationships" r:embed="rId8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9497675"/>
          <a:ext cx="7429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285750</xdr:colOff>
      <xdr:row>227</xdr:row>
      <xdr:rowOff>171450</xdr:rowOff>
    </xdr:from>
    <xdr:to>
      <xdr:col>10</xdr:col>
      <xdr:colOff>371475</xdr:colOff>
      <xdr:row>231</xdr:row>
      <xdr:rowOff>38100</xdr:rowOff>
    </xdr:to>
    <xdr:pic>
      <xdr:nvPicPr>
        <xdr:cNvPr id="90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9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905375" y="22993350"/>
          <a:ext cx="561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255</xdr:row>
      <xdr:rowOff>257175</xdr:rowOff>
    </xdr:from>
    <xdr:to>
      <xdr:col>6</xdr:col>
      <xdr:colOff>104775</xdr:colOff>
      <xdr:row>261</xdr:row>
      <xdr:rowOff>57150</xdr:rowOff>
    </xdr:to>
    <xdr:pic>
      <xdr:nvPicPr>
        <xdr:cNvPr id="91" name="59 Imagen" descr="silueta-de-padres-e-hijos.jpg"/>
        <xdr:cNvPicPr>
          <a:picLocks noChangeAspect="1"/>
        </xdr:cNvPicPr>
      </xdr:nvPicPr>
      <xdr:blipFill>
        <a:blip xmlns:r="http://schemas.openxmlformats.org/officeDocument/2006/relationships" r:embed="rId10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0" t="63251" r="83749"/>
        <a:stretch>
          <a:fillRect/>
        </a:stretch>
      </xdr:blipFill>
      <xdr:spPr bwMode="auto">
        <a:xfrm>
          <a:off x="2838450" y="28851225"/>
          <a:ext cx="4667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190500</xdr:colOff>
      <xdr:row>304</xdr:row>
      <xdr:rowOff>180975</xdr:rowOff>
    </xdr:from>
    <xdr:to>
      <xdr:col>18</xdr:col>
      <xdr:colOff>285750</xdr:colOff>
      <xdr:row>321</xdr:row>
      <xdr:rowOff>0</xdr:rowOff>
    </xdr:to>
    <xdr:graphicFrame macro="">
      <xdr:nvGraphicFramePr>
        <xdr:cNvPr id="92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385764</xdr:colOff>
      <xdr:row>208</xdr:row>
      <xdr:rowOff>4763</xdr:rowOff>
    </xdr:from>
    <xdr:to>
      <xdr:col>7</xdr:col>
      <xdr:colOff>409578</xdr:colOff>
      <xdr:row>210</xdr:row>
      <xdr:rowOff>57152</xdr:rowOff>
    </xdr:to>
    <xdr:sp macro="" textlink="">
      <xdr:nvSpPr>
        <xdr:cNvPr id="93" name="92 Flecha curvada hacia la izquierda"/>
        <xdr:cNvSpPr/>
      </xdr:nvSpPr>
      <xdr:spPr bwMode="auto">
        <a:xfrm rot="16200000">
          <a:off x="3057526" y="18449926"/>
          <a:ext cx="642939" cy="1376364"/>
        </a:xfrm>
        <a:prstGeom prst="curvedLeftArrow">
          <a:avLst>
            <a:gd name="adj1" fmla="val 25000"/>
            <a:gd name="adj2" fmla="val 50000"/>
            <a:gd name="adj3" fmla="val 46053"/>
          </a:avLst>
        </a:prstGeom>
        <a:solidFill>
          <a:srgbClr val="C00000"/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228600" dir="8100000" algn="tr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endParaRPr lang="es-PE"/>
        </a:p>
      </xdr:txBody>
    </xdr:sp>
    <xdr:clientData/>
  </xdr:twoCellAnchor>
  <xdr:twoCellAnchor>
    <xdr:from>
      <xdr:col>5</xdr:col>
      <xdr:colOff>66675</xdr:colOff>
      <xdr:row>116</xdr:row>
      <xdr:rowOff>28575</xdr:rowOff>
    </xdr:from>
    <xdr:to>
      <xdr:col>12</xdr:col>
      <xdr:colOff>219075</xdr:colOff>
      <xdr:row>116</xdr:row>
      <xdr:rowOff>28575</xdr:rowOff>
    </xdr:to>
    <xdr:pic>
      <xdr:nvPicPr>
        <xdr:cNvPr id="94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800100"/>
          <a:ext cx="3371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257175</xdr:colOff>
      <xdr:row>113</xdr:row>
      <xdr:rowOff>38100</xdr:rowOff>
    </xdr:from>
    <xdr:to>
      <xdr:col>10</xdr:col>
      <xdr:colOff>381000</xdr:colOff>
      <xdr:row>114</xdr:row>
      <xdr:rowOff>257175</xdr:rowOff>
    </xdr:to>
    <xdr:pic>
      <xdr:nvPicPr>
        <xdr:cNvPr id="95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8100"/>
          <a:ext cx="2466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381</xdr:row>
      <xdr:rowOff>66675</xdr:rowOff>
    </xdr:from>
    <xdr:to>
      <xdr:col>0</xdr:col>
      <xdr:colOff>695325</xdr:colOff>
      <xdr:row>384</xdr:row>
      <xdr:rowOff>161925</xdr:rowOff>
    </xdr:to>
    <xdr:pic>
      <xdr:nvPicPr>
        <xdr:cNvPr id="96" name="41 Imagen" descr="porque las matan.jp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940325"/>
          <a:ext cx="6381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169333</xdr:colOff>
      <xdr:row>388</xdr:row>
      <xdr:rowOff>20546</xdr:rowOff>
    </xdr:from>
    <xdr:to>
      <xdr:col>11</xdr:col>
      <xdr:colOff>369861</xdr:colOff>
      <xdr:row>398</xdr:row>
      <xdr:rowOff>171449</xdr:rowOff>
    </xdr:to>
    <xdr:sp macro="" textlink="">
      <xdr:nvSpPr>
        <xdr:cNvPr id="97" name="96 CuadroTexto"/>
        <xdr:cNvSpPr txBox="1"/>
      </xdr:nvSpPr>
      <xdr:spPr>
        <a:xfrm>
          <a:off x="169333" y="57522971"/>
          <a:ext cx="5744078" cy="196065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3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buFont typeface="Wingdings" pitchFamily="2" charset="2"/>
            <a:buChar char="q"/>
          </a:pPr>
          <a:r>
            <a:rPr lang="es-PE" sz="1100" b="1" i="1">
              <a:solidFill>
                <a:schemeClr val="dk1"/>
              </a:solidFill>
              <a:latin typeface="+mn-lt"/>
              <a:ea typeface="+mn-ea"/>
              <a:cs typeface="+mn-cs"/>
            </a:rPr>
            <a:t> AREQUIPA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SIVIA: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PIDEN CARCEL PARA SUJETO QUE AGREDIÓ Y CAUSÓ MUERTE A SU PAREJA.</a:t>
          </a:r>
        </a:p>
        <a:p>
          <a:pPr>
            <a:buFont typeface="Wingdings" pitchFamily="2" charset="2"/>
            <a:buChar char="q"/>
          </a:pP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ATE VITARTE: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SUJETO ACUCHILLÓ A SU EXPAREJA E INTENTÓ SUICIDARSE.</a:t>
          </a:r>
        </a:p>
        <a:p>
          <a:pPr>
            <a:buFont typeface="Wingdings" pitchFamily="2" charset="2"/>
            <a:buChar char="q"/>
          </a:pPr>
          <a:r>
            <a:rPr lang="es-P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CALLAO: </a:t>
          </a:r>
          <a:r>
            <a:rPr lang="es-PE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HALLAN PAREJA BALEADA CERCA AL AEROPUERTO JORGE CHAVEZ.</a:t>
          </a:r>
        </a:p>
        <a:p>
          <a:pPr>
            <a:buFont typeface="Wingdings" pitchFamily="2" charset="2"/>
            <a:buChar char="q"/>
          </a:pPr>
          <a:r>
            <a:rPr lang="es-PE" sz="11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CERCADO DE LIMA: </a:t>
          </a:r>
          <a:r>
            <a:rPr lang="es-PE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SUJETO ESTRANGULÓ A SU PAREJA EN EL HOTEL.</a:t>
          </a:r>
        </a:p>
        <a:p>
          <a:pPr>
            <a:buFont typeface="Wingdings" pitchFamily="2" charset="2"/>
            <a:buChar char="q"/>
          </a:pP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JULIACA: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DESCUARTIZAN A CANTANTE DE ORQUESTA JULIAQUEÑA KALIMBA.</a:t>
          </a:r>
        </a:p>
        <a:p>
          <a:pPr>
            <a:buFont typeface="Wingdings" pitchFamily="2" charset="2"/>
            <a:buChar char="q"/>
          </a:pP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LA MOLINA: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MENOR DE 14 AÑOS CONVIVIÓ CON CADÁVER DE SU MADRE POR DOS MESES.</a:t>
          </a:r>
        </a:p>
        <a:p>
          <a:pPr>
            <a:buFont typeface="Wingdings" pitchFamily="2" charset="2"/>
            <a:buChar char="q"/>
          </a:pP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LOS OLIVOS: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SUJETO ATACÓ A SU CUÑADA PORQUE LO DENUNCIÓ POR ACOSO SEXUAL CONTRA SU HIJA.</a:t>
          </a:r>
        </a:p>
        <a:p>
          <a:pPr>
            <a:buFont typeface="Wingdings" pitchFamily="2" charset="2"/>
            <a:buChar char="q"/>
          </a:pP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SAN JUAN DE LURIGANCHO: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ALBAÑIL AHORCA A SU MUJER.</a:t>
          </a:r>
        </a:p>
        <a:p>
          <a:pPr>
            <a:buFont typeface="Wingdings" pitchFamily="2" charset="2"/>
            <a:buChar char="q"/>
          </a:pP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PE" sz="11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SAN MARTIN DE PORRES: </a:t>
          </a:r>
          <a:r>
            <a:rPr lang="es-PE" sz="11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SUJETO CASI MATA A LA MADRE DE SUS HIJOS A MARTILLAZOS POR CELOS.</a:t>
          </a:r>
        </a:p>
      </xdr:txBody>
    </xdr:sp>
    <xdr:clientData/>
  </xdr:twoCellAnchor>
  <xdr:twoCellAnchor>
    <xdr:from>
      <xdr:col>13</xdr:col>
      <xdr:colOff>104774</xdr:colOff>
      <xdr:row>224</xdr:row>
      <xdr:rowOff>295275</xdr:rowOff>
    </xdr:from>
    <xdr:to>
      <xdr:col>19</xdr:col>
      <xdr:colOff>66675</xdr:colOff>
      <xdr:row>226</xdr:row>
      <xdr:rowOff>152400</xdr:rowOff>
    </xdr:to>
    <xdr:sp macro="" textlink="">
      <xdr:nvSpPr>
        <xdr:cNvPr id="98" name="97 CuadroTexto"/>
        <xdr:cNvSpPr txBox="1"/>
      </xdr:nvSpPr>
      <xdr:spPr>
        <a:xfrm>
          <a:off x="6524624" y="22402800"/>
          <a:ext cx="2895601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/>
            <a:t>Los porcentajes están</a:t>
          </a:r>
          <a:r>
            <a:rPr lang="es-PE" sz="1050" b="1" i="1" baseline="0"/>
            <a:t> referidos  al grupo de casos vinculados a una relación de pareja</a:t>
          </a:r>
          <a:endParaRPr lang="es-PE" sz="1050" b="1" i="1"/>
        </a:p>
      </xdr:txBody>
    </xdr:sp>
    <xdr:clientData/>
  </xdr:twoCellAnchor>
  <xdr:twoCellAnchor>
    <xdr:from>
      <xdr:col>4</xdr:col>
      <xdr:colOff>314325</xdr:colOff>
      <xdr:row>275</xdr:row>
      <xdr:rowOff>219074</xdr:rowOff>
    </xdr:from>
    <xdr:to>
      <xdr:col>7</xdr:col>
      <xdr:colOff>123825</xdr:colOff>
      <xdr:row>276</xdr:row>
      <xdr:rowOff>42863</xdr:rowOff>
    </xdr:to>
    <xdr:sp macro="" textlink="">
      <xdr:nvSpPr>
        <xdr:cNvPr id="99" name="98 Flecha curvada hacia la izquierda"/>
        <xdr:cNvSpPr/>
      </xdr:nvSpPr>
      <xdr:spPr bwMode="auto">
        <a:xfrm rot="16200000">
          <a:off x="2964655" y="32763619"/>
          <a:ext cx="471489" cy="1162050"/>
        </a:xfrm>
        <a:prstGeom prst="curvedLeftArrow">
          <a:avLst>
            <a:gd name="adj1" fmla="val 25000"/>
            <a:gd name="adj2" fmla="val 50000"/>
            <a:gd name="adj3" fmla="val 46053"/>
          </a:avLst>
        </a:prstGeom>
        <a:solidFill>
          <a:srgbClr val="C00000"/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228600" dir="8100000" algn="tr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endParaRPr lang="es-PE"/>
        </a:p>
      </xdr:txBody>
    </xdr:sp>
    <xdr:clientData/>
  </xdr:twoCellAnchor>
  <xdr:twoCellAnchor>
    <xdr:from>
      <xdr:col>0</xdr:col>
      <xdr:colOff>552450</xdr:colOff>
      <xdr:row>292</xdr:row>
      <xdr:rowOff>0</xdr:rowOff>
    </xdr:from>
    <xdr:to>
      <xdr:col>8</xdr:col>
      <xdr:colOff>123825</xdr:colOff>
      <xdr:row>303</xdr:row>
      <xdr:rowOff>28575</xdr:rowOff>
    </xdr:to>
    <xdr:graphicFrame macro="">
      <xdr:nvGraphicFramePr>
        <xdr:cNvPr id="100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11</xdr:col>
      <xdr:colOff>38100</xdr:colOff>
      <xdr:row>291</xdr:row>
      <xdr:rowOff>161925</xdr:rowOff>
    </xdr:from>
    <xdr:to>
      <xdr:col>18</xdr:col>
      <xdr:colOff>219075</xdr:colOff>
      <xdr:row>302</xdr:row>
      <xdr:rowOff>390525</xdr:rowOff>
    </xdr:to>
    <xdr:graphicFrame macro="">
      <xdr:nvGraphicFramePr>
        <xdr:cNvPr id="101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12</xdr:col>
      <xdr:colOff>76200</xdr:colOff>
      <xdr:row>388</xdr:row>
      <xdr:rowOff>95250</xdr:rowOff>
    </xdr:from>
    <xdr:to>
      <xdr:col>19</xdr:col>
      <xdr:colOff>466725</xdr:colOff>
      <xdr:row>400</xdr:row>
      <xdr:rowOff>171450</xdr:rowOff>
    </xdr:to>
    <xdr:graphicFrame macro="">
      <xdr:nvGraphicFramePr>
        <xdr:cNvPr id="102" name="3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12</xdr:col>
      <xdr:colOff>223611</xdr:colOff>
      <xdr:row>385</xdr:row>
      <xdr:rowOff>176927</xdr:rowOff>
    </xdr:from>
    <xdr:to>
      <xdr:col>19</xdr:col>
      <xdr:colOff>519794</xdr:colOff>
      <xdr:row>388</xdr:row>
      <xdr:rowOff>15002</xdr:rowOff>
    </xdr:to>
    <xdr:sp macro="" textlink="">
      <xdr:nvSpPr>
        <xdr:cNvPr id="103" name="102 Rectángulo"/>
        <xdr:cNvSpPr/>
      </xdr:nvSpPr>
      <xdr:spPr bwMode="auto">
        <a:xfrm>
          <a:off x="6195786" y="57136427"/>
          <a:ext cx="3677558" cy="381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PE" sz="1200" b="1">
              <a:solidFill>
                <a:schemeClr val="tx1"/>
              </a:solidFill>
            </a:rPr>
            <a:t>Medidas</a:t>
          </a:r>
          <a:r>
            <a:rPr lang="es-PE" sz="1200" b="1" baseline="0">
              <a:solidFill>
                <a:schemeClr val="tx1"/>
              </a:solidFill>
            </a:rPr>
            <a:t> que tomo la victima frente al feminicidio y </a:t>
          </a:r>
        </a:p>
        <a:p>
          <a:pPr algn="ctr"/>
          <a:r>
            <a:rPr lang="es-PE" sz="1200" b="1" baseline="0">
              <a:solidFill>
                <a:schemeClr val="tx1"/>
              </a:solidFill>
            </a:rPr>
            <a:t>tentativa de feminicidio</a:t>
          </a:r>
          <a:endParaRPr lang="es-PE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200025</xdr:colOff>
      <xdr:row>368</xdr:row>
      <xdr:rowOff>161925</xdr:rowOff>
    </xdr:from>
    <xdr:to>
      <xdr:col>12</xdr:col>
      <xdr:colOff>342900</xdr:colOff>
      <xdr:row>380</xdr:row>
      <xdr:rowOff>66675</xdr:rowOff>
    </xdr:to>
    <xdr:graphicFrame macro="">
      <xdr:nvGraphicFramePr>
        <xdr:cNvPr id="104" name="3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11</xdr:col>
      <xdr:colOff>43014</xdr:colOff>
      <xdr:row>378</xdr:row>
      <xdr:rowOff>107170</xdr:rowOff>
    </xdr:from>
    <xdr:to>
      <xdr:col>12</xdr:col>
      <xdr:colOff>176364</xdr:colOff>
      <xdr:row>385</xdr:row>
      <xdr:rowOff>172503</xdr:rowOff>
    </xdr:to>
    <xdr:sp macro="" textlink="">
      <xdr:nvSpPr>
        <xdr:cNvPr id="105" name="104 Flecha a la derecha con bandas"/>
        <xdr:cNvSpPr/>
      </xdr:nvSpPr>
      <xdr:spPr bwMode="auto">
        <a:xfrm rot="3568871">
          <a:off x="4915723" y="55899186"/>
          <a:ext cx="1903658" cy="561975"/>
        </a:xfrm>
        <a:prstGeom prst="stripedRightArrow">
          <a:avLst/>
        </a:prstGeom>
        <a:solidFill>
          <a:schemeClr val="tx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xdr:spPr>
      <xdr:txBody>
        <a:bodyPr vertOverflow="clip" wrap="square" lIns="18288" tIns="0" rIns="0" bIns="0" rtlCol="0" anchor="ctr" upright="1"/>
        <a:lstStyle/>
        <a:p>
          <a:endParaRPr lang="es-PE"/>
        </a:p>
      </xdr:txBody>
    </xdr:sp>
    <xdr:clientData/>
  </xdr:twoCellAnchor>
  <xdr:twoCellAnchor>
    <xdr:from>
      <xdr:col>14</xdr:col>
      <xdr:colOff>161925</xdr:colOff>
      <xdr:row>238</xdr:row>
      <xdr:rowOff>142875</xdr:rowOff>
    </xdr:from>
    <xdr:to>
      <xdr:col>19</xdr:col>
      <xdr:colOff>390525</xdr:colOff>
      <xdr:row>249</xdr:row>
      <xdr:rowOff>47625</xdr:rowOff>
    </xdr:to>
    <xdr:graphicFrame macro="">
      <xdr:nvGraphicFramePr>
        <xdr:cNvPr id="106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285750</xdr:colOff>
      <xdr:row>196</xdr:row>
      <xdr:rowOff>171450</xdr:rowOff>
    </xdr:from>
    <xdr:to>
      <xdr:col>19</xdr:col>
      <xdr:colOff>0</xdr:colOff>
      <xdr:row>206</xdr:row>
      <xdr:rowOff>142875</xdr:rowOff>
    </xdr:to>
    <xdr:graphicFrame macro="">
      <xdr:nvGraphicFramePr>
        <xdr:cNvPr id="107" name="4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38100</xdr:colOff>
      <xdr:row>262</xdr:row>
      <xdr:rowOff>66675</xdr:rowOff>
    </xdr:from>
    <xdr:to>
      <xdr:col>4</xdr:col>
      <xdr:colOff>200025</xdr:colOff>
      <xdr:row>263</xdr:row>
      <xdr:rowOff>161925</xdr:rowOff>
    </xdr:to>
    <xdr:sp macro="" textlink="">
      <xdr:nvSpPr>
        <xdr:cNvPr id="108" name="1 Rectángulo"/>
        <xdr:cNvSpPr/>
      </xdr:nvSpPr>
      <xdr:spPr bwMode="auto">
        <a:xfrm>
          <a:off x="38100" y="30460950"/>
          <a:ext cx="2466975" cy="342900"/>
        </a:xfrm>
        <a:prstGeom prst="rect">
          <a:avLst/>
        </a:prstGeom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18288" tIns="0" rIns="0" bIns="0" upright="1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100" b="1"/>
            <a:t>Número de hijos de la persona victima de feminicidio/</a:t>
          </a:r>
          <a:r>
            <a:rPr lang="es-PE" sz="1100" b="1" baseline="0"/>
            <a:t>tentativa de feminicidio</a:t>
          </a:r>
          <a:endParaRPr lang="es-PE" sz="1100" b="1"/>
        </a:p>
      </xdr:txBody>
    </xdr:sp>
    <xdr:clientData/>
  </xdr:twoCellAnchor>
  <xdr:twoCellAnchor>
    <xdr:from>
      <xdr:col>13</xdr:col>
      <xdr:colOff>495300</xdr:colOff>
      <xdr:row>324</xdr:row>
      <xdr:rowOff>190500</xdr:rowOff>
    </xdr:from>
    <xdr:to>
      <xdr:col>19</xdr:col>
      <xdr:colOff>285750</xdr:colOff>
      <xdr:row>336</xdr:row>
      <xdr:rowOff>180975</xdr:rowOff>
    </xdr:to>
    <xdr:graphicFrame macro="">
      <xdr:nvGraphicFramePr>
        <xdr:cNvPr id="10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3</xdr:col>
      <xdr:colOff>66675</xdr:colOff>
      <xdr:row>140</xdr:row>
      <xdr:rowOff>114300</xdr:rowOff>
    </xdr:from>
    <xdr:to>
      <xdr:col>11</xdr:col>
      <xdr:colOff>47625</xdr:colOff>
      <xdr:row>151</xdr:row>
      <xdr:rowOff>104775</xdr:rowOff>
    </xdr:to>
    <xdr:graphicFrame macro="">
      <xdr:nvGraphicFramePr>
        <xdr:cNvPr id="1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13</xdr:col>
      <xdr:colOff>104775</xdr:colOff>
      <xdr:row>226</xdr:row>
      <xdr:rowOff>171450</xdr:rowOff>
    </xdr:from>
    <xdr:to>
      <xdr:col>19</xdr:col>
      <xdr:colOff>76200</xdr:colOff>
      <xdr:row>235</xdr:row>
      <xdr:rowOff>38100</xdr:rowOff>
    </xdr:to>
    <xdr:graphicFrame macro="">
      <xdr:nvGraphicFramePr>
        <xdr:cNvPr id="11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66675</xdr:colOff>
      <xdr:row>264</xdr:row>
      <xdr:rowOff>9525</xdr:rowOff>
    </xdr:from>
    <xdr:to>
      <xdr:col>4</xdr:col>
      <xdr:colOff>419100</xdr:colOff>
      <xdr:row>272</xdr:row>
      <xdr:rowOff>9525</xdr:rowOff>
    </xdr:to>
    <xdr:graphicFrame macro="">
      <xdr:nvGraphicFramePr>
        <xdr:cNvPr id="11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0.0505</cdr:x>
      <cdr:y>0.03861</cdr:y>
    </cdr:from>
    <cdr:to>
      <cdr:x>0.98316</cdr:x>
      <cdr:y>0.21104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142864" y="84595"/>
          <a:ext cx="2638425" cy="377730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 type="none" w="med" len="med"/>
          <a:tailEnd type="none" w="med" len="med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s-PE" sz="1100" b="1"/>
            <a:t>Acciones que tomo la victima frente al Feminicidio y /o</a:t>
          </a:r>
          <a:r>
            <a:rPr lang="es-PE" sz="1100" b="1" baseline="0"/>
            <a:t> tentativa de feminicidio </a:t>
          </a:r>
          <a:endParaRPr lang="es-PE" sz="1100" b="1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0.03313</cdr:x>
      <cdr:y>0.04469</cdr:y>
    </cdr:from>
    <cdr:to>
      <cdr:x>0.96101</cdr:x>
      <cdr:y>0.18222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104776" y="95783"/>
          <a:ext cx="2934218" cy="294742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 type="none" w="med" len="med"/>
          <a:tailEnd type="none" w="med" len="med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s-PE" sz="1400" b="1"/>
            <a:t>Escenario</a:t>
          </a:r>
          <a:r>
            <a:rPr lang="es-PE" sz="1400" b="1" baseline="0"/>
            <a:t> del Feminicidio y/o Tentativa</a:t>
          </a:r>
          <a:endParaRPr lang="es-PE" sz="1400" b="1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0.09441</cdr:x>
      <cdr:y>0.01341</cdr:y>
    </cdr:from>
    <cdr:to>
      <cdr:x>0.99925</cdr:x>
      <cdr:y>0.14379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257174" y="39083"/>
          <a:ext cx="2464943" cy="38001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E" b="1"/>
            <a:t>Estado de la persona agresora después del hecho de feminicidio o tentativa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0.02612</cdr:x>
      <cdr:y>0.02901</cdr:y>
    </cdr:from>
    <cdr:to>
      <cdr:x>0.96642</cdr:x>
      <cdr:y>0.16828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66675" y="71438"/>
          <a:ext cx="24003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PE" sz="1000" b="1" i="1"/>
            <a:t>Promedio</a:t>
          </a:r>
          <a:r>
            <a:rPr lang="es-PE" sz="1000" b="1" i="1" baseline="0"/>
            <a:t> mensual según año. </a:t>
          </a:r>
        </a:p>
        <a:p xmlns:a="http://schemas.openxmlformats.org/drawingml/2006/main">
          <a:pPr algn="ctr"/>
          <a:r>
            <a:rPr lang="es-PE" sz="1000" b="1" i="1" baseline="0"/>
            <a:t>Periodo 2009 -2014*</a:t>
          </a:r>
          <a:endParaRPr lang="es-PE" sz="1000" b="1" i="1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0.09324</cdr:x>
      <cdr:y>0.02183</cdr:y>
    </cdr:from>
    <cdr:to>
      <cdr:x>0.95203</cdr:x>
      <cdr:y>0.20233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28771" y="57773"/>
          <a:ext cx="3028315" cy="47769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12700" cap="flat" cmpd="sng" algn="ctr">
          <a:solidFill>
            <a:schemeClr val="accent4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s-PE" b="1"/>
            <a:t>Casos</a:t>
          </a:r>
          <a:r>
            <a:rPr lang="es-PE" b="1" baseline="0"/>
            <a:t> de </a:t>
          </a:r>
          <a:r>
            <a:rPr lang="es-PE" b="1" u="sng" baseline="0"/>
            <a:t>f</a:t>
          </a:r>
          <a:r>
            <a:rPr lang="es-PE" b="1" u="sng"/>
            <a:t>eminicidio</a:t>
          </a:r>
          <a:r>
            <a:rPr lang="es-PE" b="1"/>
            <a:t> según grupo de edad  del presunto agresor.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0.07768</cdr:x>
      <cdr:y>0.04367</cdr:y>
    </cdr:from>
    <cdr:to>
      <cdr:x>0.97417</cdr:x>
      <cdr:y>0.2278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296635" y="115572"/>
          <a:ext cx="3423518" cy="48729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12700" cap="flat" cmpd="sng" algn="ctr">
          <a:solidFill>
            <a:schemeClr val="accent4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PE" b="1"/>
            <a:t>Casos</a:t>
          </a:r>
          <a:r>
            <a:rPr lang="es-PE" b="1" baseline="0"/>
            <a:t> de </a:t>
          </a:r>
          <a:r>
            <a:rPr lang="es-PE" b="1" u="sng" baseline="0"/>
            <a:t>tentativa</a:t>
          </a:r>
          <a:r>
            <a:rPr lang="es-PE" b="1" baseline="0"/>
            <a:t> de f</a:t>
          </a:r>
          <a:r>
            <a:rPr lang="es-PE" b="1"/>
            <a:t>eminicidio según grupo de edad  del presunto agresor.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0.0505</cdr:x>
      <cdr:y>0.03861</cdr:y>
    </cdr:from>
    <cdr:to>
      <cdr:x>0.98316</cdr:x>
      <cdr:y>0.21104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142864" y="84595"/>
          <a:ext cx="2638425" cy="377730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 type="none" w="med" len="med"/>
          <a:tailEnd type="none" w="med" len="med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s-PE" sz="1100" b="1"/>
            <a:t>Acciones que tomo la victima frente al Feminicidio y /o</a:t>
          </a:r>
          <a:r>
            <a:rPr lang="es-PE" sz="1100" b="1" baseline="0"/>
            <a:t> tentativa de feminicidio </a:t>
          </a:r>
          <a:endParaRPr lang="es-PE" sz="1100" b="1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0.03313</cdr:x>
      <cdr:y>0.04469</cdr:y>
    </cdr:from>
    <cdr:to>
      <cdr:x>0.96101</cdr:x>
      <cdr:y>0.18222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104776" y="95783"/>
          <a:ext cx="2934218" cy="294742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 type="none" w="med" len="med"/>
          <a:tailEnd type="none" w="med" len="med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s-PE" sz="1400" b="1"/>
            <a:t>Escenario</a:t>
          </a:r>
          <a:r>
            <a:rPr lang="es-PE" sz="1400" b="1" baseline="0"/>
            <a:t> del Feminicidio y/o Tentativa</a:t>
          </a:r>
          <a:endParaRPr lang="es-PE" sz="1400" b="1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0.09441</cdr:x>
      <cdr:y>0.01341</cdr:y>
    </cdr:from>
    <cdr:to>
      <cdr:x>0.99925</cdr:x>
      <cdr:y>0.14379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257174" y="39083"/>
          <a:ext cx="2464943" cy="38001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E" b="1"/>
            <a:t>Estado de la persona agresora después del hecho de feminicidio o tentativa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0.02612</cdr:x>
      <cdr:y>0.02901</cdr:y>
    </cdr:from>
    <cdr:to>
      <cdr:x>0.96642</cdr:x>
      <cdr:y>0.16828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66675" y="71438"/>
          <a:ext cx="24003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PE" sz="1000" b="1" i="1"/>
            <a:t>Promedio</a:t>
          </a:r>
          <a:r>
            <a:rPr lang="es-PE" sz="1000" b="1" i="1" baseline="0"/>
            <a:t> mensual según año. </a:t>
          </a:r>
        </a:p>
        <a:p xmlns:a="http://schemas.openxmlformats.org/drawingml/2006/main">
          <a:pPr algn="ctr"/>
          <a:r>
            <a:rPr lang="es-PE" sz="1000" b="1" i="1" baseline="0"/>
            <a:t>Periodo 2009 -2014*</a:t>
          </a:r>
          <a:endParaRPr lang="es-PE" sz="1000" b="1" i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0.09324</cdr:x>
      <cdr:y>0.02183</cdr:y>
    </cdr:from>
    <cdr:to>
      <cdr:x>0.95203</cdr:x>
      <cdr:y>0.20233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28771" y="57773"/>
          <a:ext cx="3028315" cy="47769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12700" cap="flat" cmpd="sng" algn="ctr">
          <a:solidFill>
            <a:schemeClr val="accent4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s-PE" b="1"/>
            <a:t>Casos</a:t>
          </a:r>
          <a:r>
            <a:rPr lang="es-PE" b="1" baseline="0"/>
            <a:t> de </a:t>
          </a:r>
          <a:r>
            <a:rPr lang="es-PE" b="1" u="sng" baseline="0"/>
            <a:t>f</a:t>
          </a:r>
          <a:r>
            <a:rPr lang="es-PE" b="1" u="sng"/>
            <a:t>eminicidio</a:t>
          </a:r>
          <a:r>
            <a:rPr lang="es-PE" b="1"/>
            <a:t> según grupo de edad  del presunto agresor.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0.07768</cdr:x>
      <cdr:y>0.04367</cdr:y>
    </cdr:from>
    <cdr:to>
      <cdr:x>0.97417</cdr:x>
      <cdr:y>0.2278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296635" y="115572"/>
          <a:ext cx="3423518" cy="48729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12700" cap="flat" cmpd="sng" algn="ctr">
          <a:solidFill>
            <a:schemeClr val="accent4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PE" b="1"/>
            <a:t>Casos</a:t>
          </a:r>
          <a:r>
            <a:rPr lang="es-PE" b="1" baseline="0"/>
            <a:t> de </a:t>
          </a:r>
          <a:r>
            <a:rPr lang="es-PE" b="1" u="sng" baseline="0"/>
            <a:t>tentativa</a:t>
          </a:r>
          <a:r>
            <a:rPr lang="es-PE" b="1" baseline="0"/>
            <a:t> de f</a:t>
          </a:r>
          <a:r>
            <a:rPr lang="es-PE" b="1"/>
            <a:t>eminicidio según grupo de edad  del presunto agresor.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0.0505</cdr:x>
      <cdr:y>0.03861</cdr:y>
    </cdr:from>
    <cdr:to>
      <cdr:x>0.98316</cdr:x>
      <cdr:y>0.21104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142864" y="84595"/>
          <a:ext cx="2638425" cy="377730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 type="none" w="med" len="med"/>
          <a:tailEnd type="none" w="med" len="med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s-PE" sz="1100" b="1"/>
            <a:t>Acciones que tomo la victima frente al Feminicidio y /o</a:t>
          </a:r>
          <a:r>
            <a:rPr lang="es-PE" sz="1100" b="1" baseline="0"/>
            <a:t> tentativa de feminicidio </a:t>
          </a:r>
          <a:endParaRPr lang="es-PE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0.03313</cdr:x>
      <cdr:y>0.04469</cdr:y>
    </cdr:from>
    <cdr:to>
      <cdr:x>0.96101</cdr:x>
      <cdr:y>0.18222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104776" y="95783"/>
          <a:ext cx="2934218" cy="294742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 type="none" w="med" len="med"/>
          <a:tailEnd type="none" w="med" len="med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s-PE" sz="1400" b="1"/>
            <a:t>Escenario</a:t>
          </a:r>
          <a:r>
            <a:rPr lang="es-PE" sz="1400" b="1" baseline="0"/>
            <a:t> del Feminicidio y/o Tentativa</a:t>
          </a:r>
          <a:endParaRPr lang="es-PE" sz="14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0.09441</cdr:x>
      <cdr:y>0.01341</cdr:y>
    </cdr:from>
    <cdr:to>
      <cdr:x>0.99925</cdr:x>
      <cdr:y>0.14379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257174" y="39083"/>
          <a:ext cx="2464943" cy="38001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E" b="1"/>
            <a:t>Estado de la perosna agresora despues del hecho de feminicidio o tentativa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0.02612</cdr:x>
      <cdr:y>0.02901</cdr:y>
    </cdr:from>
    <cdr:to>
      <cdr:x>0.96642</cdr:x>
      <cdr:y>0.16828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66675" y="71438"/>
          <a:ext cx="24003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PE" sz="1000" b="1" i="1"/>
            <a:t>Promedio</a:t>
          </a:r>
          <a:r>
            <a:rPr lang="es-PE" sz="1000" b="1" i="1" baseline="0"/>
            <a:t> mensual según año. </a:t>
          </a:r>
        </a:p>
        <a:p xmlns:a="http://schemas.openxmlformats.org/drawingml/2006/main">
          <a:pPr algn="ctr"/>
          <a:r>
            <a:rPr lang="es-PE" sz="1000" b="1" i="1" baseline="0"/>
            <a:t>Periodo 2009 -2014*</a:t>
          </a:r>
          <a:endParaRPr lang="es-PE" sz="1000" b="1" i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0.09324</cdr:x>
      <cdr:y>0.02183</cdr:y>
    </cdr:from>
    <cdr:to>
      <cdr:x>0.95203</cdr:x>
      <cdr:y>0.20233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28771" y="57773"/>
          <a:ext cx="3028315" cy="47769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12700" cap="flat" cmpd="sng" algn="ctr">
          <a:solidFill>
            <a:schemeClr val="accent4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s-PE" b="1"/>
            <a:t>Casos</a:t>
          </a:r>
          <a:r>
            <a:rPr lang="es-PE" b="1" baseline="0"/>
            <a:t> de </a:t>
          </a:r>
          <a:r>
            <a:rPr lang="es-PE" b="1" u="sng" baseline="0"/>
            <a:t>f</a:t>
          </a:r>
          <a:r>
            <a:rPr lang="es-PE" b="1" u="sng"/>
            <a:t>eminicidio</a:t>
          </a:r>
          <a:r>
            <a:rPr lang="es-PE" b="1"/>
            <a:t> según grupo de edad  del presunto agresor.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0.07768</cdr:x>
      <cdr:y>0.04367</cdr:y>
    </cdr:from>
    <cdr:to>
      <cdr:x>0.97417</cdr:x>
      <cdr:y>0.2278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296635" y="115572"/>
          <a:ext cx="3423518" cy="48729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12700" cap="flat" cmpd="sng" algn="ctr">
          <a:solidFill>
            <a:schemeClr val="accent4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PE" b="1"/>
            <a:t>Casos</a:t>
          </a:r>
          <a:r>
            <a:rPr lang="es-PE" b="1" baseline="0"/>
            <a:t> de </a:t>
          </a:r>
          <a:r>
            <a:rPr lang="es-PE" b="1" u="sng" baseline="0"/>
            <a:t>tentativa</a:t>
          </a:r>
          <a:r>
            <a:rPr lang="es-PE" b="1" baseline="0"/>
            <a:t> de f</a:t>
          </a:r>
          <a:r>
            <a:rPr lang="es-PE" b="1"/>
            <a:t>eminicidio según grupo de edad  del presunto agresor.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4/MARZO/Previos/Feminicidio%20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4/MARZO/Copia%20de%20REPORTE%20DE%20CASOS%20DE%20FEMINICIDIO%20-%20MARZO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</sheetNames>
    <sheetDataSet>
      <sheetData sheetId="0">
        <row r="146">
          <cell r="A146">
            <v>2009</v>
          </cell>
          <cell r="B146">
            <v>11.583333333333334</v>
          </cell>
          <cell r="C146">
            <v>5.333333333333333</v>
          </cell>
        </row>
        <row r="147">
          <cell r="A147">
            <v>2010</v>
          </cell>
          <cell r="B147">
            <v>10.083333333333334</v>
          </cell>
          <cell r="C147">
            <v>3.9166666666666665</v>
          </cell>
        </row>
        <row r="148">
          <cell r="A148">
            <v>2011</v>
          </cell>
          <cell r="B148">
            <v>7.75</v>
          </cell>
          <cell r="C148">
            <v>5.5</v>
          </cell>
        </row>
        <row r="149">
          <cell r="A149">
            <v>2012</v>
          </cell>
          <cell r="B149">
            <v>7</v>
          </cell>
          <cell r="C149">
            <v>7.583333333333333</v>
          </cell>
        </row>
        <row r="150">
          <cell r="A150">
            <v>2013</v>
          </cell>
          <cell r="B150">
            <v>11</v>
          </cell>
          <cell r="C150">
            <v>13</v>
          </cell>
        </row>
        <row r="151">
          <cell r="A151" t="str">
            <v>2014 *</v>
          </cell>
          <cell r="B151">
            <v>10</v>
          </cell>
          <cell r="C151">
            <v>16</v>
          </cell>
        </row>
        <row r="153">
          <cell r="B153" t="str">
            <v>Feminicidio</v>
          </cell>
          <cell r="C153" t="str">
            <v>Tentativa</v>
          </cell>
        </row>
        <row r="200">
          <cell r="A200" t="str">
            <v>Intimo</v>
          </cell>
          <cell r="D200">
            <v>68</v>
          </cell>
        </row>
        <row r="201">
          <cell r="A201" t="str">
            <v>No íntimo</v>
          </cell>
          <cell r="D201">
            <v>9</v>
          </cell>
        </row>
        <row r="202">
          <cell r="A202" t="str">
            <v>Por conexión</v>
          </cell>
          <cell r="D202">
            <v>0</v>
          </cell>
        </row>
        <row r="203">
          <cell r="A203" t="str">
            <v>Sin datos</v>
          </cell>
          <cell r="D203">
            <v>0</v>
          </cell>
        </row>
        <row r="213">
          <cell r="N213" t="str">
            <v>Si</v>
          </cell>
          <cell r="Q213">
            <v>4</v>
          </cell>
        </row>
        <row r="214">
          <cell r="N214" t="str">
            <v>No</v>
          </cell>
          <cell r="Q214">
            <v>72</v>
          </cell>
        </row>
        <row r="215">
          <cell r="N215" t="str">
            <v>SIN DATOS</v>
          </cell>
          <cell r="Q215">
            <v>1</v>
          </cell>
        </row>
        <row r="230">
          <cell r="A230" t="str">
            <v>Esposo</v>
          </cell>
          <cell r="G230">
            <v>10</v>
          </cell>
        </row>
        <row r="231">
          <cell r="A231" t="str">
            <v>Conviviente</v>
          </cell>
          <cell r="G231">
            <v>24</v>
          </cell>
        </row>
        <row r="232">
          <cell r="A232" t="str">
            <v>Pareja sexual sin hijos</v>
          </cell>
          <cell r="G232">
            <v>4</v>
          </cell>
        </row>
        <row r="233">
          <cell r="A233" t="str">
            <v>Enamorado/novio que no es pareja sexual</v>
          </cell>
          <cell r="G233">
            <v>3</v>
          </cell>
        </row>
        <row r="243">
          <cell r="K243" t="str">
            <v>Pareja</v>
          </cell>
          <cell r="M243">
            <v>41</v>
          </cell>
        </row>
        <row r="244">
          <cell r="K244" t="str">
            <v>Ex pareja</v>
          </cell>
          <cell r="M244">
            <v>22</v>
          </cell>
        </row>
        <row r="245">
          <cell r="K245" t="str">
            <v>Familiar</v>
          </cell>
          <cell r="M245">
            <v>5</v>
          </cell>
        </row>
        <row r="246">
          <cell r="K246" t="str">
            <v>Conocido</v>
          </cell>
          <cell r="M246">
            <v>2</v>
          </cell>
        </row>
        <row r="247">
          <cell r="K247" t="str">
            <v>Desconocido</v>
          </cell>
          <cell r="M247">
            <v>4</v>
          </cell>
        </row>
        <row r="248">
          <cell r="K248" t="str">
            <v>Otro</v>
          </cell>
          <cell r="M248">
            <v>3</v>
          </cell>
        </row>
        <row r="257">
          <cell r="A257" t="str">
            <v>Ninguno</v>
          </cell>
          <cell r="D257">
            <v>14</v>
          </cell>
        </row>
        <row r="258">
          <cell r="A258" t="str">
            <v>1-3 hijos(as)</v>
          </cell>
          <cell r="D258">
            <v>60</v>
          </cell>
        </row>
        <row r="259">
          <cell r="A259" t="str">
            <v>4-6 hijos(as)</v>
          </cell>
          <cell r="D259">
            <v>3</v>
          </cell>
        </row>
        <row r="260">
          <cell r="A260" t="str">
            <v>7 a más</v>
          </cell>
          <cell r="D260">
            <v>0</v>
          </cell>
        </row>
        <row r="261">
          <cell r="A261" t="str">
            <v>Sin datos</v>
          </cell>
          <cell r="D261">
            <v>0</v>
          </cell>
        </row>
        <row r="293">
          <cell r="B293" t="str">
            <v>Adolescente</v>
          </cell>
          <cell r="C293">
            <v>0</v>
          </cell>
          <cell r="F293" t="str">
            <v>Adolescente</v>
          </cell>
          <cell r="G293">
            <v>0</v>
          </cell>
        </row>
        <row r="294">
          <cell r="B294" t="str">
            <v>Adulto</v>
          </cell>
          <cell r="C294">
            <v>25</v>
          </cell>
          <cell r="F294" t="str">
            <v>Adulto</v>
          </cell>
          <cell r="G294">
            <v>47</v>
          </cell>
        </row>
        <row r="295">
          <cell r="B295" t="str">
            <v>Adulto mayor</v>
          </cell>
          <cell r="C295">
            <v>3</v>
          </cell>
          <cell r="F295" t="str">
            <v>Adulto mayor</v>
          </cell>
          <cell r="G295">
            <v>1</v>
          </cell>
        </row>
        <row r="296">
          <cell r="B296" t="str">
            <v>Sin datos</v>
          </cell>
          <cell r="C296">
            <v>1</v>
          </cell>
          <cell r="F296" t="str">
            <v>Sin datos</v>
          </cell>
          <cell r="G296">
            <v>0</v>
          </cell>
        </row>
        <row r="308">
          <cell r="A308" t="str">
            <v xml:space="preserve">  ACUCHILLAMIENTO</v>
          </cell>
          <cell r="E308">
            <v>25</v>
          </cell>
        </row>
        <row r="309">
          <cell r="A309" t="str">
            <v xml:space="preserve">  GOLPES</v>
          </cell>
          <cell r="E309">
            <v>49</v>
          </cell>
        </row>
        <row r="310">
          <cell r="A310" t="str">
            <v xml:space="preserve">  DISPARO</v>
          </cell>
          <cell r="E310">
            <v>5</v>
          </cell>
        </row>
        <row r="311">
          <cell r="A311" t="str">
            <v xml:space="preserve">  ENVENENAMIENTO</v>
          </cell>
          <cell r="E311">
            <v>0</v>
          </cell>
        </row>
        <row r="312">
          <cell r="A312" t="str">
            <v xml:space="preserve">  DESBARRANCAMIENTO</v>
          </cell>
          <cell r="E312">
            <v>2</v>
          </cell>
        </row>
        <row r="313">
          <cell r="A313" t="str">
            <v xml:space="preserve">  ASFIXIA</v>
          </cell>
          <cell r="E313">
            <v>32</v>
          </cell>
        </row>
        <row r="314">
          <cell r="A314" t="str">
            <v xml:space="preserve">  ATROPELLAMIENTO</v>
          </cell>
          <cell r="E314">
            <v>0</v>
          </cell>
        </row>
        <row r="315">
          <cell r="A315" t="str">
            <v xml:space="preserve">  QUEMADURA</v>
          </cell>
          <cell r="E315">
            <v>0</v>
          </cell>
        </row>
        <row r="316">
          <cell r="A316" t="str">
            <v xml:space="preserve">  DECAPITAMIENTO</v>
          </cell>
          <cell r="E316">
            <v>3</v>
          </cell>
        </row>
        <row r="317">
          <cell r="A317" t="str">
            <v xml:space="preserve">  LAPIDAMIENTO</v>
          </cell>
          <cell r="E317">
            <v>0</v>
          </cell>
        </row>
        <row r="318">
          <cell r="A318" t="str">
            <v xml:space="preserve">  APLASTAMIENTO</v>
          </cell>
          <cell r="E318">
            <v>4</v>
          </cell>
        </row>
        <row r="319">
          <cell r="A319" t="str">
            <v xml:space="preserve">  OTROS</v>
          </cell>
          <cell r="E319">
            <v>4</v>
          </cell>
        </row>
        <row r="327">
          <cell r="L327" t="str">
            <v>Total</v>
          </cell>
        </row>
        <row r="328">
          <cell r="H328" t="str">
            <v>Detenido</v>
          </cell>
          <cell r="L328">
            <v>29</v>
          </cell>
        </row>
        <row r="329">
          <cell r="H329" t="str">
            <v>Libre
(En Investigación)</v>
          </cell>
          <cell r="L329">
            <v>36</v>
          </cell>
        </row>
        <row r="330">
          <cell r="H330" t="str">
            <v>Prófugo</v>
          </cell>
          <cell r="L330">
            <v>10</v>
          </cell>
        </row>
        <row r="332">
          <cell r="H332" t="str">
            <v>Otro (Suicidio)</v>
          </cell>
          <cell r="L332">
            <v>2</v>
          </cell>
        </row>
        <row r="370">
          <cell r="A370" t="str">
            <v>Denuncia policial</v>
          </cell>
          <cell r="E370">
            <v>21</v>
          </cell>
        </row>
        <row r="371">
          <cell r="A371" t="str">
            <v>Denuncia fiscal</v>
          </cell>
          <cell r="E371">
            <v>5</v>
          </cell>
        </row>
        <row r="372">
          <cell r="A372" t="str">
            <v>Medidas de Protección</v>
          </cell>
          <cell r="E372">
            <v>0</v>
          </cell>
        </row>
        <row r="373">
          <cell r="A373" t="str">
            <v>Sentencia</v>
          </cell>
          <cell r="E373">
            <v>0</v>
          </cell>
        </row>
        <row r="374">
          <cell r="A374" t="str">
            <v>Separación</v>
          </cell>
          <cell r="E374">
            <v>0</v>
          </cell>
        </row>
        <row r="375">
          <cell r="A375" t="str">
            <v>Casa de refugio</v>
          </cell>
          <cell r="E375">
            <v>0</v>
          </cell>
        </row>
        <row r="376">
          <cell r="A376" t="str">
            <v>Se fue a vivir a otra ciudad</v>
          </cell>
          <cell r="E376">
            <v>2</v>
          </cell>
        </row>
        <row r="377">
          <cell r="A377" t="str">
            <v>Otros</v>
          </cell>
          <cell r="E377">
            <v>3</v>
          </cell>
        </row>
        <row r="381">
          <cell r="O381" t="str">
            <v>Ninguna</v>
          </cell>
          <cell r="S381">
            <v>46</v>
          </cell>
        </row>
        <row r="382">
          <cell r="O382" t="str">
            <v>Alguna acción</v>
          </cell>
          <cell r="S382">
            <v>31</v>
          </cell>
        </row>
        <row r="383">
          <cell r="O383" t="str">
            <v>Sin dato</v>
          </cell>
          <cell r="S383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</sheetNames>
    <sheetDataSet>
      <sheetData sheetId="0">
        <row r="146">
          <cell r="A146">
            <v>2009</v>
          </cell>
          <cell r="B146">
            <v>11.583333333333334</v>
          </cell>
          <cell r="C146">
            <v>5.333333333333333</v>
          </cell>
        </row>
        <row r="147">
          <cell r="A147">
            <v>2010</v>
          </cell>
          <cell r="B147">
            <v>10.083333333333334</v>
          </cell>
          <cell r="C147">
            <v>3.9166666666666665</v>
          </cell>
        </row>
        <row r="148">
          <cell r="A148">
            <v>2011</v>
          </cell>
          <cell r="B148">
            <v>7.75</v>
          </cell>
          <cell r="C148">
            <v>5.5</v>
          </cell>
        </row>
        <row r="149">
          <cell r="A149">
            <v>2012</v>
          </cell>
          <cell r="B149">
            <v>7</v>
          </cell>
          <cell r="C149">
            <v>7.583333333333333</v>
          </cell>
        </row>
        <row r="150">
          <cell r="A150">
            <v>2013</v>
          </cell>
          <cell r="B150">
            <v>11</v>
          </cell>
          <cell r="C150">
            <v>13</v>
          </cell>
        </row>
        <row r="151">
          <cell r="A151" t="str">
            <v>2014 *</v>
          </cell>
          <cell r="B151">
            <v>10</v>
          </cell>
          <cell r="C151">
            <v>16</v>
          </cell>
        </row>
        <row r="153">
          <cell r="B153" t="str">
            <v>Feminicidio</v>
          </cell>
          <cell r="C153" t="str">
            <v>Tentativa</v>
          </cell>
        </row>
        <row r="200">
          <cell r="A200" t="str">
            <v>Intimo</v>
          </cell>
          <cell r="D200">
            <v>68</v>
          </cell>
        </row>
        <row r="201">
          <cell r="A201" t="str">
            <v>No íntimo</v>
          </cell>
          <cell r="D201">
            <v>9</v>
          </cell>
        </row>
        <row r="202">
          <cell r="A202" t="str">
            <v>Por conexión</v>
          </cell>
          <cell r="D202">
            <v>0</v>
          </cell>
        </row>
        <row r="203">
          <cell r="A203" t="str">
            <v>Sin datos</v>
          </cell>
          <cell r="D203">
            <v>0</v>
          </cell>
        </row>
        <row r="213">
          <cell r="N213" t="str">
            <v>Si</v>
          </cell>
          <cell r="Q213">
            <v>4</v>
          </cell>
        </row>
        <row r="214">
          <cell r="N214" t="str">
            <v>No</v>
          </cell>
          <cell r="Q214">
            <v>72</v>
          </cell>
        </row>
        <row r="215">
          <cell r="N215" t="str">
            <v>SIN DATOS</v>
          </cell>
          <cell r="Q215">
            <v>1</v>
          </cell>
        </row>
        <row r="230">
          <cell r="A230" t="str">
            <v>Esposo</v>
          </cell>
          <cell r="G230">
            <v>10</v>
          </cell>
        </row>
        <row r="231">
          <cell r="A231" t="str">
            <v>Conviviente</v>
          </cell>
          <cell r="G231">
            <v>24</v>
          </cell>
        </row>
        <row r="232">
          <cell r="A232" t="str">
            <v>Pareja sexual sin hijos</v>
          </cell>
          <cell r="G232">
            <v>4</v>
          </cell>
        </row>
        <row r="233">
          <cell r="A233" t="str">
            <v>Enamorado/novio que no es pareja sexual</v>
          </cell>
          <cell r="G233">
            <v>3</v>
          </cell>
        </row>
        <row r="243">
          <cell r="K243" t="str">
            <v>Pareja</v>
          </cell>
          <cell r="M243">
            <v>41</v>
          </cell>
        </row>
        <row r="244">
          <cell r="K244" t="str">
            <v>Ex pareja</v>
          </cell>
          <cell r="M244">
            <v>22</v>
          </cell>
        </row>
        <row r="245">
          <cell r="K245" t="str">
            <v>Familiar</v>
          </cell>
          <cell r="M245">
            <v>5</v>
          </cell>
        </row>
        <row r="246">
          <cell r="K246" t="str">
            <v>Conocido</v>
          </cell>
          <cell r="M246">
            <v>2</v>
          </cell>
        </row>
        <row r="247">
          <cell r="K247" t="str">
            <v>Desconocido</v>
          </cell>
          <cell r="M247">
            <v>4</v>
          </cell>
        </row>
        <row r="248">
          <cell r="K248" t="str">
            <v>Otro</v>
          </cell>
          <cell r="M248">
            <v>3</v>
          </cell>
        </row>
        <row r="257">
          <cell r="A257" t="str">
            <v>Ninguno</v>
          </cell>
          <cell r="D257">
            <v>14</v>
          </cell>
        </row>
        <row r="258">
          <cell r="A258" t="str">
            <v>1-3 hijos(as)</v>
          </cell>
          <cell r="D258">
            <v>60</v>
          </cell>
        </row>
        <row r="259">
          <cell r="A259" t="str">
            <v>4-6 hijos(as)</v>
          </cell>
          <cell r="D259">
            <v>3</v>
          </cell>
        </row>
        <row r="260">
          <cell r="A260" t="str">
            <v>7 a más</v>
          </cell>
          <cell r="D260">
            <v>0</v>
          </cell>
        </row>
        <row r="261">
          <cell r="A261" t="str">
            <v>Sin datos</v>
          </cell>
          <cell r="D261">
            <v>0</v>
          </cell>
        </row>
        <row r="293">
          <cell r="B293" t="str">
            <v>Adolescente</v>
          </cell>
          <cell r="C293">
            <v>0</v>
          </cell>
          <cell r="F293" t="str">
            <v>Adolescente</v>
          </cell>
          <cell r="G293">
            <v>0</v>
          </cell>
        </row>
        <row r="294">
          <cell r="B294" t="str">
            <v>Adulto</v>
          </cell>
          <cell r="C294">
            <v>25</v>
          </cell>
          <cell r="F294" t="str">
            <v>Adulto</v>
          </cell>
          <cell r="G294">
            <v>47</v>
          </cell>
        </row>
        <row r="295">
          <cell r="B295" t="str">
            <v>Adulto mayor</v>
          </cell>
          <cell r="C295">
            <v>3</v>
          </cell>
          <cell r="F295" t="str">
            <v>Adulto mayor</v>
          </cell>
          <cell r="G295">
            <v>1</v>
          </cell>
        </row>
        <row r="296">
          <cell r="B296" t="str">
            <v>Sin datos</v>
          </cell>
          <cell r="C296">
            <v>1</v>
          </cell>
          <cell r="F296" t="str">
            <v>Sin datos</v>
          </cell>
          <cell r="G296">
            <v>0</v>
          </cell>
        </row>
        <row r="327">
          <cell r="L327" t="str">
            <v>Total</v>
          </cell>
        </row>
        <row r="328">
          <cell r="H328" t="str">
            <v>Detenido</v>
          </cell>
          <cell r="L328">
            <v>29</v>
          </cell>
        </row>
        <row r="329">
          <cell r="H329" t="str">
            <v>Libre
(En Investigación)</v>
          </cell>
          <cell r="L329">
            <v>36</v>
          </cell>
        </row>
        <row r="330">
          <cell r="H330" t="str">
            <v>Prófugo</v>
          </cell>
          <cell r="L330">
            <v>10</v>
          </cell>
        </row>
        <row r="332">
          <cell r="H332" t="str">
            <v>Otro (Suicidio)</v>
          </cell>
          <cell r="L332">
            <v>2</v>
          </cell>
        </row>
        <row r="370">
          <cell r="A370" t="str">
            <v>Denuncia policial</v>
          </cell>
          <cell r="E370">
            <v>21</v>
          </cell>
        </row>
        <row r="371">
          <cell r="A371" t="str">
            <v>Denuncia fiscal</v>
          </cell>
          <cell r="E371">
            <v>5</v>
          </cell>
        </row>
        <row r="372">
          <cell r="A372" t="str">
            <v>Medidas de Protección</v>
          </cell>
          <cell r="E372">
            <v>0</v>
          </cell>
        </row>
        <row r="373">
          <cell r="A373" t="str">
            <v>Sentencia</v>
          </cell>
          <cell r="E373">
            <v>0</v>
          </cell>
        </row>
        <row r="374">
          <cell r="A374" t="str">
            <v>Separación</v>
          </cell>
          <cell r="E374">
            <v>0</v>
          </cell>
        </row>
        <row r="375">
          <cell r="A375" t="str">
            <v>Casa de refugio</v>
          </cell>
          <cell r="E375">
            <v>0</v>
          </cell>
        </row>
        <row r="376">
          <cell r="A376" t="str">
            <v>Se fue a vivir a otra ciudad</v>
          </cell>
          <cell r="E376">
            <v>2</v>
          </cell>
        </row>
        <row r="377">
          <cell r="A377" t="str">
            <v>Otros</v>
          </cell>
          <cell r="E377">
            <v>3</v>
          </cell>
        </row>
        <row r="381">
          <cell r="O381" t="str">
            <v>Ninguna</v>
          </cell>
          <cell r="S381">
            <v>46</v>
          </cell>
        </row>
        <row r="382">
          <cell r="O382" t="str">
            <v>Alguna acción</v>
          </cell>
          <cell r="S382">
            <v>31</v>
          </cell>
        </row>
        <row r="383">
          <cell r="O383" t="str">
            <v>Sin dato</v>
          </cell>
          <cell r="S38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U468"/>
  <sheetViews>
    <sheetView showGridLines="0" tabSelected="1" view="pageBreakPreview" topLeftCell="A114" zoomScaleSheetLayoutView="100" workbookViewId="0">
      <selection activeCell="W117" sqref="W117"/>
    </sheetView>
  </sheetViews>
  <sheetFormatPr baseColWidth="10" defaultRowHeight="15.75" x14ac:dyDescent="0.25"/>
  <cols>
    <col min="1" max="1" width="14.85546875" style="1" bestFit="1" customWidth="1"/>
    <col min="2" max="2" width="6.85546875" style="1" customWidth="1"/>
    <col min="3" max="3" width="6.7109375" style="1" customWidth="1"/>
    <col min="4" max="4" width="6.140625" style="1" customWidth="1"/>
    <col min="5" max="6" width="6.7109375" style="1" customWidth="1"/>
    <col min="7" max="7" width="6.85546875" style="1" customWidth="1"/>
    <col min="8" max="8" width="7.42578125" style="1" customWidth="1"/>
    <col min="9" max="9" width="7" style="1" customWidth="1"/>
    <col min="10" max="10" width="7.140625" style="1" customWidth="1"/>
    <col min="11" max="11" width="6.7109375" style="1" customWidth="1"/>
    <col min="12" max="12" width="6.42578125" style="1" customWidth="1"/>
    <col min="13" max="13" width="6.7109375" style="1" customWidth="1"/>
    <col min="14" max="14" width="8.7109375" style="1" customWidth="1"/>
    <col min="15" max="15" width="7.7109375" style="1" customWidth="1"/>
    <col min="16" max="16" width="7.42578125" style="1" customWidth="1"/>
    <col min="17" max="19" width="6.7109375" style="1" customWidth="1"/>
    <col min="20" max="20" width="8" style="1" customWidth="1"/>
    <col min="21" max="21" width="1" style="1" customWidth="1"/>
    <col min="22" max="22" width="1.28515625" style="1" customWidth="1"/>
    <col min="23" max="16384" width="11.42578125" style="1"/>
  </cols>
  <sheetData>
    <row r="1" spans="1:21" ht="63" hidden="1" x14ac:dyDescent="0.25">
      <c r="A1" s="1" t="s">
        <v>0</v>
      </c>
      <c r="B1" s="1" t="s">
        <v>1</v>
      </c>
      <c r="C1" s="1" t="s">
        <v>0</v>
      </c>
      <c r="D1" s="1" t="s">
        <v>1</v>
      </c>
      <c r="G1" s="1" t="s">
        <v>2</v>
      </c>
      <c r="H1" s="1" t="s">
        <v>0</v>
      </c>
      <c r="I1" s="1" t="s">
        <v>2</v>
      </c>
      <c r="J1" s="1" t="s">
        <v>0</v>
      </c>
      <c r="M1" s="1" t="s">
        <v>3</v>
      </c>
      <c r="N1" s="1" t="s">
        <v>0</v>
      </c>
      <c r="P1" s="1" t="s">
        <v>3</v>
      </c>
      <c r="Q1" s="1" t="s">
        <v>0</v>
      </c>
      <c r="R1" s="1" t="s">
        <v>0</v>
      </c>
      <c r="T1" s="1" t="s">
        <v>4</v>
      </c>
      <c r="U1" s="1" t="s">
        <v>0</v>
      </c>
    </row>
    <row r="2" spans="1:21" hidden="1" x14ac:dyDescent="0.25">
      <c r="A2" s="1">
        <v>1</v>
      </c>
      <c r="B2" s="1">
        <v>1</v>
      </c>
      <c r="C2" s="1">
        <v>2</v>
      </c>
      <c r="D2" s="1">
        <v>1</v>
      </c>
      <c r="G2" s="2">
        <v>1</v>
      </c>
      <c r="H2" s="1">
        <v>1</v>
      </c>
      <c r="I2" s="1" t="s">
        <v>5</v>
      </c>
      <c r="J2" s="1">
        <v>2</v>
      </c>
      <c r="M2" s="1">
        <v>1</v>
      </c>
      <c r="N2" s="1">
        <v>1</v>
      </c>
      <c r="P2" s="1">
        <v>1</v>
      </c>
      <c r="Q2" s="1">
        <v>2</v>
      </c>
      <c r="R2" s="1">
        <v>1</v>
      </c>
      <c r="T2" s="1">
        <v>1</v>
      </c>
      <c r="U2" s="1">
        <v>1</v>
      </c>
    </row>
    <row r="3" spans="1:21" ht="63" hidden="1" x14ac:dyDescent="0.25">
      <c r="A3" s="1" t="s">
        <v>0</v>
      </c>
      <c r="B3" s="1" t="s">
        <v>1</v>
      </c>
      <c r="C3" s="1" t="s">
        <v>0</v>
      </c>
      <c r="D3" s="1" t="s">
        <v>1</v>
      </c>
      <c r="G3" s="1" t="s">
        <v>2</v>
      </c>
      <c r="H3" s="1" t="s">
        <v>0</v>
      </c>
      <c r="I3" s="1" t="s">
        <v>2</v>
      </c>
      <c r="J3" s="1" t="s">
        <v>0</v>
      </c>
      <c r="M3" s="1" t="s">
        <v>3</v>
      </c>
      <c r="N3" s="1" t="s">
        <v>0</v>
      </c>
      <c r="P3" s="1" t="s">
        <v>3</v>
      </c>
      <c r="Q3" s="1" t="s">
        <v>0</v>
      </c>
      <c r="R3" s="1" t="s">
        <v>0</v>
      </c>
      <c r="T3" s="1" t="s">
        <v>4</v>
      </c>
      <c r="U3" s="1" t="s">
        <v>0</v>
      </c>
    </row>
    <row r="4" spans="1:21" hidden="1" x14ac:dyDescent="0.25">
      <c r="A4" s="1">
        <v>1</v>
      </c>
      <c r="B4" s="1">
        <v>2</v>
      </c>
      <c r="C4" s="1">
        <v>2</v>
      </c>
      <c r="D4" s="1">
        <v>2</v>
      </c>
      <c r="G4" s="1" t="s">
        <v>6</v>
      </c>
      <c r="H4" s="1">
        <v>1</v>
      </c>
      <c r="I4" s="1" t="s">
        <v>6</v>
      </c>
      <c r="J4" s="1">
        <v>2</v>
      </c>
      <c r="M4" s="1">
        <v>2</v>
      </c>
      <c r="N4" s="1">
        <v>1</v>
      </c>
      <c r="P4" s="1">
        <v>2</v>
      </c>
      <c r="Q4" s="1">
        <v>2</v>
      </c>
      <c r="R4" s="1">
        <v>1</v>
      </c>
      <c r="T4" s="1">
        <v>2</v>
      </c>
      <c r="U4" s="1">
        <v>1</v>
      </c>
    </row>
    <row r="5" spans="1:21" ht="63" hidden="1" x14ac:dyDescent="0.25">
      <c r="A5" s="1" t="s">
        <v>0</v>
      </c>
      <c r="B5" s="1" t="s">
        <v>1</v>
      </c>
      <c r="C5" s="1" t="s">
        <v>0</v>
      </c>
      <c r="D5" s="1" t="s">
        <v>1</v>
      </c>
      <c r="G5" s="1" t="s">
        <v>2</v>
      </c>
      <c r="H5" s="1" t="s">
        <v>0</v>
      </c>
      <c r="I5" s="1" t="s">
        <v>2</v>
      </c>
      <c r="J5" s="1" t="s">
        <v>0</v>
      </c>
      <c r="M5" s="1" t="s">
        <v>3</v>
      </c>
      <c r="N5" s="1" t="s">
        <v>0</v>
      </c>
      <c r="P5" s="1" t="s">
        <v>3</v>
      </c>
      <c r="Q5" s="1" t="s">
        <v>0</v>
      </c>
      <c r="R5" s="1" t="s">
        <v>0</v>
      </c>
      <c r="T5" s="1" t="s">
        <v>4</v>
      </c>
      <c r="U5" s="1" t="s">
        <v>0</v>
      </c>
    </row>
    <row r="6" spans="1:21" hidden="1" x14ac:dyDescent="0.25">
      <c r="A6" s="1">
        <v>1</v>
      </c>
      <c r="B6" s="1">
        <v>3</v>
      </c>
      <c r="C6" s="1">
        <v>2</v>
      </c>
      <c r="D6" s="1">
        <v>3</v>
      </c>
      <c r="G6" s="1" t="s">
        <v>7</v>
      </c>
      <c r="H6" s="1">
        <v>1</v>
      </c>
      <c r="I6" s="1" t="s">
        <v>7</v>
      </c>
      <c r="J6" s="1">
        <v>2</v>
      </c>
      <c r="M6" s="1">
        <v>3</v>
      </c>
      <c r="N6" s="1">
        <v>1</v>
      </c>
      <c r="P6" s="1">
        <v>3</v>
      </c>
      <c r="Q6" s="1">
        <v>2</v>
      </c>
      <c r="R6" s="1">
        <v>1</v>
      </c>
      <c r="T6" s="1">
        <v>3</v>
      </c>
      <c r="U6" s="1">
        <v>1</v>
      </c>
    </row>
    <row r="7" spans="1:21" ht="63" hidden="1" x14ac:dyDescent="0.25">
      <c r="A7" s="1" t="s">
        <v>0</v>
      </c>
      <c r="B7" s="1" t="s">
        <v>1</v>
      </c>
      <c r="C7" s="1" t="s">
        <v>0</v>
      </c>
      <c r="D7" s="1" t="s">
        <v>1</v>
      </c>
      <c r="G7" s="1" t="s">
        <v>2</v>
      </c>
      <c r="H7" s="1" t="s">
        <v>0</v>
      </c>
      <c r="I7" s="1" t="s">
        <v>2</v>
      </c>
      <c r="J7" s="1" t="s">
        <v>0</v>
      </c>
      <c r="M7" s="1" t="s">
        <v>3</v>
      </c>
      <c r="N7" s="1" t="s">
        <v>0</v>
      </c>
      <c r="P7" s="1" t="s">
        <v>3</v>
      </c>
      <c r="Q7" s="1" t="s">
        <v>0</v>
      </c>
      <c r="R7" s="1" t="s">
        <v>0</v>
      </c>
      <c r="T7" s="1" t="s">
        <v>4</v>
      </c>
      <c r="U7" s="1" t="s">
        <v>0</v>
      </c>
    </row>
    <row r="8" spans="1:21" hidden="1" x14ac:dyDescent="0.25">
      <c r="A8" s="1">
        <v>1</v>
      </c>
      <c r="B8" s="1">
        <v>4</v>
      </c>
      <c r="C8" s="1">
        <v>2</v>
      </c>
      <c r="D8" s="1">
        <v>4</v>
      </c>
      <c r="G8" s="1" t="s">
        <v>8</v>
      </c>
      <c r="H8" s="1">
        <v>1</v>
      </c>
      <c r="I8" s="1" t="s">
        <v>8</v>
      </c>
      <c r="J8" s="1">
        <v>2</v>
      </c>
      <c r="M8" s="1">
        <v>4</v>
      </c>
      <c r="N8" s="1">
        <v>1</v>
      </c>
      <c r="P8" s="1">
        <v>4</v>
      </c>
      <c r="Q8" s="1">
        <v>2</v>
      </c>
      <c r="R8" s="1">
        <v>1</v>
      </c>
      <c r="T8" s="1">
        <v>4</v>
      </c>
      <c r="U8" s="1">
        <v>1</v>
      </c>
    </row>
    <row r="9" spans="1:21" ht="63" hidden="1" x14ac:dyDescent="0.25">
      <c r="A9" s="1" t="s">
        <v>0</v>
      </c>
      <c r="B9" s="1" t="s">
        <v>1</v>
      </c>
      <c r="C9" s="1" t="s">
        <v>0</v>
      </c>
      <c r="D9" s="1" t="s">
        <v>1</v>
      </c>
      <c r="G9" s="1" t="s">
        <v>2</v>
      </c>
      <c r="H9" s="1" t="s">
        <v>0</v>
      </c>
      <c r="I9" s="1" t="s">
        <v>2</v>
      </c>
      <c r="J9" s="1" t="s">
        <v>0</v>
      </c>
      <c r="M9" s="1" t="s">
        <v>3</v>
      </c>
      <c r="N9" s="1" t="s">
        <v>0</v>
      </c>
      <c r="P9" s="1" t="s">
        <v>3</v>
      </c>
      <c r="Q9" s="1" t="s">
        <v>0</v>
      </c>
      <c r="R9" s="1" t="s">
        <v>0</v>
      </c>
      <c r="T9" s="1" t="s">
        <v>4</v>
      </c>
      <c r="U9" s="1" t="s">
        <v>0</v>
      </c>
    </row>
    <row r="10" spans="1:21" hidden="1" x14ac:dyDescent="0.25">
      <c r="A10" s="1">
        <v>1</v>
      </c>
      <c r="B10" s="1">
        <v>5</v>
      </c>
      <c r="C10" s="1">
        <v>2</v>
      </c>
      <c r="D10" s="1">
        <v>5</v>
      </c>
      <c r="G10" s="1" t="s">
        <v>9</v>
      </c>
      <c r="H10" s="1">
        <v>1</v>
      </c>
      <c r="I10" s="1" t="s">
        <v>9</v>
      </c>
      <c r="J10" s="1">
        <v>2</v>
      </c>
      <c r="M10" s="1">
        <v>5</v>
      </c>
      <c r="N10" s="1">
        <v>1</v>
      </c>
      <c r="P10" s="1">
        <v>5</v>
      </c>
      <c r="Q10" s="1">
        <v>2</v>
      </c>
      <c r="R10" s="1">
        <v>1</v>
      </c>
      <c r="T10" s="1">
        <v>5</v>
      </c>
      <c r="U10" s="1">
        <v>1</v>
      </c>
    </row>
    <row r="11" spans="1:21" ht="63" hidden="1" x14ac:dyDescent="0.25">
      <c r="A11" s="1" t="s">
        <v>0</v>
      </c>
      <c r="B11" s="1" t="s">
        <v>1</v>
      </c>
      <c r="C11" s="1" t="s">
        <v>0</v>
      </c>
      <c r="D11" s="1" t="s">
        <v>1</v>
      </c>
      <c r="G11" s="1" t="s">
        <v>2</v>
      </c>
      <c r="H11" s="1" t="s">
        <v>0</v>
      </c>
      <c r="I11" s="1" t="s">
        <v>2</v>
      </c>
      <c r="J11" s="1" t="s">
        <v>0</v>
      </c>
      <c r="M11" s="1" t="s">
        <v>3</v>
      </c>
      <c r="N11" s="1" t="s">
        <v>0</v>
      </c>
      <c r="P11" s="1" t="s">
        <v>3</v>
      </c>
      <c r="Q11" s="1" t="s">
        <v>0</v>
      </c>
      <c r="R11" s="1" t="s">
        <v>0</v>
      </c>
      <c r="T11" s="1" t="s">
        <v>4</v>
      </c>
      <c r="U11" s="1" t="s">
        <v>0</v>
      </c>
    </row>
    <row r="12" spans="1:21" hidden="1" x14ac:dyDescent="0.25">
      <c r="A12" s="1">
        <v>1</v>
      </c>
      <c r="B12" s="1">
        <v>6</v>
      </c>
      <c r="C12" s="1">
        <v>2</v>
      </c>
      <c r="D12" s="1">
        <v>6</v>
      </c>
      <c r="G12" s="1" t="s">
        <v>10</v>
      </c>
      <c r="H12" s="1">
        <v>1</v>
      </c>
      <c r="I12" s="1" t="s">
        <v>10</v>
      </c>
      <c r="J12" s="1">
        <v>2</v>
      </c>
      <c r="M12" s="1">
        <v>6</v>
      </c>
      <c r="N12" s="1">
        <v>1</v>
      </c>
      <c r="P12" s="1">
        <v>6</v>
      </c>
      <c r="Q12" s="1">
        <v>2</v>
      </c>
      <c r="R12" s="1">
        <v>1</v>
      </c>
      <c r="T12" s="1">
        <v>6</v>
      </c>
      <c r="U12" s="1">
        <v>1</v>
      </c>
    </row>
    <row r="13" spans="1:21" ht="63" hidden="1" x14ac:dyDescent="0.25">
      <c r="A13" s="1" t="s">
        <v>0</v>
      </c>
      <c r="B13" s="1" t="s">
        <v>1</v>
      </c>
      <c r="C13" s="1" t="s">
        <v>0</v>
      </c>
      <c r="D13" s="1" t="s">
        <v>1</v>
      </c>
      <c r="G13" s="1" t="s">
        <v>2</v>
      </c>
      <c r="H13" s="1" t="s">
        <v>0</v>
      </c>
      <c r="I13" s="1" t="s">
        <v>2</v>
      </c>
      <c r="J13" s="1" t="s">
        <v>0</v>
      </c>
      <c r="M13" s="1" t="s">
        <v>3</v>
      </c>
      <c r="N13" s="1" t="s">
        <v>0</v>
      </c>
      <c r="P13" s="1" t="s">
        <v>3</v>
      </c>
      <c r="Q13" s="1" t="s">
        <v>0</v>
      </c>
      <c r="R13" s="1" t="s">
        <v>0</v>
      </c>
      <c r="T13" s="1" t="s">
        <v>4</v>
      </c>
      <c r="U13" s="1" t="s">
        <v>0</v>
      </c>
    </row>
    <row r="14" spans="1:21" hidden="1" x14ac:dyDescent="0.25">
      <c r="A14" s="1">
        <v>1</v>
      </c>
      <c r="B14" s="1">
        <v>7</v>
      </c>
      <c r="C14" s="1">
        <v>2</v>
      </c>
      <c r="D14" s="1">
        <v>7</v>
      </c>
      <c r="G14" s="1" t="s">
        <v>11</v>
      </c>
      <c r="H14" s="1">
        <v>1</v>
      </c>
      <c r="I14" s="1" t="s">
        <v>11</v>
      </c>
      <c r="J14" s="1">
        <v>2</v>
      </c>
      <c r="M14" s="1">
        <v>7</v>
      </c>
      <c r="N14" s="1">
        <v>1</v>
      </c>
      <c r="P14" s="1">
        <v>7</v>
      </c>
      <c r="Q14" s="1">
        <v>2</v>
      </c>
      <c r="R14" s="1">
        <v>1</v>
      </c>
      <c r="T14" s="1">
        <v>7</v>
      </c>
      <c r="U14" s="1">
        <v>1</v>
      </c>
    </row>
    <row r="15" spans="1:21" ht="63" hidden="1" x14ac:dyDescent="0.25">
      <c r="A15" s="1" t="s">
        <v>0</v>
      </c>
      <c r="B15" s="1" t="s">
        <v>1</v>
      </c>
      <c r="C15" s="1" t="s">
        <v>0</v>
      </c>
      <c r="D15" s="1" t="s">
        <v>1</v>
      </c>
      <c r="G15" s="1" t="s">
        <v>2</v>
      </c>
      <c r="H15" s="1" t="s">
        <v>0</v>
      </c>
      <c r="I15" s="1" t="s">
        <v>2</v>
      </c>
      <c r="J15" s="1" t="s">
        <v>0</v>
      </c>
      <c r="M15" s="1" t="s">
        <v>3</v>
      </c>
      <c r="N15" s="1" t="s">
        <v>0</v>
      </c>
      <c r="P15" s="1" t="s">
        <v>3</v>
      </c>
      <c r="Q15" s="1" t="s">
        <v>0</v>
      </c>
      <c r="T15" s="1" t="s">
        <v>4</v>
      </c>
      <c r="U15" s="1" t="s">
        <v>0</v>
      </c>
    </row>
    <row r="16" spans="1:21" hidden="1" x14ac:dyDescent="0.25">
      <c r="A16" s="1">
        <v>1</v>
      </c>
      <c r="B16" s="1">
        <v>8</v>
      </c>
      <c r="C16" s="1">
        <v>2</v>
      </c>
      <c r="D16" s="1">
        <v>8</v>
      </c>
      <c r="G16" s="1" t="s">
        <v>12</v>
      </c>
      <c r="H16" s="1">
        <v>1</v>
      </c>
      <c r="I16" s="1" t="s">
        <v>12</v>
      </c>
      <c r="J16" s="1">
        <v>2</v>
      </c>
      <c r="M16" s="1">
        <v>8</v>
      </c>
      <c r="N16" s="1">
        <v>1</v>
      </c>
      <c r="P16" s="1">
        <v>8</v>
      </c>
      <c r="Q16" s="1">
        <v>2</v>
      </c>
      <c r="R16" s="1" t="s">
        <v>0</v>
      </c>
      <c r="T16" s="1">
        <v>8</v>
      </c>
      <c r="U16" s="1">
        <v>1</v>
      </c>
    </row>
    <row r="17" spans="1:21" ht="63" hidden="1" x14ac:dyDescent="0.25">
      <c r="A17" s="1" t="s">
        <v>0</v>
      </c>
      <c r="B17" s="1" t="s">
        <v>1</v>
      </c>
      <c r="C17" s="1" t="s">
        <v>0</v>
      </c>
      <c r="D17" s="1" t="s">
        <v>1</v>
      </c>
      <c r="G17" s="1" t="s">
        <v>2</v>
      </c>
      <c r="H17" s="1" t="s">
        <v>0</v>
      </c>
      <c r="I17" s="1" t="s">
        <v>2</v>
      </c>
      <c r="J17" s="1" t="s">
        <v>0</v>
      </c>
      <c r="M17" s="1" t="s">
        <v>3</v>
      </c>
      <c r="N17" s="1" t="s">
        <v>0</v>
      </c>
      <c r="P17" s="1" t="s">
        <v>3</v>
      </c>
      <c r="Q17" s="1" t="s">
        <v>0</v>
      </c>
      <c r="R17" s="1">
        <v>1</v>
      </c>
      <c r="T17" s="1" t="s">
        <v>4</v>
      </c>
      <c r="U17" s="1" t="s">
        <v>0</v>
      </c>
    </row>
    <row r="18" spans="1:21" hidden="1" x14ac:dyDescent="0.25">
      <c r="A18" s="1">
        <v>1</v>
      </c>
      <c r="B18" s="1">
        <v>9</v>
      </c>
      <c r="C18" s="1">
        <v>2</v>
      </c>
      <c r="D18" s="1">
        <v>9</v>
      </c>
      <c r="G18" s="1" t="s">
        <v>13</v>
      </c>
      <c r="H18" s="1">
        <v>1</v>
      </c>
      <c r="I18" s="1" t="s">
        <v>13</v>
      </c>
      <c r="J18" s="1">
        <v>2</v>
      </c>
      <c r="M18" s="1">
        <v>9</v>
      </c>
      <c r="N18" s="1">
        <v>1</v>
      </c>
      <c r="P18" s="1">
        <v>9</v>
      </c>
      <c r="Q18" s="1">
        <v>2</v>
      </c>
      <c r="R18" s="1" t="s">
        <v>0</v>
      </c>
      <c r="T18" s="1">
        <v>9</v>
      </c>
      <c r="U18" s="1">
        <v>1</v>
      </c>
    </row>
    <row r="19" spans="1:21" ht="63" hidden="1" x14ac:dyDescent="0.25">
      <c r="A19" s="1" t="s">
        <v>0</v>
      </c>
      <c r="B19" s="1" t="s">
        <v>1</v>
      </c>
      <c r="C19" s="1" t="s">
        <v>0</v>
      </c>
      <c r="D19" s="1" t="s">
        <v>1</v>
      </c>
      <c r="G19" s="1" t="s">
        <v>2</v>
      </c>
      <c r="H19" s="1" t="s">
        <v>0</v>
      </c>
      <c r="I19" s="1" t="s">
        <v>2</v>
      </c>
      <c r="J19" s="1" t="s">
        <v>0</v>
      </c>
      <c r="R19" s="1">
        <v>1</v>
      </c>
      <c r="T19" s="1" t="s">
        <v>4</v>
      </c>
      <c r="U19" s="1" t="s">
        <v>0</v>
      </c>
    </row>
    <row r="20" spans="1:21" hidden="1" x14ac:dyDescent="0.25">
      <c r="A20" s="1">
        <v>1</v>
      </c>
      <c r="B20" s="1">
        <v>10</v>
      </c>
      <c r="C20" s="1">
        <v>2</v>
      </c>
      <c r="D20" s="1">
        <v>10</v>
      </c>
      <c r="G20" s="3" t="s">
        <v>14</v>
      </c>
      <c r="H20" s="1">
        <v>1</v>
      </c>
      <c r="I20" s="3" t="s">
        <v>14</v>
      </c>
      <c r="J20" s="1">
        <v>2</v>
      </c>
      <c r="R20" s="1" t="s">
        <v>0</v>
      </c>
      <c r="T20" s="1">
        <v>10</v>
      </c>
      <c r="U20" s="1">
        <v>1</v>
      </c>
    </row>
    <row r="21" spans="1:21" ht="63" hidden="1" x14ac:dyDescent="0.25">
      <c r="A21" s="1" t="s">
        <v>0</v>
      </c>
      <c r="B21" s="1" t="s">
        <v>1</v>
      </c>
      <c r="C21" s="1" t="s">
        <v>0</v>
      </c>
      <c r="D21" s="1" t="s">
        <v>1</v>
      </c>
      <c r="G21" s="1" t="s">
        <v>2</v>
      </c>
      <c r="H21" s="1" t="s">
        <v>0</v>
      </c>
      <c r="I21" s="1" t="s">
        <v>2</v>
      </c>
      <c r="J21" s="1" t="s">
        <v>0</v>
      </c>
      <c r="M21" s="1" t="s">
        <v>15</v>
      </c>
      <c r="N21" s="1" t="s">
        <v>0</v>
      </c>
      <c r="P21" s="1" t="s">
        <v>15</v>
      </c>
      <c r="Q21" s="1" t="s">
        <v>0</v>
      </c>
      <c r="R21" s="1">
        <v>1</v>
      </c>
      <c r="T21" s="1" t="s">
        <v>4</v>
      </c>
      <c r="U21" s="1" t="s">
        <v>0</v>
      </c>
    </row>
    <row r="22" spans="1:21" hidden="1" x14ac:dyDescent="0.25">
      <c r="A22" s="1">
        <v>1</v>
      </c>
      <c r="B22" s="1">
        <v>11</v>
      </c>
      <c r="C22" s="1">
        <v>2</v>
      </c>
      <c r="D22" s="1">
        <v>11</v>
      </c>
      <c r="G22" s="3" t="s">
        <v>16</v>
      </c>
      <c r="H22" s="1">
        <v>1</v>
      </c>
      <c r="I22" s="3" t="s">
        <v>16</v>
      </c>
      <c r="J22" s="1">
        <v>2</v>
      </c>
      <c r="M22" s="1">
        <v>0</v>
      </c>
      <c r="N22" s="1">
        <v>1</v>
      </c>
      <c r="P22" s="1">
        <v>0</v>
      </c>
      <c r="Q22" s="1">
        <v>2</v>
      </c>
      <c r="T22" s="1">
        <v>11</v>
      </c>
      <c r="U22" s="1">
        <v>1</v>
      </c>
    </row>
    <row r="23" spans="1:21" ht="63" hidden="1" x14ac:dyDescent="0.25">
      <c r="A23" s="1" t="s">
        <v>0</v>
      </c>
      <c r="B23" s="1" t="s">
        <v>1</v>
      </c>
      <c r="C23" s="1" t="s">
        <v>0</v>
      </c>
      <c r="D23" s="1" t="s">
        <v>1</v>
      </c>
      <c r="G23" s="1" t="s">
        <v>2</v>
      </c>
      <c r="H23" s="1" t="s">
        <v>0</v>
      </c>
      <c r="I23" s="1" t="s">
        <v>2</v>
      </c>
      <c r="J23" s="1" t="s">
        <v>0</v>
      </c>
      <c r="M23" s="1" t="s">
        <v>15</v>
      </c>
      <c r="N23" s="1" t="s">
        <v>0</v>
      </c>
      <c r="P23" s="1" t="s">
        <v>15</v>
      </c>
      <c r="Q23" s="1" t="s">
        <v>0</v>
      </c>
      <c r="T23" s="1" t="s">
        <v>4</v>
      </c>
      <c r="U23" s="1" t="s">
        <v>0</v>
      </c>
    </row>
    <row r="24" spans="1:21" hidden="1" x14ac:dyDescent="0.25">
      <c r="A24" s="1">
        <v>1</v>
      </c>
      <c r="B24" s="1">
        <v>12</v>
      </c>
      <c r="C24" s="1">
        <v>2</v>
      </c>
      <c r="D24" s="1">
        <v>12</v>
      </c>
      <c r="G24" s="3" t="s">
        <v>17</v>
      </c>
      <c r="H24" s="1">
        <v>1</v>
      </c>
      <c r="I24" s="3" t="s">
        <v>17</v>
      </c>
      <c r="J24" s="1">
        <v>2</v>
      </c>
      <c r="M24" s="1">
        <v>1</v>
      </c>
      <c r="N24" s="1">
        <v>1</v>
      </c>
      <c r="P24" s="1">
        <v>1</v>
      </c>
      <c r="Q24" s="1">
        <v>2</v>
      </c>
      <c r="T24" s="1">
        <v>12</v>
      </c>
      <c r="U24" s="1">
        <v>1</v>
      </c>
    </row>
    <row r="25" spans="1:21" ht="63" hidden="1" x14ac:dyDescent="0.25">
      <c r="G25" s="1" t="s">
        <v>2</v>
      </c>
      <c r="H25" s="1" t="s">
        <v>0</v>
      </c>
      <c r="I25" s="1" t="s">
        <v>2</v>
      </c>
      <c r="J25" s="1" t="s">
        <v>0</v>
      </c>
      <c r="M25" s="1" t="s">
        <v>15</v>
      </c>
      <c r="N25" s="1" t="s">
        <v>0</v>
      </c>
      <c r="P25" s="1" t="s">
        <v>15</v>
      </c>
      <c r="Q25" s="1" t="s">
        <v>0</v>
      </c>
      <c r="T25" s="1" t="s">
        <v>4</v>
      </c>
      <c r="U25" s="1" t="s">
        <v>0</v>
      </c>
    </row>
    <row r="26" spans="1:21" hidden="1" x14ac:dyDescent="0.25">
      <c r="G26" s="3" t="s">
        <v>18</v>
      </c>
      <c r="H26" s="1">
        <v>1</v>
      </c>
      <c r="I26" s="3" t="s">
        <v>18</v>
      </c>
      <c r="J26" s="1">
        <v>2</v>
      </c>
      <c r="M26" s="1">
        <v>2</v>
      </c>
      <c r="N26" s="1">
        <v>1</v>
      </c>
      <c r="P26" s="1">
        <v>2</v>
      </c>
      <c r="Q26" s="1">
        <v>2</v>
      </c>
      <c r="T26" s="1">
        <v>13</v>
      </c>
      <c r="U26" s="1">
        <v>1</v>
      </c>
    </row>
    <row r="27" spans="1:21" ht="63" hidden="1" x14ac:dyDescent="0.25">
      <c r="G27" s="1" t="s">
        <v>2</v>
      </c>
      <c r="H27" s="1" t="s">
        <v>0</v>
      </c>
      <c r="I27" s="1" t="s">
        <v>2</v>
      </c>
      <c r="J27" s="1" t="s">
        <v>0</v>
      </c>
      <c r="M27" s="1" t="s">
        <v>15</v>
      </c>
      <c r="N27" s="1" t="s">
        <v>0</v>
      </c>
      <c r="P27" s="1" t="s">
        <v>15</v>
      </c>
      <c r="Q27" s="1" t="s">
        <v>0</v>
      </c>
      <c r="T27" s="1" t="s">
        <v>4</v>
      </c>
      <c r="U27" s="1" t="s">
        <v>0</v>
      </c>
    </row>
    <row r="28" spans="1:21" hidden="1" x14ac:dyDescent="0.25">
      <c r="G28" s="3" t="s">
        <v>19</v>
      </c>
      <c r="H28" s="1">
        <v>1</v>
      </c>
      <c r="I28" s="3" t="s">
        <v>19</v>
      </c>
      <c r="J28" s="1">
        <v>2</v>
      </c>
      <c r="M28" s="1">
        <v>3</v>
      </c>
      <c r="N28" s="1">
        <v>1</v>
      </c>
      <c r="P28" s="1">
        <v>3</v>
      </c>
      <c r="Q28" s="1">
        <v>2</v>
      </c>
      <c r="T28" s="1">
        <v>14</v>
      </c>
      <c r="U28" s="1">
        <v>1</v>
      </c>
    </row>
    <row r="29" spans="1:21" ht="63" hidden="1" x14ac:dyDescent="0.25">
      <c r="A29" s="1" t="s">
        <v>20</v>
      </c>
      <c r="B29" s="1" t="s">
        <v>0</v>
      </c>
      <c r="C29" s="1" t="s">
        <v>20</v>
      </c>
      <c r="D29" s="1" t="s">
        <v>0</v>
      </c>
      <c r="G29" s="1" t="s">
        <v>2</v>
      </c>
      <c r="H29" s="1" t="s">
        <v>0</v>
      </c>
      <c r="I29" s="1" t="s">
        <v>2</v>
      </c>
      <c r="J29" s="1" t="s">
        <v>0</v>
      </c>
      <c r="M29" s="1" t="s">
        <v>15</v>
      </c>
      <c r="N29" s="1" t="s">
        <v>0</v>
      </c>
      <c r="P29" s="1" t="s">
        <v>15</v>
      </c>
      <c r="Q29" s="1" t="s">
        <v>0</v>
      </c>
      <c r="T29" s="1" t="s">
        <v>4</v>
      </c>
      <c r="U29" s="1" t="s">
        <v>0</v>
      </c>
    </row>
    <row r="30" spans="1:21" hidden="1" x14ac:dyDescent="0.25">
      <c r="A30" s="1">
        <v>1</v>
      </c>
      <c r="B30" s="1">
        <v>1</v>
      </c>
      <c r="C30" s="1">
        <v>1</v>
      </c>
      <c r="D30" s="1">
        <v>2</v>
      </c>
      <c r="G30" s="3" t="s">
        <v>21</v>
      </c>
      <c r="H30" s="1">
        <v>1</v>
      </c>
      <c r="I30" s="3" t="s">
        <v>21</v>
      </c>
      <c r="J30" s="1">
        <v>2</v>
      </c>
      <c r="M30" s="1">
        <v>4</v>
      </c>
      <c r="N30" s="1">
        <v>1</v>
      </c>
      <c r="P30" s="1">
        <v>4</v>
      </c>
      <c r="Q30" s="1">
        <v>2</v>
      </c>
      <c r="T30" s="1">
        <v>15</v>
      </c>
      <c r="U30" s="1">
        <v>1</v>
      </c>
    </row>
    <row r="31" spans="1:21" ht="63" hidden="1" x14ac:dyDescent="0.25">
      <c r="A31" s="1" t="s">
        <v>20</v>
      </c>
      <c r="B31" s="1" t="s">
        <v>0</v>
      </c>
      <c r="C31" s="1" t="s">
        <v>20</v>
      </c>
      <c r="D31" s="1" t="s">
        <v>0</v>
      </c>
      <c r="G31" s="1" t="s">
        <v>2</v>
      </c>
      <c r="H31" s="1" t="s">
        <v>0</v>
      </c>
      <c r="I31" s="1" t="s">
        <v>2</v>
      </c>
      <c r="J31" s="1" t="s">
        <v>0</v>
      </c>
      <c r="T31" s="1" t="s">
        <v>4</v>
      </c>
      <c r="U31" s="1" t="s">
        <v>0</v>
      </c>
    </row>
    <row r="32" spans="1:21" ht="31.5" hidden="1" x14ac:dyDescent="0.25">
      <c r="A32" s="1">
        <v>2</v>
      </c>
      <c r="B32" s="1">
        <v>1</v>
      </c>
      <c r="C32" s="1">
        <v>2</v>
      </c>
      <c r="D32" s="1">
        <v>2</v>
      </c>
      <c r="G32" s="3" t="s">
        <v>22</v>
      </c>
      <c r="H32" s="1">
        <v>1</v>
      </c>
      <c r="I32" s="3" t="s">
        <v>22</v>
      </c>
      <c r="J32" s="1">
        <v>2</v>
      </c>
      <c r="M32" s="1" t="s">
        <v>23</v>
      </c>
      <c r="N32" s="1" t="s">
        <v>0</v>
      </c>
      <c r="P32" s="1" t="s">
        <v>23</v>
      </c>
      <c r="Q32" s="1" t="s">
        <v>0</v>
      </c>
      <c r="T32" s="1">
        <v>16</v>
      </c>
      <c r="U32" s="1">
        <v>1</v>
      </c>
    </row>
    <row r="33" spans="1:21" ht="63" hidden="1" x14ac:dyDescent="0.25">
      <c r="A33" s="1" t="s">
        <v>20</v>
      </c>
      <c r="B33" s="1" t="s">
        <v>0</v>
      </c>
      <c r="C33" s="1" t="s">
        <v>20</v>
      </c>
      <c r="D33" s="1" t="s">
        <v>0</v>
      </c>
      <c r="G33" s="1" t="s">
        <v>2</v>
      </c>
      <c r="H33" s="1" t="s">
        <v>0</v>
      </c>
      <c r="I33" s="1" t="s">
        <v>2</v>
      </c>
      <c r="J33" s="1" t="s">
        <v>0</v>
      </c>
      <c r="M33" s="1">
        <v>1</v>
      </c>
      <c r="N33" s="1">
        <v>1</v>
      </c>
      <c r="P33" s="1">
        <v>1</v>
      </c>
      <c r="Q33" s="1">
        <v>2</v>
      </c>
      <c r="T33" s="1" t="s">
        <v>4</v>
      </c>
      <c r="U33" s="1" t="s">
        <v>0</v>
      </c>
    </row>
    <row r="34" spans="1:21" ht="31.5" hidden="1" x14ac:dyDescent="0.25">
      <c r="A34" s="1">
        <v>3</v>
      </c>
      <c r="B34" s="1">
        <v>1</v>
      </c>
      <c r="C34" s="1">
        <v>3</v>
      </c>
      <c r="D34" s="1">
        <v>2</v>
      </c>
      <c r="G34" s="3" t="s">
        <v>24</v>
      </c>
      <c r="H34" s="1">
        <v>1</v>
      </c>
      <c r="I34" s="3" t="s">
        <v>24</v>
      </c>
      <c r="J34" s="1">
        <v>2</v>
      </c>
      <c r="M34" s="1" t="s">
        <v>23</v>
      </c>
      <c r="N34" s="1" t="s">
        <v>0</v>
      </c>
      <c r="P34" s="1" t="s">
        <v>23</v>
      </c>
      <c r="Q34" s="1" t="s">
        <v>0</v>
      </c>
      <c r="T34" s="1">
        <v>17</v>
      </c>
      <c r="U34" s="1">
        <v>1</v>
      </c>
    </row>
    <row r="35" spans="1:21" ht="63" hidden="1" x14ac:dyDescent="0.25">
      <c r="G35" s="1" t="s">
        <v>2</v>
      </c>
      <c r="H35" s="1" t="s">
        <v>0</v>
      </c>
      <c r="I35" s="1" t="s">
        <v>2</v>
      </c>
      <c r="J35" s="1" t="s">
        <v>0</v>
      </c>
      <c r="M35" s="1">
        <v>0</v>
      </c>
      <c r="N35" s="1">
        <v>1</v>
      </c>
      <c r="P35" s="1">
        <v>0</v>
      </c>
      <c r="Q35" s="1">
        <v>2</v>
      </c>
      <c r="T35" s="1" t="s">
        <v>4</v>
      </c>
      <c r="U35" s="1" t="s">
        <v>0</v>
      </c>
    </row>
    <row r="36" spans="1:21" ht="31.5" hidden="1" x14ac:dyDescent="0.25">
      <c r="G36" s="3" t="s">
        <v>25</v>
      </c>
      <c r="H36" s="1">
        <v>1</v>
      </c>
      <c r="I36" s="3" t="s">
        <v>25</v>
      </c>
      <c r="J36" s="1">
        <v>2</v>
      </c>
      <c r="M36" s="1" t="s">
        <v>23</v>
      </c>
      <c r="N36" s="1" t="s">
        <v>0</v>
      </c>
      <c r="P36" s="1" t="s">
        <v>23</v>
      </c>
      <c r="Q36" s="1" t="s">
        <v>0</v>
      </c>
      <c r="T36" s="1">
        <v>18</v>
      </c>
      <c r="U36" s="1">
        <v>1</v>
      </c>
    </row>
    <row r="37" spans="1:21" ht="63" hidden="1" x14ac:dyDescent="0.25">
      <c r="A37" s="1" t="s">
        <v>26</v>
      </c>
      <c r="B37" s="1" t="s">
        <v>0</v>
      </c>
      <c r="C37" s="1" t="s">
        <v>26</v>
      </c>
      <c r="D37" s="1" t="s">
        <v>0</v>
      </c>
      <c r="G37" s="1" t="s">
        <v>2</v>
      </c>
      <c r="H37" s="1" t="s">
        <v>0</v>
      </c>
      <c r="I37" s="1" t="s">
        <v>2</v>
      </c>
      <c r="J37" s="1" t="s">
        <v>0</v>
      </c>
      <c r="M37" s="1">
        <v>2</v>
      </c>
      <c r="N37" s="1">
        <v>1</v>
      </c>
      <c r="P37" s="1">
        <v>2</v>
      </c>
      <c r="Q37" s="1">
        <v>2</v>
      </c>
      <c r="T37" s="1" t="s">
        <v>4</v>
      </c>
      <c r="U37" s="1" t="s">
        <v>0</v>
      </c>
    </row>
    <row r="38" spans="1:21" hidden="1" x14ac:dyDescent="0.25">
      <c r="A38" s="1">
        <v>1</v>
      </c>
      <c r="B38" s="1">
        <v>1</v>
      </c>
      <c r="C38" s="1">
        <v>1</v>
      </c>
      <c r="D38" s="1">
        <v>2</v>
      </c>
      <c r="G38" s="3" t="s">
        <v>27</v>
      </c>
      <c r="H38" s="1">
        <v>1</v>
      </c>
      <c r="I38" s="3" t="s">
        <v>27</v>
      </c>
      <c r="J38" s="1">
        <v>2</v>
      </c>
      <c r="T38" s="1">
        <v>19</v>
      </c>
      <c r="U38" s="1">
        <v>1</v>
      </c>
    </row>
    <row r="39" spans="1:21" ht="63" hidden="1" x14ac:dyDescent="0.25">
      <c r="A39" s="1" t="s">
        <v>26</v>
      </c>
      <c r="B39" s="1" t="s">
        <v>0</v>
      </c>
      <c r="C39" s="1" t="s">
        <v>26</v>
      </c>
      <c r="D39" s="1" t="s">
        <v>0</v>
      </c>
      <c r="G39" s="1" t="s">
        <v>2</v>
      </c>
      <c r="H39" s="1" t="s">
        <v>0</v>
      </c>
      <c r="I39" s="1" t="s">
        <v>2</v>
      </c>
      <c r="J39" s="1" t="s">
        <v>0</v>
      </c>
      <c r="T39" s="1" t="s">
        <v>4</v>
      </c>
      <c r="U39" s="1" t="s">
        <v>0</v>
      </c>
    </row>
    <row r="40" spans="1:21" hidden="1" x14ac:dyDescent="0.25">
      <c r="A40" s="1">
        <v>2</v>
      </c>
      <c r="B40" s="1">
        <v>1</v>
      </c>
      <c r="C40" s="1">
        <v>2</v>
      </c>
      <c r="D40" s="1">
        <v>2</v>
      </c>
      <c r="G40" s="3" t="s">
        <v>28</v>
      </c>
      <c r="H40" s="1">
        <v>1</v>
      </c>
      <c r="I40" s="3" t="s">
        <v>28</v>
      </c>
      <c r="J40" s="1">
        <v>2</v>
      </c>
      <c r="T40" s="1">
        <v>20</v>
      </c>
      <c r="U40" s="1">
        <v>1</v>
      </c>
    </row>
    <row r="41" spans="1:21" ht="63" hidden="1" x14ac:dyDescent="0.25">
      <c r="A41" s="1" t="s">
        <v>26</v>
      </c>
      <c r="B41" s="1" t="s">
        <v>0</v>
      </c>
      <c r="C41" s="1" t="s">
        <v>26</v>
      </c>
      <c r="D41" s="1" t="s">
        <v>0</v>
      </c>
      <c r="G41" s="1" t="s">
        <v>2</v>
      </c>
      <c r="H41" s="1" t="s">
        <v>0</v>
      </c>
      <c r="I41" s="1" t="s">
        <v>2</v>
      </c>
      <c r="J41" s="1" t="s">
        <v>0</v>
      </c>
      <c r="T41" s="1" t="s">
        <v>4</v>
      </c>
      <c r="U41" s="1" t="s">
        <v>0</v>
      </c>
    </row>
    <row r="42" spans="1:21" hidden="1" x14ac:dyDescent="0.25">
      <c r="A42" s="1">
        <v>3</v>
      </c>
      <c r="B42" s="1">
        <v>1</v>
      </c>
      <c r="C42" s="1">
        <v>3</v>
      </c>
      <c r="D42" s="1">
        <v>2</v>
      </c>
      <c r="G42" s="3" t="s">
        <v>29</v>
      </c>
      <c r="H42" s="1">
        <v>1</v>
      </c>
      <c r="I42" s="3" t="s">
        <v>29</v>
      </c>
      <c r="J42" s="1">
        <v>2</v>
      </c>
      <c r="T42" s="1">
        <v>21</v>
      </c>
      <c r="U42" s="1">
        <v>1</v>
      </c>
    </row>
    <row r="43" spans="1:21" ht="63" hidden="1" x14ac:dyDescent="0.25">
      <c r="A43" s="1" t="s">
        <v>26</v>
      </c>
      <c r="B43" s="1" t="s">
        <v>0</v>
      </c>
      <c r="C43" s="1" t="s">
        <v>26</v>
      </c>
      <c r="D43" s="1" t="s">
        <v>0</v>
      </c>
      <c r="G43" s="1" t="s">
        <v>2</v>
      </c>
      <c r="H43" s="1" t="s">
        <v>0</v>
      </c>
      <c r="I43" s="1" t="s">
        <v>2</v>
      </c>
      <c r="J43" s="1" t="s">
        <v>0</v>
      </c>
      <c r="T43" s="1" t="s">
        <v>4</v>
      </c>
      <c r="U43" s="1" t="s">
        <v>0</v>
      </c>
    </row>
    <row r="44" spans="1:21" hidden="1" x14ac:dyDescent="0.25">
      <c r="A44" s="1">
        <v>4</v>
      </c>
      <c r="B44" s="1">
        <v>1</v>
      </c>
      <c r="C44" s="1">
        <v>4</v>
      </c>
      <c r="D44" s="1">
        <v>2</v>
      </c>
      <c r="G44" s="3" t="s">
        <v>30</v>
      </c>
      <c r="H44" s="1">
        <v>1</v>
      </c>
      <c r="I44" s="3" t="s">
        <v>30</v>
      </c>
      <c r="J44" s="1">
        <v>2</v>
      </c>
      <c r="T44" s="1">
        <v>22</v>
      </c>
      <c r="U44" s="1">
        <v>1</v>
      </c>
    </row>
    <row r="45" spans="1:21" ht="63" hidden="1" x14ac:dyDescent="0.25">
      <c r="G45" s="1" t="s">
        <v>2</v>
      </c>
      <c r="H45" s="1" t="s">
        <v>0</v>
      </c>
      <c r="I45" s="1" t="s">
        <v>2</v>
      </c>
      <c r="J45" s="1" t="s">
        <v>0</v>
      </c>
      <c r="T45" s="1" t="s">
        <v>4</v>
      </c>
      <c r="U45" s="1" t="s">
        <v>0</v>
      </c>
    </row>
    <row r="46" spans="1:21" hidden="1" x14ac:dyDescent="0.25">
      <c r="G46" s="3" t="s">
        <v>31</v>
      </c>
      <c r="H46" s="1">
        <v>1</v>
      </c>
      <c r="I46" s="3" t="s">
        <v>31</v>
      </c>
      <c r="J46" s="1">
        <v>2</v>
      </c>
      <c r="T46" s="1">
        <v>23</v>
      </c>
      <c r="U46" s="1">
        <v>1</v>
      </c>
    </row>
    <row r="47" spans="1:21" ht="63" hidden="1" x14ac:dyDescent="0.25">
      <c r="A47" s="1" t="s">
        <v>1</v>
      </c>
      <c r="G47" s="1" t="s">
        <v>2</v>
      </c>
      <c r="H47" s="1" t="s">
        <v>0</v>
      </c>
      <c r="I47" s="1" t="s">
        <v>2</v>
      </c>
      <c r="J47" s="1" t="s">
        <v>0</v>
      </c>
      <c r="T47" s="1" t="s">
        <v>4</v>
      </c>
      <c r="U47" s="1" t="s">
        <v>0</v>
      </c>
    </row>
    <row r="48" spans="1:21" hidden="1" x14ac:dyDescent="0.25">
      <c r="A48" s="1">
        <v>1</v>
      </c>
      <c r="G48" s="3" t="s">
        <v>32</v>
      </c>
      <c r="H48" s="1">
        <v>1</v>
      </c>
      <c r="I48" s="3" t="s">
        <v>32</v>
      </c>
      <c r="J48" s="1">
        <v>2</v>
      </c>
      <c r="T48" s="1">
        <v>24</v>
      </c>
      <c r="U48" s="1">
        <v>1</v>
      </c>
    </row>
    <row r="49" spans="1:21" ht="63" hidden="1" x14ac:dyDescent="0.25">
      <c r="A49" s="1" t="s">
        <v>1</v>
      </c>
      <c r="G49" s="1" t="s">
        <v>2</v>
      </c>
      <c r="H49" s="1" t="s">
        <v>0</v>
      </c>
      <c r="I49" s="1" t="s">
        <v>2</v>
      </c>
      <c r="J49" s="1" t="s">
        <v>0</v>
      </c>
      <c r="T49" s="1" t="s">
        <v>4</v>
      </c>
      <c r="U49" s="1" t="s">
        <v>0</v>
      </c>
    </row>
    <row r="50" spans="1:21" hidden="1" x14ac:dyDescent="0.25">
      <c r="A50" s="1">
        <v>2</v>
      </c>
      <c r="G50" s="3" t="s">
        <v>33</v>
      </c>
      <c r="H50" s="1">
        <v>1</v>
      </c>
      <c r="I50" s="3" t="s">
        <v>33</v>
      </c>
      <c r="J50" s="1">
        <v>2</v>
      </c>
      <c r="T50" s="1">
        <v>25</v>
      </c>
      <c r="U50" s="1">
        <v>1</v>
      </c>
    </row>
    <row r="51" spans="1:21" ht="63" hidden="1" x14ac:dyDescent="0.25">
      <c r="A51" s="1" t="s">
        <v>1</v>
      </c>
      <c r="T51" s="1" t="s">
        <v>4</v>
      </c>
      <c r="U51" s="1" t="s">
        <v>0</v>
      </c>
    </row>
    <row r="52" spans="1:21" hidden="1" x14ac:dyDescent="0.25">
      <c r="A52" s="1">
        <v>3</v>
      </c>
      <c r="T52" s="1">
        <v>26</v>
      </c>
      <c r="U52" s="1">
        <v>1</v>
      </c>
    </row>
    <row r="53" spans="1:21" ht="63" hidden="1" x14ac:dyDescent="0.25">
      <c r="A53" s="1" t="s">
        <v>1</v>
      </c>
      <c r="T53" s="1" t="s">
        <v>4</v>
      </c>
      <c r="U53" s="1" t="s">
        <v>0</v>
      </c>
    </row>
    <row r="54" spans="1:21" hidden="1" x14ac:dyDescent="0.25">
      <c r="A54" s="1">
        <v>4</v>
      </c>
      <c r="T54" s="1">
        <v>27</v>
      </c>
      <c r="U54" s="1">
        <v>1</v>
      </c>
    </row>
    <row r="55" spans="1:21" ht="63" hidden="1" x14ac:dyDescent="0.25">
      <c r="A55" s="1" t="s">
        <v>1</v>
      </c>
      <c r="T55" s="1" t="s">
        <v>4</v>
      </c>
      <c r="U55" s="1" t="s">
        <v>0</v>
      </c>
    </row>
    <row r="56" spans="1:21" hidden="1" x14ac:dyDescent="0.25">
      <c r="A56" s="1">
        <v>5</v>
      </c>
      <c r="T56" s="1">
        <v>28</v>
      </c>
      <c r="U56" s="1">
        <v>1</v>
      </c>
    </row>
    <row r="57" spans="1:21" ht="63" hidden="1" x14ac:dyDescent="0.25">
      <c r="A57" s="1" t="s">
        <v>1</v>
      </c>
      <c r="T57" s="1" t="s">
        <v>4</v>
      </c>
      <c r="U57" s="1" t="s">
        <v>0</v>
      </c>
    </row>
    <row r="58" spans="1:21" hidden="1" x14ac:dyDescent="0.25">
      <c r="A58" s="1">
        <v>6</v>
      </c>
      <c r="T58" s="1">
        <v>29</v>
      </c>
      <c r="U58" s="1">
        <v>1</v>
      </c>
    </row>
    <row r="59" spans="1:21" ht="63" hidden="1" x14ac:dyDescent="0.25">
      <c r="A59" s="1" t="s">
        <v>1</v>
      </c>
      <c r="T59" s="1" t="s">
        <v>4</v>
      </c>
      <c r="U59" s="1" t="s">
        <v>0</v>
      </c>
    </row>
    <row r="60" spans="1:21" hidden="1" x14ac:dyDescent="0.25">
      <c r="A60" s="1">
        <v>7</v>
      </c>
      <c r="T60" s="1">
        <v>30</v>
      </c>
      <c r="U60" s="1">
        <v>1</v>
      </c>
    </row>
    <row r="61" spans="1:21" ht="63" hidden="1" x14ac:dyDescent="0.25">
      <c r="A61" s="1" t="s">
        <v>1</v>
      </c>
      <c r="T61" s="1" t="s">
        <v>4</v>
      </c>
      <c r="U61" s="1" t="s">
        <v>0</v>
      </c>
    </row>
    <row r="62" spans="1:21" hidden="1" x14ac:dyDescent="0.25">
      <c r="A62" s="1">
        <v>8</v>
      </c>
      <c r="T62" s="1">
        <v>31</v>
      </c>
      <c r="U62" s="1">
        <v>1</v>
      </c>
    </row>
    <row r="63" spans="1:21" ht="63" hidden="1" x14ac:dyDescent="0.25">
      <c r="A63" s="1" t="s">
        <v>1</v>
      </c>
      <c r="T63" s="1" t="s">
        <v>4</v>
      </c>
      <c r="U63" s="1" t="s">
        <v>0</v>
      </c>
    </row>
    <row r="64" spans="1:21" hidden="1" x14ac:dyDescent="0.25">
      <c r="A64" s="1">
        <v>9</v>
      </c>
      <c r="T64" s="1">
        <v>32</v>
      </c>
      <c r="U64" s="1">
        <v>1</v>
      </c>
    </row>
    <row r="65" spans="1:21" ht="63" hidden="1" x14ac:dyDescent="0.25">
      <c r="A65" s="1" t="s">
        <v>1</v>
      </c>
      <c r="T65" s="1" t="s">
        <v>4</v>
      </c>
      <c r="U65" s="1" t="s">
        <v>0</v>
      </c>
    </row>
    <row r="66" spans="1:21" hidden="1" x14ac:dyDescent="0.25">
      <c r="A66" s="1">
        <v>10</v>
      </c>
      <c r="T66" s="1">
        <v>33</v>
      </c>
      <c r="U66" s="1">
        <v>1</v>
      </c>
    </row>
    <row r="67" spans="1:21" ht="63" hidden="1" x14ac:dyDescent="0.25">
      <c r="A67" s="1" t="s">
        <v>1</v>
      </c>
      <c r="T67" s="1" t="s">
        <v>4</v>
      </c>
      <c r="U67" s="1" t="s">
        <v>0</v>
      </c>
    </row>
    <row r="68" spans="1:21" hidden="1" x14ac:dyDescent="0.25">
      <c r="A68" s="1">
        <v>11</v>
      </c>
      <c r="T68" s="1">
        <v>34</v>
      </c>
      <c r="U68" s="1">
        <v>1</v>
      </c>
    </row>
    <row r="69" spans="1:21" ht="63" hidden="1" x14ac:dyDescent="0.25">
      <c r="A69" s="1" t="s">
        <v>1</v>
      </c>
      <c r="T69" s="1" t="s">
        <v>4</v>
      </c>
      <c r="U69" s="1" t="s">
        <v>0</v>
      </c>
    </row>
    <row r="70" spans="1:21" hidden="1" x14ac:dyDescent="0.25">
      <c r="A70" s="1">
        <v>12</v>
      </c>
      <c r="T70" s="1">
        <v>35</v>
      </c>
      <c r="U70" s="1">
        <v>1</v>
      </c>
    </row>
    <row r="71" spans="1:21" ht="63" hidden="1" x14ac:dyDescent="0.25">
      <c r="T71" s="1" t="s">
        <v>4</v>
      </c>
      <c r="U71" s="1" t="s">
        <v>0</v>
      </c>
    </row>
    <row r="72" spans="1:21" hidden="1" x14ac:dyDescent="0.25">
      <c r="T72" s="1">
        <v>36</v>
      </c>
      <c r="U72" s="1">
        <v>1</v>
      </c>
    </row>
    <row r="73" spans="1:21" ht="63" hidden="1" x14ac:dyDescent="0.25">
      <c r="A73" s="1" t="s">
        <v>23</v>
      </c>
      <c r="B73" s="1" t="s">
        <v>0</v>
      </c>
      <c r="C73" s="1" t="s">
        <v>23</v>
      </c>
      <c r="D73" s="1" t="s">
        <v>0</v>
      </c>
      <c r="T73" s="1" t="s">
        <v>4</v>
      </c>
      <c r="U73" s="1" t="s">
        <v>0</v>
      </c>
    </row>
    <row r="74" spans="1:21" hidden="1" x14ac:dyDescent="0.25">
      <c r="A74" s="1">
        <v>0</v>
      </c>
      <c r="B74" s="1">
        <v>1</v>
      </c>
      <c r="C74" s="1">
        <v>0</v>
      </c>
      <c r="D74" s="1">
        <v>2</v>
      </c>
      <c r="T74" s="1">
        <v>37</v>
      </c>
      <c r="U74" s="1">
        <v>1</v>
      </c>
    </row>
    <row r="75" spans="1:21" ht="63" hidden="1" x14ac:dyDescent="0.25">
      <c r="A75" s="1" t="s">
        <v>23</v>
      </c>
      <c r="B75" s="1" t="s">
        <v>0</v>
      </c>
      <c r="C75" s="1" t="s">
        <v>23</v>
      </c>
      <c r="D75" s="1" t="s">
        <v>0</v>
      </c>
      <c r="T75" s="1" t="s">
        <v>4</v>
      </c>
      <c r="U75" s="1" t="s">
        <v>0</v>
      </c>
    </row>
    <row r="76" spans="1:21" hidden="1" x14ac:dyDescent="0.25">
      <c r="A76" s="1">
        <v>1</v>
      </c>
      <c r="B76" s="1">
        <v>1</v>
      </c>
      <c r="C76" s="1">
        <v>1</v>
      </c>
      <c r="D76" s="1">
        <v>2</v>
      </c>
      <c r="T76" s="1">
        <v>38</v>
      </c>
      <c r="U76" s="1">
        <v>1</v>
      </c>
    </row>
    <row r="77" spans="1:21" ht="63" hidden="1" x14ac:dyDescent="0.25">
      <c r="A77" s="1" t="s">
        <v>23</v>
      </c>
      <c r="B77" s="1" t="s">
        <v>0</v>
      </c>
      <c r="C77" s="1" t="s">
        <v>23</v>
      </c>
      <c r="D77" s="1" t="s">
        <v>0</v>
      </c>
      <c r="T77" s="1" t="s">
        <v>4</v>
      </c>
      <c r="U77" s="1" t="s">
        <v>0</v>
      </c>
    </row>
    <row r="78" spans="1:21" hidden="1" x14ac:dyDescent="0.25">
      <c r="A78" s="1">
        <v>2</v>
      </c>
      <c r="B78" s="1">
        <v>1</v>
      </c>
      <c r="C78" s="1">
        <v>2</v>
      </c>
      <c r="D78" s="1">
        <v>2</v>
      </c>
      <c r="T78" s="1">
        <v>39</v>
      </c>
      <c r="U78" s="1">
        <v>1</v>
      </c>
    </row>
    <row r="79" spans="1:21" ht="63" hidden="1" x14ac:dyDescent="0.25">
      <c r="T79" s="1" t="s">
        <v>4</v>
      </c>
      <c r="U79" s="1" t="s">
        <v>0</v>
      </c>
    </row>
    <row r="80" spans="1:21" hidden="1" x14ac:dyDescent="0.25">
      <c r="T80" s="1">
        <v>40</v>
      </c>
      <c r="U80" s="1">
        <v>1</v>
      </c>
    </row>
    <row r="81" spans="20:21" ht="63" hidden="1" x14ac:dyDescent="0.25">
      <c r="T81" s="1" t="s">
        <v>4</v>
      </c>
      <c r="U81" s="1" t="s">
        <v>0</v>
      </c>
    </row>
    <row r="82" spans="20:21" hidden="1" x14ac:dyDescent="0.25">
      <c r="T82" s="1">
        <v>41</v>
      </c>
      <c r="U82" s="1">
        <v>1</v>
      </c>
    </row>
    <row r="83" spans="20:21" ht="63" hidden="1" x14ac:dyDescent="0.25">
      <c r="T83" s="1" t="s">
        <v>4</v>
      </c>
      <c r="U83" s="1" t="s">
        <v>0</v>
      </c>
    </row>
    <row r="84" spans="20:21" hidden="1" x14ac:dyDescent="0.25">
      <c r="T84" s="1">
        <v>42</v>
      </c>
      <c r="U84" s="1">
        <v>1</v>
      </c>
    </row>
    <row r="85" spans="20:21" ht="63" hidden="1" x14ac:dyDescent="0.25">
      <c r="T85" s="1" t="s">
        <v>4</v>
      </c>
      <c r="U85" s="1" t="s">
        <v>0</v>
      </c>
    </row>
    <row r="86" spans="20:21" hidden="1" x14ac:dyDescent="0.25">
      <c r="T86" s="1">
        <v>43</v>
      </c>
      <c r="U86" s="1">
        <v>1</v>
      </c>
    </row>
    <row r="87" spans="20:21" ht="63" hidden="1" x14ac:dyDescent="0.25">
      <c r="T87" s="1" t="s">
        <v>4</v>
      </c>
      <c r="U87" s="1" t="s">
        <v>0</v>
      </c>
    </row>
    <row r="88" spans="20:21" hidden="1" x14ac:dyDescent="0.25">
      <c r="T88" s="1">
        <v>44</v>
      </c>
      <c r="U88" s="1">
        <v>1</v>
      </c>
    </row>
    <row r="89" spans="20:21" ht="63" hidden="1" x14ac:dyDescent="0.25">
      <c r="T89" s="1" t="s">
        <v>4</v>
      </c>
      <c r="U89" s="1" t="s">
        <v>0</v>
      </c>
    </row>
    <row r="90" spans="20:21" hidden="1" x14ac:dyDescent="0.25">
      <c r="T90" s="1">
        <v>45</v>
      </c>
      <c r="U90" s="1">
        <v>1</v>
      </c>
    </row>
    <row r="91" spans="20:21" ht="63" hidden="1" x14ac:dyDescent="0.25">
      <c r="T91" s="1" t="s">
        <v>4</v>
      </c>
      <c r="U91" s="1" t="s">
        <v>0</v>
      </c>
    </row>
    <row r="92" spans="20:21" hidden="1" x14ac:dyDescent="0.25">
      <c r="T92" s="1">
        <v>46</v>
      </c>
      <c r="U92" s="1">
        <v>1</v>
      </c>
    </row>
    <row r="93" spans="20:21" ht="63" hidden="1" x14ac:dyDescent="0.25">
      <c r="T93" s="1" t="s">
        <v>4</v>
      </c>
      <c r="U93" s="1" t="s">
        <v>0</v>
      </c>
    </row>
    <row r="94" spans="20:21" hidden="1" x14ac:dyDescent="0.25">
      <c r="T94" s="1">
        <v>47</v>
      </c>
      <c r="U94" s="1">
        <v>1</v>
      </c>
    </row>
    <row r="95" spans="20:21" ht="63" hidden="1" x14ac:dyDescent="0.25">
      <c r="T95" s="1" t="s">
        <v>4</v>
      </c>
      <c r="U95" s="1" t="s">
        <v>0</v>
      </c>
    </row>
    <row r="96" spans="20:21" hidden="1" x14ac:dyDescent="0.25">
      <c r="T96" s="1">
        <v>48</v>
      </c>
      <c r="U96" s="1">
        <v>1</v>
      </c>
    </row>
    <row r="97" spans="20:21" ht="63" hidden="1" x14ac:dyDescent="0.25">
      <c r="T97" s="1" t="s">
        <v>4</v>
      </c>
      <c r="U97" s="1" t="s">
        <v>0</v>
      </c>
    </row>
    <row r="98" spans="20:21" hidden="1" x14ac:dyDescent="0.25">
      <c r="T98" s="1">
        <v>49</v>
      </c>
      <c r="U98" s="1">
        <v>1</v>
      </c>
    </row>
    <row r="99" spans="20:21" hidden="1" x14ac:dyDescent="0.25"/>
    <row r="100" spans="20:21" hidden="1" x14ac:dyDescent="0.25"/>
    <row r="101" spans="20:21" hidden="1" x14ac:dyDescent="0.25"/>
    <row r="102" spans="20:21" hidden="1" x14ac:dyDescent="0.25"/>
    <row r="103" spans="20:21" hidden="1" x14ac:dyDescent="0.25"/>
    <row r="104" spans="20:21" hidden="1" x14ac:dyDescent="0.25"/>
    <row r="105" spans="20:21" hidden="1" x14ac:dyDescent="0.25"/>
    <row r="106" spans="20:21" hidden="1" x14ac:dyDescent="0.25"/>
    <row r="107" spans="20:21" hidden="1" x14ac:dyDescent="0.25"/>
    <row r="108" spans="20:21" hidden="1" x14ac:dyDescent="0.25"/>
    <row r="109" spans="20:21" hidden="1" x14ac:dyDescent="0.25"/>
    <row r="110" spans="20:21" hidden="1" x14ac:dyDescent="0.25"/>
    <row r="111" spans="20:21" hidden="1" x14ac:dyDescent="0.25"/>
    <row r="112" spans="20:21" hidden="1" x14ac:dyDescent="0.25"/>
    <row r="113" spans="1:20" hidden="1" x14ac:dyDescent="0.25"/>
    <row r="115" spans="1:20" ht="23.25" customHeight="1" x14ac:dyDescent="0.25"/>
    <row r="116" spans="1:20" ht="21.75" customHeight="1" x14ac:dyDescent="0.25">
      <c r="A116" s="357" t="s">
        <v>34</v>
      </c>
      <c r="B116" s="357"/>
      <c r="C116" s="357"/>
      <c r="D116" s="357"/>
      <c r="E116" s="357"/>
      <c r="F116" s="357"/>
      <c r="G116" s="357"/>
      <c r="H116" s="357"/>
      <c r="I116" s="357"/>
      <c r="J116" s="357"/>
      <c r="K116" s="357"/>
      <c r="L116" s="357"/>
      <c r="M116" s="357"/>
      <c r="N116" s="357"/>
      <c r="O116" s="357"/>
      <c r="P116" s="357"/>
      <c r="Q116" s="357"/>
      <c r="R116" s="357"/>
      <c r="S116" s="357"/>
      <c r="T116" s="357"/>
    </row>
    <row r="117" spans="1:20" ht="45.75" customHeight="1" x14ac:dyDescent="0.25">
      <c r="A117" s="358" t="s">
        <v>291</v>
      </c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</row>
    <row r="118" spans="1:20" ht="20.25" customHeight="1" x14ac:dyDescent="0.25">
      <c r="A118" s="359" t="s">
        <v>35</v>
      </c>
      <c r="B118" s="359"/>
      <c r="C118" s="359"/>
      <c r="D118" s="359"/>
      <c r="E118" s="359"/>
      <c r="F118" s="359"/>
      <c r="G118" s="359"/>
      <c r="H118" s="359"/>
      <c r="I118" s="359"/>
      <c r="J118" s="359"/>
      <c r="K118" s="359"/>
      <c r="L118" s="359"/>
      <c r="M118" s="359"/>
      <c r="N118" s="359"/>
      <c r="O118" s="359"/>
      <c r="P118" s="359"/>
      <c r="Q118" s="359"/>
      <c r="R118" s="359"/>
      <c r="S118" s="359"/>
      <c r="T118" s="359"/>
    </row>
    <row r="119" spans="1:20" ht="69" customHeight="1" x14ac:dyDescent="0.25">
      <c r="A119" s="360" t="s">
        <v>36</v>
      </c>
      <c r="B119" s="361"/>
      <c r="C119" s="361"/>
      <c r="D119" s="361"/>
      <c r="E119" s="361"/>
      <c r="F119" s="361"/>
      <c r="G119" s="361"/>
      <c r="H119" s="361"/>
      <c r="I119" s="361"/>
      <c r="J119" s="361"/>
      <c r="K119" s="361"/>
      <c r="L119" s="361"/>
      <c r="M119" s="361"/>
      <c r="N119" s="361"/>
      <c r="O119" s="361"/>
      <c r="P119" s="361"/>
      <c r="Q119" s="361"/>
      <c r="R119" s="361"/>
      <c r="S119" s="361"/>
      <c r="T119" s="362"/>
    </row>
    <row r="120" spans="1:20" ht="5.2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20" ht="15.75" customHeight="1" x14ac:dyDescent="0.25">
      <c r="A121" s="363" t="s">
        <v>37</v>
      </c>
      <c r="B121" s="363"/>
      <c r="C121" s="363"/>
      <c r="D121" s="363"/>
      <c r="E121" s="363"/>
      <c r="F121" s="363"/>
      <c r="G121" s="363"/>
      <c r="H121" s="363"/>
      <c r="I121" s="363"/>
      <c r="J121" s="363"/>
      <c r="K121" s="363"/>
      <c r="L121" s="363"/>
      <c r="M121" s="363"/>
      <c r="N121" s="363"/>
      <c r="O121" s="363"/>
      <c r="P121" s="363"/>
      <c r="Q121" s="363"/>
      <c r="R121" s="363"/>
      <c r="S121" s="363"/>
      <c r="T121" s="363"/>
    </row>
    <row r="122" spans="1:20" ht="6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20" ht="12" customHeight="1" x14ac:dyDescent="0.25">
      <c r="A123" s="364" t="s">
        <v>38</v>
      </c>
      <c r="B123" s="364"/>
      <c r="C123" s="364"/>
      <c r="D123" s="364"/>
      <c r="E123" s="364"/>
      <c r="F123" s="364"/>
      <c r="G123" s="364"/>
      <c r="H123" s="364"/>
      <c r="I123" s="364"/>
      <c r="J123" s="364"/>
      <c r="K123" s="364"/>
      <c r="L123" s="364"/>
      <c r="M123" s="364"/>
      <c r="N123" s="364"/>
      <c r="O123" s="364"/>
      <c r="P123" s="364"/>
      <c r="Q123" s="364"/>
      <c r="R123" s="364"/>
      <c r="S123" s="364"/>
    </row>
    <row r="124" spans="1:20" ht="15.75" customHeight="1" x14ac:dyDescent="0.25">
      <c r="A124" s="364"/>
      <c r="B124" s="364"/>
      <c r="C124" s="364"/>
      <c r="D124" s="364"/>
      <c r="E124" s="364"/>
      <c r="F124" s="364"/>
      <c r="G124" s="364"/>
      <c r="H124" s="364"/>
      <c r="I124" s="364"/>
      <c r="J124" s="364"/>
      <c r="K124" s="364"/>
      <c r="L124" s="364"/>
      <c r="M124" s="364"/>
      <c r="N124" s="364"/>
      <c r="O124" s="364"/>
      <c r="P124" s="364"/>
      <c r="Q124" s="364"/>
      <c r="R124" s="364"/>
      <c r="S124" s="364"/>
    </row>
    <row r="125" spans="1:20" ht="4.5" customHeight="1" x14ac:dyDescent="0.25">
      <c r="A125" s="352"/>
      <c r="B125" s="353"/>
      <c r="C125" s="353"/>
      <c r="D125" s="353"/>
      <c r="E125" s="353"/>
      <c r="F125" s="6"/>
      <c r="G125" s="6"/>
      <c r="K125" s="7"/>
      <c r="L125" s="8"/>
      <c r="M125" s="8"/>
      <c r="N125" s="9"/>
      <c r="O125" s="9"/>
      <c r="P125" s="9"/>
      <c r="Q125" s="9"/>
    </row>
    <row r="126" spans="1:20" ht="15.75" customHeight="1" x14ac:dyDescent="0.25">
      <c r="A126" s="317" t="s">
        <v>39</v>
      </c>
      <c r="B126" s="355">
        <v>2014</v>
      </c>
      <c r="C126" s="326"/>
      <c r="D126" s="356"/>
      <c r="E126" s="355">
        <v>2013</v>
      </c>
      <c r="F126" s="326"/>
      <c r="G126" s="356"/>
      <c r="H126" s="348">
        <v>2012</v>
      </c>
      <c r="I126" s="328"/>
      <c r="J126" s="349"/>
      <c r="K126" s="348">
        <v>2011</v>
      </c>
      <c r="L126" s="328"/>
      <c r="M126" s="349"/>
      <c r="N126" s="348">
        <v>2010</v>
      </c>
      <c r="O126" s="328"/>
      <c r="P126" s="349"/>
      <c r="Q126" s="348">
        <v>2009</v>
      </c>
      <c r="R126" s="328"/>
      <c r="S126" s="329"/>
    </row>
    <row r="127" spans="1:20" ht="24" x14ac:dyDescent="0.25">
      <c r="A127" s="354"/>
      <c r="B127" s="10" t="s">
        <v>40</v>
      </c>
      <c r="C127" s="11" t="s">
        <v>41</v>
      </c>
      <c r="D127" s="12" t="s">
        <v>42</v>
      </c>
      <c r="E127" s="10" t="s">
        <v>40</v>
      </c>
      <c r="F127" s="11" t="s">
        <v>41</v>
      </c>
      <c r="G127" s="12" t="s">
        <v>42</v>
      </c>
      <c r="H127" s="10" t="s">
        <v>40</v>
      </c>
      <c r="I127" s="11" t="s">
        <v>41</v>
      </c>
      <c r="J127" s="12" t="s">
        <v>42</v>
      </c>
      <c r="K127" s="10" t="s">
        <v>40</v>
      </c>
      <c r="L127" s="11" t="s">
        <v>41</v>
      </c>
      <c r="M127" s="12" t="s">
        <v>42</v>
      </c>
      <c r="N127" s="10" t="s">
        <v>40</v>
      </c>
      <c r="O127" s="11" t="s">
        <v>41</v>
      </c>
      <c r="P127" s="12" t="s">
        <v>42</v>
      </c>
      <c r="Q127" s="13" t="s">
        <v>40</v>
      </c>
      <c r="R127" s="11" t="s">
        <v>41</v>
      </c>
      <c r="S127" s="11" t="s">
        <v>42</v>
      </c>
    </row>
    <row r="128" spans="1:20" ht="13.5" customHeight="1" x14ac:dyDescent="0.25">
      <c r="A128" s="14" t="s">
        <v>43</v>
      </c>
      <c r="B128" s="15">
        <v>7</v>
      </c>
      <c r="C128" s="15">
        <v>14</v>
      </c>
      <c r="D128" s="15">
        <f>SUM(B128:C128)</f>
        <v>21</v>
      </c>
      <c r="E128" s="15">
        <v>11</v>
      </c>
      <c r="F128" s="15">
        <v>11</v>
      </c>
      <c r="G128" s="15">
        <f>SUM(E128:F128)</f>
        <v>22</v>
      </c>
      <c r="H128" s="15">
        <v>7</v>
      </c>
      <c r="I128" s="15">
        <v>14</v>
      </c>
      <c r="J128" s="15">
        <f>SUM(H128:I128)</f>
        <v>21</v>
      </c>
      <c r="K128" s="15">
        <v>13</v>
      </c>
      <c r="L128" s="15">
        <v>11</v>
      </c>
      <c r="M128" s="16">
        <f>SUM(K128:L128)</f>
        <v>24</v>
      </c>
      <c r="N128" s="15">
        <v>13</v>
      </c>
      <c r="O128" s="15">
        <v>6</v>
      </c>
      <c r="P128" s="15">
        <f>SUM(N128:O128)</f>
        <v>19</v>
      </c>
      <c r="Q128" s="16">
        <v>20</v>
      </c>
      <c r="R128" s="16">
        <v>4</v>
      </c>
      <c r="S128" s="15">
        <f>SUM(Q128:R128)</f>
        <v>24</v>
      </c>
    </row>
    <row r="129" spans="1:21" ht="13.5" customHeight="1" x14ac:dyDescent="0.25">
      <c r="A129" s="14" t="s">
        <v>44</v>
      </c>
      <c r="B129" s="15">
        <v>10</v>
      </c>
      <c r="C129" s="15">
        <v>17</v>
      </c>
      <c r="D129" s="15">
        <f t="shared" ref="D129:D139" si="0">SUM(B129:C129)</f>
        <v>27</v>
      </c>
      <c r="E129" s="15">
        <v>6</v>
      </c>
      <c r="F129" s="15">
        <v>10</v>
      </c>
      <c r="G129" s="15">
        <f t="shared" ref="G129:G139" si="1">SUM(E129:F129)</f>
        <v>16</v>
      </c>
      <c r="H129" s="15">
        <v>6</v>
      </c>
      <c r="I129" s="15">
        <v>6</v>
      </c>
      <c r="J129" s="15">
        <f t="shared" ref="J129:J139" si="2">SUM(H129:I129)</f>
        <v>12</v>
      </c>
      <c r="K129" s="15">
        <v>7</v>
      </c>
      <c r="L129" s="15">
        <v>5</v>
      </c>
      <c r="M129" s="16">
        <f t="shared" ref="M129:M139" si="3">SUM(K129:L129)</f>
        <v>12</v>
      </c>
      <c r="N129" s="15">
        <v>10</v>
      </c>
      <c r="O129" s="15">
        <v>7</v>
      </c>
      <c r="P129" s="15">
        <f t="shared" ref="P129:P139" si="4">SUM(N129:O129)</f>
        <v>17</v>
      </c>
      <c r="Q129" s="16">
        <v>12</v>
      </c>
      <c r="R129" s="16">
        <v>3</v>
      </c>
      <c r="S129" s="15">
        <f t="shared" ref="S129:S139" si="5">SUM(Q129:R129)</f>
        <v>15</v>
      </c>
    </row>
    <row r="130" spans="1:21" ht="13.5" customHeight="1" x14ac:dyDescent="0.25">
      <c r="A130" s="14" t="s">
        <v>45</v>
      </c>
      <c r="B130" s="15">
        <v>12</v>
      </c>
      <c r="C130" s="15">
        <v>17</v>
      </c>
      <c r="D130" s="15">
        <f t="shared" si="0"/>
        <v>29</v>
      </c>
      <c r="E130" s="15">
        <v>7</v>
      </c>
      <c r="F130" s="15">
        <v>7</v>
      </c>
      <c r="G130" s="15">
        <f t="shared" si="1"/>
        <v>14</v>
      </c>
      <c r="H130" s="15">
        <v>8</v>
      </c>
      <c r="I130" s="15">
        <v>8</v>
      </c>
      <c r="J130" s="15">
        <f t="shared" si="2"/>
        <v>16</v>
      </c>
      <c r="K130" s="15">
        <v>8</v>
      </c>
      <c r="L130" s="15">
        <v>7</v>
      </c>
      <c r="M130" s="16">
        <f t="shared" si="3"/>
        <v>15</v>
      </c>
      <c r="N130" s="15">
        <v>7</v>
      </c>
      <c r="O130" s="15">
        <v>5</v>
      </c>
      <c r="P130" s="15">
        <f t="shared" si="4"/>
        <v>12</v>
      </c>
      <c r="Q130" s="16">
        <v>8</v>
      </c>
      <c r="R130" s="16">
        <v>8</v>
      </c>
      <c r="S130" s="15">
        <f t="shared" si="5"/>
        <v>16</v>
      </c>
    </row>
    <row r="131" spans="1:21" ht="13.5" customHeight="1" x14ac:dyDescent="0.25">
      <c r="A131" s="14" t="s">
        <v>46</v>
      </c>
      <c r="B131" s="15">
        <v>0</v>
      </c>
      <c r="C131" s="15">
        <v>0</v>
      </c>
      <c r="D131" s="15">
        <f t="shared" si="0"/>
        <v>0</v>
      </c>
      <c r="E131" s="15">
        <v>8</v>
      </c>
      <c r="F131" s="15">
        <v>7</v>
      </c>
      <c r="G131" s="15">
        <f t="shared" si="1"/>
        <v>15</v>
      </c>
      <c r="H131" s="15">
        <v>3</v>
      </c>
      <c r="I131" s="15">
        <v>10</v>
      </c>
      <c r="J131" s="15">
        <f t="shared" si="2"/>
        <v>13</v>
      </c>
      <c r="K131" s="15">
        <v>6</v>
      </c>
      <c r="L131" s="15">
        <v>8</v>
      </c>
      <c r="M131" s="16">
        <f t="shared" si="3"/>
        <v>14</v>
      </c>
      <c r="N131" s="15">
        <v>14</v>
      </c>
      <c r="O131" s="15">
        <v>3</v>
      </c>
      <c r="P131" s="15">
        <f t="shared" si="4"/>
        <v>17</v>
      </c>
      <c r="Q131" s="16">
        <v>12</v>
      </c>
      <c r="R131" s="16">
        <v>6</v>
      </c>
      <c r="S131" s="15">
        <f t="shared" si="5"/>
        <v>18</v>
      </c>
    </row>
    <row r="132" spans="1:21" ht="14.25" customHeight="1" x14ac:dyDescent="0.25">
      <c r="A132" s="14" t="s">
        <v>47</v>
      </c>
      <c r="B132" s="15">
        <v>0</v>
      </c>
      <c r="C132" s="15">
        <v>0</v>
      </c>
      <c r="D132" s="15">
        <f t="shared" si="0"/>
        <v>0</v>
      </c>
      <c r="E132" s="15">
        <v>12</v>
      </c>
      <c r="F132" s="15">
        <v>16</v>
      </c>
      <c r="G132" s="15">
        <f t="shared" si="1"/>
        <v>28</v>
      </c>
      <c r="H132" s="15">
        <v>7</v>
      </c>
      <c r="I132" s="15">
        <v>10</v>
      </c>
      <c r="J132" s="15">
        <f t="shared" si="2"/>
        <v>17</v>
      </c>
      <c r="K132" s="15">
        <v>3</v>
      </c>
      <c r="L132" s="15">
        <v>3</v>
      </c>
      <c r="M132" s="16">
        <f t="shared" si="3"/>
        <v>6</v>
      </c>
      <c r="N132" s="15">
        <v>7</v>
      </c>
      <c r="O132" s="15">
        <v>3</v>
      </c>
      <c r="P132" s="15">
        <f t="shared" si="4"/>
        <v>10</v>
      </c>
      <c r="Q132" s="16">
        <v>10</v>
      </c>
      <c r="R132" s="16">
        <v>9</v>
      </c>
      <c r="S132" s="15">
        <f t="shared" si="5"/>
        <v>19</v>
      </c>
    </row>
    <row r="133" spans="1:21" s="7" customFormat="1" ht="14.25" customHeight="1" x14ac:dyDescent="0.25">
      <c r="A133" s="14" t="s">
        <v>48</v>
      </c>
      <c r="B133" s="15">
        <v>0</v>
      </c>
      <c r="C133" s="15">
        <v>0</v>
      </c>
      <c r="D133" s="15">
        <f t="shared" si="0"/>
        <v>0</v>
      </c>
      <c r="E133" s="15">
        <v>11</v>
      </c>
      <c r="F133" s="15">
        <v>14</v>
      </c>
      <c r="G133" s="15">
        <f t="shared" si="1"/>
        <v>25</v>
      </c>
      <c r="H133" s="15">
        <v>7</v>
      </c>
      <c r="I133" s="15">
        <v>6</v>
      </c>
      <c r="J133" s="15">
        <f t="shared" si="2"/>
        <v>13</v>
      </c>
      <c r="K133" s="15">
        <v>1</v>
      </c>
      <c r="L133" s="15">
        <v>0</v>
      </c>
      <c r="M133" s="16">
        <f t="shared" si="3"/>
        <v>1</v>
      </c>
      <c r="N133" s="15">
        <v>5</v>
      </c>
      <c r="O133" s="15">
        <v>3</v>
      </c>
      <c r="P133" s="15">
        <f t="shared" si="4"/>
        <v>8</v>
      </c>
      <c r="Q133" s="16">
        <v>8</v>
      </c>
      <c r="R133" s="16">
        <v>3</v>
      </c>
      <c r="S133" s="15">
        <f t="shared" si="5"/>
        <v>11</v>
      </c>
      <c r="U133" s="17"/>
    </row>
    <row r="134" spans="1:21" s="7" customFormat="1" ht="14.25" customHeight="1" x14ac:dyDescent="0.25">
      <c r="A134" s="14" t="s">
        <v>49</v>
      </c>
      <c r="B134" s="15">
        <v>0</v>
      </c>
      <c r="C134" s="15">
        <v>0</v>
      </c>
      <c r="D134" s="15">
        <f t="shared" si="0"/>
        <v>0</v>
      </c>
      <c r="E134" s="15">
        <v>8</v>
      </c>
      <c r="F134" s="15">
        <v>18</v>
      </c>
      <c r="G134" s="15">
        <f t="shared" si="1"/>
        <v>26</v>
      </c>
      <c r="H134" s="15">
        <v>8</v>
      </c>
      <c r="I134" s="15">
        <v>8</v>
      </c>
      <c r="J134" s="15">
        <f t="shared" si="2"/>
        <v>16</v>
      </c>
      <c r="K134" s="15">
        <v>5</v>
      </c>
      <c r="L134" s="15">
        <v>1</v>
      </c>
      <c r="M134" s="16">
        <f t="shared" si="3"/>
        <v>6</v>
      </c>
      <c r="N134" s="15">
        <v>13</v>
      </c>
      <c r="O134" s="15">
        <v>2</v>
      </c>
      <c r="P134" s="15">
        <f t="shared" si="4"/>
        <v>15</v>
      </c>
      <c r="Q134" s="16">
        <v>12</v>
      </c>
      <c r="R134" s="16">
        <v>1</v>
      </c>
      <c r="S134" s="15">
        <f t="shared" si="5"/>
        <v>13</v>
      </c>
      <c r="U134" s="17"/>
    </row>
    <row r="135" spans="1:21" s="7" customFormat="1" ht="13.5" customHeight="1" x14ac:dyDescent="0.25">
      <c r="A135" s="14" t="s">
        <v>50</v>
      </c>
      <c r="B135" s="15">
        <v>0</v>
      </c>
      <c r="C135" s="15">
        <v>0</v>
      </c>
      <c r="D135" s="15">
        <f t="shared" si="0"/>
        <v>0</v>
      </c>
      <c r="E135" s="15">
        <v>15</v>
      </c>
      <c r="F135" s="15">
        <v>10</v>
      </c>
      <c r="G135" s="15">
        <f t="shared" si="1"/>
        <v>25</v>
      </c>
      <c r="H135" s="15">
        <v>10</v>
      </c>
      <c r="I135" s="15">
        <v>9</v>
      </c>
      <c r="J135" s="15">
        <f t="shared" si="2"/>
        <v>19</v>
      </c>
      <c r="K135" s="15">
        <v>7</v>
      </c>
      <c r="L135" s="15">
        <v>5</v>
      </c>
      <c r="M135" s="16">
        <f t="shared" si="3"/>
        <v>12</v>
      </c>
      <c r="N135" s="15">
        <v>11</v>
      </c>
      <c r="O135" s="15">
        <v>4</v>
      </c>
      <c r="P135" s="15">
        <f t="shared" si="4"/>
        <v>15</v>
      </c>
      <c r="Q135" s="16">
        <v>13</v>
      </c>
      <c r="R135" s="16">
        <v>10</v>
      </c>
      <c r="S135" s="15">
        <f t="shared" si="5"/>
        <v>23</v>
      </c>
    </row>
    <row r="136" spans="1:21" s="7" customFormat="1" ht="13.5" customHeight="1" x14ac:dyDescent="0.25">
      <c r="A136" s="14" t="s">
        <v>51</v>
      </c>
      <c r="B136" s="15">
        <v>0</v>
      </c>
      <c r="C136" s="15">
        <v>0</v>
      </c>
      <c r="D136" s="15">
        <f t="shared" si="0"/>
        <v>0</v>
      </c>
      <c r="E136" s="15">
        <v>7</v>
      </c>
      <c r="F136" s="15">
        <v>18</v>
      </c>
      <c r="G136" s="15">
        <f t="shared" si="1"/>
        <v>25</v>
      </c>
      <c r="H136" s="15">
        <v>7</v>
      </c>
      <c r="I136" s="15">
        <v>3</v>
      </c>
      <c r="J136" s="15">
        <f t="shared" si="2"/>
        <v>10</v>
      </c>
      <c r="K136" s="15">
        <v>8</v>
      </c>
      <c r="L136" s="15">
        <v>5</v>
      </c>
      <c r="M136" s="16">
        <f t="shared" si="3"/>
        <v>13</v>
      </c>
      <c r="N136" s="15">
        <v>6</v>
      </c>
      <c r="O136" s="15">
        <v>7</v>
      </c>
      <c r="P136" s="15">
        <f t="shared" si="4"/>
        <v>13</v>
      </c>
      <c r="Q136" s="16">
        <v>13</v>
      </c>
      <c r="R136" s="16">
        <v>3</v>
      </c>
      <c r="S136" s="15">
        <f t="shared" si="5"/>
        <v>16</v>
      </c>
    </row>
    <row r="137" spans="1:21" s="7" customFormat="1" ht="13.5" customHeight="1" x14ac:dyDescent="0.25">
      <c r="A137" s="14" t="s">
        <v>52</v>
      </c>
      <c r="B137" s="15">
        <v>0</v>
      </c>
      <c r="C137" s="15">
        <v>0</v>
      </c>
      <c r="D137" s="15">
        <f t="shared" si="0"/>
        <v>0</v>
      </c>
      <c r="E137" s="15">
        <v>16</v>
      </c>
      <c r="F137" s="15">
        <v>13</v>
      </c>
      <c r="G137" s="15">
        <f t="shared" si="1"/>
        <v>29</v>
      </c>
      <c r="H137" s="15">
        <v>1</v>
      </c>
      <c r="I137" s="15">
        <v>7</v>
      </c>
      <c r="J137" s="15">
        <f t="shared" si="2"/>
        <v>8</v>
      </c>
      <c r="K137" s="15">
        <v>6</v>
      </c>
      <c r="L137" s="15">
        <v>12</v>
      </c>
      <c r="M137" s="16">
        <f t="shared" si="3"/>
        <v>18</v>
      </c>
      <c r="N137" s="15">
        <v>14</v>
      </c>
      <c r="O137" s="15">
        <v>3</v>
      </c>
      <c r="P137" s="15">
        <f t="shared" si="4"/>
        <v>17</v>
      </c>
      <c r="Q137" s="16">
        <v>11</v>
      </c>
      <c r="R137" s="16">
        <v>7</v>
      </c>
      <c r="S137" s="15">
        <f t="shared" si="5"/>
        <v>18</v>
      </c>
    </row>
    <row r="138" spans="1:21" s="7" customFormat="1" ht="13.5" customHeight="1" x14ac:dyDescent="0.25">
      <c r="A138" s="14" t="s">
        <v>53</v>
      </c>
      <c r="B138" s="15">
        <v>0</v>
      </c>
      <c r="C138" s="15">
        <v>0</v>
      </c>
      <c r="D138" s="15">
        <f t="shared" si="0"/>
        <v>0</v>
      </c>
      <c r="E138" s="15">
        <v>19</v>
      </c>
      <c r="F138" s="15">
        <v>14</v>
      </c>
      <c r="G138" s="15">
        <f t="shared" si="1"/>
        <v>33</v>
      </c>
      <c r="H138" s="15">
        <v>11</v>
      </c>
      <c r="I138" s="15">
        <v>5</v>
      </c>
      <c r="J138" s="15">
        <f t="shared" si="2"/>
        <v>16</v>
      </c>
      <c r="K138" s="15">
        <v>16</v>
      </c>
      <c r="L138" s="15">
        <v>5</v>
      </c>
      <c r="M138" s="16">
        <f t="shared" si="3"/>
        <v>21</v>
      </c>
      <c r="N138" s="15">
        <v>12</v>
      </c>
      <c r="O138" s="15">
        <v>3</v>
      </c>
      <c r="P138" s="15">
        <f t="shared" si="4"/>
        <v>15</v>
      </c>
      <c r="Q138" s="16">
        <v>10</v>
      </c>
      <c r="R138" s="16">
        <v>4</v>
      </c>
      <c r="S138" s="15">
        <f t="shared" si="5"/>
        <v>14</v>
      </c>
    </row>
    <row r="139" spans="1:21" s="7" customFormat="1" ht="13.5" customHeight="1" x14ac:dyDescent="0.25">
      <c r="A139" s="14" t="s">
        <v>54</v>
      </c>
      <c r="B139" s="15">
        <v>0</v>
      </c>
      <c r="C139" s="15">
        <v>0</v>
      </c>
      <c r="D139" s="15">
        <f t="shared" si="0"/>
        <v>0</v>
      </c>
      <c r="E139" s="15">
        <v>11</v>
      </c>
      <c r="F139" s="15">
        <v>13</v>
      </c>
      <c r="G139" s="15">
        <f t="shared" si="1"/>
        <v>24</v>
      </c>
      <c r="H139" s="18">
        <v>8</v>
      </c>
      <c r="I139" s="18">
        <v>5</v>
      </c>
      <c r="J139" s="15">
        <f t="shared" si="2"/>
        <v>13</v>
      </c>
      <c r="K139" s="15">
        <v>13</v>
      </c>
      <c r="L139" s="15">
        <v>4</v>
      </c>
      <c r="M139" s="16">
        <f t="shared" si="3"/>
        <v>17</v>
      </c>
      <c r="N139" s="15">
        <v>9</v>
      </c>
      <c r="O139" s="15">
        <v>1</v>
      </c>
      <c r="P139" s="15">
        <f t="shared" si="4"/>
        <v>10</v>
      </c>
      <c r="Q139" s="16">
        <v>10</v>
      </c>
      <c r="R139" s="16">
        <v>6</v>
      </c>
      <c r="S139" s="15">
        <f t="shared" si="5"/>
        <v>16</v>
      </c>
    </row>
    <row r="140" spans="1:21" s="7" customFormat="1" ht="13.5" customHeight="1" x14ac:dyDescent="0.25">
      <c r="A140" s="19" t="s">
        <v>42</v>
      </c>
      <c r="B140" s="19">
        <f t="shared" ref="B140:K140" si="6">SUM(B128:B139)</f>
        <v>29</v>
      </c>
      <c r="C140" s="19">
        <f t="shared" si="6"/>
        <v>48</v>
      </c>
      <c r="D140" s="19">
        <f t="shared" si="6"/>
        <v>77</v>
      </c>
      <c r="E140" s="19">
        <f t="shared" si="6"/>
        <v>131</v>
      </c>
      <c r="F140" s="19">
        <f t="shared" si="6"/>
        <v>151</v>
      </c>
      <c r="G140" s="19">
        <f t="shared" si="6"/>
        <v>282</v>
      </c>
      <c r="H140" s="19">
        <f t="shared" si="6"/>
        <v>83</v>
      </c>
      <c r="I140" s="19">
        <f t="shared" si="6"/>
        <v>91</v>
      </c>
      <c r="J140" s="19">
        <f t="shared" si="6"/>
        <v>174</v>
      </c>
      <c r="K140" s="19">
        <f t="shared" si="6"/>
        <v>93</v>
      </c>
      <c r="L140" s="19">
        <f t="shared" ref="L140:R140" si="7">SUM(L128:L139)</f>
        <v>66</v>
      </c>
      <c r="M140" s="19">
        <f>SUM(M128:M139)</f>
        <v>159</v>
      </c>
      <c r="N140" s="19">
        <f t="shared" si="7"/>
        <v>121</v>
      </c>
      <c r="O140" s="19">
        <f t="shared" si="7"/>
        <v>47</v>
      </c>
      <c r="P140" s="19">
        <f>SUM(P128:P139)</f>
        <v>168</v>
      </c>
      <c r="Q140" s="19">
        <f t="shared" si="7"/>
        <v>139</v>
      </c>
      <c r="R140" s="19">
        <f t="shared" si="7"/>
        <v>64</v>
      </c>
      <c r="S140" s="19">
        <f>SUM(S128:S139)</f>
        <v>203</v>
      </c>
    </row>
    <row r="141" spans="1:21" s="7" customFormat="1" ht="10.5" customHeight="1" x14ac:dyDescent="0.25">
      <c r="B141" s="20"/>
      <c r="C141" s="20"/>
      <c r="D141" s="21"/>
      <c r="E141" s="21"/>
      <c r="F141" s="22"/>
      <c r="G141" s="22"/>
      <c r="H141" s="22"/>
      <c r="I141" s="22"/>
      <c r="J141" s="22"/>
      <c r="K141" s="22"/>
      <c r="L141" s="22"/>
      <c r="M141" s="22"/>
      <c r="O141" s="350"/>
      <c r="P141" s="350"/>
      <c r="Q141" s="350"/>
      <c r="R141" s="350"/>
      <c r="S141" s="350"/>
    </row>
    <row r="142" spans="1:21" s="7" customFormat="1" ht="10.5" customHeight="1" x14ac:dyDescent="0.25">
      <c r="A142" s="351" t="s">
        <v>55</v>
      </c>
      <c r="B142" s="351"/>
      <c r="C142" s="351"/>
      <c r="D142" s="23"/>
      <c r="M142" s="351" t="s">
        <v>56</v>
      </c>
      <c r="N142" s="351"/>
      <c r="O142" s="351"/>
      <c r="P142" s="351"/>
    </row>
    <row r="143" spans="1:21" s="7" customFormat="1" ht="10.5" customHeight="1" x14ac:dyDescent="0.25">
      <c r="A143" s="344" t="s">
        <v>57</v>
      </c>
      <c r="B143" s="344"/>
      <c r="C143" s="344"/>
      <c r="D143" s="23"/>
      <c r="M143" s="344" t="s">
        <v>58</v>
      </c>
      <c r="N143" s="344"/>
      <c r="O143" s="344"/>
      <c r="P143" s="344"/>
    </row>
    <row r="144" spans="1:21" s="7" customFormat="1" ht="14.25" customHeight="1" x14ac:dyDescent="0.25">
      <c r="A144" s="343" t="s">
        <v>59</v>
      </c>
      <c r="B144" s="343"/>
      <c r="C144" s="343"/>
      <c r="D144" s="23"/>
      <c r="M144" s="344" t="s">
        <v>60</v>
      </c>
      <c r="N144" s="344"/>
      <c r="O144" s="344"/>
      <c r="P144" s="344"/>
    </row>
    <row r="145" spans="1:20" s="7" customFormat="1" ht="26.25" customHeight="1" x14ac:dyDescent="0.25">
      <c r="A145" s="19" t="s">
        <v>61</v>
      </c>
      <c r="B145" s="24" t="s">
        <v>40</v>
      </c>
      <c r="C145" s="24" t="s">
        <v>41</v>
      </c>
      <c r="D145" s="23"/>
      <c r="M145" s="345" t="s">
        <v>61</v>
      </c>
      <c r="N145" s="346"/>
      <c r="O145" s="25" t="s">
        <v>40</v>
      </c>
      <c r="P145" s="25" t="s">
        <v>41</v>
      </c>
    </row>
    <row r="146" spans="1:20" s="7" customFormat="1" ht="20.25" customHeight="1" x14ac:dyDescent="0.25">
      <c r="A146" s="15">
        <v>2009</v>
      </c>
      <c r="B146" s="26">
        <f>AVERAGE(Q128:Q139)</f>
        <v>11.583333333333334</v>
      </c>
      <c r="C146" s="26">
        <f>AVERAGE(R128:R139)</f>
        <v>5.333333333333333</v>
      </c>
      <c r="D146" s="23"/>
      <c r="M146" s="347">
        <v>2009</v>
      </c>
      <c r="N146" s="347"/>
      <c r="O146" s="16">
        <v>154</v>
      </c>
      <c r="P146" s="26">
        <v>31</v>
      </c>
    </row>
    <row r="147" spans="1:20" s="7" customFormat="1" ht="20.25" customHeight="1" x14ac:dyDescent="0.25">
      <c r="A147" s="15">
        <v>2010</v>
      </c>
      <c r="B147" s="26">
        <f>AVERAGE(N128:N139)</f>
        <v>10.083333333333334</v>
      </c>
      <c r="C147" s="26">
        <f>AVERAGE(O128:O139)</f>
        <v>3.9166666666666665</v>
      </c>
      <c r="D147" s="23"/>
      <c r="M147" s="347">
        <v>2010</v>
      </c>
      <c r="N147" s="347"/>
      <c r="O147" s="16">
        <v>139</v>
      </c>
      <c r="P147" s="26">
        <v>49</v>
      </c>
    </row>
    <row r="148" spans="1:20" s="7" customFormat="1" ht="20.25" customHeight="1" x14ac:dyDescent="0.25">
      <c r="A148" s="15">
        <v>2011</v>
      </c>
      <c r="B148" s="26">
        <f>AVERAGE(K128:K139)</f>
        <v>7.75</v>
      </c>
      <c r="C148" s="26">
        <f>AVERAGE(L128:L139)</f>
        <v>5.5</v>
      </c>
      <c r="D148" s="23"/>
      <c r="M148" s="347">
        <v>2011</v>
      </c>
      <c r="N148" s="347"/>
      <c r="O148" s="16">
        <v>120</v>
      </c>
      <c r="P148" s="26">
        <v>51</v>
      </c>
    </row>
    <row r="149" spans="1:20" s="7" customFormat="1" ht="20.25" customHeight="1" x14ac:dyDescent="0.25">
      <c r="A149" s="27">
        <v>2012</v>
      </c>
      <c r="B149" s="28">
        <v>7</v>
      </c>
      <c r="C149" s="28">
        <f>AVERAGE(I128:I139)</f>
        <v>7.583333333333333</v>
      </c>
      <c r="D149" s="23"/>
      <c r="M149" s="337">
        <v>2012</v>
      </c>
      <c r="N149" s="337"/>
      <c r="O149" s="28">
        <v>99</v>
      </c>
      <c r="P149" s="28">
        <v>31</v>
      </c>
    </row>
    <row r="150" spans="1:20" s="7" customFormat="1" ht="20.25" customHeight="1" x14ac:dyDescent="0.25">
      <c r="A150" s="18">
        <v>2013</v>
      </c>
      <c r="B150" s="29">
        <v>11</v>
      </c>
      <c r="C150" s="29">
        <v>13</v>
      </c>
      <c r="M150" s="338" t="s">
        <v>62</v>
      </c>
      <c r="N150" s="338"/>
      <c r="O150" s="18">
        <v>74</v>
      </c>
      <c r="P150" s="18" t="s">
        <v>63</v>
      </c>
    </row>
    <row r="151" spans="1:20" s="7" customFormat="1" ht="20.25" customHeight="1" x14ac:dyDescent="0.25">
      <c r="A151" s="30" t="s">
        <v>64</v>
      </c>
      <c r="B151" s="31">
        <v>10</v>
      </c>
      <c r="C151" s="31">
        <v>16</v>
      </c>
      <c r="M151" s="339" t="s">
        <v>65</v>
      </c>
      <c r="N151" s="339"/>
      <c r="O151" s="30"/>
      <c r="P151" s="30"/>
    </row>
    <row r="152" spans="1:20" s="7" customFormat="1" ht="14.25" customHeight="1" x14ac:dyDescent="0.25">
      <c r="A152" s="340" t="s">
        <v>66</v>
      </c>
      <c r="B152" s="340"/>
      <c r="C152" s="340"/>
      <c r="D152" s="32"/>
      <c r="M152" s="341" t="s">
        <v>67</v>
      </c>
      <c r="N152" s="341"/>
      <c r="O152" s="341"/>
      <c r="P152" s="341"/>
    </row>
    <row r="153" spans="1:20" s="7" customFormat="1" ht="9.75" customHeight="1" x14ac:dyDescent="0.25">
      <c r="A153" s="33"/>
      <c r="B153" s="34" t="s">
        <v>68</v>
      </c>
      <c r="C153" s="34" t="s">
        <v>69</v>
      </c>
      <c r="D153" s="32"/>
      <c r="J153" s="35"/>
      <c r="K153" s="35"/>
      <c r="M153" s="342" t="s">
        <v>70</v>
      </c>
      <c r="N153" s="342"/>
      <c r="O153" s="342"/>
      <c r="P153" s="342"/>
      <c r="Q153" s="342"/>
      <c r="R153" s="342"/>
      <c r="S153" s="342"/>
    </row>
    <row r="154" spans="1:20" s="7" customFormat="1" ht="17.25" customHeight="1" x14ac:dyDescent="0.25">
      <c r="A154" s="335" t="s">
        <v>71</v>
      </c>
      <c r="B154" s="335"/>
      <c r="C154" s="335"/>
      <c r="D154" s="335"/>
      <c r="E154" s="335"/>
      <c r="F154" s="335"/>
      <c r="G154" s="335"/>
      <c r="H154" s="335"/>
      <c r="I154" s="335"/>
      <c r="J154" s="335"/>
      <c r="K154" s="335"/>
      <c r="L154" s="335"/>
      <c r="M154" s="335"/>
      <c r="N154" s="335"/>
      <c r="O154" s="335"/>
      <c r="P154" s="335"/>
      <c r="Q154" s="36"/>
    </row>
    <row r="155" spans="1:20" s="7" customFormat="1" ht="4.5" customHeight="1" x14ac:dyDescent="0.25">
      <c r="A155" s="37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</row>
    <row r="156" spans="1:20" s="7" customFormat="1" ht="13.5" customHeight="1" x14ac:dyDescent="0.25">
      <c r="A156" s="336" t="s">
        <v>72</v>
      </c>
      <c r="B156" s="326">
        <v>2014</v>
      </c>
      <c r="C156" s="326"/>
      <c r="D156" s="326"/>
      <c r="E156" s="327">
        <v>2013</v>
      </c>
      <c r="F156" s="328"/>
      <c r="G156" s="329"/>
      <c r="H156" s="326">
        <v>2012</v>
      </c>
      <c r="I156" s="326"/>
      <c r="J156" s="326"/>
      <c r="K156" s="326">
        <v>2011</v>
      </c>
      <c r="L156" s="326"/>
      <c r="M156" s="326"/>
      <c r="N156" s="326" t="s">
        <v>73</v>
      </c>
      <c r="O156" s="326"/>
      <c r="P156" s="326"/>
      <c r="Q156" s="332" t="s">
        <v>74</v>
      </c>
      <c r="R156" s="333"/>
      <c r="S156" s="333"/>
      <c r="T156" s="334"/>
    </row>
    <row r="157" spans="1:20" s="7" customFormat="1" ht="24" x14ac:dyDescent="0.25">
      <c r="A157" s="336"/>
      <c r="B157" s="11" t="s">
        <v>40</v>
      </c>
      <c r="C157" s="11" t="s">
        <v>41</v>
      </c>
      <c r="D157" s="11" t="s">
        <v>42</v>
      </c>
      <c r="E157" s="11" t="s">
        <v>40</v>
      </c>
      <c r="F157" s="11" t="s">
        <v>41</v>
      </c>
      <c r="G157" s="11" t="s">
        <v>42</v>
      </c>
      <c r="H157" s="11" t="s">
        <v>40</v>
      </c>
      <c r="I157" s="11" t="s">
        <v>41</v>
      </c>
      <c r="J157" s="11" t="s">
        <v>42</v>
      </c>
      <c r="K157" s="11" t="s">
        <v>40</v>
      </c>
      <c r="L157" s="11" t="s">
        <v>41</v>
      </c>
      <c r="M157" s="11" t="s">
        <v>42</v>
      </c>
      <c r="N157" s="11" t="s">
        <v>40</v>
      </c>
      <c r="O157" s="11" t="s">
        <v>41</v>
      </c>
      <c r="P157" s="11" t="s">
        <v>42</v>
      </c>
      <c r="Q157" s="38" t="s">
        <v>40</v>
      </c>
      <c r="R157" s="38" t="s">
        <v>41</v>
      </c>
      <c r="S157" s="38" t="s">
        <v>42</v>
      </c>
      <c r="T157" s="39" t="s">
        <v>75</v>
      </c>
    </row>
    <row r="158" spans="1:20" s="7" customFormat="1" ht="13.5" customHeight="1" x14ac:dyDescent="0.25">
      <c r="A158" s="40" t="s">
        <v>76</v>
      </c>
      <c r="B158" s="41">
        <v>0</v>
      </c>
      <c r="C158" s="41">
        <v>0</v>
      </c>
      <c r="D158" s="42">
        <f t="shared" ref="D158:D182" si="8">SUM(B158:C158)</f>
        <v>0</v>
      </c>
      <c r="E158" s="43">
        <v>1</v>
      </c>
      <c r="F158" s="43">
        <v>2</v>
      </c>
      <c r="G158" s="43">
        <f>SUM(E158:F158)</f>
        <v>3</v>
      </c>
      <c r="H158" s="44">
        <v>2</v>
      </c>
      <c r="I158" s="44">
        <v>1</v>
      </c>
      <c r="J158" s="43">
        <f>SUM(H158:I158)</f>
        <v>3</v>
      </c>
      <c r="K158" s="44">
        <v>2</v>
      </c>
      <c r="L158" s="44">
        <v>0</v>
      </c>
      <c r="M158" s="43">
        <f>SUM(K158:L158)</f>
        <v>2</v>
      </c>
      <c r="N158" s="44">
        <v>2</v>
      </c>
      <c r="O158" s="15">
        <v>1</v>
      </c>
      <c r="P158" s="43">
        <f>SUM(N158:O158)</f>
        <v>3</v>
      </c>
      <c r="Q158" s="45">
        <f>B158+E158+H158+K158+N158</f>
        <v>7</v>
      </c>
      <c r="R158" s="46">
        <f>C158+F158+I158+L158+O158</f>
        <v>4</v>
      </c>
      <c r="S158" s="46">
        <f>SUM(Q158:R158)</f>
        <v>11</v>
      </c>
      <c r="T158" s="47">
        <f>+S158/$S$183</f>
        <v>1.0396975425330813E-2</v>
      </c>
    </row>
    <row r="159" spans="1:20" s="7" customFormat="1" ht="13.5" customHeight="1" x14ac:dyDescent="0.25">
      <c r="A159" s="40" t="s">
        <v>77</v>
      </c>
      <c r="B159" s="41">
        <v>0</v>
      </c>
      <c r="C159" s="41">
        <v>0</v>
      </c>
      <c r="D159" s="42">
        <f t="shared" si="8"/>
        <v>0</v>
      </c>
      <c r="E159" s="43">
        <v>4</v>
      </c>
      <c r="F159" s="43">
        <v>8</v>
      </c>
      <c r="G159" s="43">
        <f t="shared" ref="G159:G182" si="9">SUM(E159:F159)</f>
        <v>12</v>
      </c>
      <c r="H159" s="44">
        <v>2</v>
      </c>
      <c r="I159" s="44">
        <v>7</v>
      </c>
      <c r="J159" s="43">
        <f t="shared" ref="J159:J182" si="10">SUM(H159:I159)</f>
        <v>9</v>
      </c>
      <c r="K159" s="44">
        <v>8</v>
      </c>
      <c r="L159" s="44">
        <v>3</v>
      </c>
      <c r="M159" s="43">
        <f t="shared" ref="M159:M182" si="11">SUM(K159:L159)</f>
        <v>11</v>
      </c>
      <c r="N159" s="44">
        <v>12</v>
      </c>
      <c r="O159" s="15">
        <v>4</v>
      </c>
      <c r="P159" s="43">
        <f t="shared" ref="P159:P182" si="12">SUM(N159:O159)</f>
        <v>16</v>
      </c>
      <c r="Q159" s="45">
        <f t="shared" ref="Q159:R182" si="13">B159+E159+H159+K159+N159</f>
        <v>26</v>
      </c>
      <c r="R159" s="46">
        <f t="shared" si="13"/>
        <v>22</v>
      </c>
      <c r="S159" s="46">
        <f t="shared" ref="S159:S182" si="14">SUM(Q159:R159)</f>
        <v>48</v>
      </c>
      <c r="T159" s="47">
        <f t="shared" ref="T159:T182" si="15">+S159/$S$183</f>
        <v>4.5368620037807186E-2</v>
      </c>
    </row>
    <row r="160" spans="1:20" s="7" customFormat="1" ht="13.5" customHeight="1" x14ac:dyDescent="0.25">
      <c r="A160" s="40" t="s">
        <v>78</v>
      </c>
      <c r="B160" s="41">
        <v>0</v>
      </c>
      <c r="C160" s="41">
        <v>0</v>
      </c>
      <c r="D160" s="42">
        <f t="shared" si="8"/>
        <v>0</v>
      </c>
      <c r="E160" s="43">
        <v>3</v>
      </c>
      <c r="F160" s="43">
        <v>1</v>
      </c>
      <c r="G160" s="43">
        <f t="shared" si="9"/>
        <v>4</v>
      </c>
      <c r="H160" s="44">
        <v>0</v>
      </c>
      <c r="I160" s="44">
        <v>0</v>
      </c>
      <c r="J160" s="43">
        <f t="shared" si="10"/>
        <v>0</v>
      </c>
      <c r="K160" s="44">
        <v>0</v>
      </c>
      <c r="L160" s="44">
        <v>3</v>
      </c>
      <c r="M160" s="43">
        <f t="shared" si="11"/>
        <v>3</v>
      </c>
      <c r="N160" s="44">
        <v>2</v>
      </c>
      <c r="O160" s="15">
        <v>0</v>
      </c>
      <c r="P160" s="43">
        <f t="shared" si="12"/>
        <v>2</v>
      </c>
      <c r="Q160" s="45">
        <f t="shared" si="13"/>
        <v>5</v>
      </c>
      <c r="R160" s="46">
        <f t="shared" si="13"/>
        <v>4</v>
      </c>
      <c r="S160" s="46">
        <f t="shared" si="14"/>
        <v>9</v>
      </c>
      <c r="T160" s="47">
        <f t="shared" si="15"/>
        <v>8.5066162570888466E-3</v>
      </c>
    </row>
    <row r="161" spans="1:20" s="7" customFormat="1" ht="13.5" customHeight="1" x14ac:dyDescent="0.25">
      <c r="A161" s="48" t="s">
        <v>79</v>
      </c>
      <c r="B161" s="49">
        <v>5</v>
      </c>
      <c r="C161" s="49">
        <v>8</v>
      </c>
      <c r="D161" s="50">
        <f t="shared" si="8"/>
        <v>13</v>
      </c>
      <c r="E161" s="42">
        <v>4</v>
      </c>
      <c r="F161" s="42">
        <v>3</v>
      </c>
      <c r="G161" s="43">
        <f t="shared" si="9"/>
        <v>7</v>
      </c>
      <c r="H161" s="41">
        <v>4</v>
      </c>
      <c r="I161" s="41">
        <v>4</v>
      </c>
      <c r="J161" s="43">
        <f t="shared" si="10"/>
        <v>8</v>
      </c>
      <c r="K161" s="41">
        <v>9</v>
      </c>
      <c r="L161" s="41">
        <v>6</v>
      </c>
      <c r="M161" s="43">
        <f t="shared" si="11"/>
        <v>15</v>
      </c>
      <c r="N161" s="41">
        <v>16</v>
      </c>
      <c r="O161" s="18">
        <v>10</v>
      </c>
      <c r="P161" s="42">
        <f t="shared" si="12"/>
        <v>26</v>
      </c>
      <c r="Q161" s="45">
        <f t="shared" si="13"/>
        <v>38</v>
      </c>
      <c r="R161" s="46">
        <f t="shared" si="13"/>
        <v>31</v>
      </c>
      <c r="S161" s="51">
        <f t="shared" si="14"/>
        <v>69</v>
      </c>
      <c r="T161" s="47">
        <f t="shared" si="15"/>
        <v>6.5217391304347824E-2</v>
      </c>
    </row>
    <row r="162" spans="1:20" s="52" customFormat="1" ht="13.5" customHeight="1" x14ac:dyDescent="0.25">
      <c r="A162" s="40" t="s">
        <v>80</v>
      </c>
      <c r="B162" s="41">
        <v>2</v>
      </c>
      <c r="C162" s="41">
        <v>1</v>
      </c>
      <c r="D162" s="42">
        <f t="shared" si="8"/>
        <v>3</v>
      </c>
      <c r="E162" s="42">
        <v>6</v>
      </c>
      <c r="F162" s="42">
        <v>5</v>
      </c>
      <c r="G162" s="43">
        <f t="shared" si="9"/>
        <v>11</v>
      </c>
      <c r="H162" s="41">
        <v>5</v>
      </c>
      <c r="I162" s="41">
        <v>9</v>
      </c>
      <c r="J162" s="43">
        <f t="shared" si="10"/>
        <v>14</v>
      </c>
      <c r="K162" s="41">
        <v>1</v>
      </c>
      <c r="L162" s="41">
        <v>4</v>
      </c>
      <c r="M162" s="43">
        <f t="shared" si="11"/>
        <v>5</v>
      </c>
      <c r="N162" s="41">
        <v>20</v>
      </c>
      <c r="O162" s="18">
        <v>6</v>
      </c>
      <c r="P162" s="42">
        <f t="shared" si="12"/>
        <v>26</v>
      </c>
      <c r="Q162" s="45">
        <f t="shared" si="13"/>
        <v>34</v>
      </c>
      <c r="R162" s="46">
        <f t="shared" si="13"/>
        <v>25</v>
      </c>
      <c r="S162" s="51">
        <f t="shared" si="14"/>
        <v>59</v>
      </c>
      <c r="T162" s="47">
        <f t="shared" si="15"/>
        <v>5.5765595463137994E-2</v>
      </c>
    </row>
    <row r="163" spans="1:20" s="7" customFormat="1" ht="13.5" customHeight="1" x14ac:dyDescent="0.25">
      <c r="A163" s="40" t="s">
        <v>81</v>
      </c>
      <c r="B163" s="41">
        <v>0</v>
      </c>
      <c r="C163" s="41">
        <v>0</v>
      </c>
      <c r="D163" s="42">
        <f t="shared" si="8"/>
        <v>0</v>
      </c>
      <c r="E163" s="42">
        <v>4</v>
      </c>
      <c r="F163" s="42">
        <v>6</v>
      </c>
      <c r="G163" s="43">
        <f t="shared" si="9"/>
        <v>10</v>
      </c>
      <c r="H163" s="41">
        <v>1</v>
      </c>
      <c r="I163" s="41">
        <v>6</v>
      </c>
      <c r="J163" s="43">
        <f t="shared" si="10"/>
        <v>7</v>
      </c>
      <c r="K163" s="41">
        <v>0</v>
      </c>
      <c r="L163" s="41">
        <v>0</v>
      </c>
      <c r="M163" s="43">
        <f t="shared" si="11"/>
        <v>0</v>
      </c>
      <c r="N163" s="41">
        <v>6</v>
      </c>
      <c r="O163" s="18">
        <v>0</v>
      </c>
      <c r="P163" s="42">
        <f t="shared" si="12"/>
        <v>6</v>
      </c>
      <c r="Q163" s="45">
        <f t="shared" si="13"/>
        <v>11</v>
      </c>
      <c r="R163" s="46">
        <f t="shared" si="13"/>
        <v>12</v>
      </c>
      <c r="S163" s="46">
        <f t="shared" si="14"/>
        <v>23</v>
      </c>
      <c r="T163" s="47">
        <f t="shared" si="15"/>
        <v>2.1739130434782608E-2</v>
      </c>
    </row>
    <row r="164" spans="1:20" s="7" customFormat="1" ht="13.5" customHeight="1" x14ac:dyDescent="0.25">
      <c r="A164" s="40" t="s">
        <v>82</v>
      </c>
      <c r="B164" s="41">
        <v>1</v>
      </c>
      <c r="C164" s="41">
        <v>1</v>
      </c>
      <c r="D164" s="42">
        <f t="shared" si="8"/>
        <v>2</v>
      </c>
      <c r="E164" s="42">
        <v>3</v>
      </c>
      <c r="F164" s="42">
        <v>7</v>
      </c>
      <c r="G164" s="43">
        <f t="shared" si="9"/>
        <v>10</v>
      </c>
      <c r="H164" s="41">
        <v>3</v>
      </c>
      <c r="I164" s="41">
        <v>1</v>
      </c>
      <c r="J164" s="43">
        <f t="shared" si="10"/>
        <v>4</v>
      </c>
      <c r="K164" s="41">
        <v>3</v>
      </c>
      <c r="L164" s="41">
        <v>2</v>
      </c>
      <c r="M164" s="43">
        <f t="shared" si="11"/>
        <v>5</v>
      </c>
      <c r="N164" s="41">
        <v>6</v>
      </c>
      <c r="O164" s="18">
        <v>9</v>
      </c>
      <c r="P164" s="42">
        <f t="shared" si="12"/>
        <v>15</v>
      </c>
      <c r="Q164" s="45">
        <f t="shared" si="13"/>
        <v>16</v>
      </c>
      <c r="R164" s="46">
        <f t="shared" si="13"/>
        <v>20</v>
      </c>
      <c r="S164" s="46">
        <f t="shared" si="14"/>
        <v>36</v>
      </c>
      <c r="T164" s="47">
        <f t="shared" si="15"/>
        <v>3.4026465028355386E-2</v>
      </c>
    </row>
    <row r="165" spans="1:20" s="7" customFormat="1" ht="13.5" customHeight="1" x14ac:dyDescent="0.25">
      <c r="A165" s="40" t="s">
        <v>83</v>
      </c>
      <c r="B165" s="41">
        <v>2</v>
      </c>
      <c r="C165" s="41">
        <v>1</v>
      </c>
      <c r="D165" s="42">
        <f t="shared" si="8"/>
        <v>3</v>
      </c>
      <c r="E165" s="42">
        <v>6</v>
      </c>
      <c r="F165" s="42">
        <v>7</v>
      </c>
      <c r="G165" s="43">
        <f t="shared" si="9"/>
        <v>13</v>
      </c>
      <c r="H165" s="41">
        <v>2</v>
      </c>
      <c r="I165" s="41">
        <v>1</v>
      </c>
      <c r="J165" s="43">
        <f t="shared" si="10"/>
        <v>3</v>
      </c>
      <c r="K165" s="41">
        <v>3</v>
      </c>
      <c r="L165" s="41">
        <v>2</v>
      </c>
      <c r="M165" s="43">
        <f t="shared" si="11"/>
        <v>5</v>
      </c>
      <c r="N165" s="41">
        <v>12</v>
      </c>
      <c r="O165" s="18">
        <v>1</v>
      </c>
      <c r="P165" s="42">
        <f t="shared" si="12"/>
        <v>13</v>
      </c>
      <c r="Q165" s="45">
        <f t="shared" si="13"/>
        <v>25</v>
      </c>
      <c r="R165" s="46">
        <f t="shared" si="13"/>
        <v>12</v>
      </c>
      <c r="S165" s="46">
        <f t="shared" si="14"/>
        <v>37</v>
      </c>
      <c r="T165" s="47">
        <f t="shared" si="15"/>
        <v>3.4971644612476371E-2</v>
      </c>
    </row>
    <row r="166" spans="1:20" s="7" customFormat="1" ht="13.5" customHeight="1" x14ac:dyDescent="0.25">
      <c r="A166" s="40" t="s">
        <v>84</v>
      </c>
      <c r="B166" s="41">
        <v>0</v>
      </c>
      <c r="C166" s="41">
        <v>1</v>
      </c>
      <c r="D166" s="42">
        <f t="shared" si="8"/>
        <v>1</v>
      </c>
      <c r="E166" s="42">
        <v>2</v>
      </c>
      <c r="F166" s="42">
        <v>4</v>
      </c>
      <c r="G166" s="43">
        <f t="shared" si="9"/>
        <v>6</v>
      </c>
      <c r="H166" s="41">
        <v>2</v>
      </c>
      <c r="I166" s="41">
        <v>3</v>
      </c>
      <c r="J166" s="43">
        <f t="shared" si="10"/>
        <v>5</v>
      </c>
      <c r="K166" s="41">
        <v>1</v>
      </c>
      <c r="L166" s="41">
        <v>0</v>
      </c>
      <c r="M166" s="43">
        <f t="shared" si="11"/>
        <v>1</v>
      </c>
      <c r="N166" s="41">
        <v>2</v>
      </c>
      <c r="O166" s="18">
        <v>2</v>
      </c>
      <c r="P166" s="42">
        <f t="shared" si="12"/>
        <v>4</v>
      </c>
      <c r="Q166" s="45">
        <f t="shared" si="13"/>
        <v>7</v>
      </c>
      <c r="R166" s="46">
        <f t="shared" si="13"/>
        <v>10</v>
      </c>
      <c r="S166" s="46">
        <f t="shared" si="14"/>
        <v>17</v>
      </c>
      <c r="T166" s="47">
        <f t="shared" si="15"/>
        <v>1.6068052930056712E-2</v>
      </c>
    </row>
    <row r="167" spans="1:20" s="7" customFormat="1" ht="13.5" customHeight="1" x14ac:dyDescent="0.25">
      <c r="A167" s="40" t="s">
        <v>85</v>
      </c>
      <c r="B167" s="41">
        <v>1</v>
      </c>
      <c r="C167" s="41">
        <v>0</v>
      </c>
      <c r="D167" s="42">
        <f t="shared" si="8"/>
        <v>1</v>
      </c>
      <c r="E167" s="42">
        <v>3</v>
      </c>
      <c r="F167" s="42">
        <v>3</v>
      </c>
      <c r="G167" s="43">
        <f t="shared" si="9"/>
        <v>6</v>
      </c>
      <c r="H167" s="41">
        <v>3</v>
      </c>
      <c r="I167" s="41">
        <v>5</v>
      </c>
      <c r="J167" s="43">
        <f t="shared" si="10"/>
        <v>8</v>
      </c>
      <c r="K167" s="41">
        <v>3</v>
      </c>
      <c r="L167" s="41">
        <v>0</v>
      </c>
      <c r="M167" s="43">
        <f t="shared" si="11"/>
        <v>3</v>
      </c>
      <c r="N167" s="41">
        <v>8</v>
      </c>
      <c r="O167" s="18">
        <v>2</v>
      </c>
      <c r="P167" s="42">
        <f t="shared" si="12"/>
        <v>10</v>
      </c>
      <c r="Q167" s="45">
        <f t="shared" si="13"/>
        <v>18</v>
      </c>
      <c r="R167" s="46">
        <f t="shared" si="13"/>
        <v>10</v>
      </c>
      <c r="S167" s="46">
        <f t="shared" si="14"/>
        <v>28</v>
      </c>
      <c r="T167" s="47">
        <f t="shared" si="15"/>
        <v>2.6465028355387523E-2</v>
      </c>
    </row>
    <row r="168" spans="1:20" s="7" customFormat="1" ht="13.5" customHeight="1" x14ac:dyDescent="0.25">
      <c r="A168" s="40" t="s">
        <v>86</v>
      </c>
      <c r="B168" s="41">
        <v>0</v>
      </c>
      <c r="C168" s="41">
        <v>1</v>
      </c>
      <c r="D168" s="42">
        <f t="shared" si="8"/>
        <v>1</v>
      </c>
      <c r="E168" s="42">
        <v>2</v>
      </c>
      <c r="F168" s="42">
        <v>3</v>
      </c>
      <c r="G168" s="43">
        <f t="shared" si="9"/>
        <v>5</v>
      </c>
      <c r="H168" s="41">
        <v>2</v>
      </c>
      <c r="I168" s="41">
        <v>8</v>
      </c>
      <c r="J168" s="43">
        <f t="shared" si="10"/>
        <v>10</v>
      </c>
      <c r="K168" s="41">
        <v>2</v>
      </c>
      <c r="L168" s="41">
        <v>1</v>
      </c>
      <c r="M168" s="43">
        <f t="shared" si="11"/>
        <v>3</v>
      </c>
      <c r="N168" s="41">
        <v>6</v>
      </c>
      <c r="O168" s="18">
        <v>2</v>
      </c>
      <c r="P168" s="42">
        <f t="shared" si="12"/>
        <v>8</v>
      </c>
      <c r="Q168" s="45">
        <f t="shared" si="13"/>
        <v>12</v>
      </c>
      <c r="R168" s="46">
        <f t="shared" si="13"/>
        <v>15</v>
      </c>
      <c r="S168" s="46">
        <f t="shared" si="14"/>
        <v>27</v>
      </c>
      <c r="T168" s="47">
        <f t="shared" si="15"/>
        <v>2.5519848771266541E-2</v>
      </c>
    </row>
    <row r="169" spans="1:20" s="52" customFormat="1" ht="13.5" customHeight="1" x14ac:dyDescent="0.25">
      <c r="A169" s="40" t="s">
        <v>87</v>
      </c>
      <c r="B169" s="41">
        <v>1</v>
      </c>
      <c r="C169" s="41">
        <v>0</v>
      </c>
      <c r="D169" s="42">
        <f t="shared" si="8"/>
        <v>1</v>
      </c>
      <c r="E169" s="42">
        <v>4</v>
      </c>
      <c r="F169" s="42">
        <v>9</v>
      </c>
      <c r="G169" s="43">
        <f t="shared" si="9"/>
        <v>13</v>
      </c>
      <c r="H169" s="41">
        <v>3</v>
      </c>
      <c r="I169" s="41">
        <v>11</v>
      </c>
      <c r="J169" s="43">
        <f t="shared" si="10"/>
        <v>14</v>
      </c>
      <c r="K169" s="41">
        <v>7</v>
      </c>
      <c r="L169" s="41">
        <v>4</v>
      </c>
      <c r="M169" s="43">
        <f t="shared" si="11"/>
        <v>11</v>
      </c>
      <c r="N169" s="41">
        <v>24</v>
      </c>
      <c r="O169" s="18">
        <v>8</v>
      </c>
      <c r="P169" s="42">
        <f t="shared" si="12"/>
        <v>32</v>
      </c>
      <c r="Q169" s="45">
        <f t="shared" si="13"/>
        <v>39</v>
      </c>
      <c r="R169" s="46">
        <f t="shared" si="13"/>
        <v>32</v>
      </c>
      <c r="S169" s="51">
        <f t="shared" si="14"/>
        <v>71</v>
      </c>
      <c r="T169" s="47">
        <f t="shared" si="15"/>
        <v>6.7107750472589794E-2</v>
      </c>
    </row>
    <row r="170" spans="1:20" s="7" customFormat="1" ht="13.5" customHeight="1" x14ac:dyDescent="0.25">
      <c r="A170" s="48" t="s">
        <v>88</v>
      </c>
      <c r="B170" s="49">
        <v>1</v>
      </c>
      <c r="C170" s="49">
        <v>4</v>
      </c>
      <c r="D170" s="50">
        <f t="shared" si="8"/>
        <v>5</v>
      </c>
      <c r="E170" s="42">
        <v>1</v>
      </c>
      <c r="F170" s="42">
        <v>8</v>
      </c>
      <c r="G170" s="43">
        <f t="shared" si="9"/>
        <v>9</v>
      </c>
      <c r="H170" s="41">
        <v>4</v>
      </c>
      <c r="I170" s="41">
        <v>0</v>
      </c>
      <c r="J170" s="43">
        <f t="shared" si="10"/>
        <v>4</v>
      </c>
      <c r="K170" s="41">
        <v>3</v>
      </c>
      <c r="L170" s="41">
        <v>2</v>
      </c>
      <c r="M170" s="43">
        <f t="shared" si="11"/>
        <v>5</v>
      </c>
      <c r="N170" s="41">
        <v>4</v>
      </c>
      <c r="O170" s="18">
        <v>4</v>
      </c>
      <c r="P170" s="42">
        <f t="shared" si="12"/>
        <v>8</v>
      </c>
      <c r="Q170" s="45">
        <f t="shared" si="13"/>
        <v>13</v>
      </c>
      <c r="R170" s="46">
        <f t="shared" si="13"/>
        <v>18</v>
      </c>
      <c r="S170" s="46">
        <f t="shared" si="14"/>
        <v>31</v>
      </c>
      <c r="T170" s="47">
        <f t="shared" si="15"/>
        <v>2.9300567107750471E-2</v>
      </c>
    </row>
    <row r="171" spans="1:20" s="7" customFormat="1" ht="13.5" customHeight="1" x14ac:dyDescent="0.25">
      <c r="A171" s="40" t="s">
        <v>89</v>
      </c>
      <c r="B171" s="41">
        <v>1</v>
      </c>
      <c r="C171" s="41">
        <v>0</v>
      </c>
      <c r="D171" s="42">
        <f>SUM(B171:C171)</f>
        <v>1</v>
      </c>
      <c r="E171" s="42">
        <v>3</v>
      </c>
      <c r="F171" s="42">
        <v>0</v>
      </c>
      <c r="G171" s="43">
        <f t="shared" si="9"/>
        <v>3</v>
      </c>
      <c r="H171" s="41">
        <v>4</v>
      </c>
      <c r="I171" s="41">
        <v>0</v>
      </c>
      <c r="J171" s="43">
        <f t="shared" si="10"/>
        <v>4</v>
      </c>
      <c r="K171" s="41">
        <v>4</v>
      </c>
      <c r="L171" s="41">
        <v>2</v>
      </c>
      <c r="M171" s="43">
        <f t="shared" si="11"/>
        <v>6</v>
      </c>
      <c r="N171" s="41">
        <v>9</v>
      </c>
      <c r="O171" s="18">
        <v>4</v>
      </c>
      <c r="P171" s="42">
        <f t="shared" si="12"/>
        <v>13</v>
      </c>
      <c r="Q171" s="45">
        <f t="shared" si="13"/>
        <v>21</v>
      </c>
      <c r="R171" s="46">
        <f t="shared" si="13"/>
        <v>6</v>
      </c>
      <c r="S171" s="46">
        <f t="shared" si="14"/>
        <v>27</v>
      </c>
      <c r="T171" s="47">
        <f t="shared" si="15"/>
        <v>2.5519848771266541E-2</v>
      </c>
    </row>
    <row r="172" spans="1:20" s="52" customFormat="1" ht="13.5" customHeight="1" x14ac:dyDescent="0.25">
      <c r="A172" s="48" t="s">
        <v>90</v>
      </c>
      <c r="B172" s="49">
        <v>13</v>
      </c>
      <c r="C172" s="49">
        <v>20</v>
      </c>
      <c r="D172" s="50">
        <f t="shared" si="8"/>
        <v>33</v>
      </c>
      <c r="E172" s="42">
        <v>56</v>
      </c>
      <c r="F172" s="42">
        <v>57</v>
      </c>
      <c r="G172" s="43">
        <f t="shared" si="9"/>
        <v>113</v>
      </c>
      <c r="H172" s="41">
        <v>27</v>
      </c>
      <c r="I172" s="41">
        <v>24</v>
      </c>
      <c r="J172" s="43">
        <f t="shared" si="10"/>
        <v>51</v>
      </c>
      <c r="K172" s="41">
        <v>39</v>
      </c>
      <c r="L172" s="41">
        <v>26</v>
      </c>
      <c r="M172" s="43">
        <f t="shared" si="11"/>
        <v>65</v>
      </c>
      <c r="N172" s="41">
        <v>85</v>
      </c>
      <c r="O172" s="18">
        <v>35</v>
      </c>
      <c r="P172" s="42">
        <f t="shared" si="12"/>
        <v>120</v>
      </c>
      <c r="Q172" s="45">
        <f t="shared" si="13"/>
        <v>220</v>
      </c>
      <c r="R172" s="46">
        <f t="shared" si="13"/>
        <v>162</v>
      </c>
      <c r="S172" s="51">
        <f t="shared" si="14"/>
        <v>382</v>
      </c>
      <c r="T172" s="47">
        <f t="shared" si="15"/>
        <v>0.36105860113421551</v>
      </c>
    </row>
    <row r="173" spans="1:20" s="7" customFormat="1" ht="13.5" customHeight="1" x14ac:dyDescent="0.25">
      <c r="A173" s="40" t="s">
        <v>91</v>
      </c>
      <c r="B173" s="41">
        <v>0</v>
      </c>
      <c r="C173" s="41">
        <v>1</v>
      </c>
      <c r="D173" s="42">
        <f t="shared" si="8"/>
        <v>1</v>
      </c>
      <c r="E173" s="43">
        <v>2</v>
      </c>
      <c r="F173" s="43">
        <v>0</v>
      </c>
      <c r="G173" s="43">
        <f t="shared" si="9"/>
        <v>2</v>
      </c>
      <c r="H173" s="44">
        <v>1</v>
      </c>
      <c r="I173" s="44">
        <v>2</v>
      </c>
      <c r="J173" s="43">
        <f t="shared" si="10"/>
        <v>3</v>
      </c>
      <c r="K173" s="44">
        <v>0</v>
      </c>
      <c r="L173" s="44">
        <v>0</v>
      </c>
      <c r="M173" s="43">
        <f t="shared" si="11"/>
        <v>0</v>
      </c>
      <c r="N173" s="44">
        <v>2</v>
      </c>
      <c r="O173" s="15">
        <v>2</v>
      </c>
      <c r="P173" s="43">
        <f t="shared" si="12"/>
        <v>4</v>
      </c>
      <c r="Q173" s="45">
        <f t="shared" si="13"/>
        <v>5</v>
      </c>
      <c r="R173" s="46">
        <f t="shared" si="13"/>
        <v>5</v>
      </c>
      <c r="S173" s="46">
        <f t="shared" si="14"/>
        <v>10</v>
      </c>
      <c r="T173" s="47">
        <f t="shared" si="15"/>
        <v>9.4517958412098299E-3</v>
      </c>
    </row>
    <row r="174" spans="1:20" s="7" customFormat="1" ht="13.5" customHeight="1" x14ac:dyDescent="0.25">
      <c r="A174" s="40" t="s">
        <v>92</v>
      </c>
      <c r="B174" s="41">
        <v>0</v>
      </c>
      <c r="C174" s="41">
        <v>0</v>
      </c>
      <c r="D174" s="42">
        <f t="shared" si="8"/>
        <v>0</v>
      </c>
      <c r="E174" s="43">
        <v>0</v>
      </c>
      <c r="F174" s="43">
        <v>1</v>
      </c>
      <c r="G174" s="43">
        <f t="shared" si="9"/>
        <v>1</v>
      </c>
      <c r="H174" s="44">
        <v>3</v>
      </c>
      <c r="I174" s="44">
        <v>2</v>
      </c>
      <c r="J174" s="43">
        <f t="shared" si="10"/>
        <v>5</v>
      </c>
      <c r="K174" s="44">
        <v>1</v>
      </c>
      <c r="L174" s="44">
        <v>0</v>
      </c>
      <c r="M174" s="43">
        <f t="shared" si="11"/>
        <v>1</v>
      </c>
      <c r="N174" s="44">
        <v>1</v>
      </c>
      <c r="O174" s="15">
        <v>1</v>
      </c>
      <c r="P174" s="43">
        <f t="shared" si="12"/>
        <v>2</v>
      </c>
      <c r="Q174" s="45">
        <f t="shared" si="13"/>
        <v>5</v>
      </c>
      <c r="R174" s="46">
        <f t="shared" si="13"/>
        <v>4</v>
      </c>
      <c r="S174" s="46">
        <f t="shared" si="14"/>
        <v>9</v>
      </c>
      <c r="T174" s="47">
        <f t="shared" si="15"/>
        <v>8.5066162570888466E-3</v>
      </c>
    </row>
    <row r="175" spans="1:20" s="7" customFormat="1" ht="13.5" customHeight="1" x14ac:dyDescent="0.25">
      <c r="A175" s="40" t="s">
        <v>93</v>
      </c>
      <c r="B175" s="41">
        <v>0</v>
      </c>
      <c r="C175" s="41">
        <v>0</v>
      </c>
      <c r="D175" s="42">
        <f t="shared" si="8"/>
        <v>0</v>
      </c>
      <c r="E175" s="43">
        <v>0</v>
      </c>
      <c r="F175" s="43">
        <v>0</v>
      </c>
      <c r="G175" s="43">
        <f t="shared" si="9"/>
        <v>0</v>
      </c>
      <c r="H175" s="44">
        <v>0</v>
      </c>
      <c r="I175" s="44">
        <v>1</v>
      </c>
      <c r="J175" s="43">
        <f t="shared" si="10"/>
        <v>1</v>
      </c>
      <c r="K175" s="44">
        <v>1</v>
      </c>
      <c r="L175" s="44">
        <v>1</v>
      </c>
      <c r="M175" s="43">
        <f t="shared" si="11"/>
        <v>2</v>
      </c>
      <c r="N175" s="44">
        <v>1</v>
      </c>
      <c r="O175" s="15">
        <v>0</v>
      </c>
      <c r="P175" s="43">
        <f t="shared" si="12"/>
        <v>1</v>
      </c>
      <c r="Q175" s="45">
        <f t="shared" si="13"/>
        <v>2</v>
      </c>
      <c r="R175" s="46">
        <f t="shared" si="13"/>
        <v>2</v>
      </c>
      <c r="S175" s="46">
        <f t="shared" si="14"/>
        <v>4</v>
      </c>
      <c r="T175" s="47">
        <f t="shared" si="15"/>
        <v>3.780718336483932E-3</v>
      </c>
    </row>
    <row r="176" spans="1:20" s="7" customFormat="1" ht="13.5" customHeight="1" x14ac:dyDescent="0.25">
      <c r="A176" s="40" t="s">
        <v>94</v>
      </c>
      <c r="B176" s="53">
        <v>0</v>
      </c>
      <c r="C176" s="53">
        <v>0</v>
      </c>
      <c r="D176" s="54">
        <f t="shared" si="8"/>
        <v>0</v>
      </c>
      <c r="E176" s="43">
        <v>4</v>
      </c>
      <c r="F176" s="43">
        <v>8</v>
      </c>
      <c r="G176" s="43">
        <f t="shared" si="9"/>
        <v>12</v>
      </c>
      <c r="H176" s="44">
        <v>1</v>
      </c>
      <c r="I176" s="44">
        <v>0</v>
      </c>
      <c r="J176" s="43">
        <f t="shared" si="10"/>
        <v>1</v>
      </c>
      <c r="K176" s="44">
        <v>0</v>
      </c>
      <c r="L176" s="44">
        <v>0</v>
      </c>
      <c r="M176" s="43">
        <f t="shared" si="11"/>
        <v>0</v>
      </c>
      <c r="N176" s="44">
        <v>4</v>
      </c>
      <c r="O176" s="15">
        <v>6</v>
      </c>
      <c r="P176" s="43">
        <f t="shared" si="12"/>
        <v>10</v>
      </c>
      <c r="Q176" s="45">
        <f t="shared" si="13"/>
        <v>9</v>
      </c>
      <c r="R176" s="46">
        <f t="shared" si="13"/>
        <v>14</v>
      </c>
      <c r="S176" s="46">
        <f t="shared" si="14"/>
        <v>23</v>
      </c>
      <c r="T176" s="47">
        <f t="shared" si="15"/>
        <v>2.1739130434782608E-2</v>
      </c>
    </row>
    <row r="177" spans="1:20" s="7" customFormat="1" ht="13.5" customHeight="1" x14ac:dyDescent="0.25">
      <c r="A177" s="40" t="s">
        <v>95</v>
      </c>
      <c r="B177" s="41">
        <v>0</v>
      </c>
      <c r="C177" s="41">
        <v>1</v>
      </c>
      <c r="D177" s="42">
        <f t="shared" si="8"/>
        <v>1</v>
      </c>
      <c r="E177" s="43">
        <v>5</v>
      </c>
      <c r="F177" s="43">
        <v>6</v>
      </c>
      <c r="G177" s="43">
        <f t="shared" si="9"/>
        <v>11</v>
      </c>
      <c r="H177" s="44">
        <v>2</v>
      </c>
      <c r="I177" s="44">
        <v>4</v>
      </c>
      <c r="J177" s="43">
        <f t="shared" si="10"/>
        <v>6</v>
      </c>
      <c r="K177" s="44">
        <v>3</v>
      </c>
      <c r="L177" s="44">
        <v>3</v>
      </c>
      <c r="M177" s="43">
        <f t="shared" si="11"/>
        <v>6</v>
      </c>
      <c r="N177" s="44">
        <v>5</v>
      </c>
      <c r="O177" s="15">
        <v>2</v>
      </c>
      <c r="P177" s="43">
        <f t="shared" si="12"/>
        <v>7</v>
      </c>
      <c r="Q177" s="45">
        <f t="shared" si="13"/>
        <v>15</v>
      </c>
      <c r="R177" s="46">
        <f t="shared" si="13"/>
        <v>16</v>
      </c>
      <c r="S177" s="46">
        <f t="shared" si="14"/>
        <v>31</v>
      </c>
      <c r="T177" s="47">
        <f t="shared" si="15"/>
        <v>2.9300567107750471E-2</v>
      </c>
    </row>
    <row r="178" spans="1:20" s="7" customFormat="1" ht="13.5" customHeight="1" x14ac:dyDescent="0.25">
      <c r="A178" s="48" t="s">
        <v>96</v>
      </c>
      <c r="B178" s="49">
        <v>1</v>
      </c>
      <c r="C178" s="49">
        <v>2</v>
      </c>
      <c r="D178" s="50">
        <f t="shared" si="8"/>
        <v>3</v>
      </c>
      <c r="E178" s="43">
        <v>11</v>
      </c>
      <c r="F178" s="43">
        <v>5</v>
      </c>
      <c r="G178" s="43">
        <f t="shared" si="9"/>
        <v>16</v>
      </c>
      <c r="H178" s="44">
        <v>3</v>
      </c>
      <c r="I178" s="44">
        <v>1</v>
      </c>
      <c r="J178" s="43">
        <f t="shared" si="10"/>
        <v>4</v>
      </c>
      <c r="K178" s="44">
        <v>2</v>
      </c>
      <c r="L178" s="44">
        <v>4</v>
      </c>
      <c r="M178" s="43">
        <f t="shared" si="11"/>
        <v>6</v>
      </c>
      <c r="N178" s="44">
        <v>14</v>
      </c>
      <c r="O178" s="15">
        <v>3</v>
      </c>
      <c r="P178" s="43">
        <f t="shared" si="12"/>
        <v>17</v>
      </c>
      <c r="Q178" s="45">
        <f t="shared" si="13"/>
        <v>31</v>
      </c>
      <c r="R178" s="46">
        <f t="shared" si="13"/>
        <v>15</v>
      </c>
      <c r="S178" s="51">
        <f t="shared" si="14"/>
        <v>46</v>
      </c>
      <c r="T178" s="47">
        <f t="shared" si="15"/>
        <v>4.3478260869565216E-2</v>
      </c>
    </row>
    <row r="179" spans="1:20" s="7" customFormat="1" ht="13.5" customHeight="1" x14ac:dyDescent="0.25">
      <c r="A179" s="48" t="s">
        <v>97</v>
      </c>
      <c r="B179" s="49">
        <v>1</v>
      </c>
      <c r="C179" s="49">
        <v>5</v>
      </c>
      <c r="D179" s="50">
        <f t="shared" si="8"/>
        <v>6</v>
      </c>
      <c r="E179" s="43">
        <v>0</v>
      </c>
      <c r="F179" s="43">
        <v>5</v>
      </c>
      <c r="G179" s="43">
        <f t="shared" si="9"/>
        <v>5</v>
      </c>
      <c r="H179" s="44">
        <v>1</v>
      </c>
      <c r="I179" s="44">
        <v>0</v>
      </c>
      <c r="J179" s="43">
        <f t="shared" si="10"/>
        <v>1</v>
      </c>
      <c r="K179" s="44">
        <v>0</v>
      </c>
      <c r="L179" s="44">
        <v>2</v>
      </c>
      <c r="M179" s="43">
        <f t="shared" si="11"/>
        <v>2</v>
      </c>
      <c r="N179" s="44">
        <v>6</v>
      </c>
      <c r="O179" s="15">
        <v>6</v>
      </c>
      <c r="P179" s="43">
        <f t="shared" si="12"/>
        <v>12</v>
      </c>
      <c r="Q179" s="45">
        <f t="shared" si="13"/>
        <v>8</v>
      </c>
      <c r="R179" s="46">
        <f t="shared" si="13"/>
        <v>18</v>
      </c>
      <c r="S179" s="46">
        <f t="shared" si="14"/>
        <v>26</v>
      </c>
      <c r="T179" s="47">
        <f t="shared" si="15"/>
        <v>2.4574669187145556E-2</v>
      </c>
    </row>
    <row r="180" spans="1:20" s="7" customFormat="1" ht="13.5" customHeight="1" x14ac:dyDescent="0.25">
      <c r="A180" s="40" t="s">
        <v>98</v>
      </c>
      <c r="B180" s="41">
        <v>0</v>
      </c>
      <c r="C180" s="41">
        <v>1</v>
      </c>
      <c r="D180" s="42">
        <f t="shared" si="8"/>
        <v>1</v>
      </c>
      <c r="E180" s="43">
        <v>6</v>
      </c>
      <c r="F180" s="43">
        <v>1</v>
      </c>
      <c r="G180" s="43">
        <f t="shared" si="9"/>
        <v>7</v>
      </c>
      <c r="H180" s="44">
        <v>6</v>
      </c>
      <c r="I180" s="44">
        <v>0</v>
      </c>
      <c r="J180" s="43">
        <f t="shared" si="10"/>
        <v>6</v>
      </c>
      <c r="K180" s="44">
        <v>1</v>
      </c>
      <c r="L180" s="44">
        <v>0</v>
      </c>
      <c r="M180" s="43">
        <f t="shared" si="11"/>
        <v>1</v>
      </c>
      <c r="N180" s="44">
        <v>5</v>
      </c>
      <c r="O180" s="15">
        <v>2</v>
      </c>
      <c r="P180" s="43">
        <f t="shared" si="12"/>
        <v>7</v>
      </c>
      <c r="Q180" s="45">
        <f t="shared" si="13"/>
        <v>18</v>
      </c>
      <c r="R180" s="46">
        <f t="shared" si="13"/>
        <v>4</v>
      </c>
      <c r="S180" s="46">
        <f t="shared" si="14"/>
        <v>22</v>
      </c>
      <c r="T180" s="47">
        <f t="shared" si="15"/>
        <v>2.0793950850661626E-2</v>
      </c>
    </row>
    <row r="181" spans="1:20" s="7" customFormat="1" ht="13.5" customHeight="1" x14ac:dyDescent="0.25">
      <c r="A181" s="40" t="s">
        <v>99</v>
      </c>
      <c r="B181" s="41">
        <v>0</v>
      </c>
      <c r="C181" s="41">
        <v>0</v>
      </c>
      <c r="D181" s="42">
        <f t="shared" si="8"/>
        <v>0</v>
      </c>
      <c r="E181" s="43">
        <v>1</v>
      </c>
      <c r="F181" s="43">
        <v>0</v>
      </c>
      <c r="G181" s="43">
        <f t="shared" si="9"/>
        <v>1</v>
      </c>
      <c r="H181" s="44">
        <v>0</v>
      </c>
      <c r="I181" s="44">
        <v>0</v>
      </c>
      <c r="J181" s="43">
        <f t="shared" si="10"/>
        <v>0</v>
      </c>
      <c r="K181" s="44">
        <v>0</v>
      </c>
      <c r="L181" s="44">
        <v>0</v>
      </c>
      <c r="M181" s="43">
        <f t="shared" si="11"/>
        <v>0</v>
      </c>
      <c r="N181" s="44">
        <v>3</v>
      </c>
      <c r="O181" s="15">
        <v>1</v>
      </c>
      <c r="P181" s="43">
        <f t="shared" si="12"/>
        <v>4</v>
      </c>
      <c r="Q181" s="45">
        <f t="shared" si="13"/>
        <v>4</v>
      </c>
      <c r="R181" s="46">
        <f t="shared" si="13"/>
        <v>1</v>
      </c>
      <c r="S181" s="46">
        <f t="shared" si="14"/>
        <v>5</v>
      </c>
      <c r="T181" s="47">
        <f t="shared" si="15"/>
        <v>4.725897920604915E-3</v>
      </c>
    </row>
    <row r="182" spans="1:20" s="7" customFormat="1" ht="13.5" customHeight="1" x14ac:dyDescent="0.25">
      <c r="A182" s="40" t="s">
        <v>100</v>
      </c>
      <c r="B182" s="41">
        <v>0</v>
      </c>
      <c r="C182" s="41">
        <v>1</v>
      </c>
      <c r="D182" s="42">
        <f t="shared" si="8"/>
        <v>1</v>
      </c>
      <c r="E182" s="43">
        <v>0</v>
      </c>
      <c r="F182" s="43">
        <v>2</v>
      </c>
      <c r="G182" s="43">
        <f t="shared" si="9"/>
        <v>2</v>
      </c>
      <c r="H182" s="44">
        <v>2</v>
      </c>
      <c r="I182" s="44">
        <v>1</v>
      </c>
      <c r="J182" s="43">
        <f t="shared" si="10"/>
        <v>3</v>
      </c>
      <c r="K182" s="44">
        <v>0</v>
      </c>
      <c r="L182" s="44">
        <v>1</v>
      </c>
      <c r="M182" s="43">
        <f t="shared" si="11"/>
        <v>1</v>
      </c>
      <c r="N182" s="44">
        <v>0</v>
      </c>
      <c r="O182" s="15">
        <v>0</v>
      </c>
      <c r="P182" s="43">
        <f t="shared" si="12"/>
        <v>0</v>
      </c>
      <c r="Q182" s="45">
        <f t="shared" si="13"/>
        <v>2</v>
      </c>
      <c r="R182" s="46">
        <f t="shared" si="13"/>
        <v>5</v>
      </c>
      <c r="S182" s="46">
        <f t="shared" si="14"/>
        <v>7</v>
      </c>
      <c r="T182" s="47">
        <f t="shared" si="15"/>
        <v>6.6162570888468808E-3</v>
      </c>
    </row>
    <row r="183" spans="1:20" s="7" customFormat="1" ht="13.5" customHeight="1" x14ac:dyDescent="0.25">
      <c r="A183" s="19" t="s">
        <v>42</v>
      </c>
      <c r="B183" s="55">
        <f>SUM(B158:B182)</f>
        <v>29</v>
      </c>
      <c r="C183" s="55">
        <f t="shared" ref="C183:P183" si="16">SUM(C158:C182)</f>
        <v>48</v>
      </c>
      <c r="D183" s="55">
        <f t="shared" si="16"/>
        <v>77</v>
      </c>
      <c r="E183" s="55">
        <f t="shared" si="16"/>
        <v>131</v>
      </c>
      <c r="F183" s="55">
        <f t="shared" si="16"/>
        <v>151</v>
      </c>
      <c r="G183" s="55">
        <f t="shared" si="16"/>
        <v>282</v>
      </c>
      <c r="H183" s="55">
        <f t="shared" si="16"/>
        <v>83</v>
      </c>
      <c r="I183" s="55">
        <f t="shared" si="16"/>
        <v>91</v>
      </c>
      <c r="J183" s="55">
        <f t="shared" si="16"/>
        <v>174</v>
      </c>
      <c r="K183" s="55">
        <f t="shared" si="16"/>
        <v>93</v>
      </c>
      <c r="L183" s="55">
        <f t="shared" si="16"/>
        <v>66</v>
      </c>
      <c r="M183" s="55">
        <f t="shared" si="16"/>
        <v>159</v>
      </c>
      <c r="N183" s="55">
        <f t="shared" si="16"/>
        <v>255</v>
      </c>
      <c r="O183" s="55">
        <f t="shared" si="16"/>
        <v>111</v>
      </c>
      <c r="P183" s="55">
        <f t="shared" si="16"/>
        <v>366</v>
      </c>
      <c r="Q183" s="56">
        <f>SUM(Q158:Q182)</f>
        <v>591</v>
      </c>
      <c r="R183" s="56">
        <f>SUM(R158:R182)</f>
        <v>467</v>
      </c>
      <c r="S183" s="56">
        <f>SUM(S158:S182)</f>
        <v>1058</v>
      </c>
      <c r="T183" s="57">
        <f>SUM(T158:T182)</f>
        <v>0.99999999999999989</v>
      </c>
    </row>
    <row r="184" spans="1:20" s="7" customFormat="1" ht="8.25" customHeight="1" x14ac:dyDescent="0.25">
      <c r="A184" s="37"/>
      <c r="B184" s="32"/>
      <c r="C184" s="32"/>
      <c r="D184" s="58" t="s">
        <v>101</v>
      </c>
      <c r="E184" s="59"/>
      <c r="F184" s="59"/>
      <c r="G184" s="59"/>
      <c r="H184" s="59"/>
      <c r="I184" s="59"/>
      <c r="J184" s="59"/>
      <c r="K184" s="59"/>
      <c r="L184" s="59"/>
      <c r="M184" s="59"/>
      <c r="N184" s="60" t="s">
        <v>102</v>
      </c>
    </row>
    <row r="185" spans="1:20" s="7" customFormat="1" ht="34.5" customHeight="1" x14ac:dyDescent="0.25">
      <c r="A185" s="323" t="s">
        <v>103</v>
      </c>
      <c r="B185" s="323"/>
      <c r="C185" s="323"/>
      <c r="D185" s="323"/>
      <c r="E185" s="323"/>
      <c r="F185" s="323"/>
      <c r="G185" s="323"/>
      <c r="H185" s="323"/>
      <c r="I185" s="323"/>
      <c r="J185" s="323"/>
      <c r="K185" s="323"/>
      <c r="L185" s="323"/>
      <c r="M185" s="323"/>
    </row>
    <row r="186" spans="1:20" s="7" customFormat="1" ht="5.25" customHeight="1" x14ac:dyDescent="0.25"/>
    <row r="187" spans="1:20" s="7" customFormat="1" ht="15" customHeight="1" x14ac:dyDescent="0.25">
      <c r="A187" s="232" t="s">
        <v>104</v>
      </c>
      <c r="B187" s="326">
        <v>2014</v>
      </c>
      <c r="C187" s="326"/>
      <c r="D187" s="326"/>
      <c r="E187" s="326"/>
      <c r="F187" s="327">
        <v>2013</v>
      </c>
      <c r="G187" s="328"/>
      <c r="H187" s="328"/>
      <c r="I187" s="329"/>
      <c r="J187" s="326">
        <v>2012</v>
      </c>
      <c r="K187" s="326"/>
      <c r="L187" s="326"/>
      <c r="M187" s="326"/>
      <c r="N187" s="32"/>
      <c r="O187" s="32"/>
      <c r="P187" s="32"/>
      <c r="Q187" s="32"/>
    </row>
    <row r="188" spans="1:20" s="7" customFormat="1" ht="25.5" customHeight="1" x14ac:dyDescent="0.25">
      <c r="A188" s="232"/>
      <c r="B188" s="11" t="s">
        <v>40</v>
      </c>
      <c r="C188" s="11" t="s">
        <v>41</v>
      </c>
      <c r="D188" s="11" t="s">
        <v>42</v>
      </c>
      <c r="E188" s="61" t="s">
        <v>75</v>
      </c>
      <c r="F188" s="11" t="s">
        <v>40</v>
      </c>
      <c r="G188" s="11" t="s">
        <v>41</v>
      </c>
      <c r="H188" s="11" t="s">
        <v>42</v>
      </c>
      <c r="I188" s="61" t="s">
        <v>75</v>
      </c>
      <c r="J188" s="11" t="s">
        <v>40</v>
      </c>
      <c r="K188" s="11" t="s">
        <v>41</v>
      </c>
      <c r="L188" s="11" t="s">
        <v>42</v>
      </c>
      <c r="M188" s="61" t="s">
        <v>75</v>
      </c>
      <c r="N188" s="32"/>
      <c r="O188" s="32"/>
      <c r="P188" s="32"/>
      <c r="Q188" s="32"/>
    </row>
    <row r="189" spans="1:20" s="7" customFormat="1" ht="15" customHeight="1" x14ac:dyDescent="0.25">
      <c r="A189" s="62" t="s">
        <v>105</v>
      </c>
      <c r="B189" s="15">
        <v>22</v>
      </c>
      <c r="C189" s="15">
        <v>33</v>
      </c>
      <c r="D189" s="15">
        <f>SUM(B189:C189)</f>
        <v>55</v>
      </c>
      <c r="E189" s="63">
        <f>+D189/$D$192</f>
        <v>0.7142857142857143</v>
      </c>
      <c r="F189" s="15">
        <v>111</v>
      </c>
      <c r="G189" s="15">
        <v>120</v>
      </c>
      <c r="H189" s="64">
        <f>SUM(F189:G189)</f>
        <v>231</v>
      </c>
      <c r="I189" s="63">
        <f>H189/$H$192</f>
        <v>0.81914893617021278</v>
      </c>
      <c r="J189" s="65">
        <v>53</v>
      </c>
      <c r="K189" s="15">
        <v>59</v>
      </c>
      <c r="L189" s="15">
        <f>SUM(J189:K189)</f>
        <v>112</v>
      </c>
      <c r="M189" s="63">
        <f>+L189/$L$192</f>
        <v>0.64367816091954022</v>
      </c>
      <c r="N189" s="32"/>
      <c r="O189" s="32"/>
      <c r="P189" s="32"/>
      <c r="Q189" s="32"/>
    </row>
    <row r="190" spans="1:20" s="7" customFormat="1" ht="15" customHeight="1" x14ac:dyDescent="0.25">
      <c r="A190" s="62" t="s">
        <v>106</v>
      </c>
      <c r="B190" s="15">
        <v>2</v>
      </c>
      <c r="C190" s="15">
        <v>2</v>
      </c>
      <c r="D190" s="15">
        <f>SUM(B190:C190)</f>
        <v>4</v>
      </c>
      <c r="E190" s="63">
        <f>+D190/$D$192</f>
        <v>5.1948051948051951E-2</v>
      </c>
      <c r="F190" s="15">
        <v>8</v>
      </c>
      <c r="G190" s="15">
        <v>19</v>
      </c>
      <c r="H190" s="64">
        <f>SUM(F190:G190)</f>
        <v>27</v>
      </c>
      <c r="I190" s="63">
        <f>H190/$H$192</f>
        <v>9.5744680851063829E-2</v>
      </c>
      <c r="J190" s="65">
        <v>18</v>
      </c>
      <c r="K190" s="15">
        <v>18</v>
      </c>
      <c r="L190" s="15">
        <f>SUM(J190:K190)</f>
        <v>36</v>
      </c>
      <c r="M190" s="63">
        <f>+L190/$L$192</f>
        <v>0.20689655172413793</v>
      </c>
      <c r="N190" s="32"/>
      <c r="O190" s="32"/>
      <c r="P190" s="32"/>
      <c r="Q190" s="32"/>
    </row>
    <row r="191" spans="1:20" s="7" customFormat="1" ht="15" customHeight="1" x14ac:dyDescent="0.25">
      <c r="A191" s="62" t="s">
        <v>107</v>
      </c>
      <c r="B191" s="15">
        <v>5</v>
      </c>
      <c r="C191" s="15">
        <v>13</v>
      </c>
      <c r="D191" s="15">
        <f>SUM(B191:C191)</f>
        <v>18</v>
      </c>
      <c r="E191" s="63">
        <f>+D191/$D$192</f>
        <v>0.23376623376623376</v>
      </c>
      <c r="F191" s="15">
        <v>12</v>
      </c>
      <c r="G191" s="15">
        <v>12</v>
      </c>
      <c r="H191" s="64">
        <f>SUM(F191:G191)</f>
        <v>24</v>
      </c>
      <c r="I191" s="63">
        <f>H191/$H$192</f>
        <v>8.5106382978723402E-2</v>
      </c>
      <c r="J191" s="65">
        <v>12</v>
      </c>
      <c r="K191" s="15">
        <v>14</v>
      </c>
      <c r="L191" s="15">
        <f>SUM(J191:K191)</f>
        <v>26</v>
      </c>
      <c r="M191" s="63">
        <f>+L191/$L$192</f>
        <v>0.14942528735632185</v>
      </c>
      <c r="N191" s="32"/>
      <c r="O191" s="32"/>
      <c r="P191" s="32"/>
      <c r="Q191" s="32"/>
    </row>
    <row r="192" spans="1:20" s="7" customFormat="1" ht="15" customHeight="1" x14ac:dyDescent="0.25">
      <c r="A192" s="19" t="s">
        <v>42</v>
      </c>
      <c r="B192" s="19">
        <f t="shared" ref="B192:H192" si="17">SUM(B189:B191)</f>
        <v>29</v>
      </c>
      <c r="C192" s="19">
        <f t="shared" si="17"/>
        <v>48</v>
      </c>
      <c r="D192" s="19">
        <f t="shared" si="17"/>
        <v>77</v>
      </c>
      <c r="E192" s="66">
        <f t="shared" si="17"/>
        <v>1</v>
      </c>
      <c r="F192" s="67">
        <f t="shared" si="17"/>
        <v>131</v>
      </c>
      <c r="G192" s="67">
        <f t="shared" si="17"/>
        <v>151</v>
      </c>
      <c r="H192" s="67">
        <f t="shared" si="17"/>
        <v>282</v>
      </c>
      <c r="I192" s="66">
        <v>1</v>
      </c>
      <c r="J192" s="19">
        <f>SUM(J189:J191)</f>
        <v>83</v>
      </c>
      <c r="K192" s="19">
        <f>SUM(K189:K191)</f>
        <v>91</v>
      </c>
      <c r="L192" s="19">
        <f>SUM(L189:L191)</f>
        <v>174</v>
      </c>
      <c r="M192" s="68">
        <f>SUM(M189:M191)</f>
        <v>1</v>
      </c>
      <c r="N192" s="32"/>
      <c r="O192" s="32"/>
      <c r="P192" s="32"/>
      <c r="Q192" s="32"/>
    </row>
    <row r="193" spans="1:20" s="7" customFormat="1" ht="13.5" customHeight="1" x14ac:dyDescent="0.25">
      <c r="A193" s="37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</row>
    <row r="194" spans="1:20" s="7" customFormat="1" ht="13.5" customHeight="1" x14ac:dyDescent="0.25">
      <c r="A194" s="37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</row>
    <row r="195" spans="1:20" s="7" customFormat="1" ht="13.5" customHeight="1" x14ac:dyDescent="0.25">
      <c r="A195" s="37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</row>
    <row r="196" spans="1:20" s="7" customFormat="1" ht="18" customHeight="1" x14ac:dyDescent="0.25">
      <c r="A196" s="324" t="s">
        <v>108</v>
      </c>
      <c r="B196" s="276"/>
      <c r="C196" s="276"/>
      <c r="D196" s="276"/>
      <c r="E196" s="276"/>
      <c r="F196" s="276"/>
      <c r="G196" s="276"/>
      <c r="H196" s="276"/>
      <c r="I196" s="276"/>
      <c r="J196" s="276"/>
      <c r="K196" s="276"/>
      <c r="L196" s="276"/>
      <c r="M196" s="276"/>
      <c r="N196" s="276"/>
      <c r="O196" s="276"/>
      <c r="P196" s="276"/>
      <c r="Q196" s="276"/>
      <c r="R196" s="276"/>
      <c r="S196" s="276"/>
      <c r="T196" s="276"/>
    </row>
    <row r="197" spans="1:20" s="7" customFormat="1" ht="30" customHeight="1" x14ac:dyDescent="0.25">
      <c r="A197" s="325" t="s">
        <v>109</v>
      </c>
      <c r="B197" s="325"/>
      <c r="C197" s="325"/>
      <c r="D197" s="325"/>
      <c r="E197" s="325"/>
      <c r="F197" s="325"/>
      <c r="G197" s="325"/>
      <c r="H197" s="325"/>
      <c r="I197" s="325"/>
      <c r="J197" s="325"/>
      <c r="K197" s="325"/>
      <c r="L197" s="325"/>
      <c r="M197" s="325"/>
    </row>
    <row r="198" spans="1:20" s="7" customFormat="1" ht="16.5" customHeight="1" x14ac:dyDescent="0.25">
      <c r="A198" s="232" t="s">
        <v>110</v>
      </c>
      <c r="B198" s="326">
        <v>2014</v>
      </c>
      <c r="C198" s="326"/>
      <c r="D198" s="326"/>
      <c r="E198" s="326"/>
      <c r="F198" s="327">
        <v>2013</v>
      </c>
      <c r="G198" s="328"/>
      <c r="H198" s="328"/>
      <c r="I198" s="329"/>
      <c r="J198" s="326">
        <v>2012</v>
      </c>
      <c r="K198" s="326"/>
      <c r="L198" s="326"/>
      <c r="M198" s="326"/>
      <c r="N198" s="69"/>
      <c r="O198" s="330"/>
      <c r="P198" s="330"/>
      <c r="Q198" s="330"/>
      <c r="R198" s="331"/>
    </row>
    <row r="199" spans="1:20" s="7" customFormat="1" ht="24.75" customHeight="1" x14ac:dyDescent="0.25">
      <c r="A199" s="232"/>
      <c r="B199" s="11" t="s">
        <v>40</v>
      </c>
      <c r="C199" s="11" t="s">
        <v>41</v>
      </c>
      <c r="D199" s="11" t="s">
        <v>42</v>
      </c>
      <c r="E199" s="61" t="s">
        <v>75</v>
      </c>
      <c r="F199" s="11" t="s">
        <v>40</v>
      </c>
      <c r="G199" s="11" t="s">
        <v>41</v>
      </c>
      <c r="H199" s="11" t="s">
        <v>42</v>
      </c>
      <c r="I199" s="61" t="s">
        <v>75</v>
      </c>
      <c r="J199" s="11" t="s">
        <v>40</v>
      </c>
      <c r="K199" s="11" t="s">
        <v>41</v>
      </c>
      <c r="L199" s="11" t="s">
        <v>42</v>
      </c>
      <c r="M199" s="61" t="s">
        <v>75</v>
      </c>
      <c r="N199" s="69"/>
      <c r="O199" s="69"/>
      <c r="P199" s="69"/>
      <c r="Q199" s="69"/>
      <c r="R199" s="331"/>
    </row>
    <row r="200" spans="1:20" s="7" customFormat="1" ht="12.75" customHeight="1" x14ac:dyDescent="0.25">
      <c r="A200" s="14" t="s">
        <v>111</v>
      </c>
      <c r="B200" s="15">
        <v>23</v>
      </c>
      <c r="C200" s="15">
        <v>45</v>
      </c>
      <c r="D200" s="15">
        <f>SUM(B200:C200)</f>
        <v>68</v>
      </c>
      <c r="E200" s="70">
        <f>D200/D$204</f>
        <v>0.88311688311688308</v>
      </c>
      <c r="F200" s="64">
        <v>90</v>
      </c>
      <c r="G200" s="64">
        <v>146</v>
      </c>
      <c r="H200" s="64">
        <f>SUM(E200:G200)</f>
        <v>236.88311688311688</v>
      </c>
      <c r="I200" s="70">
        <f>+H200/$L$204</f>
        <v>1.3613972234661891</v>
      </c>
      <c r="J200" s="15">
        <v>71</v>
      </c>
      <c r="K200" s="15">
        <v>87</v>
      </c>
      <c r="L200" s="15">
        <f>SUM(J200:K200)</f>
        <v>158</v>
      </c>
      <c r="M200" s="70">
        <f>+L200/$L$204</f>
        <v>0.90804597701149425</v>
      </c>
      <c r="N200" s="32"/>
      <c r="O200" s="32"/>
      <c r="P200" s="32"/>
      <c r="Q200" s="32"/>
    </row>
    <row r="201" spans="1:20" s="7" customFormat="1" ht="12.75" customHeight="1" x14ac:dyDescent="0.25">
      <c r="A201" s="14" t="s">
        <v>112</v>
      </c>
      <c r="B201" s="15">
        <v>6</v>
      </c>
      <c r="C201" s="15">
        <v>3</v>
      </c>
      <c r="D201" s="15">
        <f>SUM(B201:C201)</f>
        <v>9</v>
      </c>
      <c r="E201" s="70">
        <f>D201/D$204</f>
        <v>0.11688311688311688</v>
      </c>
      <c r="F201" s="64">
        <v>41</v>
      </c>
      <c r="G201" s="64">
        <v>5</v>
      </c>
      <c r="H201" s="64">
        <f>SUM(E201:G201)</f>
        <v>46.116883116883116</v>
      </c>
      <c r="I201" s="70">
        <f>+H201/$L$204</f>
        <v>0.26503955814300639</v>
      </c>
      <c r="J201" s="15">
        <v>10</v>
      </c>
      <c r="K201" s="15">
        <v>3</v>
      </c>
      <c r="L201" s="15">
        <f>SUM(J201:K201)</f>
        <v>13</v>
      </c>
      <c r="M201" s="70">
        <f>+L201/$L$204</f>
        <v>7.4712643678160925E-2</v>
      </c>
      <c r="N201" s="32"/>
      <c r="O201" s="32"/>
      <c r="P201" s="32"/>
      <c r="Q201" s="32"/>
    </row>
    <row r="202" spans="1:20" s="7" customFormat="1" ht="12.75" customHeight="1" x14ac:dyDescent="0.25">
      <c r="A202" s="14" t="s">
        <v>113</v>
      </c>
      <c r="B202" s="15">
        <v>0</v>
      </c>
      <c r="C202" s="15">
        <v>0</v>
      </c>
      <c r="D202" s="15">
        <f>SUM(B202:C202)</f>
        <v>0</v>
      </c>
      <c r="E202" s="70">
        <f>D202/D$204</f>
        <v>0</v>
      </c>
      <c r="F202" s="64">
        <v>0</v>
      </c>
      <c r="G202" s="64">
        <v>0</v>
      </c>
      <c r="H202" s="64">
        <f>SUM(E202:G202)</f>
        <v>0</v>
      </c>
      <c r="I202" s="70">
        <f>+H202/$L$204</f>
        <v>0</v>
      </c>
      <c r="J202" s="15">
        <v>1</v>
      </c>
      <c r="K202" s="15">
        <v>1</v>
      </c>
      <c r="L202" s="15">
        <f>SUM(J202:K202)</f>
        <v>2</v>
      </c>
      <c r="M202" s="70">
        <f>+L202/$L$204</f>
        <v>1.1494252873563218E-2</v>
      </c>
      <c r="N202" s="32"/>
      <c r="O202" s="32"/>
      <c r="P202" s="32"/>
      <c r="Q202" s="32"/>
    </row>
    <row r="203" spans="1:20" s="7" customFormat="1" ht="12.75" customHeight="1" x14ac:dyDescent="0.25">
      <c r="A203" s="14" t="s">
        <v>114</v>
      </c>
      <c r="B203" s="15">
        <v>0</v>
      </c>
      <c r="C203" s="15">
        <v>0</v>
      </c>
      <c r="D203" s="15">
        <f>SUM(B203:C203)</f>
        <v>0</v>
      </c>
      <c r="E203" s="70">
        <f>D203/D$204</f>
        <v>0</v>
      </c>
      <c r="F203" s="64">
        <v>0</v>
      </c>
      <c r="G203" s="64">
        <v>0</v>
      </c>
      <c r="H203" s="64">
        <f>SUM(E203:G203)</f>
        <v>0</v>
      </c>
      <c r="I203" s="70">
        <f>+H203/$L$204</f>
        <v>0</v>
      </c>
      <c r="J203" s="15">
        <v>1</v>
      </c>
      <c r="K203" s="15">
        <v>0</v>
      </c>
      <c r="L203" s="15">
        <f>SUM(J203:K203)</f>
        <v>1</v>
      </c>
      <c r="M203" s="70">
        <f>+L203/$L$204</f>
        <v>5.7471264367816091E-3</v>
      </c>
      <c r="N203" s="32"/>
      <c r="O203" s="32"/>
      <c r="P203" s="32"/>
      <c r="Q203" s="32"/>
    </row>
    <row r="204" spans="1:20" s="7" customFormat="1" ht="12.75" customHeight="1" x14ac:dyDescent="0.25">
      <c r="A204" s="71" t="s">
        <v>42</v>
      </c>
      <c r="B204" s="19">
        <f t="shared" ref="B204:L204" si="18">SUM(B200:B203)</f>
        <v>29</v>
      </c>
      <c r="C204" s="19">
        <f t="shared" si="18"/>
        <v>48</v>
      </c>
      <c r="D204" s="19">
        <f t="shared" si="18"/>
        <v>77</v>
      </c>
      <c r="E204" s="68">
        <f t="shared" si="18"/>
        <v>1</v>
      </c>
      <c r="F204" s="72">
        <f>SUM(F200:F203)</f>
        <v>131</v>
      </c>
      <c r="G204" s="72">
        <f>SUM(G200:G203)</f>
        <v>151</v>
      </c>
      <c r="H204" s="72">
        <f>SUM(H200:H203)</f>
        <v>283</v>
      </c>
      <c r="I204" s="68">
        <v>1</v>
      </c>
      <c r="J204" s="19">
        <f t="shared" si="18"/>
        <v>83</v>
      </c>
      <c r="K204" s="19">
        <f t="shared" si="18"/>
        <v>91</v>
      </c>
      <c r="L204" s="19">
        <f t="shared" si="18"/>
        <v>174</v>
      </c>
      <c r="M204" s="73">
        <f>SUM(M200:M203)</f>
        <v>1</v>
      </c>
      <c r="N204" s="69"/>
      <c r="O204" s="69"/>
      <c r="P204" s="69"/>
      <c r="Q204" s="69"/>
      <c r="R204" s="69"/>
    </row>
    <row r="205" spans="1:20" s="7" customFormat="1" ht="11.25" customHeight="1" x14ac:dyDescent="0.25">
      <c r="A205" s="37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</row>
    <row r="206" spans="1:20" s="7" customFormat="1" ht="5.25" customHeight="1" x14ac:dyDescent="0.25">
      <c r="A206" s="37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</row>
    <row r="207" spans="1:20" ht="15.75" customHeight="1" x14ac:dyDescent="0.25"/>
    <row r="208" spans="1:20" ht="6" customHeight="1" x14ac:dyDescent="0.25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</row>
    <row r="209" spans="1:18" ht="21.75" customHeight="1" x14ac:dyDescent="0.25">
      <c r="A209" s="323" t="s">
        <v>115</v>
      </c>
      <c r="B209" s="323"/>
      <c r="C209" s="323"/>
      <c r="D209" s="323"/>
      <c r="E209" s="323"/>
      <c r="F209" s="74"/>
      <c r="G209" s="74"/>
      <c r="H209" s="74"/>
      <c r="J209" s="75"/>
      <c r="K209" s="75"/>
      <c r="L209" s="75"/>
    </row>
    <row r="210" spans="1:18" ht="24.75" customHeight="1" x14ac:dyDescent="0.25">
      <c r="A210" s="323"/>
      <c r="B210" s="323"/>
      <c r="C210" s="323"/>
      <c r="D210" s="323"/>
      <c r="E210" s="323"/>
      <c r="F210" s="74"/>
      <c r="G210" s="74"/>
      <c r="H210" s="74"/>
      <c r="I210" s="75"/>
      <c r="J210" s="75"/>
      <c r="K210" s="75"/>
      <c r="L210" s="75"/>
      <c r="N210" s="229" t="s">
        <v>116</v>
      </c>
      <c r="O210" s="229"/>
      <c r="P210" s="229"/>
      <c r="Q210" s="229"/>
      <c r="R210" s="229"/>
    </row>
    <row r="211" spans="1:18" ht="7.5" customHeight="1" x14ac:dyDescent="0.25">
      <c r="N211" s="233"/>
      <c r="O211" s="233"/>
      <c r="P211" s="233"/>
      <c r="Q211" s="233"/>
      <c r="R211" s="233"/>
    </row>
    <row r="212" spans="1:18" ht="34.5" customHeight="1" x14ac:dyDescent="0.25">
      <c r="A212" s="19" t="s">
        <v>117</v>
      </c>
      <c r="B212" s="19" t="s">
        <v>118</v>
      </c>
      <c r="C212" s="19" t="s">
        <v>41</v>
      </c>
      <c r="D212" s="19" t="s">
        <v>42</v>
      </c>
      <c r="E212" s="19" t="s">
        <v>75</v>
      </c>
      <c r="F212" s="69"/>
      <c r="G212" s="69"/>
      <c r="H212" s="8"/>
      <c r="N212" s="19" t="s">
        <v>119</v>
      </c>
      <c r="O212" s="19" t="s">
        <v>40</v>
      </c>
      <c r="P212" s="19" t="s">
        <v>41</v>
      </c>
      <c r="Q212" s="19" t="s">
        <v>42</v>
      </c>
      <c r="R212" s="19" t="s">
        <v>75</v>
      </c>
    </row>
    <row r="213" spans="1:18" ht="14.25" customHeight="1" x14ac:dyDescent="0.25">
      <c r="A213" s="62" t="s">
        <v>120</v>
      </c>
      <c r="B213" s="15">
        <v>0</v>
      </c>
      <c r="C213" s="15">
        <v>0</v>
      </c>
      <c r="D213" s="15">
        <f>SUM(B213:C213)</f>
        <v>0</v>
      </c>
      <c r="E213" s="76">
        <f>+D213/$D$222</f>
        <v>0</v>
      </c>
      <c r="F213" s="77"/>
      <c r="G213" s="77"/>
      <c r="H213" s="263" t="s">
        <v>121</v>
      </c>
      <c r="I213" s="263"/>
      <c r="J213" s="263"/>
      <c r="N213" s="62" t="s">
        <v>122</v>
      </c>
      <c r="O213" s="15">
        <v>4</v>
      </c>
      <c r="P213" s="15">
        <v>0</v>
      </c>
      <c r="Q213" s="15">
        <f>SUM(O213:P213)</f>
        <v>4</v>
      </c>
      <c r="R213" s="78">
        <f>+Q213/$Q$216</f>
        <v>5.1948051948051951E-2</v>
      </c>
    </row>
    <row r="214" spans="1:18" ht="14.25" customHeight="1" x14ac:dyDescent="0.25">
      <c r="A214" s="62" t="s">
        <v>123</v>
      </c>
      <c r="B214" s="15">
        <v>0</v>
      </c>
      <c r="C214" s="15">
        <v>0</v>
      </c>
      <c r="D214" s="15">
        <f t="shared" ref="D214:D221" si="19">SUM(B214:C214)</f>
        <v>0</v>
      </c>
      <c r="E214" s="76">
        <f t="shared" ref="E214:E221" si="20">+D214/$D$222</f>
        <v>0</v>
      </c>
      <c r="F214" s="77"/>
      <c r="G214" s="77"/>
      <c r="H214" s="79">
        <f>E213+E214+E215</f>
        <v>0.11688311688311688</v>
      </c>
      <c r="N214" s="62" t="s">
        <v>124</v>
      </c>
      <c r="O214" s="15">
        <v>24</v>
      </c>
      <c r="P214" s="15">
        <v>48</v>
      </c>
      <c r="Q214" s="15">
        <f>SUM(O214:P214)</f>
        <v>72</v>
      </c>
      <c r="R214" s="78">
        <f>+Q214/$Q$216</f>
        <v>0.93506493506493504</v>
      </c>
    </row>
    <row r="215" spans="1:18" ht="14.25" customHeight="1" x14ac:dyDescent="0.25">
      <c r="A215" s="62" t="s">
        <v>125</v>
      </c>
      <c r="B215" s="15">
        <v>4</v>
      </c>
      <c r="C215" s="15">
        <v>5</v>
      </c>
      <c r="D215" s="15">
        <f t="shared" si="19"/>
        <v>9</v>
      </c>
      <c r="E215" s="76">
        <f t="shared" si="20"/>
        <v>0.11688311688311688</v>
      </c>
      <c r="F215" s="77"/>
      <c r="G215" s="77"/>
      <c r="N215" s="80" t="s">
        <v>126</v>
      </c>
      <c r="O215" s="15">
        <v>1</v>
      </c>
      <c r="P215" s="15">
        <v>0</v>
      </c>
      <c r="Q215" s="15">
        <f>SUM(O215:P215)</f>
        <v>1</v>
      </c>
      <c r="R215" s="78">
        <f>+Q215/$Q$216</f>
        <v>1.2987012987012988E-2</v>
      </c>
    </row>
    <row r="216" spans="1:18" ht="14.25" customHeight="1" x14ac:dyDescent="0.25">
      <c r="A216" s="62" t="s">
        <v>127</v>
      </c>
      <c r="B216" s="15">
        <v>6</v>
      </c>
      <c r="C216" s="15">
        <v>9</v>
      </c>
      <c r="D216" s="15">
        <f t="shared" si="19"/>
        <v>15</v>
      </c>
      <c r="E216" s="76">
        <f t="shared" si="20"/>
        <v>0.19480519480519481</v>
      </c>
      <c r="F216" s="77"/>
      <c r="G216" s="77"/>
      <c r="N216" s="19" t="s">
        <v>42</v>
      </c>
      <c r="O216" s="19">
        <f>SUM(O213:O215)</f>
        <v>29</v>
      </c>
      <c r="P216" s="19">
        <f>SUM(P213:P215)</f>
        <v>48</v>
      </c>
      <c r="Q216" s="19">
        <f>SUM(Q213:Q215)</f>
        <v>77</v>
      </c>
      <c r="R216" s="68">
        <f>IF(N216=0,"",SUM(R213:R215))</f>
        <v>1</v>
      </c>
    </row>
    <row r="217" spans="1:18" ht="14.25" customHeight="1" x14ac:dyDescent="0.25">
      <c r="A217" s="62" t="s">
        <v>128</v>
      </c>
      <c r="B217" s="15">
        <v>9</v>
      </c>
      <c r="C217" s="15">
        <v>14</v>
      </c>
      <c r="D217" s="15">
        <f t="shared" si="19"/>
        <v>23</v>
      </c>
      <c r="E217" s="76">
        <f t="shared" si="20"/>
        <v>0.29870129870129869</v>
      </c>
      <c r="F217" s="77"/>
      <c r="G217" s="77"/>
      <c r="H217" s="263" t="s">
        <v>129</v>
      </c>
      <c r="I217" s="263"/>
      <c r="J217" s="263"/>
    </row>
    <row r="218" spans="1:18" ht="14.25" customHeight="1" x14ac:dyDescent="0.25">
      <c r="A218" s="62" t="s">
        <v>130</v>
      </c>
      <c r="B218" s="15">
        <v>5</v>
      </c>
      <c r="C218" s="15">
        <v>16</v>
      </c>
      <c r="D218" s="15">
        <f t="shared" si="19"/>
        <v>21</v>
      </c>
      <c r="E218" s="76">
        <f t="shared" si="20"/>
        <v>0.27272727272727271</v>
      </c>
      <c r="F218" s="77"/>
      <c r="G218" s="77"/>
      <c r="H218" s="79">
        <f>E216+E217+E218+E219</f>
        <v>0.8441558441558441</v>
      </c>
    </row>
    <row r="219" spans="1:18" ht="14.25" customHeight="1" x14ac:dyDescent="0.25">
      <c r="A219" s="62" t="s">
        <v>131</v>
      </c>
      <c r="B219" s="15">
        <v>4</v>
      </c>
      <c r="C219" s="15">
        <v>2</v>
      </c>
      <c r="D219" s="15">
        <f t="shared" si="19"/>
        <v>6</v>
      </c>
      <c r="E219" s="76">
        <f t="shared" si="20"/>
        <v>7.792207792207792E-2</v>
      </c>
      <c r="F219" s="77"/>
      <c r="G219" s="77"/>
    </row>
    <row r="220" spans="1:18" ht="14.25" customHeight="1" x14ac:dyDescent="0.25">
      <c r="A220" s="62" t="s">
        <v>132</v>
      </c>
      <c r="B220" s="15">
        <v>1</v>
      </c>
      <c r="C220" s="15">
        <v>2</v>
      </c>
      <c r="D220" s="15">
        <f t="shared" si="19"/>
        <v>3</v>
      </c>
      <c r="E220" s="76">
        <f t="shared" si="20"/>
        <v>3.896103896103896E-2</v>
      </c>
      <c r="F220" s="77"/>
      <c r="G220" s="77"/>
    </row>
    <row r="221" spans="1:18" ht="14.25" customHeight="1" x14ac:dyDescent="0.25">
      <c r="A221" s="62" t="s">
        <v>133</v>
      </c>
      <c r="B221" s="15">
        <v>0</v>
      </c>
      <c r="C221" s="15">
        <v>0</v>
      </c>
      <c r="D221" s="15">
        <f t="shared" si="19"/>
        <v>0</v>
      </c>
      <c r="E221" s="76">
        <f t="shared" si="20"/>
        <v>0</v>
      </c>
      <c r="F221" s="77"/>
      <c r="G221" s="77"/>
    </row>
    <row r="222" spans="1:18" ht="14.25" customHeight="1" x14ac:dyDescent="0.25">
      <c r="A222" s="81" t="s">
        <v>42</v>
      </c>
      <c r="B222" s="19">
        <f>SUM(B213:B221)</f>
        <v>29</v>
      </c>
      <c r="C222" s="19">
        <f>SUM(C213:C221)</f>
        <v>48</v>
      </c>
      <c r="D222" s="19">
        <f>SUM(D213:D221)</f>
        <v>77</v>
      </c>
      <c r="E222" s="82">
        <f>SUM(E213:E221)</f>
        <v>1</v>
      </c>
      <c r="F222" s="83"/>
      <c r="G222" s="83"/>
      <c r="H222" s="263" t="s">
        <v>134</v>
      </c>
      <c r="I222" s="263"/>
      <c r="J222" s="263"/>
    </row>
    <row r="223" spans="1:18" ht="14.25" customHeight="1" x14ac:dyDescent="0.25">
      <c r="H223" s="79">
        <f>E220</f>
        <v>3.896103896103896E-2</v>
      </c>
      <c r="I223" s="84"/>
      <c r="J223" s="84"/>
    </row>
    <row r="224" spans="1:18" ht="14.25" customHeight="1" x14ac:dyDescent="0.25"/>
    <row r="225" spans="1:20" ht="27.75" customHeight="1" x14ac:dyDescent="0.25">
      <c r="G225" s="85"/>
      <c r="H225" s="86"/>
    </row>
    <row r="226" spans="1:20" ht="14.25" customHeight="1" x14ac:dyDescent="0.25">
      <c r="A226" s="323" t="s">
        <v>135</v>
      </c>
      <c r="B226" s="323"/>
      <c r="C226" s="323"/>
      <c r="D226" s="323"/>
      <c r="E226" s="323"/>
      <c r="F226" s="323"/>
      <c r="G226" s="323"/>
      <c r="H226" s="323"/>
    </row>
    <row r="227" spans="1:20" ht="14.25" customHeight="1" x14ac:dyDescent="0.25">
      <c r="A227" s="323"/>
      <c r="B227" s="323"/>
      <c r="C227" s="323"/>
      <c r="D227" s="323"/>
      <c r="E227" s="323"/>
      <c r="F227" s="323"/>
      <c r="G227" s="323"/>
      <c r="H227" s="323"/>
    </row>
    <row r="228" spans="1:20" ht="14.25" customHeight="1" x14ac:dyDescent="0.25"/>
    <row r="229" spans="1:20" ht="26.25" customHeight="1" x14ac:dyDescent="0.25">
      <c r="A229" s="317" t="s">
        <v>136</v>
      </c>
      <c r="B229" s="318"/>
      <c r="C229" s="318"/>
      <c r="D229" s="319"/>
      <c r="E229" s="24" t="s">
        <v>40</v>
      </c>
      <c r="F229" s="24" t="s">
        <v>41</v>
      </c>
      <c r="G229" s="24" t="s">
        <v>42</v>
      </c>
      <c r="H229" s="24" t="s">
        <v>75</v>
      </c>
    </row>
    <row r="230" spans="1:20" x14ac:dyDescent="0.25">
      <c r="A230" s="320" t="s">
        <v>137</v>
      </c>
      <c r="B230" s="321"/>
      <c r="C230" s="321"/>
      <c r="D230" s="322"/>
      <c r="E230" s="87">
        <v>3</v>
      </c>
      <c r="F230" s="87">
        <v>7</v>
      </c>
      <c r="G230" s="87">
        <f>SUM(E230:F230)</f>
        <v>10</v>
      </c>
      <c r="H230" s="88">
        <v>0.28000000000000003</v>
      </c>
    </row>
    <row r="231" spans="1:20" x14ac:dyDescent="0.25">
      <c r="A231" s="320" t="s">
        <v>138</v>
      </c>
      <c r="B231" s="321"/>
      <c r="C231" s="321"/>
      <c r="D231" s="322"/>
      <c r="E231" s="87">
        <v>12</v>
      </c>
      <c r="F231" s="87">
        <v>12</v>
      </c>
      <c r="G231" s="87">
        <f t="shared" ref="G231:G250" si="21">SUM(E231:F231)</f>
        <v>24</v>
      </c>
      <c r="H231" s="88">
        <f t="shared" ref="H231:H250" si="22">G231/$G$251</f>
        <v>0.31168831168831168</v>
      </c>
      <c r="L231" s="89">
        <f>+N243</f>
        <v>0.53246753246753242</v>
      </c>
    </row>
    <row r="232" spans="1:20" x14ac:dyDescent="0.25">
      <c r="A232" s="320" t="s">
        <v>139</v>
      </c>
      <c r="B232" s="321"/>
      <c r="C232" s="321"/>
      <c r="D232" s="322"/>
      <c r="E232" s="87">
        <v>4</v>
      </c>
      <c r="F232" s="87">
        <v>0</v>
      </c>
      <c r="G232" s="87">
        <f t="shared" si="21"/>
        <v>4</v>
      </c>
      <c r="H232" s="88">
        <f t="shared" si="22"/>
        <v>5.1948051948051951E-2</v>
      </c>
    </row>
    <row r="233" spans="1:20" x14ac:dyDescent="0.25">
      <c r="A233" s="320" t="s">
        <v>140</v>
      </c>
      <c r="B233" s="321"/>
      <c r="C233" s="321"/>
      <c r="D233" s="322"/>
      <c r="E233" s="87">
        <v>2</v>
      </c>
      <c r="F233" s="87">
        <v>1</v>
      </c>
      <c r="G233" s="87">
        <f t="shared" si="21"/>
        <v>3</v>
      </c>
      <c r="H233" s="88">
        <f t="shared" si="22"/>
        <v>3.896103896103896E-2</v>
      </c>
    </row>
    <row r="234" spans="1:20" x14ac:dyDescent="0.25">
      <c r="A234" s="312" t="s">
        <v>141</v>
      </c>
      <c r="B234" s="313"/>
      <c r="C234" s="313"/>
      <c r="D234" s="314"/>
      <c r="E234" s="90">
        <v>0</v>
      </c>
      <c r="F234" s="90">
        <v>2</v>
      </c>
      <c r="G234" s="91">
        <f t="shared" si="21"/>
        <v>2</v>
      </c>
      <c r="H234" s="92">
        <f t="shared" si="22"/>
        <v>2.5974025974025976E-2</v>
      </c>
    </row>
    <row r="235" spans="1:20" x14ac:dyDescent="0.25">
      <c r="A235" s="309" t="s">
        <v>142</v>
      </c>
      <c r="B235" s="310"/>
      <c r="C235" s="310"/>
      <c r="D235" s="311"/>
      <c r="E235" s="91">
        <v>2</v>
      </c>
      <c r="F235" s="91">
        <v>15</v>
      </c>
      <c r="G235" s="91">
        <f t="shared" si="21"/>
        <v>17</v>
      </c>
      <c r="H235" s="92">
        <f t="shared" si="22"/>
        <v>0.22077922077922077</v>
      </c>
    </row>
    <row r="236" spans="1:20" ht="27" customHeight="1" thickBot="1" x14ac:dyDescent="0.3">
      <c r="A236" s="312" t="s">
        <v>143</v>
      </c>
      <c r="B236" s="313"/>
      <c r="C236" s="313"/>
      <c r="D236" s="314"/>
      <c r="E236" s="90">
        <v>0</v>
      </c>
      <c r="F236" s="90">
        <v>3</v>
      </c>
      <c r="G236" s="91">
        <f t="shared" si="21"/>
        <v>3</v>
      </c>
      <c r="H236" s="92">
        <f t="shared" si="22"/>
        <v>3.896103896103896E-2</v>
      </c>
      <c r="L236" s="315" t="s">
        <v>144</v>
      </c>
      <c r="M236" s="315"/>
      <c r="N236" s="315"/>
      <c r="O236" s="315"/>
      <c r="P236" s="315"/>
      <c r="Q236" s="315"/>
      <c r="R236" s="315"/>
    </row>
    <row r="237" spans="1:20" ht="15" customHeight="1" x14ac:dyDescent="0.25">
      <c r="A237" s="295" t="s">
        <v>145</v>
      </c>
      <c r="B237" s="296"/>
      <c r="C237" s="296"/>
      <c r="D237" s="297"/>
      <c r="E237" s="18">
        <v>0</v>
      </c>
      <c r="F237" s="18">
        <v>0</v>
      </c>
      <c r="G237" s="18">
        <f t="shared" si="21"/>
        <v>0</v>
      </c>
      <c r="H237" s="93">
        <f t="shared" si="22"/>
        <v>0</v>
      </c>
      <c r="J237" s="94"/>
      <c r="K237" s="95"/>
      <c r="L237" s="95"/>
      <c r="M237" s="95"/>
      <c r="N237" s="95"/>
      <c r="O237" s="95"/>
      <c r="P237" s="95"/>
      <c r="Q237" s="95"/>
      <c r="R237" s="95"/>
      <c r="S237" s="95"/>
      <c r="T237" s="96"/>
    </row>
    <row r="238" spans="1:20" ht="15" customHeight="1" x14ac:dyDescent="0.25">
      <c r="A238" s="295" t="s">
        <v>146</v>
      </c>
      <c r="B238" s="296"/>
      <c r="C238" s="296"/>
      <c r="D238" s="297"/>
      <c r="E238" s="18">
        <v>0</v>
      </c>
      <c r="F238" s="18">
        <v>0</v>
      </c>
      <c r="G238" s="18">
        <f t="shared" si="21"/>
        <v>0</v>
      </c>
      <c r="H238" s="93">
        <f t="shared" si="22"/>
        <v>0</v>
      </c>
      <c r="J238" s="97"/>
      <c r="K238" s="316" t="s">
        <v>147</v>
      </c>
      <c r="L238" s="316"/>
      <c r="M238" s="316"/>
      <c r="N238" s="316"/>
      <c r="O238" s="98"/>
      <c r="P238" s="98"/>
      <c r="Q238" s="98"/>
      <c r="R238" s="98"/>
      <c r="S238" s="98"/>
      <c r="T238" s="99"/>
    </row>
    <row r="239" spans="1:20" ht="15" customHeight="1" x14ac:dyDescent="0.25">
      <c r="A239" s="295" t="s">
        <v>148</v>
      </c>
      <c r="B239" s="296"/>
      <c r="C239" s="296"/>
      <c r="D239" s="297"/>
      <c r="E239" s="18">
        <v>0</v>
      </c>
      <c r="F239" s="18">
        <v>0</v>
      </c>
      <c r="G239" s="18">
        <f t="shared" si="21"/>
        <v>0</v>
      </c>
      <c r="H239" s="93">
        <f t="shared" si="22"/>
        <v>0</v>
      </c>
      <c r="J239" s="100"/>
      <c r="K239" s="316"/>
      <c r="L239" s="316"/>
      <c r="M239" s="316"/>
      <c r="N239" s="316"/>
      <c r="O239" s="98"/>
      <c r="P239" s="98"/>
      <c r="Q239" s="98"/>
      <c r="R239" s="98"/>
      <c r="S239" s="98"/>
      <c r="T239" s="99"/>
    </row>
    <row r="240" spans="1:20" ht="15" customHeight="1" x14ac:dyDescent="0.25">
      <c r="A240" s="295" t="s">
        <v>149</v>
      </c>
      <c r="B240" s="296"/>
      <c r="C240" s="296"/>
      <c r="D240" s="297"/>
      <c r="E240" s="18">
        <v>0</v>
      </c>
      <c r="F240" s="18">
        <v>0</v>
      </c>
      <c r="G240" s="18">
        <f t="shared" si="21"/>
        <v>0</v>
      </c>
      <c r="H240" s="93">
        <f t="shared" si="22"/>
        <v>0</v>
      </c>
      <c r="J240" s="100"/>
      <c r="K240" s="316"/>
      <c r="L240" s="316"/>
      <c r="M240" s="316"/>
      <c r="N240" s="316"/>
      <c r="O240" s="98"/>
      <c r="P240" s="98"/>
      <c r="Q240" s="98"/>
      <c r="R240" s="98"/>
      <c r="S240" s="98"/>
      <c r="T240" s="99"/>
    </row>
    <row r="241" spans="1:20" ht="15" customHeight="1" x14ac:dyDescent="0.25">
      <c r="A241" s="295" t="s">
        <v>150</v>
      </c>
      <c r="B241" s="296"/>
      <c r="C241" s="296"/>
      <c r="D241" s="297"/>
      <c r="E241" s="18">
        <v>0</v>
      </c>
      <c r="F241" s="18">
        <v>0</v>
      </c>
      <c r="G241" s="18">
        <f t="shared" si="21"/>
        <v>0</v>
      </c>
      <c r="H241" s="93">
        <f t="shared" si="22"/>
        <v>0</v>
      </c>
      <c r="I241" s="101"/>
      <c r="J241" s="100"/>
      <c r="K241" s="98"/>
      <c r="L241" s="98"/>
      <c r="M241" s="98"/>
      <c r="N241" s="98"/>
      <c r="O241" s="98"/>
      <c r="P241" s="98"/>
      <c r="Q241" s="98"/>
      <c r="R241" s="98"/>
      <c r="S241" s="98"/>
      <c r="T241" s="99"/>
    </row>
    <row r="242" spans="1:20" ht="15" customHeight="1" x14ac:dyDescent="0.25">
      <c r="A242" s="295" t="s">
        <v>151</v>
      </c>
      <c r="B242" s="296"/>
      <c r="C242" s="296"/>
      <c r="D242" s="297"/>
      <c r="E242" s="18">
        <v>0</v>
      </c>
      <c r="F242" s="18">
        <v>2</v>
      </c>
      <c r="G242" s="18">
        <f t="shared" si="21"/>
        <v>2</v>
      </c>
      <c r="H242" s="93">
        <f t="shared" si="22"/>
        <v>2.5974025974025976E-2</v>
      </c>
      <c r="J242" s="100"/>
      <c r="K242" s="303" t="s">
        <v>152</v>
      </c>
      <c r="L242" s="304"/>
      <c r="M242" s="102" t="s">
        <v>42</v>
      </c>
      <c r="N242" s="103" t="s">
        <v>75</v>
      </c>
      <c r="O242" s="98"/>
      <c r="P242" s="98"/>
      <c r="Q242" s="98"/>
      <c r="R242" s="98"/>
      <c r="S242" s="98"/>
      <c r="T242" s="99"/>
    </row>
    <row r="243" spans="1:20" ht="15" customHeight="1" x14ac:dyDescent="0.25">
      <c r="A243" s="295" t="s">
        <v>153</v>
      </c>
      <c r="B243" s="296"/>
      <c r="C243" s="296"/>
      <c r="D243" s="297"/>
      <c r="E243" s="18">
        <v>0</v>
      </c>
      <c r="F243" s="18">
        <v>0</v>
      </c>
      <c r="G243" s="18">
        <f t="shared" si="21"/>
        <v>0</v>
      </c>
      <c r="H243" s="93">
        <f t="shared" si="22"/>
        <v>0</v>
      </c>
      <c r="J243" s="100"/>
      <c r="K243" s="305" t="s">
        <v>154</v>
      </c>
      <c r="L243" s="306"/>
      <c r="M243" s="104">
        <v>41</v>
      </c>
      <c r="N243" s="105">
        <f t="shared" ref="N243:N249" si="23">+M243/$M$249</f>
        <v>0.53246753246753242</v>
      </c>
      <c r="O243" s="98"/>
      <c r="P243" s="98"/>
      <c r="Q243" s="98"/>
      <c r="R243" s="98"/>
      <c r="S243" s="98"/>
      <c r="T243" s="99"/>
    </row>
    <row r="244" spans="1:20" ht="15" customHeight="1" x14ac:dyDescent="0.25">
      <c r="A244" s="295" t="s">
        <v>155</v>
      </c>
      <c r="B244" s="296"/>
      <c r="C244" s="296"/>
      <c r="D244" s="297"/>
      <c r="E244" s="18">
        <v>0</v>
      </c>
      <c r="F244" s="18">
        <v>1</v>
      </c>
      <c r="G244" s="18">
        <f t="shared" si="21"/>
        <v>1</v>
      </c>
      <c r="H244" s="93">
        <f t="shared" si="22"/>
        <v>1.2987012987012988E-2</v>
      </c>
      <c r="J244" s="100"/>
      <c r="K244" s="307" t="s">
        <v>156</v>
      </c>
      <c r="L244" s="308"/>
      <c r="M244" s="106">
        <v>22</v>
      </c>
      <c r="N244" s="107">
        <f t="shared" si="23"/>
        <v>0.2857142857142857</v>
      </c>
      <c r="O244" s="98"/>
      <c r="P244" s="98"/>
      <c r="Q244" s="98"/>
      <c r="R244" s="98"/>
      <c r="S244" s="98"/>
      <c r="T244" s="99"/>
    </row>
    <row r="245" spans="1:20" ht="15" customHeight="1" x14ac:dyDescent="0.25">
      <c r="A245" s="295" t="s">
        <v>157</v>
      </c>
      <c r="B245" s="296"/>
      <c r="C245" s="296"/>
      <c r="D245" s="297"/>
      <c r="E245" s="18">
        <v>0</v>
      </c>
      <c r="F245" s="18">
        <v>2</v>
      </c>
      <c r="G245" s="18">
        <f t="shared" si="21"/>
        <v>2</v>
      </c>
      <c r="H245" s="93">
        <f t="shared" si="22"/>
        <v>2.5974025974025976E-2</v>
      </c>
      <c r="J245" s="100"/>
      <c r="K245" s="285" t="s">
        <v>158</v>
      </c>
      <c r="L245" s="286"/>
      <c r="M245" s="27">
        <v>5</v>
      </c>
      <c r="N245" s="108">
        <f t="shared" si="23"/>
        <v>6.4935064935064929E-2</v>
      </c>
      <c r="O245" s="98"/>
      <c r="P245" s="98"/>
      <c r="Q245" s="98"/>
      <c r="R245" s="98"/>
      <c r="S245" s="98"/>
      <c r="T245" s="99"/>
    </row>
    <row r="246" spans="1:20" ht="15" customHeight="1" x14ac:dyDescent="0.25">
      <c r="A246" s="298" t="s">
        <v>159</v>
      </c>
      <c r="B246" s="299"/>
      <c r="C246" s="299"/>
      <c r="D246" s="300"/>
      <c r="E246" s="109">
        <v>0</v>
      </c>
      <c r="F246" s="109">
        <v>0</v>
      </c>
      <c r="G246" s="109">
        <f t="shared" si="21"/>
        <v>0</v>
      </c>
      <c r="H246" s="110">
        <f t="shared" si="22"/>
        <v>0</v>
      </c>
      <c r="J246" s="100"/>
      <c r="K246" s="270" t="s">
        <v>160</v>
      </c>
      <c r="L246" s="271"/>
      <c r="M246" s="111">
        <v>2</v>
      </c>
      <c r="N246" s="112">
        <f t="shared" si="23"/>
        <v>2.5974025974025976E-2</v>
      </c>
      <c r="O246" s="98"/>
      <c r="P246" s="98"/>
      <c r="Q246" s="98"/>
      <c r="R246" s="98"/>
      <c r="S246" s="98"/>
      <c r="T246" s="99"/>
    </row>
    <row r="247" spans="1:20" ht="15" customHeight="1" x14ac:dyDescent="0.25">
      <c r="A247" s="298" t="s">
        <v>161</v>
      </c>
      <c r="B247" s="299"/>
      <c r="C247" s="299"/>
      <c r="D247" s="300"/>
      <c r="E247" s="109">
        <v>1</v>
      </c>
      <c r="F247" s="109">
        <v>1</v>
      </c>
      <c r="G247" s="109">
        <f t="shared" si="21"/>
        <v>2</v>
      </c>
      <c r="H247" s="110">
        <f t="shared" si="22"/>
        <v>2.5974025974025976E-2</v>
      </c>
      <c r="J247" s="100"/>
      <c r="K247" s="301" t="s">
        <v>162</v>
      </c>
      <c r="L247" s="302"/>
      <c r="M247" s="113">
        <v>4</v>
      </c>
      <c r="N247" s="114">
        <f t="shared" si="23"/>
        <v>5.1948051948051951E-2</v>
      </c>
      <c r="O247" s="115"/>
      <c r="P247" s="98"/>
      <c r="Q247" s="98"/>
      <c r="R247" s="98"/>
      <c r="S247" s="98"/>
      <c r="T247" s="99"/>
    </row>
    <row r="248" spans="1:20" ht="15" customHeight="1" x14ac:dyDescent="0.25">
      <c r="A248" s="287" t="s">
        <v>163</v>
      </c>
      <c r="B248" s="288"/>
      <c r="C248" s="288"/>
      <c r="D248" s="231"/>
      <c r="E248" s="15">
        <v>2</v>
      </c>
      <c r="F248" s="15">
        <v>1</v>
      </c>
      <c r="G248" s="18">
        <f t="shared" si="21"/>
        <v>3</v>
      </c>
      <c r="H248" s="93">
        <f t="shared" si="22"/>
        <v>3.896103896103896E-2</v>
      </c>
      <c r="J248" s="100"/>
      <c r="K248" s="274" t="s">
        <v>164</v>
      </c>
      <c r="L248" s="275"/>
      <c r="M248" s="15">
        <v>3</v>
      </c>
      <c r="N248" s="116">
        <f t="shared" si="23"/>
        <v>3.896103896103896E-2</v>
      </c>
      <c r="O248" s="117"/>
      <c r="P248" s="98"/>
      <c r="Q248" s="98"/>
      <c r="R248" s="98"/>
      <c r="S248" s="98"/>
      <c r="T248" s="99"/>
    </row>
    <row r="249" spans="1:20" x14ac:dyDescent="0.25">
      <c r="A249" s="289" t="s">
        <v>162</v>
      </c>
      <c r="B249" s="290"/>
      <c r="C249" s="290"/>
      <c r="D249" s="291"/>
      <c r="E249" s="30">
        <v>3</v>
      </c>
      <c r="F249" s="30">
        <v>1</v>
      </c>
      <c r="G249" s="30">
        <f t="shared" si="21"/>
        <v>4</v>
      </c>
      <c r="H249" s="118">
        <f t="shared" si="22"/>
        <v>5.1948051948051951E-2</v>
      </c>
      <c r="J249" s="100"/>
      <c r="K249" s="225" t="s">
        <v>42</v>
      </c>
      <c r="L249" s="226"/>
      <c r="M249" s="103">
        <f>SUM(M243:M248)</f>
        <v>77</v>
      </c>
      <c r="N249" s="119">
        <f t="shared" si="23"/>
        <v>1</v>
      </c>
      <c r="O249" s="117"/>
      <c r="P249" s="98"/>
      <c r="Q249" s="98"/>
      <c r="R249" s="98"/>
      <c r="S249" s="98"/>
      <c r="T249" s="99"/>
    </row>
    <row r="250" spans="1:20" x14ac:dyDescent="0.25">
      <c r="A250" s="289" t="s">
        <v>133</v>
      </c>
      <c r="B250" s="290"/>
      <c r="C250" s="290"/>
      <c r="D250" s="291"/>
      <c r="E250" s="30">
        <v>0</v>
      </c>
      <c r="F250" s="30">
        <v>0</v>
      </c>
      <c r="G250" s="30">
        <f t="shared" si="21"/>
        <v>0</v>
      </c>
      <c r="H250" s="118">
        <f t="shared" si="22"/>
        <v>0</v>
      </c>
      <c r="J250" s="100"/>
      <c r="K250" s="98"/>
      <c r="L250" s="98"/>
      <c r="M250" s="98"/>
      <c r="N250" s="120"/>
      <c r="O250" s="117"/>
      <c r="P250" s="121"/>
      <c r="Q250" s="121"/>
      <c r="R250" s="98"/>
      <c r="S250" s="98"/>
      <c r="T250" s="99"/>
    </row>
    <row r="251" spans="1:20" ht="16.5" thickBot="1" x14ac:dyDescent="0.3">
      <c r="A251" s="292" t="s">
        <v>42</v>
      </c>
      <c r="B251" s="293"/>
      <c r="C251" s="293"/>
      <c r="D251" s="294"/>
      <c r="E251" s="19">
        <f>SUM(E230:E250)</f>
        <v>29</v>
      </c>
      <c r="F251" s="19">
        <f>SUM(F230:F250)</f>
        <v>48</v>
      </c>
      <c r="G251" s="19">
        <f>SUM(G230:G250)</f>
        <v>77</v>
      </c>
      <c r="H251" s="66">
        <f>SUM(H230:H250)</f>
        <v>1.1501298701298701</v>
      </c>
      <c r="J251" s="122"/>
      <c r="K251" s="123"/>
      <c r="L251" s="123"/>
      <c r="M251" s="123"/>
      <c r="N251" s="124"/>
      <c r="O251" s="125"/>
      <c r="P251" s="126"/>
      <c r="Q251" s="126"/>
      <c r="R251" s="123"/>
      <c r="S251" s="123"/>
      <c r="T251" s="127"/>
    </row>
    <row r="252" spans="1:20" x14ac:dyDescent="0.25">
      <c r="N252" s="128"/>
      <c r="O252" s="69"/>
      <c r="P252" s="129"/>
      <c r="Q252" s="129"/>
    </row>
    <row r="253" spans="1:20" ht="16.5" customHeight="1" x14ac:dyDescent="0.25">
      <c r="A253" s="246" t="s">
        <v>165</v>
      </c>
      <c r="B253" s="246"/>
      <c r="C253" s="246"/>
      <c r="D253" s="246"/>
      <c r="E253" s="246"/>
      <c r="F253" s="77"/>
      <c r="G253" s="77"/>
      <c r="H253" s="130"/>
      <c r="J253" s="246" t="s">
        <v>166</v>
      </c>
      <c r="K253" s="246"/>
      <c r="L253" s="246"/>
      <c r="M253" s="246"/>
      <c r="N253" s="246"/>
      <c r="O253" s="246"/>
      <c r="P253" s="246"/>
      <c r="Q253" s="8"/>
    </row>
    <row r="254" spans="1:20" ht="16.5" customHeight="1" x14ac:dyDescent="0.25">
      <c r="A254" s="246"/>
      <c r="B254" s="246"/>
      <c r="C254" s="246"/>
      <c r="D254" s="246"/>
      <c r="E254" s="246"/>
      <c r="F254" s="83"/>
      <c r="G254" s="83"/>
      <c r="H254" s="130"/>
      <c r="J254" s="246"/>
      <c r="K254" s="246"/>
      <c r="L254" s="246"/>
      <c r="M254" s="246"/>
      <c r="N254" s="246"/>
      <c r="O254" s="246"/>
      <c r="P254" s="246"/>
      <c r="Q254" s="8"/>
    </row>
    <row r="255" spans="1:20" x14ac:dyDescent="0.25">
      <c r="A255" s="278"/>
      <c r="B255" s="278"/>
      <c r="C255" s="278"/>
      <c r="D255" s="278"/>
      <c r="E255" s="278"/>
      <c r="H255" s="130"/>
      <c r="J255" s="278"/>
      <c r="K255" s="278"/>
      <c r="L255" s="278"/>
      <c r="M255" s="278"/>
      <c r="N255" s="278"/>
      <c r="O255" s="278"/>
      <c r="P255" s="278"/>
      <c r="Q255" s="8"/>
    </row>
    <row r="256" spans="1:20" ht="47.25" customHeight="1" x14ac:dyDescent="0.25">
      <c r="A256" s="103" t="s">
        <v>167</v>
      </c>
      <c r="B256" s="19" t="s">
        <v>118</v>
      </c>
      <c r="C256" s="19" t="s">
        <v>41</v>
      </c>
      <c r="D256" s="131" t="s">
        <v>42</v>
      </c>
      <c r="E256" s="19" t="s">
        <v>75</v>
      </c>
      <c r="H256" s="130"/>
      <c r="J256" s="279" t="s">
        <v>152</v>
      </c>
      <c r="K256" s="280"/>
      <c r="L256" s="132" t="s">
        <v>168</v>
      </c>
      <c r="M256" s="132" t="s">
        <v>129</v>
      </c>
      <c r="N256" s="132" t="s">
        <v>134</v>
      </c>
      <c r="O256" s="133" t="s">
        <v>42</v>
      </c>
      <c r="P256" s="19" t="s">
        <v>75</v>
      </c>
    </row>
    <row r="257" spans="1:21" x14ac:dyDescent="0.25">
      <c r="A257" s="62" t="s">
        <v>169</v>
      </c>
      <c r="B257" s="15">
        <v>9</v>
      </c>
      <c r="C257" s="15">
        <v>5</v>
      </c>
      <c r="D257" s="15">
        <f>SUM(B257:C257)</f>
        <v>14</v>
      </c>
      <c r="E257" s="78">
        <f>+D257/$D$262</f>
        <v>0.18181818181818182</v>
      </c>
      <c r="H257" s="130"/>
      <c r="J257" s="281" t="s">
        <v>154</v>
      </c>
      <c r="K257" s="282"/>
      <c r="L257" s="134">
        <v>5</v>
      </c>
      <c r="M257" s="134">
        <v>38</v>
      </c>
      <c r="N257" s="134">
        <v>1</v>
      </c>
      <c r="O257" s="135">
        <f t="shared" ref="O257:O262" si="24">SUM(L257:N257)</f>
        <v>44</v>
      </c>
      <c r="P257" s="136">
        <f t="shared" ref="P257:P262" si="25">+O257/$O$263</f>
        <v>0.5714285714285714</v>
      </c>
    </row>
    <row r="258" spans="1:21" x14ac:dyDescent="0.25">
      <c r="A258" s="62" t="s">
        <v>170</v>
      </c>
      <c r="B258" s="15">
        <v>19</v>
      </c>
      <c r="C258" s="15">
        <v>41</v>
      </c>
      <c r="D258" s="15">
        <f>SUM(B258:C258)</f>
        <v>60</v>
      </c>
      <c r="E258" s="78">
        <f>+D258/$D$262</f>
        <v>0.77922077922077926</v>
      </c>
      <c r="H258" s="130"/>
      <c r="J258" s="283" t="s">
        <v>156</v>
      </c>
      <c r="K258" s="284"/>
      <c r="L258" s="137">
        <v>0</v>
      </c>
      <c r="M258" s="137">
        <v>19</v>
      </c>
      <c r="N258" s="137">
        <v>0</v>
      </c>
      <c r="O258" s="138">
        <f t="shared" si="24"/>
        <v>19</v>
      </c>
      <c r="P258" s="139">
        <f t="shared" si="25"/>
        <v>0.24675324675324675</v>
      </c>
    </row>
    <row r="259" spans="1:21" x14ac:dyDescent="0.25">
      <c r="A259" s="62" t="s">
        <v>171</v>
      </c>
      <c r="B259" s="15">
        <v>1</v>
      </c>
      <c r="C259" s="15">
        <v>2</v>
      </c>
      <c r="D259" s="15">
        <f>SUM(B259:C259)</f>
        <v>3</v>
      </c>
      <c r="E259" s="78">
        <f>+D259/$D$262</f>
        <v>3.896103896103896E-2</v>
      </c>
      <c r="H259" s="130"/>
      <c r="J259" s="285" t="s">
        <v>158</v>
      </c>
      <c r="K259" s="286"/>
      <c r="L259" s="140">
        <v>1</v>
      </c>
      <c r="M259" s="140">
        <v>1</v>
      </c>
      <c r="N259" s="140">
        <v>1</v>
      </c>
      <c r="O259" s="141">
        <f t="shared" si="24"/>
        <v>3</v>
      </c>
      <c r="P259" s="142">
        <f t="shared" si="25"/>
        <v>3.896103896103896E-2</v>
      </c>
    </row>
    <row r="260" spans="1:21" x14ac:dyDescent="0.25">
      <c r="A260" s="62" t="s">
        <v>172</v>
      </c>
      <c r="B260" s="15">
        <v>0</v>
      </c>
      <c r="C260" s="15">
        <v>0</v>
      </c>
      <c r="D260" s="15">
        <f>SUM(B260:C260)</f>
        <v>0</v>
      </c>
      <c r="E260" s="78">
        <f>+D260/$D$262</f>
        <v>0</v>
      </c>
      <c r="F260" s="69"/>
      <c r="G260" s="69"/>
      <c r="H260" s="130"/>
      <c r="J260" s="270" t="s">
        <v>160</v>
      </c>
      <c r="K260" s="271"/>
      <c r="L260" s="143">
        <v>1</v>
      </c>
      <c r="M260" s="143">
        <v>3</v>
      </c>
      <c r="N260" s="143">
        <v>0</v>
      </c>
      <c r="O260" s="144">
        <f t="shared" si="24"/>
        <v>4</v>
      </c>
      <c r="P260" s="145">
        <f t="shared" si="25"/>
        <v>5.1948051948051951E-2</v>
      </c>
    </row>
    <row r="261" spans="1:21" x14ac:dyDescent="0.25">
      <c r="A261" s="62" t="s">
        <v>114</v>
      </c>
      <c r="B261" s="15">
        <v>0</v>
      </c>
      <c r="C261" s="15">
        <v>0</v>
      </c>
      <c r="D261" s="15">
        <f>SUM(B261:C261)</f>
        <v>0</v>
      </c>
      <c r="E261" s="78">
        <f>+D261/$D$262</f>
        <v>0</v>
      </c>
      <c r="F261" s="77"/>
      <c r="G261" s="77"/>
      <c r="H261" s="130"/>
      <c r="J261" s="272" t="s">
        <v>162</v>
      </c>
      <c r="K261" s="273"/>
      <c r="L261" s="146">
        <v>1</v>
      </c>
      <c r="M261" s="146">
        <v>3</v>
      </c>
      <c r="N261" s="146">
        <v>0</v>
      </c>
      <c r="O261" s="147">
        <f t="shared" si="24"/>
        <v>4</v>
      </c>
      <c r="P261" s="148">
        <f t="shared" si="25"/>
        <v>5.1948051948051951E-2</v>
      </c>
    </row>
    <row r="262" spans="1:21" x14ac:dyDescent="0.25">
      <c r="A262" s="81" t="s">
        <v>42</v>
      </c>
      <c r="B262" s="19">
        <f>SUM(B257:B261)</f>
        <v>29</v>
      </c>
      <c r="C262" s="19">
        <f>SUM(C257:C261)</f>
        <v>48</v>
      </c>
      <c r="D262" s="19">
        <f>SUM(D257:D261)</f>
        <v>77</v>
      </c>
      <c r="E262" s="68">
        <f>IF(A262=0,"",SUM(E257:E261))</f>
        <v>1</v>
      </c>
      <c r="F262" s="77"/>
      <c r="G262" s="77"/>
      <c r="H262" s="130"/>
      <c r="J262" s="274" t="s">
        <v>164</v>
      </c>
      <c r="K262" s="275"/>
      <c r="L262" s="140">
        <v>1</v>
      </c>
      <c r="M262" s="140">
        <v>1</v>
      </c>
      <c r="N262" s="140">
        <v>1</v>
      </c>
      <c r="O262" s="141">
        <f t="shared" si="24"/>
        <v>3</v>
      </c>
      <c r="P262" s="149">
        <f t="shared" si="25"/>
        <v>3.896103896103896E-2</v>
      </c>
    </row>
    <row r="263" spans="1:21" ht="19.5" customHeight="1" x14ac:dyDescent="0.25">
      <c r="A263" s="128"/>
      <c r="B263" s="69"/>
      <c r="C263" s="69"/>
      <c r="D263" s="69"/>
      <c r="E263" s="83"/>
      <c r="F263" s="77"/>
      <c r="G263" s="77"/>
      <c r="H263" s="130"/>
      <c r="J263" s="225" t="s">
        <v>42</v>
      </c>
      <c r="K263" s="226"/>
      <c r="L263" s="150">
        <f>SUM(L257:L262)</f>
        <v>9</v>
      </c>
      <c r="M263" s="150">
        <f>SUM(M257:M262)</f>
        <v>65</v>
      </c>
      <c r="N263" s="150">
        <f>SUM(N257:N262)</f>
        <v>3</v>
      </c>
      <c r="O263" s="103">
        <f>SUM(O257:O262)</f>
        <v>77</v>
      </c>
      <c r="P263" s="119">
        <f>SUM(P257:P262)</f>
        <v>1</v>
      </c>
    </row>
    <row r="264" spans="1:21" x14ac:dyDescent="0.25">
      <c r="A264" s="128"/>
      <c r="B264" s="69"/>
      <c r="C264" s="69"/>
      <c r="D264" s="69"/>
      <c r="E264" s="83"/>
      <c r="F264" s="77"/>
      <c r="G264" s="77"/>
      <c r="H264" s="130"/>
      <c r="J264" s="128"/>
    </row>
    <row r="265" spans="1:21" x14ac:dyDescent="0.25">
      <c r="A265" s="128"/>
      <c r="B265" s="69"/>
      <c r="C265" s="69"/>
      <c r="D265" s="69"/>
      <c r="E265" s="83"/>
      <c r="F265" s="77"/>
      <c r="G265" s="77"/>
      <c r="H265" s="130"/>
      <c r="J265" s="128"/>
    </row>
    <row r="266" spans="1:21" x14ac:dyDescent="0.25">
      <c r="A266" s="128"/>
      <c r="B266" s="69"/>
      <c r="C266" s="69"/>
      <c r="D266" s="69"/>
      <c r="E266" s="83"/>
      <c r="F266" s="77"/>
      <c r="G266" s="77"/>
      <c r="H266" s="130"/>
      <c r="J266" s="128"/>
    </row>
    <row r="267" spans="1:21" x14ac:dyDescent="0.25">
      <c r="A267" s="128"/>
      <c r="B267" s="69"/>
      <c r="C267" s="69"/>
      <c r="D267" s="69"/>
      <c r="E267" s="83"/>
      <c r="F267" s="77"/>
      <c r="G267" s="77"/>
      <c r="H267" s="130"/>
      <c r="J267" s="128"/>
      <c r="T267" s="151"/>
      <c r="U267" s="152"/>
    </row>
    <row r="268" spans="1:21" x14ac:dyDescent="0.25">
      <c r="A268" s="128"/>
      <c r="B268" s="69"/>
      <c r="C268" s="69"/>
      <c r="D268" s="69"/>
      <c r="E268" s="83"/>
      <c r="F268" s="77"/>
      <c r="G268" s="77"/>
      <c r="H268" s="130"/>
      <c r="J268" s="128"/>
      <c r="T268" s="151"/>
      <c r="U268" s="152"/>
    </row>
    <row r="269" spans="1:21" x14ac:dyDescent="0.2">
      <c r="A269" s="128"/>
      <c r="B269" s="69"/>
      <c r="C269" s="69"/>
      <c r="D269" s="69"/>
      <c r="E269" s="83"/>
      <c r="F269" s="77"/>
      <c r="G269" s="77"/>
      <c r="H269" s="130"/>
      <c r="J269" s="128"/>
      <c r="T269" s="153"/>
      <c r="U269" s="154"/>
    </row>
    <row r="270" spans="1:21" x14ac:dyDescent="0.25">
      <c r="A270" s="128"/>
      <c r="B270" s="69"/>
      <c r="C270" s="69"/>
      <c r="D270" s="69"/>
      <c r="E270" s="83"/>
      <c r="F270" s="77"/>
      <c r="G270" s="77"/>
      <c r="H270" s="130"/>
      <c r="J270" s="128"/>
      <c r="T270" s="52"/>
      <c r="U270" s="52"/>
    </row>
    <row r="271" spans="1:21" x14ac:dyDescent="0.25">
      <c r="A271" s="128"/>
      <c r="B271" s="69"/>
      <c r="C271" s="69"/>
      <c r="D271" s="69"/>
      <c r="E271" s="83"/>
      <c r="F271" s="77"/>
      <c r="G271" s="77"/>
      <c r="H271" s="130"/>
      <c r="J271" s="128"/>
    </row>
    <row r="272" spans="1:21" x14ac:dyDescent="0.25">
      <c r="A272" s="128"/>
      <c r="B272" s="69"/>
      <c r="C272" s="69"/>
      <c r="D272" s="69"/>
      <c r="E272" s="83"/>
      <c r="F272" s="77"/>
      <c r="G272" s="77"/>
      <c r="H272" s="130"/>
      <c r="J272" s="128"/>
      <c r="K272" s="128"/>
      <c r="L272" s="128"/>
    </row>
    <row r="273" spans="1:20" ht="8.25" customHeight="1" x14ac:dyDescent="0.25">
      <c r="F273" s="83"/>
      <c r="G273" s="83"/>
      <c r="M273" s="155"/>
    </row>
    <row r="274" spans="1:20" ht="15.75" customHeight="1" x14ac:dyDescent="0.25">
      <c r="A274" s="276" t="s">
        <v>173</v>
      </c>
      <c r="B274" s="276"/>
      <c r="C274" s="276"/>
      <c r="D274" s="276"/>
      <c r="E274" s="276"/>
      <c r="F274" s="276"/>
      <c r="G274" s="276"/>
      <c r="H274" s="276"/>
      <c r="I274" s="276"/>
      <c r="J274" s="276"/>
      <c r="K274" s="276"/>
      <c r="L274" s="276"/>
      <c r="M274" s="276"/>
      <c r="N274" s="276"/>
      <c r="O274" s="276"/>
      <c r="P274" s="276"/>
      <c r="Q274" s="276"/>
      <c r="R274" s="276"/>
      <c r="S274" s="276"/>
      <c r="T274" s="276"/>
    </row>
    <row r="275" spans="1:20" ht="11.25" customHeight="1" x14ac:dyDescent="0.25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</row>
    <row r="276" spans="1:20" ht="51" customHeight="1" x14ac:dyDescent="0.25">
      <c r="A276" s="229" t="s">
        <v>174</v>
      </c>
      <c r="B276" s="229"/>
      <c r="C276" s="229"/>
      <c r="D276" s="229"/>
      <c r="E276" s="229"/>
      <c r="F276" s="74"/>
      <c r="G276" s="74"/>
      <c r="H276" s="74"/>
      <c r="I276" s="74"/>
      <c r="J276" s="74"/>
      <c r="L276" s="156"/>
      <c r="M276" s="277" t="s">
        <v>175</v>
      </c>
      <c r="N276" s="277"/>
      <c r="O276" s="277"/>
      <c r="P276" s="277"/>
      <c r="Q276" s="277"/>
      <c r="R276" s="277"/>
      <c r="S276" s="277"/>
      <c r="T276" s="277"/>
    </row>
    <row r="277" spans="1:20" ht="11.25" customHeight="1" x14ac:dyDescent="0.25"/>
    <row r="278" spans="1:20" ht="29.25" customHeight="1" x14ac:dyDescent="0.25">
      <c r="A278" s="103" t="s">
        <v>117</v>
      </c>
      <c r="B278" s="19" t="s">
        <v>40</v>
      </c>
      <c r="C278" s="19" t="s">
        <v>41</v>
      </c>
      <c r="D278" s="157" t="s">
        <v>42</v>
      </c>
      <c r="E278" s="103" t="s">
        <v>75</v>
      </c>
      <c r="M278" s="225" t="s">
        <v>176</v>
      </c>
      <c r="N278" s="235"/>
      <c r="O278" s="235"/>
      <c r="P278" s="226"/>
      <c r="Q278" s="19" t="s">
        <v>40</v>
      </c>
      <c r="R278" s="19" t="s">
        <v>41</v>
      </c>
      <c r="S278" s="103" t="s">
        <v>42</v>
      </c>
      <c r="T278" s="103" t="s">
        <v>75</v>
      </c>
    </row>
    <row r="279" spans="1:20" ht="14.25" customHeight="1" x14ac:dyDescent="0.25">
      <c r="A279" s="158" t="s">
        <v>125</v>
      </c>
      <c r="B279" s="159">
        <v>0</v>
      </c>
      <c r="C279" s="159">
        <v>0</v>
      </c>
      <c r="D279" s="159">
        <f>SUM(B279:C279)</f>
        <v>0</v>
      </c>
      <c r="E279" s="160">
        <f>+D279/$D$286</f>
        <v>0</v>
      </c>
      <c r="H279" s="263" t="s">
        <v>177</v>
      </c>
      <c r="I279" s="263"/>
      <c r="J279" s="161"/>
      <c r="M279" s="265" t="s">
        <v>178</v>
      </c>
      <c r="N279" s="266"/>
      <c r="O279" s="266"/>
      <c r="P279" s="267"/>
      <c r="Q279" s="140">
        <v>11</v>
      </c>
      <c r="R279" s="140">
        <v>21</v>
      </c>
      <c r="S279" s="140">
        <f>SUM(Q279:R279)</f>
        <v>32</v>
      </c>
      <c r="T279" s="162">
        <f t="shared" ref="T279:T288" si="26">+S279/$S$289</f>
        <v>0.41558441558441561</v>
      </c>
    </row>
    <row r="280" spans="1:20" ht="14.25" customHeight="1" x14ac:dyDescent="0.25">
      <c r="A280" s="158" t="s">
        <v>127</v>
      </c>
      <c r="B280" s="159">
        <v>6</v>
      </c>
      <c r="C280" s="159">
        <v>9</v>
      </c>
      <c r="D280" s="159">
        <f t="shared" ref="D280:D285" si="27">SUM(B280:C280)</f>
        <v>15</v>
      </c>
      <c r="E280" s="160">
        <f t="shared" ref="E280:E285" si="28">+D280/$D$286</f>
        <v>0.19480519480519481</v>
      </c>
      <c r="H280" s="163">
        <f>+E279</f>
        <v>0</v>
      </c>
      <c r="I280" s="161"/>
      <c r="J280" s="161"/>
      <c r="M280" s="265" t="s">
        <v>179</v>
      </c>
      <c r="N280" s="266"/>
      <c r="O280" s="266"/>
      <c r="P280" s="267"/>
      <c r="Q280" s="140">
        <v>1</v>
      </c>
      <c r="R280" s="140">
        <v>6</v>
      </c>
      <c r="S280" s="140">
        <f t="shared" ref="S280:S288" si="29">SUM(Q280:R280)</f>
        <v>7</v>
      </c>
      <c r="T280" s="162">
        <f t="shared" si="26"/>
        <v>9.0909090909090912E-2</v>
      </c>
    </row>
    <row r="281" spans="1:20" ht="14.25" customHeight="1" x14ac:dyDescent="0.25">
      <c r="A281" s="158" t="s">
        <v>128</v>
      </c>
      <c r="B281" s="159">
        <v>10</v>
      </c>
      <c r="C281" s="159">
        <v>17</v>
      </c>
      <c r="D281" s="159">
        <f t="shared" si="27"/>
        <v>27</v>
      </c>
      <c r="E281" s="160">
        <f t="shared" si="28"/>
        <v>0.35064935064935066</v>
      </c>
      <c r="F281" s="69"/>
      <c r="G281" s="69"/>
      <c r="H281" s="161"/>
      <c r="I281" s="161"/>
      <c r="J281" s="161"/>
      <c r="K281" s="7"/>
      <c r="M281" s="265" t="s">
        <v>180</v>
      </c>
      <c r="N281" s="266"/>
      <c r="O281" s="266"/>
      <c r="P281" s="267"/>
      <c r="Q281" s="140">
        <v>9</v>
      </c>
      <c r="R281" s="140">
        <v>23</v>
      </c>
      <c r="S281" s="140">
        <f t="shared" si="29"/>
        <v>32</v>
      </c>
      <c r="T281" s="162">
        <f t="shared" si="26"/>
        <v>0.41558441558441561</v>
      </c>
    </row>
    <row r="282" spans="1:20" ht="14.25" customHeight="1" x14ac:dyDescent="0.25">
      <c r="A282" s="158" t="s">
        <v>130</v>
      </c>
      <c r="B282" s="159">
        <v>6</v>
      </c>
      <c r="C282" s="159">
        <v>15</v>
      </c>
      <c r="D282" s="159">
        <f t="shared" si="27"/>
        <v>21</v>
      </c>
      <c r="E282" s="160">
        <f t="shared" si="28"/>
        <v>0.27272727272727271</v>
      </c>
      <c r="F282" s="77"/>
      <c r="G282" s="77"/>
      <c r="H282" s="84"/>
      <c r="I282" s="84"/>
      <c r="J282" s="84"/>
      <c r="K282" s="7"/>
      <c r="M282" s="265" t="s">
        <v>181</v>
      </c>
      <c r="N282" s="266"/>
      <c r="O282" s="266"/>
      <c r="P282" s="267"/>
      <c r="Q282" s="140">
        <v>2</v>
      </c>
      <c r="R282" s="140">
        <v>6</v>
      </c>
      <c r="S282" s="140">
        <f t="shared" si="29"/>
        <v>8</v>
      </c>
      <c r="T282" s="162">
        <f t="shared" si="26"/>
        <v>0.1038961038961039</v>
      </c>
    </row>
    <row r="283" spans="1:20" ht="14.25" customHeight="1" x14ac:dyDescent="0.25">
      <c r="A283" s="158" t="s">
        <v>131</v>
      </c>
      <c r="B283" s="159">
        <v>3</v>
      </c>
      <c r="C283" s="159">
        <v>6</v>
      </c>
      <c r="D283" s="159">
        <f t="shared" si="27"/>
        <v>9</v>
      </c>
      <c r="E283" s="160">
        <f t="shared" si="28"/>
        <v>0.11688311688311688</v>
      </c>
      <c r="F283" s="77"/>
      <c r="H283" s="263" t="s">
        <v>182</v>
      </c>
      <c r="I283" s="263"/>
      <c r="J283" s="264"/>
      <c r="K283" s="7"/>
      <c r="M283" s="265" t="s">
        <v>183</v>
      </c>
      <c r="N283" s="266"/>
      <c r="O283" s="266"/>
      <c r="P283" s="267"/>
      <c r="Q283" s="140">
        <v>1</v>
      </c>
      <c r="R283" s="140">
        <v>1</v>
      </c>
      <c r="S283" s="140">
        <f t="shared" si="29"/>
        <v>2</v>
      </c>
      <c r="T283" s="162">
        <f t="shared" si="26"/>
        <v>2.5974025974025976E-2</v>
      </c>
    </row>
    <row r="284" spans="1:20" ht="14.25" customHeight="1" x14ac:dyDescent="0.25">
      <c r="A284" s="158" t="s">
        <v>132</v>
      </c>
      <c r="B284" s="159">
        <v>3</v>
      </c>
      <c r="C284" s="159">
        <v>1</v>
      </c>
      <c r="D284" s="159">
        <f t="shared" si="27"/>
        <v>4</v>
      </c>
      <c r="E284" s="160">
        <f t="shared" si="28"/>
        <v>5.1948051948051951E-2</v>
      </c>
      <c r="F284" s="77"/>
      <c r="G284" s="77"/>
      <c r="H284" s="163">
        <f>+E280+E281+E282+E283</f>
        <v>0.93506493506493504</v>
      </c>
      <c r="K284" s="7"/>
      <c r="M284" s="265" t="s">
        <v>184</v>
      </c>
      <c r="N284" s="266"/>
      <c r="O284" s="266"/>
      <c r="P284" s="267"/>
      <c r="Q284" s="140">
        <v>1</v>
      </c>
      <c r="R284" s="140">
        <v>6</v>
      </c>
      <c r="S284" s="140">
        <f t="shared" si="29"/>
        <v>7</v>
      </c>
      <c r="T284" s="162">
        <f t="shared" si="26"/>
        <v>9.0909090909090912E-2</v>
      </c>
    </row>
    <row r="285" spans="1:20" ht="14.25" customHeight="1" x14ac:dyDescent="0.25">
      <c r="A285" s="158" t="s">
        <v>114</v>
      </c>
      <c r="B285" s="159">
        <v>1</v>
      </c>
      <c r="C285" s="159">
        <v>0</v>
      </c>
      <c r="D285" s="159">
        <f t="shared" si="27"/>
        <v>1</v>
      </c>
      <c r="E285" s="160">
        <f t="shared" si="28"/>
        <v>1.2987012987012988E-2</v>
      </c>
      <c r="F285" s="83"/>
      <c r="G285" s="83"/>
      <c r="I285" s="161"/>
      <c r="J285" s="161"/>
      <c r="K285" s="7"/>
      <c r="M285" s="265" t="s">
        <v>185</v>
      </c>
      <c r="N285" s="266"/>
      <c r="O285" s="266"/>
      <c r="P285" s="267"/>
      <c r="Q285" s="140">
        <v>0</v>
      </c>
      <c r="R285" s="140">
        <v>0</v>
      </c>
      <c r="S285" s="140">
        <f t="shared" si="29"/>
        <v>0</v>
      </c>
      <c r="T285" s="162">
        <f t="shared" si="26"/>
        <v>0</v>
      </c>
    </row>
    <row r="286" spans="1:20" ht="14.25" customHeight="1" x14ac:dyDescent="0.25">
      <c r="A286" s="164" t="s">
        <v>42</v>
      </c>
      <c r="B286" s="103">
        <f>SUM(B279:B285)</f>
        <v>29</v>
      </c>
      <c r="C286" s="103">
        <f>SUM(C279:C285)</f>
        <v>48</v>
      </c>
      <c r="D286" s="103">
        <f>SUM(D279:D285)</f>
        <v>77</v>
      </c>
      <c r="E286" s="165">
        <f>SUM(E279:E285)</f>
        <v>1</v>
      </c>
      <c r="F286" s="8"/>
      <c r="G286" s="8"/>
      <c r="H286" s="84"/>
      <c r="I286" s="84"/>
      <c r="J286" s="84"/>
      <c r="K286" s="7"/>
      <c r="M286" s="265" t="s">
        <v>186</v>
      </c>
      <c r="N286" s="266"/>
      <c r="O286" s="266"/>
      <c r="P286" s="267"/>
      <c r="Q286" s="140">
        <v>0</v>
      </c>
      <c r="R286" s="140">
        <v>0</v>
      </c>
      <c r="S286" s="140">
        <f t="shared" si="29"/>
        <v>0</v>
      </c>
      <c r="T286" s="162">
        <f t="shared" si="26"/>
        <v>0</v>
      </c>
    </row>
    <row r="287" spans="1:20" ht="14.25" customHeight="1" x14ac:dyDescent="0.25">
      <c r="A287" s="166"/>
      <c r="B287" s="167"/>
      <c r="C287" s="167"/>
      <c r="D287" s="167"/>
      <c r="E287" s="167"/>
      <c r="F287" s="74"/>
      <c r="G287" s="74"/>
      <c r="H287" s="161"/>
      <c r="I287" s="84"/>
      <c r="J287" s="161"/>
      <c r="M287" s="265" t="s">
        <v>187</v>
      </c>
      <c r="N287" s="266"/>
      <c r="O287" s="266"/>
      <c r="P287" s="267"/>
      <c r="Q287" s="140">
        <v>12</v>
      </c>
      <c r="R287" s="140">
        <v>11</v>
      </c>
      <c r="S287" s="140">
        <f t="shared" si="29"/>
        <v>23</v>
      </c>
      <c r="T287" s="162">
        <f t="shared" si="26"/>
        <v>0.29870129870129869</v>
      </c>
    </row>
    <row r="288" spans="1:20" ht="14.25" customHeight="1" x14ac:dyDescent="0.25">
      <c r="A288" s="166"/>
      <c r="B288" s="167"/>
      <c r="C288" s="167"/>
      <c r="D288" s="167"/>
      <c r="E288" s="167"/>
      <c r="F288" s="74"/>
      <c r="G288" s="74"/>
      <c r="H288" s="263" t="s">
        <v>188</v>
      </c>
      <c r="I288" s="263"/>
      <c r="J288" s="264"/>
      <c r="M288" s="265" t="s">
        <v>133</v>
      </c>
      <c r="N288" s="266"/>
      <c r="O288" s="266"/>
      <c r="P288" s="267"/>
      <c r="Q288" s="140">
        <v>0</v>
      </c>
      <c r="R288" s="140">
        <v>0</v>
      </c>
      <c r="S288" s="140">
        <f t="shared" si="29"/>
        <v>0</v>
      </c>
      <c r="T288" s="162">
        <f t="shared" si="26"/>
        <v>0</v>
      </c>
    </row>
    <row r="289" spans="1:20" ht="14.25" customHeight="1" x14ac:dyDescent="0.25">
      <c r="B289" s="168"/>
      <c r="C289" s="168"/>
      <c r="D289" s="168"/>
      <c r="E289" s="168"/>
      <c r="F289" s="168"/>
      <c r="G289" s="168"/>
      <c r="H289" s="163">
        <f>+E284</f>
        <v>5.1948051948051951E-2</v>
      </c>
      <c r="I289" s="168"/>
      <c r="J289" s="168"/>
      <c r="K289" s="168"/>
      <c r="M289" s="247" t="s">
        <v>189</v>
      </c>
      <c r="N289" s="268"/>
      <c r="O289" s="268"/>
      <c r="P289" s="248"/>
      <c r="Q289" s="169">
        <f>$B$140</f>
        <v>29</v>
      </c>
      <c r="R289" s="169">
        <f>$C$140</f>
        <v>48</v>
      </c>
      <c r="S289" s="169">
        <f>SUM(Q289:R289)</f>
        <v>77</v>
      </c>
      <c r="T289" s="170">
        <f>IF(Q289&lt;&gt;"",1,"")</f>
        <v>1</v>
      </c>
    </row>
    <row r="290" spans="1:20" ht="15" customHeight="1" x14ac:dyDescent="0.25">
      <c r="A290" s="168"/>
      <c r="B290" s="168"/>
      <c r="C290" s="168"/>
      <c r="D290" s="168"/>
      <c r="E290" s="168"/>
      <c r="F290" s="168"/>
      <c r="G290" s="168"/>
      <c r="H290" s="168"/>
      <c r="I290" s="168"/>
      <c r="J290" s="168"/>
      <c r="K290" s="168"/>
      <c r="M290" s="223" t="s">
        <v>190</v>
      </c>
      <c r="N290" s="223"/>
      <c r="O290" s="223"/>
      <c r="P290" s="223"/>
      <c r="Q290" s="223"/>
      <c r="R290" s="223"/>
      <c r="S290" s="223"/>
      <c r="T290" s="223"/>
    </row>
    <row r="291" spans="1:20" ht="15" customHeight="1" x14ac:dyDescent="0.25">
      <c r="A291" s="168"/>
      <c r="B291" s="168"/>
      <c r="C291" s="168"/>
      <c r="D291" s="168"/>
      <c r="E291" s="168"/>
      <c r="F291" s="168"/>
      <c r="G291" s="269" t="s">
        <v>126</v>
      </c>
      <c r="H291" s="171">
        <f>+E285</f>
        <v>1.2987012987012988E-2</v>
      </c>
      <c r="I291" s="168"/>
      <c r="J291" s="168"/>
      <c r="K291" s="168"/>
      <c r="L291" s="172"/>
      <c r="M291" s="262" t="s">
        <v>191</v>
      </c>
      <c r="N291" s="262"/>
      <c r="O291" s="262"/>
      <c r="P291" s="262"/>
      <c r="Q291" s="262"/>
      <c r="R291" s="262"/>
      <c r="S291" s="262"/>
      <c r="T291" s="262"/>
    </row>
    <row r="292" spans="1:20" ht="17.25" customHeight="1" x14ac:dyDescent="0.25">
      <c r="A292" s="168"/>
      <c r="B292" s="168"/>
      <c r="C292" s="168"/>
      <c r="D292" s="168"/>
      <c r="E292" s="168"/>
      <c r="F292" s="168"/>
      <c r="G292" s="269"/>
      <c r="H292" s="168"/>
      <c r="I292" s="168"/>
      <c r="J292" s="168"/>
      <c r="K292" s="168"/>
      <c r="L292" s="172"/>
      <c r="M292" s="262"/>
      <c r="N292" s="262"/>
      <c r="O292" s="262"/>
      <c r="P292" s="262"/>
      <c r="Q292" s="262"/>
      <c r="R292" s="262"/>
      <c r="S292" s="262"/>
      <c r="T292" s="262"/>
    </row>
    <row r="293" spans="1:20" ht="17.25" customHeight="1" x14ac:dyDescent="0.25">
      <c r="A293" s="168"/>
      <c r="B293" s="168" t="s">
        <v>177</v>
      </c>
      <c r="C293" s="173">
        <f>B279</f>
        <v>0</v>
      </c>
      <c r="D293" s="168"/>
      <c r="E293" s="168"/>
      <c r="F293" s="168" t="s">
        <v>177</v>
      </c>
      <c r="G293" s="173">
        <f>C279</f>
        <v>0</v>
      </c>
      <c r="H293" s="168"/>
      <c r="I293" s="168"/>
      <c r="J293" s="168"/>
      <c r="K293" s="168"/>
      <c r="L293" s="172"/>
      <c r="M293" s="172"/>
      <c r="N293" s="172"/>
      <c r="O293" s="172"/>
      <c r="P293" s="172"/>
      <c r="Q293" s="172"/>
      <c r="R293" s="7"/>
    </row>
    <row r="294" spans="1:20" ht="17.25" customHeight="1" x14ac:dyDescent="0.25">
      <c r="A294" s="168"/>
      <c r="B294" s="168" t="s">
        <v>182</v>
      </c>
      <c r="C294" s="173">
        <f>SUM(B280:B283)</f>
        <v>25</v>
      </c>
      <c r="D294" s="168"/>
      <c r="E294" s="168"/>
      <c r="F294" s="168" t="s">
        <v>182</v>
      </c>
      <c r="G294" s="173">
        <f>SUM(C280:C283)</f>
        <v>47</v>
      </c>
      <c r="H294" s="168"/>
      <c r="I294" s="168"/>
      <c r="J294" s="168"/>
      <c r="K294" s="168"/>
      <c r="L294" s="172"/>
      <c r="M294" s="172"/>
      <c r="N294" s="172"/>
      <c r="O294" s="172"/>
      <c r="P294" s="172"/>
      <c r="Q294" s="172"/>
      <c r="R294" s="7"/>
    </row>
    <row r="295" spans="1:20" ht="17.25" customHeight="1" x14ac:dyDescent="0.25">
      <c r="A295" s="168"/>
      <c r="B295" s="168" t="s">
        <v>192</v>
      </c>
      <c r="C295" s="173">
        <f>B284</f>
        <v>3</v>
      </c>
      <c r="D295" s="168"/>
      <c r="E295" s="168"/>
      <c r="F295" s="168" t="s">
        <v>192</v>
      </c>
      <c r="G295" s="173">
        <f>C284</f>
        <v>1</v>
      </c>
      <c r="H295" s="168"/>
      <c r="I295" s="168"/>
      <c r="J295" s="168"/>
      <c r="K295" s="168"/>
      <c r="L295" s="172"/>
      <c r="M295" s="172"/>
      <c r="N295" s="172"/>
      <c r="O295" s="172"/>
      <c r="P295" s="172"/>
      <c r="Q295" s="172"/>
      <c r="R295" s="7"/>
    </row>
    <row r="296" spans="1:20" ht="17.25" customHeight="1" x14ac:dyDescent="0.25">
      <c r="A296" s="168"/>
      <c r="B296" s="168" t="s">
        <v>114</v>
      </c>
      <c r="C296" s="173">
        <f>B285</f>
        <v>1</v>
      </c>
      <c r="D296" s="168"/>
      <c r="E296" s="168"/>
      <c r="F296" s="168" t="s">
        <v>114</v>
      </c>
      <c r="G296" s="173">
        <f>C285</f>
        <v>0</v>
      </c>
      <c r="H296" s="168"/>
      <c r="I296" s="168"/>
      <c r="J296" s="168"/>
      <c r="K296" s="168"/>
      <c r="L296" s="172"/>
      <c r="M296" s="172"/>
      <c r="N296" s="172"/>
      <c r="O296" s="172"/>
      <c r="P296" s="172"/>
      <c r="Q296" s="172"/>
      <c r="R296" s="7"/>
    </row>
    <row r="297" spans="1:20" ht="17.25" customHeight="1" x14ac:dyDescent="0.25">
      <c r="A297" s="168"/>
      <c r="B297" s="168"/>
      <c r="C297" s="168"/>
      <c r="D297" s="168"/>
      <c r="E297" s="168"/>
      <c r="F297" s="168"/>
      <c r="G297" s="168"/>
      <c r="H297" s="168"/>
      <c r="I297" s="168"/>
      <c r="J297" s="168"/>
      <c r="K297" s="168"/>
      <c r="L297" s="172"/>
      <c r="M297" s="172"/>
      <c r="N297" s="172"/>
      <c r="O297" s="172"/>
      <c r="P297" s="172"/>
      <c r="Q297" s="172"/>
      <c r="R297" s="7"/>
    </row>
    <row r="298" spans="1:20" ht="17.25" customHeight="1" x14ac:dyDescent="0.25">
      <c r="A298" s="168"/>
      <c r="B298" s="168"/>
      <c r="C298" s="168"/>
      <c r="D298" s="168"/>
      <c r="E298" s="168"/>
      <c r="F298" s="168"/>
      <c r="G298" s="168"/>
      <c r="H298" s="168"/>
      <c r="I298" s="168"/>
      <c r="J298" s="168"/>
      <c r="K298" s="168"/>
      <c r="L298" s="172"/>
      <c r="M298" s="172"/>
      <c r="N298" s="172"/>
      <c r="O298" s="172"/>
      <c r="P298" s="172"/>
      <c r="Q298" s="172"/>
      <c r="R298" s="7"/>
    </row>
    <row r="299" spans="1:20" ht="17.25" customHeight="1" x14ac:dyDescent="0.25">
      <c r="A299" s="168"/>
      <c r="B299" s="168"/>
      <c r="C299" s="168"/>
      <c r="D299" s="168"/>
      <c r="E299" s="168"/>
      <c r="F299" s="168"/>
      <c r="G299" s="168"/>
      <c r="H299" s="168"/>
      <c r="I299" s="168"/>
      <c r="J299" s="168"/>
      <c r="K299" s="168"/>
      <c r="L299" s="172"/>
      <c r="M299" s="172"/>
      <c r="N299" s="172"/>
      <c r="O299" s="172"/>
      <c r="P299" s="172"/>
      <c r="Q299" s="172"/>
      <c r="R299" s="7"/>
    </row>
    <row r="300" spans="1:20" ht="17.25" customHeight="1" x14ac:dyDescent="0.25">
      <c r="A300" s="168"/>
      <c r="B300" s="168"/>
      <c r="C300" s="168"/>
      <c r="D300" s="168"/>
      <c r="E300" s="168"/>
      <c r="F300" s="168"/>
      <c r="G300" s="168"/>
      <c r="H300" s="168"/>
      <c r="I300" s="168"/>
      <c r="J300" s="168"/>
      <c r="K300" s="168"/>
      <c r="L300" s="172"/>
      <c r="M300" s="172"/>
      <c r="N300" s="172"/>
      <c r="O300" s="172"/>
      <c r="P300" s="172"/>
      <c r="Q300" s="172"/>
      <c r="R300" s="7"/>
    </row>
    <row r="301" spans="1:20" ht="17.25" customHeight="1" x14ac:dyDescent="0.25">
      <c r="A301" s="168"/>
      <c r="B301" s="168"/>
      <c r="C301" s="168"/>
      <c r="D301" s="168"/>
      <c r="E301" s="168"/>
      <c r="F301" s="168"/>
      <c r="G301" s="168"/>
      <c r="H301" s="168"/>
      <c r="I301" s="168"/>
      <c r="J301" s="168"/>
      <c r="K301" s="168"/>
      <c r="L301" s="172"/>
      <c r="M301" s="172"/>
      <c r="N301" s="172"/>
      <c r="O301" s="172"/>
      <c r="P301" s="172"/>
      <c r="Q301" s="172"/>
      <c r="R301" s="7"/>
    </row>
    <row r="302" spans="1:20" ht="17.25" customHeight="1" x14ac:dyDescent="0.25">
      <c r="A302" s="168"/>
      <c r="B302" s="168"/>
      <c r="C302" s="168"/>
      <c r="D302" s="168"/>
      <c r="E302" s="168"/>
      <c r="F302" s="168"/>
      <c r="G302" s="168"/>
      <c r="H302" s="168"/>
      <c r="I302" s="168"/>
      <c r="J302" s="168"/>
      <c r="K302" s="168"/>
      <c r="L302" s="172"/>
      <c r="M302" s="172"/>
      <c r="N302" s="172"/>
      <c r="O302" s="172"/>
      <c r="P302" s="172"/>
      <c r="Q302" s="172"/>
      <c r="R302" s="7"/>
    </row>
    <row r="303" spans="1:20" ht="33" customHeight="1" x14ac:dyDescent="0.25">
      <c r="A303" s="166"/>
      <c r="B303" s="167"/>
      <c r="C303" s="167"/>
      <c r="D303" s="167"/>
      <c r="E303" s="167"/>
      <c r="F303" s="74"/>
      <c r="G303" s="74"/>
      <c r="H303" s="174"/>
      <c r="K303" s="172"/>
      <c r="L303" s="172"/>
      <c r="M303" s="172"/>
      <c r="N303" s="172"/>
      <c r="O303" s="172"/>
      <c r="P303" s="172"/>
      <c r="Q303" s="172"/>
      <c r="R303" s="7"/>
    </row>
    <row r="304" spans="1:20" ht="15" customHeight="1" x14ac:dyDescent="0.25">
      <c r="A304" s="246" t="s">
        <v>193</v>
      </c>
      <c r="B304" s="246"/>
      <c r="C304" s="246"/>
      <c r="D304" s="246"/>
      <c r="E304" s="246"/>
      <c r="F304" s="246"/>
      <c r="G304" s="69"/>
      <c r="H304" s="175"/>
      <c r="R304" s="7"/>
    </row>
    <row r="305" spans="1:18" ht="34.5" customHeight="1" x14ac:dyDescent="0.25">
      <c r="A305" s="246"/>
      <c r="B305" s="246"/>
      <c r="C305" s="246"/>
      <c r="D305" s="246"/>
      <c r="E305" s="246"/>
      <c r="F305" s="246"/>
      <c r="G305" s="69"/>
      <c r="H305" s="175"/>
      <c r="R305" s="7"/>
    </row>
    <row r="306" spans="1:18" ht="8.25" customHeight="1" x14ac:dyDescent="0.25">
      <c r="G306" s="69"/>
      <c r="H306" s="175"/>
      <c r="R306" s="7"/>
    </row>
    <row r="307" spans="1:18" ht="26.25" customHeight="1" x14ac:dyDescent="0.25">
      <c r="A307" s="225" t="s">
        <v>194</v>
      </c>
      <c r="B307" s="226"/>
      <c r="C307" s="19" t="s">
        <v>40</v>
      </c>
      <c r="D307" s="19" t="s">
        <v>41</v>
      </c>
      <c r="E307" s="103" t="s">
        <v>42</v>
      </c>
      <c r="F307" s="103" t="s">
        <v>75</v>
      </c>
      <c r="G307" s="69"/>
      <c r="H307" s="175"/>
      <c r="R307" s="7"/>
    </row>
    <row r="308" spans="1:18" ht="14.25" customHeight="1" x14ac:dyDescent="0.25">
      <c r="A308" s="259" t="s">
        <v>195</v>
      </c>
      <c r="B308" s="259"/>
      <c r="C308" s="176">
        <v>12</v>
      </c>
      <c r="D308" s="176">
        <v>13</v>
      </c>
      <c r="E308" s="176">
        <f>SUM(C308:D308)</f>
        <v>25</v>
      </c>
      <c r="F308" s="177">
        <f>+E308/$E$320</f>
        <v>0.32467532467532467</v>
      </c>
      <c r="G308" s="69"/>
      <c r="H308" s="175"/>
      <c r="R308" s="7"/>
    </row>
    <row r="309" spans="1:18" ht="14.25" customHeight="1" x14ac:dyDescent="0.25">
      <c r="A309" s="259" t="s">
        <v>196</v>
      </c>
      <c r="B309" s="259"/>
      <c r="C309" s="176">
        <v>13</v>
      </c>
      <c r="D309" s="176">
        <v>36</v>
      </c>
      <c r="E309" s="176">
        <f t="shared" ref="E309:E319" si="30">SUM(C309:D309)</f>
        <v>49</v>
      </c>
      <c r="F309" s="177">
        <f t="shared" ref="F309:F319" si="31">+E309/$E$320</f>
        <v>0.63636363636363635</v>
      </c>
      <c r="G309" s="69"/>
      <c r="H309" s="175"/>
      <c r="R309" s="7"/>
    </row>
    <row r="310" spans="1:18" ht="14.25" customHeight="1" x14ac:dyDescent="0.25">
      <c r="A310" s="259" t="s">
        <v>197</v>
      </c>
      <c r="B310" s="259"/>
      <c r="C310" s="176">
        <v>3</v>
      </c>
      <c r="D310" s="176">
        <v>2</v>
      </c>
      <c r="E310" s="176">
        <f t="shared" si="30"/>
        <v>5</v>
      </c>
      <c r="F310" s="177">
        <f t="shared" si="31"/>
        <v>6.4935064935064929E-2</v>
      </c>
      <c r="G310" s="69"/>
      <c r="H310" s="175"/>
      <c r="R310" s="7"/>
    </row>
    <row r="311" spans="1:18" ht="14.25" customHeight="1" x14ac:dyDescent="0.25">
      <c r="A311" s="259" t="s">
        <v>198</v>
      </c>
      <c r="B311" s="259"/>
      <c r="C311" s="176">
        <v>0</v>
      </c>
      <c r="D311" s="176">
        <v>0</v>
      </c>
      <c r="E311" s="176">
        <f t="shared" si="30"/>
        <v>0</v>
      </c>
      <c r="F311" s="177">
        <f t="shared" si="31"/>
        <v>0</v>
      </c>
      <c r="G311" s="69"/>
      <c r="H311" s="175"/>
      <c r="R311" s="7"/>
    </row>
    <row r="312" spans="1:18" ht="14.25" customHeight="1" x14ac:dyDescent="0.25">
      <c r="A312" s="259" t="s">
        <v>199</v>
      </c>
      <c r="B312" s="259"/>
      <c r="C312" s="176">
        <v>0</v>
      </c>
      <c r="D312" s="176">
        <v>2</v>
      </c>
      <c r="E312" s="176">
        <f t="shared" si="30"/>
        <v>2</v>
      </c>
      <c r="F312" s="177">
        <f t="shared" si="31"/>
        <v>2.5974025974025976E-2</v>
      </c>
      <c r="G312" s="69"/>
      <c r="H312" s="175"/>
      <c r="R312" s="52"/>
    </row>
    <row r="313" spans="1:18" ht="14.25" customHeight="1" x14ac:dyDescent="0.25">
      <c r="A313" s="259" t="s">
        <v>200</v>
      </c>
      <c r="B313" s="259"/>
      <c r="C313" s="176">
        <v>10</v>
      </c>
      <c r="D313" s="176">
        <v>22</v>
      </c>
      <c r="E313" s="176">
        <f t="shared" si="30"/>
        <v>32</v>
      </c>
      <c r="F313" s="177">
        <f t="shared" si="31"/>
        <v>0.41558441558441561</v>
      </c>
      <c r="G313" s="69"/>
      <c r="H313" s="175"/>
      <c r="R313" s="52"/>
    </row>
    <row r="314" spans="1:18" ht="14.25" customHeight="1" x14ac:dyDescent="0.25">
      <c r="A314" s="259" t="s">
        <v>201</v>
      </c>
      <c r="B314" s="259"/>
      <c r="C314" s="176">
        <v>0</v>
      </c>
      <c r="D314" s="176">
        <v>0</v>
      </c>
      <c r="E314" s="176">
        <f t="shared" si="30"/>
        <v>0</v>
      </c>
      <c r="F314" s="177">
        <f t="shared" si="31"/>
        <v>0</v>
      </c>
      <c r="G314" s="69"/>
      <c r="H314" s="175"/>
      <c r="R314" s="52"/>
    </row>
    <row r="315" spans="1:18" ht="14.25" customHeight="1" x14ac:dyDescent="0.25">
      <c r="A315" s="259" t="s">
        <v>202</v>
      </c>
      <c r="B315" s="259"/>
      <c r="C315" s="176">
        <v>0</v>
      </c>
      <c r="D315" s="176">
        <v>0</v>
      </c>
      <c r="E315" s="176">
        <f t="shared" si="30"/>
        <v>0</v>
      </c>
      <c r="F315" s="177">
        <f t="shared" si="31"/>
        <v>0</v>
      </c>
      <c r="G315" s="77"/>
      <c r="H315" s="175"/>
      <c r="R315" s="178"/>
    </row>
    <row r="316" spans="1:18" ht="14.25" customHeight="1" x14ac:dyDescent="0.25">
      <c r="A316" s="259" t="s">
        <v>203</v>
      </c>
      <c r="B316" s="259"/>
      <c r="C316" s="176">
        <v>2</v>
      </c>
      <c r="D316" s="176">
        <v>1</v>
      </c>
      <c r="E316" s="176">
        <f t="shared" si="30"/>
        <v>3</v>
      </c>
      <c r="F316" s="177">
        <f t="shared" si="31"/>
        <v>3.896103896103896E-2</v>
      </c>
      <c r="G316" s="77"/>
      <c r="H316" s="175"/>
      <c r="R316" s="178"/>
    </row>
    <row r="317" spans="1:18" ht="14.25" customHeight="1" x14ac:dyDescent="0.25">
      <c r="A317" s="259" t="s">
        <v>204</v>
      </c>
      <c r="B317" s="259"/>
      <c r="C317" s="176">
        <v>0</v>
      </c>
      <c r="D317" s="176">
        <v>0</v>
      </c>
      <c r="E317" s="176">
        <f t="shared" si="30"/>
        <v>0</v>
      </c>
      <c r="F317" s="177">
        <f t="shared" si="31"/>
        <v>0</v>
      </c>
      <c r="G317" s="77"/>
      <c r="H317" s="175"/>
      <c r="R317" s="52"/>
    </row>
    <row r="318" spans="1:18" ht="14.25" customHeight="1" x14ac:dyDescent="0.25">
      <c r="A318" s="259" t="s">
        <v>205</v>
      </c>
      <c r="B318" s="259"/>
      <c r="C318" s="176">
        <v>2</v>
      </c>
      <c r="D318" s="176">
        <v>2</v>
      </c>
      <c r="E318" s="176">
        <f t="shared" si="30"/>
        <v>4</v>
      </c>
      <c r="F318" s="177">
        <f t="shared" si="31"/>
        <v>5.1948051948051951E-2</v>
      </c>
      <c r="G318" s="77"/>
      <c r="H318" s="175"/>
      <c r="R318" s="179"/>
    </row>
    <row r="319" spans="1:18" ht="14.25" customHeight="1" x14ac:dyDescent="0.25">
      <c r="A319" s="259" t="s">
        <v>206</v>
      </c>
      <c r="B319" s="259"/>
      <c r="C319" s="176">
        <v>3</v>
      </c>
      <c r="D319" s="176">
        <v>1</v>
      </c>
      <c r="E319" s="176">
        <f t="shared" si="30"/>
        <v>4</v>
      </c>
      <c r="F319" s="177">
        <f t="shared" si="31"/>
        <v>5.1948051948051951E-2</v>
      </c>
      <c r="G319" s="77"/>
      <c r="H319" s="175"/>
      <c r="R319" s="179"/>
    </row>
    <row r="320" spans="1:18" ht="18" customHeight="1" x14ac:dyDescent="0.25">
      <c r="A320" s="260" t="s">
        <v>189</v>
      </c>
      <c r="B320" s="261"/>
      <c r="C320" s="169">
        <f>$B$140</f>
        <v>29</v>
      </c>
      <c r="D320" s="169">
        <f>$C$140</f>
        <v>48</v>
      </c>
      <c r="E320" s="169">
        <f>SUM(C320:D320)</f>
        <v>77</v>
      </c>
      <c r="F320" s="170">
        <f>IF(C320&lt;&gt;"",1,"")</f>
        <v>1</v>
      </c>
      <c r="G320" s="77"/>
      <c r="H320" s="175"/>
    </row>
    <row r="321" spans="1:17" ht="15" customHeight="1" x14ac:dyDescent="0.25">
      <c r="A321" s="223" t="s">
        <v>207</v>
      </c>
      <c r="B321" s="223"/>
      <c r="C321" s="223"/>
      <c r="D321" s="223"/>
      <c r="E321" s="223"/>
      <c r="F321" s="223"/>
      <c r="G321" s="77"/>
    </row>
    <row r="322" spans="1:17" ht="15" customHeight="1" x14ac:dyDescent="0.25">
      <c r="A322" s="224"/>
      <c r="B322" s="224"/>
      <c r="C322" s="224"/>
      <c r="D322" s="224"/>
      <c r="E322" s="224"/>
      <c r="F322" s="224"/>
      <c r="G322" s="77"/>
    </row>
    <row r="323" spans="1:17" ht="27" customHeight="1" x14ac:dyDescent="0.25">
      <c r="A323" s="262" t="s">
        <v>191</v>
      </c>
      <c r="B323" s="262"/>
      <c r="C323" s="262"/>
      <c r="D323" s="262"/>
      <c r="E323" s="262"/>
      <c r="F323" s="262"/>
      <c r="G323" s="180"/>
    </row>
    <row r="324" spans="1:17" ht="20.25" customHeight="1" x14ac:dyDescent="0.25">
      <c r="A324" s="246" t="s">
        <v>208</v>
      </c>
      <c r="B324" s="246"/>
      <c r="C324" s="246"/>
      <c r="D324" s="246"/>
      <c r="E324" s="246"/>
      <c r="F324" s="246"/>
      <c r="H324" s="229" t="s">
        <v>209</v>
      </c>
      <c r="I324" s="229"/>
      <c r="J324" s="229"/>
      <c r="K324" s="229"/>
      <c r="L324" s="229"/>
      <c r="M324" s="229"/>
      <c r="N324" s="156"/>
      <c r="O324" s="156"/>
      <c r="P324" s="156"/>
    </row>
    <row r="325" spans="1:17" ht="24" customHeight="1" x14ac:dyDescent="0.25">
      <c r="A325" s="246"/>
      <c r="B325" s="246"/>
      <c r="C325" s="246"/>
      <c r="D325" s="246"/>
      <c r="E325" s="246"/>
      <c r="F325" s="246"/>
      <c r="H325" s="229"/>
      <c r="I325" s="229"/>
      <c r="J325" s="229"/>
      <c r="K325" s="229"/>
      <c r="L325" s="229"/>
      <c r="M325" s="229"/>
      <c r="N325" s="156"/>
      <c r="O325" s="156"/>
      <c r="P325" s="156"/>
    </row>
    <row r="326" spans="1:17" ht="3.75" customHeight="1" x14ac:dyDescent="0.25">
      <c r="A326" s="181"/>
      <c r="B326" s="181"/>
      <c r="C326" s="181"/>
      <c r="D326" s="181"/>
      <c r="E326" s="181"/>
      <c r="F326" s="181"/>
    </row>
    <row r="327" spans="1:17" ht="32.25" customHeight="1" x14ac:dyDescent="0.25">
      <c r="A327" s="255" t="s">
        <v>210</v>
      </c>
      <c r="B327" s="256"/>
      <c r="C327" s="19" t="s">
        <v>40</v>
      </c>
      <c r="D327" s="19" t="s">
        <v>41</v>
      </c>
      <c r="E327" s="103" t="s">
        <v>42</v>
      </c>
      <c r="F327" s="103" t="s">
        <v>75</v>
      </c>
      <c r="G327" s="69"/>
      <c r="H327" s="225" t="s">
        <v>211</v>
      </c>
      <c r="I327" s="226"/>
      <c r="J327" s="24" t="s">
        <v>40</v>
      </c>
      <c r="K327" s="24" t="s">
        <v>41</v>
      </c>
      <c r="L327" s="157" t="s">
        <v>42</v>
      </c>
      <c r="M327" s="103" t="s">
        <v>75</v>
      </c>
    </row>
    <row r="328" spans="1:17" ht="15.75" customHeight="1" x14ac:dyDescent="0.25">
      <c r="A328" s="227" t="s">
        <v>212</v>
      </c>
      <c r="B328" s="228"/>
      <c r="C328" s="159">
        <v>20</v>
      </c>
      <c r="D328" s="159">
        <v>40</v>
      </c>
      <c r="E328" s="159">
        <f>SUM(C328:D328)</f>
        <v>60</v>
      </c>
      <c r="F328" s="160">
        <f>+E328/$E$338</f>
        <v>0.77922077922077926</v>
      </c>
      <c r="G328" s="69"/>
      <c r="H328" s="249" t="s">
        <v>213</v>
      </c>
      <c r="I328" s="250"/>
      <c r="J328" s="182">
        <v>19</v>
      </c>
      <c r="K328" s="182">
        <v>10</v>
      </c>
      <c r="L328" s="182">
        <f>SUM(J328:K328)</f>
        <v>29</v>
      </c>
      <c r="M328" s="183">
        <f>+L328/$L$333</f>
        <v>0.37662337662337664</v>
      </c>
    </row>
    <row r="329" spans="1:17" ht="29.25" customHeight="1" x14ac:dyDescent="0.25">
      <c r="A329" s="227" t="s">
        <v>214</v>
      </c>
      <c r="B329" s="228"/>
      <c r="C329" s="159">
        <v>17</v>
      </c>
      <c r="D329" s="159">
        <v>25</v>
      </c>
      <c r="E329" s="159">
        <f t="shared" ref="E329:E337" si="32">SUM(C329:D329)</f>
        <v>42</v>
      </c>
      <c r="F329" s="160">
        <f t="shared" ref="F329:F337" si="33">+E329/$E$338</f>
        <v>0.54545454545454541</v>
      </c>
      <c r="G329" s="69"/>
      <c r="H329" s="257" t="s">
        <v>215</v>
      </c>
      <c r="I329" s="258"/>
      <c r="J329" s="182">
        <v>2</v>
      </c>
      <c r="K329" s="182">
        <v>34</v>
      </c>
      <c r="L329" s="182">
        <f>SUM(J329:K329)</f>
        <v>36</v>
      </c>
      <c r="M329" s="183">
        <v>0.53</v>
      </c>
    </row>
    <row r="330" spans="1:17" ht="15.75" customHeight="1" x14ac:dyDescent="0.25">
      <c r="A330" s="227" t="s">
        <v>216</v>
      </c>
      <c r="B330" s="228"/>
      <c r="C330" s="159">
        <v>3</v>
      </c>
      <c r="D330" s="159">
        <v>2</v>
      </c>
      <c r="E330" s="159">
        <f t="shared" si="32"/>
        <v>5</v>
      </c>
      <c r="F330" s="160">
        <f t="shared" si="33"/>
        <v>6.4935064935064929E-2</v>
      </c>
      <c r="G330" s="184"/>
      <c r="H330" s="249" t="s">
        <v>217</v>
      </c>
      <c r="I330" s="250"/>
      <c r="J330" s="182">
        <v>6</v>
      </c>
      <c r="K330" s="182">
        <v>4</v>
      </c>
      <c r="L330" s="182">
        <f>SUM(J330:K330)</f>
        <v>10</v>
      </c>
      <c r="M330" s="183">
        <f>+L330/$L$333</f>
        <v>0.12987012987012986</v>
      </c>
      <c r="P330" s="185"/>
      <c r="Q330" s="185"/>
    </row>
    <row r="331" spans="1:17" ht="15.75" customHeight="1" x14ac:dyDescent="0.25">
      <c r="A331" s="227" t="s">
        <v>218</v>
      </c>
      <c r="B331" s="228"/>
      <c r="C331" s="159">
        <v>0</v>
      </c>
      <c r="D331" s="159">
        <v>0</v>
      </c>
      <c r="E331" s="159">
        <f t="shared" si="32"/>
        <v>0</v>
      </c>
      <c r="F331" s="160">
        <f t="shared" si="33"/>
        <v>0</v>
      </c>
      <c r="G331" s="184"/>
      <c r="P331" s="185"/>
      <c r="Q331" s="185"/>
    </row>
    <row r="332" spans="1:17" ht="15.75" customHeight="1" x14ac:dyDescent="0.25">
      <c r="A332" s="251" t="s">
        <v>219</v>
      </c>
      <c r="B332" s="252"/>
      <c r="C332" s="159">
        <v>0</v>
      </c>
      <c r="D332" s="159">
        <v>0</v>
      </c>
      <c r="E332" s="159">
        <f t="shared" si="32"/>
        <v>0</v>
      </c>
      <c r="F332" s="160">
        <f t="shared" si="33"/>
        <v>0</v>
      </c>
      <c r="G332" s="184"/>
      <c r="H332" s="253" t="s">
        <v>220</v>
      </c>
      <c r="I332" s="254"/>
      <c r="J332" s="159">
        <v>2</v>
      </c>
      <c r="K332" s="159">
        <v>0</v>
      </c>
      <c r="L332" s="159">
        <f>SUM(J332:K332)</f>
        <v>2</v>
      </c>
      <c r="M332" s="160">
        <f>+L332/$L$333</f>
        <v>2.5974025974025976E-2</v>
      </c>
      <c r="P332" s="185"/>
      <c r="Q332" s="185"/>
    </row>
    <row r="333" spans="1:17" ht="30.75" customHeight="1" x14ac:dyDescent="0.25">
      <c r="A333" s="227" t="s">
        <v>221</v>
      </c>
      <c r="B333" s="228"/>
      <c r="C333" s="159">
        <v>0</v>
      </c>
      <c r="D333" s="159">
        <v>0</v>
      </c>
      <c r="E333" s="159">
        <f t="shared" si="32"/>
        <v>0</v>
      </c>
      <c r="F333" s="160">
        <f t="shared" si="33"/>
        <v>0</v>
      </c>
      <c r="G333" s="184"/>
      <c r="H333" s="225" t="s">
        <v>42</v>
      </c>
      <c r="I333" s="226"/>
      <c r="J333" s="103">
        <f>SUM(J328:J332)</f>
        <v>29</v>
      </c>
      <c r="K333" s="103">
        <f>SUM(K328:K332)</f>
        <v>48</v>
      </c>
      <c r="L333" s="103">
        <f>SUM(L328:L332)</f>
        <v>77</v>
      </c>
      <c r="M333" s="186">
        <f>IF(J333&lt;&gt;"",1,"")</f>
        <v>1</v>
      </c>
      <c r="Q333" s="187"/>
    </row>
    <row r="334" spans="1:17" ht="15.75" customHeight="1" x14ac:dyDescent="0.25">
      <c r="A334" s="227" t="s">
        <v>222</v>
      </c>
      <c r="B334" s="228"/>
      <c r="C334" s="159">
        <v>0</v>
      </c>
      <c r="D334" s="159">
        <v>1</v>
      </c>
      <c r="E334" s="159">
        <f t="shared" si="32"/>
        <v>1</v>
      </c>
      <c r="F334" s="160">
        <f t="shared" si="33"/>
        <v>1.2987012987012988E-2</v>
      </c>
      <c r="G334" s="184"/>
      <c r="Q334" s="187"/>
    </row>
    <row r="335" spans="1:17" ht="15.75" customHeight="1" x14ac:dyDescent="0.25">
      <c r="A335" s="227" t="s">
        <v>223</v>
      </c>
      <c r="B335" s="228"/>
      <c r="C335" s="159">
        <v>5</v>
      </c>
      <c r="D335" s="159">
        <v>2</v>
      </c>
      <c r="E335" s="159">
        <f t="shared" si="32"/>
        <v>7</v>
      </c>
      <c r="F335" s="160">
        <f t="shared" si="33"/>
        <v>9.0909090909090912E-2</v>
      </c>
      <c r="G335" s="184"/>
    </row>
    <row r="336" spans="1:17" x14ac:dyDescent="0.25">
      <c r="A336" s="227" t="s">
        <v>187</v>
      </c>
      <c r="B336" s="228"/>
      <c r="C336" s="159">
        <v>0</v>
      </c>
      <c r="D336" s="159">
        <v>0</v>
      </c>
      <c r="E336" s="159">
        <f t="shared" si="32"/>
        <v>0</v>
      </c>
      <c r="F336" s="160">
        <f t="shared" si="33"/>
        <v>0</v>
      </c>
      <c r="G336" s="184"/>
      <c r="Q336" s="128"/>
    </row>
    <row r="337" spans="1:21" x14ac:dyDescent="0.25">
      <c r="A337" s="227" t="s">
        <v>133</v>
      </c>
      <c r="B337" s="228"/>
      <c r="C337" s="159">
        <v>12</v>
      </c>
      <c r="D337" s="159">
        <v>39</v>
      </c>
      <c r="E337" s="159">
        <f t="shared" si="32"/>
        <v>51</v>
      </c>
      <c r="F337" s="160">
        <f t="shared" si="33"/>
        <v>0.66233766233766234</v>
      </c>
      <c r="G337" s="184"/>
      <c r="Q337" s="128"/>
    </row>
    <row r="338" spans="1:21" ht="19.5" customHeight="1" x14ac:dyDescent="0.25">
      <c r="A338" s="247" t="s">
        <v>189</v>
      </c>
      <c r="B338" s="248"/>
      <c r="C338" s="169">
        <f>$B$140</f>
        <v>29</v>
      </c>
      <c r="D338" s="169">
        <f>$C$140</f>
        <v>48</v>
      </c>
      <c r="E338" s="169">
        <f>SUM(C338:D338)</f>
        <v>77</v>
      </c>
      <c r="F338" s="170">
        <f>IF(C338&lt;&gt;"",1,"")</f>
        <v>1</v>
      </c>
      <c r="G338" s="184"/>
      <c r="K338" s="69"/>
      <c r="L338" s="69"/>
      <c r="M338" s="69"/>
      <c r="N338" s="6"/>
      <c r="O338" s="6"/>
      <c r="P338" s="6"/>
      <c r="Q338" s="128"/>
    </row>
    <row r="339" spans="1:21" ht="20.25" customHeight="1" x14ac:dyDescent="0.25">
      <c r="A339" s="223" t="s">
        <v>224</v>
      </c>
      <c r="B339" s="223"/>
      <c r="C339" s="223"/>
      <c r="D339" s="223"/>
      <c r="E339" s="223"/>
      <c r="F339" s="223"/>
      <c r="G339" s="184"/>
      <c r="K339" s="7"/>
      <c r="L339" s="7"/>
      <c r="M339" s="8"/>
      <c r="N339" s="8"/>
      <c r="O339" s="8"/>
      <c r="P339" s="8"/>
      <c r="Q339" s="184"/>
    </row>
    <row r="340" spans="1:21" ht="15" customHeight="1" x14ac:dyDescent="0.25">
      <c r="A340" s="224"/>
      <c r="B340" s="224"/>
      <c r="C340" s="224"/>
      <c r="D340" s="224"/>
      <c r="E340" s="224"/>
      <c r="F340" s="224"/>
      <c r="G340" s="188"/>
      <c r="H340" s="1" t="s">
        <v>225</v>
      </c>
      <c r="K340" s="7"/>
      <c r="L340" s="7"/>
      <c r="M340" s="8"/>
      <c r="N340" s="8"/>
      <c r="O340" s="8"/>
      <c r="P340" s="8"/>
      <c r="Q340" s="184"/>
    </row>
    <row r="341" spans="1:21" ht="30" customHeight="1" x14ac:dyDescent="0.25">
      <c r="A341" s="224" t="s">
        <v>191</v>
      </c>
      <c r="B341" s="224"/>
      <c r="C341" s="224"/>
      <c r="D341" s="224"/>
      <c r="E341" s="224"/>
      <c r="F341" s="224"/>
      <c r="G341" s="188"/>
      <c r="K341" s="7"/>
      <c r="L341" s="7"/>
      <c r="M341" s="8"/>
      <c r="N341" s="8"/>
      <c r="O341" s="8"/>
      <c r="P341" s="8"/>
      <c r="Q341" s="184"/>
    </row>
    <row r="342" spans="1:21" ht="5.25" customHeight="1" x14ac:dyDescent="0.25">
      <c r="A342" s="189"/>
      <c r="B342" s="189"/>
      <c r="C342" s="189"/>
      <c r="D342" s="189"/>
      <c r="E342" s="189"/>
      <c r="F342" s="189"/>
      <c r="G342" s="188"/>
      <c r="K342" s="7"/>
      <c r="L342" s="7"/>
      <c r="M342" s="8"/>
      <c r="N342" s="8"/>
      <c r="O342" s="8"/>
      <c r="P342" s="8"/>
      <c r="Q342" s="184"/>
    </row>
    <row r="343" spans="1:21" ht="7.5" customHeight="1" x14ac:dyDescent="0.25">
      <c r="A343" s="189"/>
      <c r="B343" s="189"/>
      <c r="C343" s="189"/>
      <c r="D343" s="189"/>
      <c r="E343" s="189"/>
      <c r="F343" s="189"/>
      <c r="G343" s="188"/>
      <c r="K343" s="7"/>
      <c r="L343" s="7"/>
      <c r="M343" s="8"/>
      <c r="N343" s="8"/>
      <c r="O343" s="8"/>
      <c r="P343" s="8"/>
      <c r="Q343" s="184"/>
    </row>
    <row r="344" spans="1:21" ht="15.75" customHeight="1" x14ac:dyDescent="0.25">
      <c r="A344" s="245" t="s">
        <v>226</v>
      </c>
      <c r="B344" s="245"/>
      <c r="C344" s="245"/>
      <c r="D344" s="245"/>
      <c r="E344" s="245"/>
      <c r="F344" s="245"/>
      <c r="G344" s="245"/>
      <c r="H344" s="245"/>
      <c r="I344" s="245"/>
      <c r="J344" s="245"/>
      <c r="K344" s="245"/>
      <c r="L344" s="245"/>
      <c r="M344" s="245"/>
      <c r="N344" s="245"/>
      <c r="O344" s="245"/>
      <c r="P344" s="245"/>
      <c r="Q344" s="245"/>
      <c r="R344" s="245"/>
      <c r="S344" s="245"/>
      <c r="T344" s="245"/>
    </row>
    <row r="345" spans="1:21" ht="9" customHeight="1" x14ac:dyDescent="0.25">
      <c r="C345" s="7"/>
    </row>
    <row r="346" spans="1:21" ht="15" customHeight="1" x14ac:dyDescent="0.25">
      <c r="A346" s="246" t="s">
        <v>227</v>
      </c>
      <c r="B346" s="246"/>
      <c r="C346" s="246"/>
      <c r="D346" s="246"/>
      <c r="E346" s="246"/>
      <c r="G346" s="246" t="s">
        <v>228</v>
      </c>
      <c r="H346" s="246"/>
      <c r="I346" s="246"/>
      <c r="J346" s="246"/>
      <c r="K346" s="246"/>
      <c r="L346" s="246"/>
      <c r="M346" s="246"/>
      <c r="N346" s="156"/>
      <c r="O346" s="246" t="s">
        <v>229</v>
      </c>
      <c r="P346" s="246"/>
      <c r="Q346" s="246"/>
      <c r="R346" s="246"/>
      <c r="S346" s="246"/>
      <c r="T346" s="246"/>
      <c r="U346" s="246"/>
    </row>
    <row r="347" spans="1:21" ht="15" customHeight="1" x14ac:dyDescent="0.25">
      <c r="A347" s="246"/>
      <c r="B347" s="246"/>
      <c r="C347" s="246"/>
      <c r="D347" s="246"/>
      <c r="E347" s="246"/>
      <c r="G347" s="246"/>
      <c r="H347" s="246"/>
      <c r="I347" s="246"/>
      <c r="J347" s="246"/>
      <c r="K347" s="246"/>
      <c r="L347" s="246"/>
      <c r="M347" s="246"/>
      <c r="N347" s="156"/>
      <c r="O347" s="246"/>
      <c r="P347" s="246"/>
      <c r="Q347" s="246"/>
      <c r="R347" s="246"/>
      <c r="S347" s="246"/>
      <c r="T347" s="246"/>
      <c r="U347" s="246"/>
    </row>
    <row r="348" spans="1:21" ht="15" customHeight="1" x14ac:dyDescent="0.25">
      <c r="A348" s="246"/>
      <c r="B348" s="246"/>
      <c r="C348" s="246"/>
      <c r="D348" s="246"/>
      <c r="E348" s="246"/>
      <c r="G348" s="246"/>
      <c r="H348" s="246"/>
      <c r="I348" s="246"/>
      <c r="J348" s="246"/>
      <c r="K348" s="246"/>
      <c r="L348" s="246"/>
      <c r="M348" s="246"/>
      <c r="N348" s="156"/>
      <c r="O348" s="246"/>
      <c r="P348" s="246"/>
      <c r="Q348" s="246"/>
      <c r="R348" s="246"/>
      <c r="S348" s="246"/>
      <c r="T348" s="246"/>
      <c r="U348" s="246"/>
    </row>
    <row r="349" spans="1:21" ht="6" customHeight="1" x14ac:dyDescent="0.25">
      <c r="C349" s="7"/>
      <c r="H349" s="190"/>
    </row>
    <row r="350" spans="1:21" ht="25.5" customHeight="1" x14ac:dyDescent="0.25">
      <c r="A350" s="103" t="s">
        <v>230</v>
      </c>
      <c r="B350" s="19" t="s">
        <v>40</v>
      </c>
      <c r="C350" s="19" t="s">
        <v>41</v>
      </c>
      <c r="D350" s="103" t="s">
        <v>42</v>
      </c>
      <c r="E350" s="103" t="s">
        <v>75</v>
      </c>
      <c r="F350" s="69"/>
      <c r="G350" s="225" t="s">
        <v>231</v>
      </c>
      <c r="H350" s="235"/>
      <c r="I350" s="226"/>
      <c r="J350" s="19" t="s">
        <v>40</v>
      </c>
      <c r="K350" s="19" t="s">
        <v>41</v>
      </c>
      <c r="L350" s="103" t="s">
        <v>42</v>
      </c>
      <c r="M350" s="103" t="s">
        <v>75</v>
      </c>
      <c r="O350" s="232" t="s">
        <v>232</v>
      </c>
      <c r="P350" s="232"/>
      <c r="Q350" s="19" t="s">
        <v>40</v>
      </c>
      <c r="R350" s="19" t="s">
        <v>41</v>
      </c>
      <c r="S350" s="103" t="s">
        <v>42</v>
      </c>
      <c r="T350" s="103" t="s">
        <v>75</v>
      </c>
    </row>
    <row r="351" spans="1:21" ht="15" customHeight="1" x14ac:dyDescent="0.25">
      <c r="A351" s="62" t="s">
        <v>233</v>
      </c>
      <c r="B351" s="159">
        <v>13</v>
      </c>
      <c r="C351" s="159">
        <v>37</v>
      </c>
      <c r="D351" s="159">
        <f>SUM(B351:C351)</f>
        <v>50</v>
      </c>
      <c r="E351" s="160">
        <f>+D351/$D$361</f>
        <v>0.64935064935064934</v>
      </c>
      <c r="F351" s="184"/>
      <c r="G351" s="242" t="s">
        <v>234</v>
      </c>
      <c r="H351" s="243"/>
      <c r="I351" s="244"/>
      <c r="J351" s="159">
        <v>3</v>
      </c>
      <c r="K351" s="159">
        <v>1</v>
      </c>
      <c r="L351" s="191">
        <f>SUM(J351:K351)</f>
        <v>4</v>
      </c>
      <c r="M351" s="63">
        <f>+L351/$L$363</f>
        <v>0.13333333333333333</v>
      </c>
      <c r="O351" s="234" t="s">
        <v>235</v>
      </c>
      <c r="P351" s="234"/>
      <c r="Q351" s="159">
        <v>12</v>
      </c>
      <c r="R351" s="159">
        <v>18</v>
      </c>
      <c r="S351" s="192">
        <f>SUM(Q351:R351)</f>
        <v>30</v>
      </c>
      <c r="T351" s="193">
        <f>+S351/$S$374</f>
        <v>0.38961038961038963</v>
      </c>
    </row>
    <row r="352" spans="1:21" ht="15" customHeight="1" x14ac:dyDescent="0.25">
      <c r="A352" s="62" t="s">
        <v>236</v>
      </c>
      <c r="B352" s="159">
        <v>2</v>
      </c>
      <c r="C352" s="159">
        <v>2</v>
      </c>
      <c r="D352" s="159">
        <f t="shared" ref="D352:D360" si="34">SUM(B352:C352)</f>
        <v>4</v>
      </c>
      <c r="E352" s="160">
        <f t="shared" ref="E352:E360" si="35">+D352/$D$361</f>
        <v>5.1948051948051951E-2</v>
      </c>
      <c r="F352" s="184"/>
      <c r="G352" s="236" t="s">
        <v>237</v>
      </c>
      <c r="H352" s="237"/>
      <c r="I352" s="238"/>
      <c r="J352" s="159">
        <v>0</v>
      </c>
      <c r="K352" s="159">
        <v>2</v>
      </c>
      <c r="L352" s="191">
        <f>SUM(J352:K352)</f>
        <v>2</v>
      </c>
      <c r="M352" s="63">
        <f>+L352/$L$363</f>
        <v>6.6666666666666666E-2</v>
      </c>
      <c r="O352" s="234" t="s">
        <v>238</v>
      </c>
      <c r="P352" s="234"/>
      <c r="Q352" s="159">
        <v>1</v>
      </c>
      <c r="R352" s="159">
        <v>1</v>
      </c>
      <c r="S352" s="192">
        <f t="shared" ref="S352:S372" si="36">SUM(Q352:R352)</f>
        <v>2</v>
      </c>
      <c r="T352" s="193">
        <f t="shared" ref="T352:T373" si="37">+S352/$S$374</f>
        <v>2.5974025974025976E-2</v>
      </c>
    </row>
    <row r="353" spans="1:20" ht="15" customHeight="1" x14ac:dyDescent="0.25">
      <c r="A353" s="62" t="s">
        <v>239</v>
      </c>
      <c r="B353" s="159">
        <v>1</v>
      </c>
      <c r="C353" s="159">
        <v>1</v>
      </c>
      <c r="D353" s="159">
        <f t="shared" si="34"/>
        <v>2</v>
      </c>
      <c r="E353" s="160">
        <f t="shared" si="35"/>
        <v>2.5974025974025976E-2</v>
      </c>
      <c r="F353" s="184"/>
      <c r="G353" s="236" t="s">
        <v>240</v>
      </c>
      <c r="H353" s="237"/>
      <c r="I353" s="238"/>
      <c r="J353" s="159">
        <v>1</v>
      </c>
      <c r="K353" s="159">
        <v>3</v>
      </c>
      <c r="L353" s="191">
        <f t="shared" ref="L353:L359" si="38">SUM(J353:K353)</f>
        <v>4</v>
      </c>
      <c r="M353" s="63">
        <f t="shared" ref="M353:M359" si="39">+L353/$L$363</f>
        <v>0.13333333333333333</v>
      </c>
      <c r="O353" s="234" t="s">
        <v>241</v>
      </c>
      <c r="P353" s="234"/>
      <c r="Q353" s="159">
        <v>0</v>
      </c>
      <c r="R353" s="159">
        <v>1</v>
      </c>
      <c r="S353" s="192">
        <f t="shared" si="36"/>
        <v>1</v>
      </c>
      <c r="T353" s="193">
        <f t="shared" si="37"/>
        <v>1.2987012987012988E-2</v>
      </c>
    </row>
    <row r="354" spans="1:20" ht="15" customHeight="1" x14ac:dyDescent="0.25">
      <c r="A354" s="62" t="s">
        <v>242</v>
      </c>
      <c r="B354" s="159">
        <v>0</v>
      </c>
      <c r="C354" s="159">
        <v>2</v>
      </c>
      <c r="D354" s="159">
        <f t="shared" si="34"/>
        <v>2</v>
      </c>
      <c r="E354" s="160">
        <f t="shared" si="35"/>
        <v>2.5974025974025976E-2</v>
      </c>
      <c r="F354" s="184"/>
      <c r="G354" s="236" t="s">
        <v>243</v>
      </c>
      <c r="H354" s="237"/>
      <c r="I354" s="238"/>
      <c r="J354" s="159">
        <v>0</v>
      </c>
      <c r="K354" s="159">
        <v>0</v>
      </c>
      <c r="L354" s="191">
        <f t="shared" si="38"/>
        <v>0</v>
      </c>
      <c r="M354" s="63">
        <f t="shared" si="39"/>
        <v>0</v>
      </c>
      <c r="O354" s="234" t="s">
        <v>244</v>
      </c>
      <c r="P354" s="234"/>
      <c r="Q354" s="159">
        <v>1</v>
      </c>
      <c r="R354" s="159">
        <v>0</v>
      </c>
      <c r="S354" s="192">
        <f t="shared" si="36"/>
        <v>1</v>
      </c>
      <c r="T354" s="193">
        <f t="shared" si="37"/>
        <v>1.2987012987012988E-2</v>
      </c>
    </row>
    <row r="355" spans="1:20" ht="15.75" customHeight="1" x14ac:dyDescent="0.25">
      <c r="A355" s="62" t="s">
        <v>245</v>
      </c>
      <c r="B355" s="159">
        <v>1</v>
      </c>
      <c r="C355" s="159">
        <v>2</v>
      </c>
      <c r="D355" s="159">
        <f t="shared" si="34"/>
        <v>3</v>
      </c>
      <c r="E355" s="160">
        <f t="shared" si="35"/>
        <v>3.896103896103896E-2</v>
      </c>
      <c r="F355" s="184"/>
      <c r="G355" s="236" t="s">
        <v>246</v>
      </c>
      <c r="H355" s="237"/>
      <c r="I355" s="238"/>
      <c r="J355" s="159">
        <v>0</v>
      </c>
      <c r="K355" s="159">
        <v>0</v>
      </c>
      <c r="L355" s="191">
        <f t="shared" si="38"/>
        <v>0</v>
      </c>
      <c r="M355" s="63">
        <f t="shared" si="39"/>
        <v>0</v>
      </c>
      <c r="O355" s="234" t="s">
        <v>247</v>
      </c>
      <c r="P355" s="234"/>
      <c r="Q355" s="159">
        <v>1</v>
      </c>
      <c r="R355" s="159">
        <v>0</v>
      </c>
      <c r="S355" s="192">
        <f t="shared" si="36"/>
        <v>1</v>
      </c>
      <c r="T355" s="193">
        <f t="shared" si="37"/>
        <v>1.2987012987012988E-2</v>
      </c>
    </row>
    <row r="356" spans="1:20" ht="15" customHeight="1" x14ac:dyDescent="0.25">
      <c r="A356" s="62" t="s">
        <v>248</v>
      </c>
      <c r="B356" s="159">
        <v>2</v>
      </c>
      <c r="C356" s="159">
        <v>3</v>
      </c>
      <c r="D356" s="159">
        <f t="shared" si="34"/>
        <v>5</v>
      </c>
      <c r="E356" s="160">
        <f t="shared" si="35"/>
        <v>6.4935064935064929E-2</v>
      </c>
      <c r="F356" s="184"/>
      <c r="G356" s="236" t="s">
        <v>249</v>
      </c>
      <c r="H356" s="237"/>
      <c r="I356" s="238"/>
      <c r="J356" s="159">
        <v>1</v>
      </c>
      <c r="K356" s="159">
        <v>0</v>
      </c>
      <c r="L356" s="191">
        <f t="shared" si="38"/>
        <v>1</v>
      </c>
      <c r="M356" s="63">
        <f t="shared" si="39"/>
        <v>3.3333333333333333E-2</v>
      </c>
      <c r="O356" s="234" t="s">
        <v>250</v>
      </c>
      <c r="P356" s="234"/>
      <c r="Q356" s="159">
        <v>0</v>
      </c>
      <c r="R356" s="159">
        <v>0</v>
      </c>
      <c r="S356" s="192">
        <f t="shared" si="36"/>
        <v>0</v>
      </c>
      <c r="T356" s="193">
        <f t="shared" si="37"/>
        <v>0</v>
      </c>
    </row>
    <row r="357" spans="1:20" ht="15" customHeight="1" x14ac:dyDescent="0.25">
      <c r="A357" s="62" t="s">
        <v>251</v>
      </c>
      <c r="B357" s="159">
        <v>2</v>
      </c>
      <c r="C357" s="159">
        <v>0</v>
      </c>
      <c r="D357" s="159">
        <f t="shared" si="34"/>
        <v>2</v>
      </c>
      <c r="E357" s="160">
        <f t="shared" si="35"/>
        <v>2.5974025974025976E-2</v>
      </c>
      <c r="F357" s="184"/>
      <c r="G357" s="236" t="s">
        <v>252</v>
      </c>
      <c r="H357" s="237"/>
      <c r="I357" s="238"/>
      <c r="J357" s="159">
        <v>0</v>
      </c>
      <c r="K357" s="159">
        <v>1</v>
      </c>
      <c r="L357" s="191">
        <f t="shared" si="38"/>
        <v>1</v>
      </c>
      <c r="M357" s="63">
        <f t="shared" si="39"/>
        <v>3.3333333333333333E-2</v>
      </c>
      <c r="O357" s="234" t="s">
        <v>253</v>
      </c>
      <c r="P357" s="234"/>
      <c r="Q357" s="159">
        <v>0</v>
      </c>
      <c r="R357" s="159">
        <v>0</v>
      </c>
      <c r="S357" s="192">
        <f t="shared" si="36"/>
        <v>0</v>
      </c>
      <c r="T357" s="193">
        <f t="shared" si="37"/>
        <v>0</v>
      </c>
    </row>
    <row r="358" spans="1:20" ht="15" customHeight="1" x14ac:dyDescent="0.25">
      <c r="A358" s="62" t="s">
        <v>254</v>
      </c>
      <c r="B358" s="159">
        <v>6</v>
      </c>
      <c r="C358" s="159">
        <v>0</v>
      </c>
      <c r="D358" s="159">
        <f t="shared" si="34"/>
        <v>6</v>
      </c>
      <c r="E358" s="160">
        <f t="shared" si="35"/>
        <v>7.792207792207792E-2</v>
      </c>
      <c r="F358" s="184"/>
      <c r="G358" s="236" t="s">
        <v>255</v>
      </c>
      <c r="H358" s="237"/>
      <c r="I358" s="238"/>
      <c r="J358" s="159">
        <v>1</v>
      </c>
      <c r="K358" s="159">
        <v>0</v>
      </c>
      <c r="L358" s="191">
        <f t="shared" si="38"/>
        <v>1</v>
      </c>
      <c r="M358" s="63">
        <f t="shared" si="39"/>
        <v>3.3333333333333333E-2</v>
      </c>
      <c r="O358" s="234" t="s">
        <v>256</v>
      </c>
      <c r="P358" s="234"/>
      <c r="Q358" s="159">
        <v>0</v>
      </c>
      <c r="R358" s="159">
        <v>0</v>
      </c>
      <c r="S358" s="192">
        <f t="shared" si="36"/>
        <v>0</v>
      </c>
      <c r="T358" s="193">
        <f t="shared" si="37"/>
        <v>0</v>
      </c>
    </row>
    <row r="359" spans="1:20" ht="15" customHeight="1" x14ac:dyDescent="0.25">
      <c r="A359" s="62" t="s">
        <v>187</v>
      </c>
      <c r="B359" s="159">
        <v>2</v>
      </c>
      <c r="C359" s="159">
        <v>1</v>
      </c>
      <c r="D359" s="159">
        <f t="shared" si="34"/>
        <v>3</v>
      </c>
      <c r="E359" s="160">
        <f t="shared" si="35"/>
        <v>3.896103896103896E-2</v>
      </c>
      <c r="F359" s="184"/>
      <c r="G359" s="236" t="s">
        <v>257</v>
      </c>
      <c r="H359" s="237"/>
      <c r="I359" s="238"/>
      <c r="J359" s="159">
        <v>0</v>
      </c>
      <c r="K359" s="159">
        <v>0</v>
      </c>
      <c r="L359" s="191">
        <f t="shared" si="38"/>
        <v>0</v>
      </c>
      <c r="M359" s="63">
        <f t="shared" si="39"/>
        <v>0</v>
      </c>
      <c r="O359" s="234" t="s">
        <v>258</v>
      </c>
      <c r="P359" s="234"/>
      <c r="Q359" s="159">
        <v>0</v>
      </c>
      <c r="R359" s="159">
        <v>0</v>
      </c>
      <c r="S359" s="192">
        <f t="shared" si="36"/>
        <v>0</v>
      </c>
      <c r="T359" s="193">
        <f t="shared" si="37"/>
        <v>0</v>
      </c>
    </row>
    <row r="360" spans="1:20" ht="15" customHeight="1" x14ac:dyDescent="0.25">
      <c r="A360" s="62" t="s">
        <v>133</v>
      </c>
      <c r="B360" s="159">
        <v>0</v>
      </c>
      <c r="C360" s="159">
        <v>0</v>
      </c>
      <c r="D360" s="159">
        <f t="shared" si="34"/>
        <v>0</v>
      </c>
      <c r="E360" s="160">
        <f t="shared" si="35"/>
        <v>0</v>
      </c>
      <c r="F360" s="184"/>
      <c r="G360" s="236" t="s">
        <v>259</v>
      </c>
      <c r="H360" s="237"/>
      <c r="I360" s="238"/>
      <c r="J360" s="159">
        <v>1</v>
      </c>
      <c r="K360" s="159">
        <v>0</v>
      </c>
      <c r="L360" s="191">
        <f>SUM(J360:K360)</f>
        <v>1</v>
      </c>
      <c r="M360" s="63">
        <f>+L360/$L$363</f>
        <v>3.3333333333333333E-2</v>
      </c>
      <c r="O360" s="234" t="s">
        <v>260</v>
      </c>
      <c r="P360" s="234"/>
      <c r="Q360" s="159">
        <v>0</v>
      </c>
      <c r="R360" s="159">
        <v>0</v>
      </c>
      <c r="S360" s="192">
        <f t="shared" si="36"/>
        <v>0</v>
      </c>
      <c r="T360" s="193">
        <f t="shared" si="37"/>
        <v>0</v>
      </c>
    </row>
    <row r="361" spans="1:20" ht="15.75" customHeight="1" x14ac:dyDescent="0.25">
      <c r="A361" s="103" t="s">
        <v>42</v>
      </c>
      <c r="B361" s="103">
        <f>SUM(B351:B360)</f>
        <v>29</v>
      </c>
      <c r="C361" s="103">
        <f>SUM(C351:C360)</f>
        <v>48</v>
      </c>
      <c r="D361" s="103">
        <f>SUM(D351:D360)</f>
        <v>77</v>
      </c>
      <c r="E361" s="165">
        <f>SUM(E351:E360)</f>
        <v>1</v>
      </c>
      <c r="F361" s="83"/>
      <c r="G361" s="236" t="s">
        <v>261</v>
      </c>
      <c r="H361" s="237"/>
      <c r="I361" s="238"/>
      <c r="J361" s="159">
        <v>0</v>
      </c>
      <c r="K361" s="159">
        <v>0</v>
      </c>
      <c r="L361" s="191">
        <f>SUM(J361:K361)</f>
        <v>0</v>
      </c>
      <c r="M361" s="63">
        <f>+L361/$L$363</f>
        <v>0</v>
      </c>
      <c r="O361" s="234" t="s">
        <v>262</v>
      </c>
      <c r="P361" s="234"/>
      <c r="Q361" s="159">
        <v>2</v>
      </c>
      <c r="R361" s="159">
        <v>5</v>
      </c>
      <c r="S361" s="192">
        <f t="shared" si="36"/>
        <v>7</v>
      </c>
      <c r="T361" s="193">
        <f t="shared" si="37"/>
        <v>9.0909090909090912E-2</v>
      </c>
    </row>
    <row r="362" spans="1:20" ht="15" customHeight="1" x14ac:dyDescent="0.25">
      <c r="G362" s="239" t="s">
        <v>263</v>
      </c>
      <c r="H362" s="240"/>
      <c r="I362" s="241"/>
      <c r="J362" s="159">
        <v>5</v>
      </c>
      <c r="K362" s="159">
        <v>11</v>
      </c>
      <c r="L362" s="191">
        <f>SUM(J362:K362)</f>
        <v>16</v>
      </c>
      <c r="M362" s="63">
        <f>+L362/$L$363</f>
        <v>0.53333333333333333</v>
      </c>
      <c r="O362" s="234" t="s">
        <v>264</v>
      </c>
      <c r="P362" s="234"/>
      <c r="Q362" s="159">
        <v>0</v>
      </c>
      <c r="R362" s="159">
        <v>0</v>
      </c>
      <c r="S362" s="192">
        <f t="shared" si="36"/>
        <v>0</v>
      </c>
      <c r="T362" s="193">
        <f t="shared" si="37"/>
        <v>0</v>
      </c>
    </row>
    <row r="363" spans="1:20" ht="15" customHeight="1" x14ac:dyDescent="0.25">
      <c r="G363" s="225" t="s">
        <v>265</v>
      </c>
      <c r="H363" s="235"/>
      <c r="I363" s="226"/>
      <c r="J363" s="103">
        <f>SUM(J351:J362)</f>
        <v>12</v>
      </c>
      <c r="K363" s="103">
        <f>SUM(K351:K362)</f>
        <v>18</v>
      </c>
      <c r="L363" s="103">
        <f>SUM(L351:L362)</f>
        <v>30</v>
      </c>
      <c r="M363" s="186">
        <f>+L363/$L$363</f>
        <v>1</v>
      </c>
      <c r="O363" s="234" t="s">
        <v>266</v>
      </c>
      <c r="P363" s="234"/>
      <c r="Q363" s="159">
        <v>0</v>
      </c>
      <c r="R363" s="159">
        <v>0</v>
      </c>
      <c r="S363" s="192">
        <f t="shared" si="36"/>
        <v>0</v>
      </c>
      <c r="T363" s="193">
        <f t="shared" si="37"/>
        <v>0</v>
      </c>
    </row>
    <row r="364" spans="1:20" ht="14.1" customHeight="1" x14ac:dyDescent="0.25">
      <c r="H364" s="194"/>
      <c r="J364" s="219"/>
      <c r="K364" s="219" t="s">
        <v>255</v>
      </c>
      <c r="L364" s="219"/>
      <c r="M364" s="195"/>
      <c r="N364" s="8"/>
      <c r="O364" s="234" t="s">
        <v>267</v>
      </c>
      <c r="P364" s="234"/>
      <c r="Q364" s="159">
        <v>0</v>
      </c>
      <c r="R364" s="159">
        <v>0</v>
      </c>
      <c r="S364" s="192">
        <f t="shared" si="36"/>
        <v>0</v>
      </c>
      <c r="T364" s="193">
        <f t="shared" si="37"/>
        <v>0</v>
      </c>
    </row>
    <row r="365" spans="1:20" ht="18" customHeight="1" x14ac:dyDescent="0.25">
      <c r="A365" s="229" t="s">
        <v>268</v>
      </c>
      <c r="B365" s="229"/>
      <c r="C365" s="229"/>
      <c r="D365" s="229"/>
      <c r="E365" s="229"/>
      <c r="F365" s="229"/>
      <c r="H365" s="196"/>
      <c r="K365" s="156"/>
      <c r="L365" s="156"/>
      <c r="M365" s="156"/>
      <c r="O365" s="234" t="s">
        <v>269</v>
      </c>
      <c r="P365" s="234"/>
      <c r="Q365" s="159">
        <v>0</v>
      </c>
      <c r="R365" s="159">
        <v>0</v>
      </c>
      <c r="S365" s="192">
        <f t="shared" si="36"/>
        <v>0</v>
      </c>
      <c r="T365" s="193">
        <f t="shared" si="37"/>
        <v>0</v>
      </c>
    </row>
    <row r="366" spans="1:20" ht="18" customHeight="1" x14ac:dyDescent="0.25">
      <c r="A366" s="229"/>
      <c r="B366" s="229"/>
      <c r="C366" s="229"/>
      <c r="D366" s="229"/>
      <c r="E366" s="229"/>
      <c r="F366" s="229"/>
      <c r="H366" s="196"/>
      <c r="K366" s="156"/>
      <c r="L366" s="156"/>
      <c r="M366" s="156"/>
      <c r="O366" s="234" t="s">
        <v>270</v>
      </c>
      <c r="P366" s="234"/>
      <c r="Q366" s="159">
        <v>0</v>
      </c>
      <c r="R366" s="159">
        <v>0</v>
      </c>
      <c r="S366" s="192">
        <f t="shared" si="36"/>
        <v>0</v>
      </c>
      <c r="T366" s="193">
        <f t="shared" si="37"/>
        <v>0</v>
      </c>
    </row>
    <row r="367" spans="1:20" ht="18" customHeight="1" x14ac:dyDescent="0.25">
      <c r="A367" s="229"/>
      <c r="B367" s="229"/>
      <c r="C367" s="229"/>
      <c r="D367" s="229"/>
      <c r="E367" s="229"/>
      <c r="F367" s="229"/>
      <c r="G367" s="69"/>
      <c r="J367" s="156"/>
      <c r="K367" s="156"/>
      <c r="L367" s="156"/>
      <c r="M367" s="156"/>
      <c r="O367" s="234" t="s">
        <v>271</v>
      </c>
      <c r="P367" s="234"/>
      <c r="Q367" s="159">
        <v>0</v>
      </c>
      <c r="R367" s="159">
        <v>0</v>
      </c>
      <c r="S367" s="192">
        <f t="shared" si="36"/>
        <v>0</v>
      </c>
      <c r="T367" s="193">
        <f t="shared" si="37"/>
        <v>0</v>
      </c>
    </row>
    <row r="368" spans="1:20" ht="29.25" customHeight="1" x14ac:dyDescent="0.25">
      <c r="A368" s="225" t="s">
        <v>272</v>
      </c>
      <c r="B368" s="226"/>
      <c r="C368" s="19" t="s">
        <v>40</v>
      </c>
      <c r="D368" s="19" t="s">
        <v>41</v>
      </c>
      <c r="E368" s="102" t="s">
        <v>42</v>
      </c>
      <c r="F368" s="102" t="s">
        <v>75</v>
      </c>
      <c r="G368" s="184"/>
      <c r="O368" s="234" t="s">
        <v>273</v>
      </c>
      <c r="P368" s="234"/>
      <c r="Q368" s="159">
        <v>0</v>
      </c>
      <c r="R368" s="159">
        <v>0</v>
      </c>
      <c r="S368" s="192">
        <f t="shared" si="36"/>
        <v>0</v>
      </c>
      <c r="T368" s="193">
        <f t="shared" si="37"/>
        <v>0</v>
      </c>
    </row>
    <row r="369" spans="1:20" ht="14.25" customHeight="1" x14ac:dyDescent="0.25">
      <c r="A369" s="230" t="s">
        <v>274</v>
      </c>
      <c r="B369" s="231"/>
      <c r="C369" s="15">
        <v>24</v>
      </c>
      <c r="D369" s="15">
        <v>22</v>
      </c>
      <c r="E369" s="15">
        <f>SUM(C369:D369)</f>
        <v>46</v>
      </c>
      <c r="F369" s="78">
        <f>+E369/$E$379</f>
        <v>0.59740259740259738</v>
      </c>
      <c r="G369" s="184"/>
      <c r="O369" s="234" t="s">
        <v>275</v>
      </c>
      <c r="P369" s="234"/>
      <c r="Q369" s="159">
        <v>1</v>
      </c>
      <c r="R369" s="159">
        <v>0</v>
      </c>
      <c r="S369" s="192">
        <f t="shared" si="36"/>
        <v>1</v>
      </c>
      <c r="T369" s="193">
        <f t="shared" si="37"/>
        <v>1.2987012987012988E-2</v>
      </c>
    </row>
    <row r="370" spans="1:20" ht="14.25" customHeight="1" x14ac:dyDescent="0.25">
      <c r="A370" s="230" t="s">
        <v>276</v>
      </c>
      <c r="B370" s="231"/>
      <c r="C370" s="15">
        <v>2</v>
      </c>
      <c r="D370" s="15">
        <v>19</v>
      </c>
      <c r="E370" s="15">
        <f t="shared" ref="E370:E378" si="40">SUM(C370:D370)</f>
        <v>21</v>
      </c>
      <c r="F370" s="78">
        <f t="shared" ref="F370:F378" si="41">+E370/$E$379</f>
        <v>0.27272727272727271</v>
      </c>
      <c r="G370" s="184"/>
      <c r="O370" s="234" t="s">
        <v>277</v>
      </c>
      <c r="P370" s="234"/>
      <c r="Q370" s="159">
        <v>0</v>
      </c>
      <c r="R370" s="159">
        <v>0</v>
      </c>
      <c r="S370" s="192">
        <f t="shared" si="36"/>
        <v>0</v>
      </c>
      <c r="T370" s="193">
        <f t="shared" si="37"/>
        <v>0</v>
      </c>
    </row>
    <row r="371" spans="1:20" ht="14.25" customHeight="1" x14ac:dyDescent="0.25">
      <c r="A371" s="230" t="s">
        <v>278</v>
      </c>
      <c r="B371" s="231"/>
      <c r="C371" s="15">
        <v>0</v>
      </c>
      <c r="D371" s="15">
        <v>5</v>
      </c>
      <c r="E371" s="15">
        <f t="shared" si="40"/>
        <v>5</v>
      </c>
      <c r="F371" s="78">
        <f t="shared" si="41"/>
        <v>6.4935064935064929E-2</v>
      </c>
      <c r="G371" s="184"/>
      <c r="O371" s="234" t="s">
        <v>279</v>
      </c>
      <c r="P371" s="234"/>
      <c r="Q371" s="159">
        <v>0</v>
      </c>
      <c r="R371" s="159">
        <v>0</v>
      </c>
      <c r="S371" s="192">
        <f t="shared" si="36"/>
        <v>0</v>
      </c>
      <c r="T371" s="193">
        <f t="shared" si="37"/>
        <v>0</v>
      </c>
    </row>
    <row r="372" spans="1:20" ht="14.25" customHeight="1" x14ac:dyDescent="0.25">
      <c r="A372" s="230" t="s">
        <v>280</v>
      </c>
      <c r="B372" s="231"/>
      <c r="C372" s="15">
        <v>0</v>
      </c>
      <c r="D372" s="15">
        <v>0</v>
      </c>
      <c r="E372" s="15">
        <f t="shared" si="40"/>
        <v>0</v>
      </c>
      <c r="F372" s="78">
        <f t="shared" si="41"/>
        <v>0</v>
      </c>
      <c r="G372" s="184"/>
      <c r="O372" s="234" t="s">
        <v>281</v>
      </c>
      <c r="P372" s="234"/>
      <c r="Q372" s="159">
        <v>0</v>
      </c>
      <c r="R372" s="159">
        <v>0</v>
      </c>
      <c r="S372" s="192">
        <f t="shared" si="36"/>
        <v>0</v>
      </c>
      <c r="T372" s="193">
        <f t="shared" si="37"/>
        <v>0</v>
      </c>
    </row>
    <row r="373" spans="1:20" ht="17.25" customHeight="1" x14ac:dyDescent="0.25">
      <c r="A373" s="230" t="s">
        <v>282</v>
      </c>
      <c r="B373" s="231"/>
      <c r="C373" s="15">
        <v>0</v>
      </c>
      <c r="D373" s="15">
        <v>0</v>
      </c>
      <c r="E373" s="15">
        <f t="shared" si="40"/>
        <v>0</v>
      </c>
      <c r="F373" s="78">
        <f t="shared" si="41"/>
        <v>0</v>
      </c>
      <c r="G373" s="184"/>
      <c r="O373" s="234" t="s">
        <v>263</v>
      </c>
      <c r="P373" s="234"/>
      <c r="Q373" s="159">
        <v>11</v>
      </c>
      <c r="R373" s="159">
        <v>23</v>
      </c>
      <c r="S373" s="192">
        <f>SUM(Q373:R373)</f>
        <v>34</v>
      </c>
      <c r="T373" s="193">
        <f t="shared" si="37"/>
        <v>0.44155844155844154</v>
      </c>
    </row>
    <row r="374" spans="1:20" ht="17.25" customHeight="1" x14ac:dyDescent="0.25">
      <c r="A374" s="230" t="s">
        <v>283</v>
      </c>
      <c r="B374" s="231"/>
      <c r="C374" s="15">
        <v>0</v>
      </c>
      <c r="D374" s="15">
        <v>0</v>
      </c>
      <c r="E374" s="15">
        <f t="shared" si="40"/>
        <v>0</v>
      </c>
      <c r="F374" s="78">
        <f t="shared" si="41"/>
        <v>0</v>
      </c>
      <c r="G374" s="184"/>
      <c r="O374" s="232" t="s">
        <v>265</v>
      </c>
      <c r="P374" s="232"/>
      <c r="Q374" s="103">
        <f>SUM(Q351:Q373)</f>
        <v>29</v>
      </c>
      <c r="R374" s="103">
        <f>SUM(R351:R373)</f>
        <v>48</v>
      </c>
      <c r="S374" s="103">
        <f>SUM(S351:S373)</f>
        <v>77</v>
      </c>
      <c r="T374" s="186">
        <f>SUM(T351:T373)</f>
        <v>1</v>
      </c>
    </row>
    <row r="375" spans="1:20" ht="17.25" customHeight="1" x14ac:dyDescent="0.25">
      <c r="A375" s="230" t="s">
        <v>284</v>
      </c>
      <c r="B375" s="231"/>
      <c r="C375" s="15">
        <v>0</v>
      </c>
      <c r="D375" s="15">
        <v>0</v>
      </c>
      <c r="E375" s="15">
        <f t="shared" si="40"/>
        <v>0</v>
      </c>
      <c r="F375" s="78">
        <f t="shared" si="41"/>
        <v>0</v>
      </c>
      <c r="G375" s="184"/>
    </row>
    <row r="376" spans="1:20" ht="24" customHeight="1" x14ac:dyDescent="0.25">
      <c r="A376" s="230" t="s">
        <v>285</v>
      </c>
      <c r="B376" s="231"/>
      <c r="C376" s="15">
        <v>0</v>
      </c>
      <c r="D376" s="15">
        <v>2</v>
      </c>
      <c r="E376" s="15">
        <f t="shared" si="40"/>
        <v>2</v>
      </c>
      <c r="F376" s="78">
        <f t="shared" si="41"/>
        <v>2.5974025974025976E-2</v>
      </c>
      <c r="G376" s="184"/>
      <c r="O376" s="229" t="s">
        <v>286</v>
      </c>
      <c r="P376" s="229"/>
      <c r="Q376" s="229"/>
      <c r="R376" s="229"/>
      <c r="S376" s="229"/>
      <c r="T376" s="229"/>
    </row>
    <row r="377" spans="1:20" ht="14.25" customHeight="1" x14ac:dyDescent="0.25">
      <c r="A377" s="230" t="s">
        <v>187</v>
      </c>
      <c r="B377" s="231"/>
      <c r="C377" s="15">
        <v>3</v>
      </c>
      <c r="D377" s="15">
        <v>0</v>
      </c>
      <c r="E377" s="15">
        <f t="shared" si="40"/>
        <v>3</v>
      </c>
      <c r="F377" s="78">
        <f t="shared" si="41"/>
        <v>3.896103896103896E-2</v>
      </c>
      <c r="G377" s="184"/>
      <c r="O377" s="229"/>
      <c r="P377" s="229"/>
      <c r="Q377" s="229"/>
      <c r="R377" s="229"/>
      <c r="S377" s="229"/>
      <c r="T377" s="229"/>
    </row>
    <row r="378" spans="1:20" ht="14.25" customHeight="1" x14ac:dyDescent="0.25">
      <c r="A378" s="230" t="s">
        <v>133</v>
      </c>
      <c r="B378" s="231"/>
      <c r="C378" s="15">
        <v>0</v>
      </c>
      <c r="D378" s="15">
        <v>0</v>
      </c>
      <c r="E378" s="15">
        <f t="shared" si="40"/>
        <v>0</v>
      </c>
      <c r="F378" s="78">
        <f t="shared" si="41"/>
        <v>0</v>
      </c>
      <c r="G378" s="83"/>
      <c r="O378" s="229"/>
      <c r="P378" s="229"/>
      <c r="Q378" s="229"/>
      <c r="R378" s="229"/>
      <c r="S378" s="229"/>
      <c r="T378" s="229"/>
    </row>
    <row r="379" spans="1:20" ht="18.75" customHeight="1" x14ac:dyDescent="0.25">
      <c r="A379" s="225" t="s">
        <v>42</v>
      </c>
      <c r="B379" s="226"/>
      <c r="C379" s="103">
        <f>SUM(C369:C378)</f>
        <v>29</v>
      </c>
      <c r="D379" s="103">
        <f>SUM(D369:D378)</f>
        <v>48</v>
      </c>
      <c r="E379" s="103">
        <f>SUM(E369:E378)</f>
        <v>77</v>
      </c>
      <c r="F379" s="165">
        <f>SUM(F369:F378)</f>
        <v>1</v>
      </c>
      <c r="O379" s="233"/>
      <c r="P379" s="233"/>
      <c r="Q379" s="233"/>
      <c r="R379" s="233"/>
      <c r="S379" s="233"/>
      <c r="T379" s="233"/>
    </row>
    <row r="380" spans="1:20" ht="26.25" customHeight="1" x14ac:dyDescent="0.25">
      <c r="A380" s="223" t="s">
        <v>287</v>
      </c>
      <c r="B380" s="223"/>
      <c r="C380" s="223"/>
      <c r="D380" s="223"/>
      <c r="E380" s="223"/>
      <c r="F380" s="223"/>
      <c r="H380" s="7"/>
      <c r="O380" s="225" t="s">
        <v>272</v>
      </c>
      <c r="P380" s="226"/>
      <c r="Q380" s="133" t="s">
        <v>40</v>
      </c>
      <c r="R380" s="133" t="s">
        <v>41</v>
      </c>
      <c r="S380" s="103" t="s">
        <v>42</v>
      </c>
      <c r="T380" s="103" t="s">
        <v>75</v>
      </c>
    </row>
    <row r="381" spans="1:20" ht="14.25" customHeight="1" x14ac:dyDescent="0.25">
      <c r="A381" s="224"/>
      <c r="B381" s="224"/>
      <c r="C381" s="224"/>
      <c r="D381" s="224"/>
      <c r="E381" s="224"/>
      <c r="F381" s="224"/>
      <c r="H381" s="7"/>
      <c r="O381" s="227" t="s">
        <v>274</v>
      </c>
      <c r="P381" s="228"/>
      <c r="Q381" s="159">
        <v>24</v>
      </c>
      <c r="R381" s="159">
        <v>22</v>
      </c>
      <c r="S381" s="159">
        <f>+E369</f>
        <v>46</v>
      </c>
      <c r="T381" s="160">
        <f>+S381/$S$384</f>
        <v>0.59740259740259738</v>
      </c>
    </row>
    <row r="382" spans="1:20" ht="14.25" customHeight="1" x14ac:dyDescent="0.25">
      <c r="H382" s="7"/>
      <c r="O382" s="227" t="s">
        <v>288</v>
      </c>
      <c r="P382" s="228"/>
      <c r="Q382" s="159">
        <v>5</v>
      </c>
      <c r="R382" s="159">
        <v>26</v>
      </c>
      <c r="S382" s="159">
        <f>SUM(E370:E377)</f>
        <v>31</v>
      </c>
      <c r="T382" s="160">
        <f>+S382/$S$384</f>
        <v>0.40259740259740262</v>
      </c>
    </row>
    <row r="383" spans="1:20" ht="19.5" customHeight="1" x14ac:dyDescent="0.25">
      <c r="A383" s="229"/>
      <c r="B383" s="229"/>
      <c r="C383" s="229"/>
      <c r="D383" s="229"/>
      <c r="E383" s="229"/>
      <c r="F383" s="229"/>
      <c r="G383" s="229"/>
      <c r="H383" s="7"/>
      <c r="O383" s="227" t="s">
        <v>133</v>
      </c>
      <c r="P383" s="228"/>
      <c r="Q383" s="197">
        <v>0</v>
      </c>
      <c r="R383" s="197">
        <v>0</v>
      </c>
      <c r="S383" s="197">
        <v>0</v>
      </c>
      <c r="T383" s="198">
        <v>0</v>
      </c>
    </row>
    <row r="384" spans="1:20" ht="19.5" customHeight="1" x14ac:dyDescent="0.25">
      <c r="A384" s="229"/>
      <c r="B384" s="229"/>
      <c r="C384" s="229"/>
      <c r="D384" s="229"/>
      <c r="E384" s="229"/>
      <c r="F384" s="229"/>
      <c r="G384" s="229"/>
      <c r="O384" s="225" t="s">
        <v>265</v>
      </c>
      <c r="P384" s="226"/>
      <c r="Q384" s="103">
        <f>SUM(Q381:Q383)</f>
        <v>29</v>
      </c>
      <c r="R384" s="103">
        <f>SUM(R381:R383)</f>
        <v>48</v>
      </c>
      <c r="S384" s="103">
        <f>SUM(S381:S383)</f>
        <v>77</v>
      </c>
      <c r="T384" s="165">
        <f>SUM(T381:T383)</f>
        <v>1</v>
      </c>
    </row>
    <row r="385" spans="1:17" ht="32.25" customHeight="1" x14ac:dyDescent="0.25"/>
    <row r="386" spans="1:17" ht="14.25" customHeight="1" x14ac:dyDescent="0.25">
      <c r="J386" s="219"/>
      <c r="K386" s="219"/>
      <c r="L386" s="219"/>
      <c r="M386" s="195"/>
      <c r="N386" s="8"/>
    </row>
    <row r="387" spans="1:17" ht="14.25" customHeight="1" x14ac:dyDescent="0.25">
      <c r="B387" s="222" t="s">
        <v>289</v>
      </c>
      <c r="C387" s="222"/>
      <c r="D387" s="222"/>
      <c r="E387" s="222"/>
      <c r="F387" s="222"/>
      <c r="G387" s="222"/>
      <c r="H387" s="199"/>
      <c r="I387" s="199"/>
      <c r="J387" s="219"/>
      <c r="K387" s="219"/>
      <c r="L387" s="219"/>
      <c r="M387" s="195"/>
    </row>
    <row r="388" spans="1:17" ht="14.25" customHeight="1" x14ac:dyDescent="0.25">
      <c r="A388" s="199"/>
      <c r="B388" s="199"/>
      <c r="C388" s="199"/>
      <c r="D388" s="199"/>
      <c r="E388" s="199"/>
      <c r="F388" s="199"/>
      <c r="G388" s="199"/>
      <c r="H388" s="199"/>
      <c r="I388" s="199"/>
      <c r="L388" s="36"/>
      <c r="M388" s="36"/>
      <c r="N388" s="36"/>
    </row>
    <row r="389" spans="1:17" ht="14.25" customHeight="1" x14ac:dyDescent="0.25">
      <c r="A389" s="217"/>
      <c r="B389" s="217"/>
      <c r="C389" s="217"/>
      <c r="D389" s="200"/>
      <c r="E389" s="200"/>
      <c r="F389" s="201"/>
      <c r="G389" s="202"/>
      <c r="H389" s="7"/>
      <c r="I389" s="7"/>
      <c r="J389" s="7"/>
    </row>
    <row r="390" spans="1:17" ht="14.25" customHeight="1" x14ac:dyDescent="0.25">
      <c r="A390" s="217"/>
      <c r="B390" s="217"/>
      <c r="C390" s="217"/>
      <c r="D390" s="200"/>
      <c r="E390" s="200"/>
      <c r="F390" s="201"/>
      <c r="G390" s="202"/>
      <c r="H390" s="7"/>
      <c r="I390" s="7"/>
      <c r="J390" s="219"/>
      <c r="K390" s="219"/>
      <c r="L390" s="219"/>
      <c r="M390" s="195"/>
      <c r="N390" s="8"/>
      <c r="O390" s="8"/>
      <c r="P390" s="8"/>
      <c r="Q390" s="203"/>
    </row>
    <row r="391" spans="1:17" ht="14.25" customHeight="1" x14ac:dyDescent="0.25">
      <c r="A391" s="217"/>
      <c r="B391" s="217"/>
      <c r="C391" s="217"/>
      <c r="D391" s="200"/>
      <c r="E391" s="200"/>
      <c r="F391" s="201"/>
      <c r="G391" s="202"/>
      <c r="H391" s="7"/>
      <c r="I391" s="7"/>
      <c r="J391" s="219"/>
      <c r="K391" s="219"/>
      <c r="L391" s="219"/>
      <c r="M391" s="195"/>
      <c r="N391" s="8"/>
      <c r="O391" s="8"/>
      <c r="P391" s="8"/>
      <c r="Q391" s="203"/>
    </row>
    <row r="392" spans="1:17" ht="14.25" customHeight="1" x14ac:dyDescent="0.25">
      <c r="A392" s="217"/>
      <c r="B392" s="217"/>
      <c r="C392" s="217"/>
      <c r="D392" s="200"/>
      <c r="E392" s="200"/>
      <c r="F392" s="201"/>
      <c r="G392" s="202"/>
      <c r="H392" s="7"/>
      <c r="I392" s="7"/>
      <c r="J392" s="219"/>
      <c r="K392" s="219"/>
      <c r="L392" s="219"/>
      <c r="M392" s="195"/>
      <c r="N392" s="8"/>
      <c r="O392" s="8"/>
      <c r="P392" s="8"/>
      <c r="Q392" s="203"/>
    </row>
    <row r="393" spans="1:17" ht="14.25" customHeight="1" x14ac:dyDescent="0.25">
      <c r="A393" s="217"/>
      <c r="B393" s="217"/>
      <c r="C393" s="217"/>
      <c r="D393" s="200"/>
      <c r="E393" s="200"/>
      <c r="F393" s="201"/>
      <c r="G393" s="202"/>
      <c r="J393" s="219"/>
      <c r="K393" s="219"/>
      <c r="L393" s="219"/>
      <c r="M393" s="195"/>
      <c r="N393" s="8"/>
      <c r="O393" s="8"/>
      <c r="P393" s="8"/>
      <c r="Q393" s="203"/>
    </row>
    <row r="394" spans="1:17" ht="14.25" customHeight="1" x14ac:dyDescent="0.25">
      <c r="A394" s="217"/>
      <c r="B394" s="217"/>
      <c r="C394" s="217"/>
      <c r="D394" s="200"/>
      <c r="E394" s="200"/>
      <c r="F394" s="201"/>
      <c r="G394" s="202"/>
      <c r="J394" s="174"/>
      <c r="K394" s="174"/>
      <c r="L394" s="174"/>
      <c r="M394" s="195"/>
      <c r="N394" s="8"/>
      <c r="O394" s="8"/>
      <c r="P394" s="8"/>
      <c r="Q394" s="203"/>
    </row>
    <row r="395" spans="1:17" ht="14.25" customHeight="1" x14ac:dyDescent="0.25">
      <c r="A395" s="217"/>
      <c r="B395" s="217"/>
      <c r="C395" s="217"/>
      <c r="D395" s="200"/>
      <c r="E395" s="200"/>
      <c r="F395" s="201"/>
      <c r="G395" s="202"/>
      <c r="J395" s="174"/>
      <c r="K395" s="174"/>
      <c r="L395" s="174"/>
      <c r="M395" s="195"/>
      <c r="N395" s="8"/>
      <c r="O395" s="8"/>
      <c r="P395" s="8"/>
      <c r="Q395" s="203"/>
    </row>
    <row r="396" spans="1:17" ht="14.25" customHeight="1" x14ac:dyDescent="0.25">
      <c r="A396" s="217"/>
      <c r="B396" s="217"/>
      <c r="C396" s="217"/>
      <c r="D396" s="200"/>
      <c r="E396" s="200"/>
      <c r="F396" s="201"/>
      <c r="G396" s="202"/>
      <c r="J396" s="174"/>
      <c r="K396" s="174"/>
      <c r="L396" s="174"/>
      <c r="M396" s="195"/>
      <c r="N396" s="8"/>
      <c r="O396" s="8"/>
      <c r="P396" s="8"/>
      <c r="Q396" s="203"/>
    </row>
    <row r="397" spans="1:17" ht="14.25" customHeight="1" x14ac:dyDescent="0.25">
      <c r="A397" s="217"/>
      <c r="B397" s="217"/>
      <c r="C397" s="217"/>
      <c r="D397" s="200"/>
      <c r="E397" s="200"/>
      <c r="F397" s="201"/>
      <c r="G397" s="202"/>
      <c r="J397" s="174"/>
      <c r="K397" s="174"/>
      <c r="L397" s="174"/>
      <c r="M397" s="195"/>
      <c r="N397" s="8"/>
      <c r="O397" s="8"/>
      <c r="P397" s="8"/>
      <c r="Q397" s="203"/>
    </row>
    <row r="398" spans="1:17" ht="14.25" customHeight="1" x14ac:dyDescent="0.25">
      <c r="A398" s="217"/>
      <c r="B398" s="217"/>
      <c r="C398" s="217"/>
      <c r="D398" s="200"/>
      <c r="E398" s="200"/>
      <c r="F398" s="201"/>
      <c r="G398" s="202"/>
    </row>
    <row r="399" spans="1:17" ht="14.25" customHeight="1" x14ac:dyDescent="0.25">
      <c r="A399" s="217"/>
      <c r="B399" s="217"/>
      <c r="C399" s="217"/>
      <c r="D399" s="200"/>
      <c r="E399" s="200"/>
      <c r="F399" s="201"/>
      <c r="G399" s="202"/>
      <c r="J399" s="174"/>
      <c r="K399" s="174"/>
      <c r="L399" s="174"/>
      <c r="M399" s="195"/>
      <c r="N399" s="8"/>
      <c r="O399" s="8"/>
      <c r="P399" s="8"/>
      <c r="Q399" s="203"/>
    </row>
    <row r="400" spans="1:17" ht="14.25" customHeight="1" x14ac:dyDescent="0.25">
      <c r="A400" s="217"/>
      <c r="B400" s="217"/>
      <c r="C400" s="217"/>
      <c r="D400" s="200"/>
      <c r="E400" s="200"/>
      <c r="F400" s="201"/>
      <c r="G400" s="202"/>
      <c r="J400" s="174"/>
      <c r="K400" s="174"/>
      <c r="L400" s="174"/>
      <c r="M400" s="195"/>
      <c r="N400" s="8"/>
      <c r="O400" s="8"/>
      <c r="P400" s="8"/>
      <c r="Q400" s="203"/>
    </row>
    <row r="401" spans="1:20" ht="14.25" customHeight="1" x14ac:dyDescent="0.25">
      <c r="A401" s="204"/>
      <c r="B401" s="204"/>
      <c r="C401" s="204"/>
      <c r="D401" s="204"/>
      <c r="E401" s="204"/>
      <c r="F401" s="204"/>
      <c r="G401" s="204"/>
      <c r="J401" s="174"/>
      <c r="K401" s="174"/>
    </row>
    <row r="402" spans="1:20" ht="25.5" customHeight="1" x14ac:dyDescent="0.25">
      <c r="A402" s="205"/>
      <c r="B402" s="205"/>
      <c r="C402" s="205"/>
      <c r="D402" s="200"/>
      <c r="E402" s="200"/>
      <c r="F402" s="201"/>
      <c r="G402" s="202"/>
      <c r="J402" s="174"/>
      <c r="K402" s="174"/>
      <c r="N402" s="218" t="s">
        <v>290</v>
      </c>
      <c r="O402" s="218"/>
      <c r="P402" s="218"/>
      <c r="Q402" s="218"/>
      <c r="R402" s="218"/>
      <c r="S402" s="218"/>
      <c r="T402" s="218"/>
    </row>
    <row r="403" spans="1:20" ht="14.25" customHeight="1" x14ac:dyDescent="0.25">
      <c r="A403" s="205"/>
      <c r="B403" s="205"/>
      <c r="C403" s="205"/>
      <c r="D403" s="200"/>
      <c r="E403" s="200"/>
      <c r="F403" s="201"/>
      <c r="G403" s="202"/>
      <c r="J403" s="174"/>
      <c r="K403" s="174"/>
      <c r="L403" s="174"/>
      <c r="M403" s="195"/>
    </row>
    <row r="404" spans="1:20" ht="14.25" customHeight="1" x14ac:dyDescent="0.25">
      <c r="A404" s="205"/>
      <c r="B404" s="205"/>
      <c r="C404" s="205"/>
      <c r="D404" s="200"/>
      <c r="E404" s="200"/>
      <c r="F404" s="201"/>
      <c r="G404" s="202"/>
    </row>
    <row r="405" spans="1:20" ht="14.25" customHeight="1" x14ac:dyDescent="0.25">
      <c r="A405" s="206"/>
      <c r="B405" s="207"/>
      <c r="C405" s="207"/>
      <c r="D405" s="207"/>
      <c r="E405" s="207"/>
      <c r="F405" s="207"/>
      <c r="G405" s="207"/>
    </row>
    <row r="406" spans="1:20" ht="14.25" customHeight="1" x14ac:dyDescent="0.25">
      <c r="A406" s="205"/>
      <c r="B406" s="205"/>
      <c r="C406" s="205"/>
      <c r="D406" s="200"/>
      <c r="E406" s="200"/>
      <c r="F406" s="201"/>
      <c r="G406" s="202"/>
      <c r="J406" s="174"/>
      <c r="K406" s="174"/>
      <c r="L406" s="174"/>
      <c r="M406" s="195"/>
      <c r="N406" s="8"/>
      <c r="O406" s="8"/>
      <c r="P406" s="8"/>
      <c r="Q406" s="203"/>
    </row>
    <row r="407" spans="1:20" ht="14.25" customHeight="1" x14ac:dyDescent="0.25">
      <c r="A407" s="205"/>
      <c r="B407" s="205"/>
      <c r="C407" s="205"/>
      <c r="D407" s="200"/>
      <c r="E407" s="200"/>
      <c r="F407" s="201"/>
      <c r="G407" s="202"/>
      <c r="J407" s="174"/>
      <c r="K407" s="174"/>
      <c r="L407" s="174"/>
      <c r="M407" s="195"/>
      <c r="N407" s="8"/>
      <c r="O407" s="8"/>
      <c r="P407" s="8"/>
      <c r="Q407" s="203"/>
    </row>
    <row r="408" spans="1:20" ht="14.25" customHeight="1" x14ac:dyDescent="0.25">
      <c r="A408" s="205"/>
      <c r="B408" s="205"/>
      <c r="C408" s="205"/>
      <c r="D408" s="200"/>
      <c r="E408" s="200"/>
      <c r="F408" s="201"/>
      <c r="G408" s="202"/>
      <c r="J408" s="174"/>
      <c r="K408" s="174"/>
      <c r="L408" s="174"/>
      <c r="M408" s="195"/>
      <c r="N408" s="8"/>
      <c r="O408" s="8"/>
      <c r="P408" s="8"/>
      <c r="Q408" s="203"/>
    </row>
    <row r="409" spans="1:20" ht="14.25" customHeight="1" x14ac:dyDescent="0.25">
      <c r="A409" s="205"/>
      <c r="B409" s="205"/>
      <c r="C409" s="205"/>
      <c r="D409" s="200"/>
      <c r="E409" s="200"/>
      <c r="F409" s="201"/>
      <c r="G409" s="202"/>
    </row>
    <row r="410" spans="1:20" ht="14.25" customHeight="1" x14ac:dyDescent="0.25">
      <c r="A410" s="205"/>
      <c r="B410" s="205"/>
      <c r="C410" s="205"/>
      <c r="D410" s="200"/>
      <c r="E410" s="200"/>
      <c r="F410" s="201"/>
      <c r="G410" s="202"/>
    </row>
    <row r="411" spans="1:20" ht="14.25" customHeight="1" x14ac:dyDescent="0.25">
      <c r="A411" s="205"/>
      <c r="B411" s="205"/>
      <c r="C411" s="205"/>
      <c r="D411" s="200"/>
      <c r="E411" s="200"/>
      <c r="F411" s="201"/>
      <c r="G411" s="202"/>
      <c r="J411" s="174"/>
      <c r="K411" s="174"/>
      <c r="L411" s="174"/>
      <c r="M411" s="195"/>
      <c r="N411" s="8"/>
      <c r="O411" s="8"/>
      <c r="P411" s="8"/>
      <c r="Q411" s="203"/>
    </row>
    <row r="412" spans="1:20" ht="14.25" customHeight="1" x14ac:dyDescent="0.25">
      <c r="A412" s="205"/>
      <c r="B412" s="205"/>
      <c r="C412" s="205"/>
      <c r="D412" s="200"/>
      <c r="E412" s="200"/>
      <c r="F412" s="201"/>
      <c r="G412" s="202"/>
      <c r="J412" s="174"/>
      <c r="K412" s="174"/>
      <c r="L412" s="174"/>
      <c r="M412" s="195"/>
      <c r="N412" s="8"/>
      <c r="O412" s="8"/>
      <c r="P412" s="8"/>
      <c r="Q412" s="203"/>
    </row>
    <row r="413" spans="1:20" ht="14.25" customHeight="1" x14ac:dyDescent="0.25">
      <c r="A413" s="205"/>
      <c r="B413" s="205"/>
      <c r="C413" s="205"/>
      <c r="D413" s="200"/>
      <c r="E413" s="200"/>
      <c r="F413" s="201"/>
      <c r="G413" s="202"/>
      <c r="J413" s="174"/>
      <c r="K413" s="174"/>
      <c r="L413" s="174"/>
      <c r="M413" s="195"/>
      <c r="N413" s="8"/>
      <c r="O413" s="8"/>
      <c r="P413" s="8"/>
      <c r="Q413" s="203"/>
    </row>
    <row r="414" spans="1:20" ht="14.25" customHeight="1" x14ac:dyDescent="0.25">
      <c r="A414" s="205"/>
      <c r="B414" s="205"/>
      <c r="C414" s="205"/>
      <c r="D414" s="200"/>
      <c r="E414" s="200"/>
      <c r="F414" s="201"/>
      <c r="G414" s="202"/>
      <c r="J414" s="174"/>
      <c r="K414" s="174"/>
      <c r="L414" s="174"/>
      <c r="M414" s="195"/>
      <c r="N414" s="8"/>
      <c r="O414" s="8"/>
      <c r="P414" s="8"/>
      <c r="Q414" s="203"/>
    </row>
    <row r="415" spans="1:20" ht="14.25" customHeight="1" x14ac:dyDescent="0.25">
      <c r="A415" s="205"/>
      <c r="B415" s="205"/>
      <c r="C415" s="205"/>
      <c r="D415" s="200"/>
      <c r="E415" s="200"/>
      <c r="F415" s="201"/>
      <c r="G415" s="202"/>
      <c r="J415" s="174"/>
      <c r="K415" s="174"/>
      <c r="L415" s="174"/>
      <c r="M415" s="195"/>
      <c r="N415" s="8"/>
      <c r="O415" s="8"/>
      <c r="P415" s="8"/>
      <c r="Q415" s="203"/>
    </row>
    <row r="416" spans="1:20" ht="14.25" customHeight="1" x14ac:dyDescent="0.25">
      <c r="A416" s="205"/>
      <c r="B416" s="205"/>
      <c r="C416" s="205"/>
      <c r="D416" s="200"/>
      <c r="E416" s="200"/>
      <c r="F416" s="201"/>
      <c r="G416" s="202"/>
      <c r="J416" s="219"/>
      <c r="K416" s="219"/>
      <c r="L416" s="219"/>
      <c r="M416" s="195"/>
      <c r="N416" s="8"/>
      <c r="O416" s="8"/>
      <c r="P416" s="8"/>
      <c r="Q416" s="203"/>
    </row>
    <row r="417" spans="1:17" ht="3" customHeight="1" x14ac:dyDescent="0.25">
      <c r="A417" s="205"/>
      <c r="B417" s="205"/>
      <c r="C417" s="205"/>
      <c r="D417" s="200"/>
      <c r="E417" s="200"/>
      <c r="F417" s="201"/>
      <c r="G417" s="202"/>
      <c r="J417" s="219"/>
      <c r="K417" s="219"/>
      <c r="L417" s="219"/>
      <c r="M417" s="195"/>
      <c r="N417" s="8"/>
      <c r="O417" s="8"/>
      <c r="P417" s="8"/>
      <c r="Q417" s="203"/>
    </row>
    <row r="418" spans="1:17" ht="14.25" customHeight="1" x14ac:dyDescent="0.25">
      <c r="A418" s="220"/>
      <c r="B418" s="220"/>
      <c r="C418" s="220"/>
      <c r="D418" s="208"/>
      <c r="E418" s="208"/>
      <c r="F418" s="208"/>
      <c r="G418" s="209"/>
      <c r="J418" s="69"/>
      <c r="K418" s="8"/>
      <c r="L418" s="8"/>
      <c r="M418" s="69"/>
      <c r="N418" s="69"/>
      <c r="O418" s="69"/>
      <c r="P418" s="69"/>
      <c r="Q418" s="188"/>
    </row>
    <row r="419" spans="1:17" ht="14.1" customHeight="1" x14ac:dyDescent="0.25">
      <c r="A419" s="221"/>
      <c r="B419" s="221"/>
      <c r="C419" s="221"/>
      <c r="D419" s="210"/>
      <c r="E419" s="210"/>
      <c r="F419" s="210"/>
      <c r="G419" s="211"/>
    </row>
    <row r="420" spans="1:17" ht="14.1" customHeight="1" x14ac:dyDescent="0.25"/>
    <row r="421" spans="1:17" ht="14.1" customHeight="1" x14ac:dyDescent="0.25"/>
    <row r="435" spans="1:7" x14ac:dyDescent="0.25">
      <c r="D435" s="1" t="s">
        <v>225</v>
      </c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212"/>
      <c r="B441" s="69"/>
      <c r="C441" s="69"/>
      <c r="D441" s="69"/>
      <c r="E441" s="69"/>
      <c r="F441" s="7"/>
      <c r="G441" s="7"/>
    </row>
    <row r="442" spans="1:7" x14ac:dyDescent="0.25">
      <c r="A442" s="213"/>
      <c r="B442" s="195"/>
      <c r="C442" s="8"/>
      <c r="D442" s="8"/>
      <c r="E442" s="203"/>
      <c r="F442" s="7"/>
      <c r="G442" s="7"/>
    </row>
    <row r="443" spans="1:7" x14ac:dyDescent="0.25">
      <c r="A443" s="213"/>
      <c r="B443" s="195"/>
      <c r="C443" s="8"/>
      <c r="D443" s="8"/>
      <c r="E443" s="203"/>
      <c r="F443" s="7"/>
      <c r="G443" s="7"/>
    </row>
    <row r="444" spans="1:7" x14ac:dyDescent="0.25">
      <c r="A444" s="213"/>
      <c r="B444" s="195"/>
      <c r="C444" s="8"/>
      <c r="D444" s="8"/>
      <c r="E444" s="203"/>
      <c r="F444" s="7"/>
      <c r="G444" s="7"/>
    </row>
    <row r="445" spans="1:7" x14ac:dyDescent="0.25">
      <c r="A445" s="213"/>
      <c r="B445" s="195"/>
      <c r="C445" s="8"/>
      <c r="D445" s="8"/>
      <c r="E445" s="203"/>
      <c r="F445" s="7"/>
      <c r="G445" s="7"/>
    </row>
    <row r="446" spans="1:7" x14ac:dyDescent="0.25">
      <c r="A446" s="213"/>
      <c r="B446" s="195"/>
      <c r="C446" s="8"/>
      <c r="D446" s="8"/>
      <c r="E446" s="203"/>
      <c r="F446" s="7"/>
      <c r="G446" s="7"/>
    </row>
    <row r="447" spans="1:7" x14ac:dyDescent="0.25">
      <c r="A447" s="213"/>
      <c r="B447" s="195"/>
      <c r="C447" s="8"/>
      <c r="D447" s="8"/>
      <c r="E447" s="203"/>
      <c r="F447" s="7"/>
      <c r="G447" s="7"/>
    </row>
    <row r="448" spans="1:7" x14ac:dyDescent="0.25">
      <c r="A448" s="213"/>
      <c r="B448" s="195"/>
      <c r="C448" s="8"/>
      <c r="D448" s="8"/>
      <c r="E448" s="203"/>
      <c r="F448" s="7"/>
      <c r="G448" s="7"/>
    </row>
    <row r="449" spans="1:7" x14ac:dyDescent="0.25">
      <c r="A449" s="213"/>
      <c r="B449" s="195"/>
      <c r="C449" s="8"/>
      <c r="D449" s="8"/>
      <c r="E449" s="203"/>
      <c r="F449" s="7"/>
      <c r="G449" s="7"/>
    </row>
    <row r="450" spans="1:7" x14ac:dyDescent="0.25">
      <c r="A450" s="213"/>
      <c r="B450" s="195"/>
      <c r="C450" s="8"/>
      <c r="D450" s="8"/>
      <c r="E450" s="203"/>
      <c r="F450" s="7"/>
      <c r="G450" s="7"/>
    </row>
    <row r="451" spans="1:7" x14ac:dyDescent="0.25">
      <c r="A451" s="213"/>
      <c r="B451" s="195"/>
      <c r="C451" s="8"/>
      <c r="D451" s="8"/>
      <c r="E451" s="203"/>
      <c r="F451" s="7"/>
      <c r="G451" s="7"/>
    </row>
    <row r="452" spans="1:7" x14ac:dyDescent="0.25">
      <c r="A452" s="213"/>
      <c r="B452" s="195"/>
      <c r="C452" s="8"/>
      <c r="D452" s="8"/>
      <c r="E452" s="203"/>
      <c r="F452" s="7"/>
      <c r="G452" s="7"/>
    </row>
    <row r="453" spans="1:7" x14ac:dyDescent="0.25">
      <c r="A453" s="213"/>
      <c r="B453" s="195"/>
      <c r="C453" s="8"/>
      <c r="D453" s="8"/>
      <c r="E453" s="203"/>
      <c r="F453" s="7"/>
      <c r="G453" s="7"/>
    </row>
    <row r="454" spans="1:7" x14ac:dyDescent="0.25">
      <c r="A454" s="213"/>
      <c r="B454" s="195"/>
      <c r="C454" s="8"/>
      <c r="D454" s="8"/>
      <c r="E454" s="203"/>
      <c r="F454" s="7"/>
      <c r="G454" s="7"/>
    </row>
    <row r="455" spans="1:7" x14ac:dyDescent="0.25">
      <c r="A455" s="213"/>
      <c r="B455" s="195"/>
      <c r="C455" s="8"/>
      <c r="D455" s="8"/>
      <c r="E455" s="203"/>
      <c r="F455" s="7"/>
      <c r="G455" s="7"/>
    </row>
    <row r="456" spans="1:7" x14ac:dyDescent="0.25">
      <c r="A456" s="213"/>
      <c r="B456" s="195"/>
      <c r="C456" s="8"/>
      <c r="D456" s="8"/>
      <c r="E456" s="203"/>
      <c r="F456" s="7"/>
      <c r="G456" s="7"/>
    </row>
    <row r="457" spans="1:7" x14ac:dyDescent="0.25">
      <c r="A457" s="213"/>
      <c r="B457" s="195"/>
      <c r="C457" s="8"/>
      <c r="D457" s="8"/>
      <c r="E457" s="203"/>
      <c r="F457" s="7"/>
      <c r="G457" s="7"/>
    </row>
    <row r="458" spans="1:7" x14ac:dyDescent="0.25">
      <c r="A458" s="213"/>
      <c r="B458" s="195"/>
      <c r="C458" s="8"/>
      <c r="D458" s="8"/>
      <c r="E458" s="203"/>
      <c r="F458" s="7"/>
      <c r="G458" s="7"/>
    </row>
    <row r="459" spans="1:7" x14ac:dyDescent="0.25">
      <c r="A459" s="213"/>
      <c r="B459" s="195"/>
      <c r="C459" s="8"/>
      <c r="D459" s="8"/>
      <c r="E459" s="203"/>
      <c r="F459" s="7"/>
      <c r="G459" s="7"/>
    </row>
    <row r="460" spans="1:7" x14ac:dyDescent="0.25">
      <c r="A460" s="213"/>
      <c r="B460" s="195"/>
      <c r="C460" s="8"/>
      <c r="D460" s="8"/>
      <c r="E460" s="203"/>
      <c r="F460" s="7"/>
      <c r="G460" s="7"/>
    </row>
    <row r="461" spans="1:7" x14ac:dyDescent="0.25">
      <c r="A461" s="213"/>
      <c r="B461" s="195"/>
      <c r="C461" s="8"/>
      <c r="D461" s="8"/>
      <c r="E461" s="203"/>
      <c r="F461" s="7"/>
      <c r="G461" s="7"/>
    </row>
    <row r="462" spans="1:7" x14ac:dyDescent="0.25">
      <c r="A462" s="213"/>
      <c r="B462" s="195"/>
      <c r="C462" s="8"/>
      <c r="D462" s="8"/>
      <c r="E462" s="203"/>
      <c r="F462" s="7"/>
      <c r="G462" s="7"/>
    </row>
    <row r="463" spans="1:7" x14ac:dyDescent="0.25">
      <c r="A463" s="213"/>
      <c r="B463" s="195"/>
      <c r="C463" s="8"/>
      <c r="D463" s="8"/>
      <c r="E463" s="203"/>
      <c r="F463" s="7"/>
      <c r="G463" s="7"/>
    </row>
    <row r="464" spans="1:7" x14ac:dyDescent="0.25">
      <c r="A464" s="213"/>
      <c r="B464" s="195"/>
      <c r="C464" s="8"/>
      <c r="D464" s="8"/>
      <c r="E464" s="203"/>
      <c r="F464" s="7"/>
      <c r="G464" s="7"/>
    </row>
    <row r="465" spans="1:7" x14ac:dyDescent="0.25">
      <c r="A465" s="213"/>
      <c r="B465" s="195"/>
      <c r="C465" s="8"/>
      <c r="D465" s="8"/>
      <c r="E465" s="203"/>
      <c r="F465" s="7"/>
      <c r="G465" s="7"/>
    </row>
    <row r="466" spans="1:7" x14ac:dyDescent="0.25">
      <c r="A466" s="213"/>
      <c r="B466" s="195"/>
      <c r="C466" s="8"/>
      <c r="D466" s="8"/>
      <c r="E466" s="203"/>
      <c r="F466" s="7"/>
      <c r="G466" s="7"/>
    </row>
    <row r="467" spans="1:7" x14ac:dyDescent="0.25">
      <c r="A467" s="214"/>
      <c r="B467" s="215"/>
      <c r="C467" s="215"/>
      <c r="D467" s="215"/>
      <c r="E467" s="216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</sheetData>
  <mergeCells count="250">
    <mergeCell ref="A116:T116"/>
    <mergeCell ref="A117:T117"/>
    <mergeCell ref="A118:T118"/>
    <mergeCell ref="A119:T119"/>
    <mergeCell ref="A121:T121"/>
    <mergeCell ref="A123:S124"/>
    <mergeCell ref="N126:P126"/>
    <mergeCell ref="Q126:S126"/>
    <mergeCell ref="O141:S141"/>
    <mergeCell ref="A142:C142"/>
    <mergeCell ref="M142:P142"/>
    <mergeCell ref="A143:C143"/>
    <mergeCell ref="M143:P143"/>
    <mergeCell ref="A125:E125"/>
    <mergeCell ref="A126:A127"/>
    <mergeCell ref="B126:D126"/>
    <mergeCell ref="E126:G126"/>
    <mergeCell ref="H126:J126"/>
    <mergeCell ref="K126:M126"/>
    <mergeCell ref="M149:N149"/>
    <mergeCell ref="M150:N150"/>
    <mergeCell ref="M151:N151"/>
    <mergeCell ref="A152:C152"/>
    <mergeCell ref="M152:P152"/>
    <mergeCell ref="M153:S153"/>
    <mergeCell ref="A144:C144"/>
    <mergeCell ref="M144:P144"/>
    <mergeCell ref="M145:N145"/>
    <mergeCell ref="M146:N146"/>
    <mergeCell ref="M147:N147"/>
    <mergeCell ref="M148:N148"/>
    <mergeCell ref="Q156:T156"/>
    <mergeCell ref="A185:M185"/>
    <mergeCell ref="A187:A188"/>
    <mergeCell ref="B187:E187"/>
    <mergeCell ref="F187:I187"/>
    <mergeCell ref="J187:M187"/>
    <mergeCell ref="A154:P154"/>
    <mergeCell ref="A156:A157"/>
    <mergeCell ref="B156:D156"/>
    <mergeCell ref="E156:G156"/>
    <mergeCell ref="H156:J156"/>
    <mergeCell ref="K156:M156"/>
    <mergeCell ref="N156:P156"/>
    <mergeCell ref="A209:E210"/>
    <mergeCell ref="N210:R211"/>
    <mergeCell ref="H213:J213"/>
    <mergeCell ref="H217:J217"/>
    <mergeCell ref="H222:J222"/>
    <mergeCell ref="A226:H227"/>
    <mergeCell ref="A196:T196"/>
    <mergeCell ref="A197:M197"/>
    <mergeCell ref="A198:A199"/>
    <mergeCell ref="B198:E198"/>
    <mergeCell ref="F198:I198"/>
    <mergeCell ref="J198:M198"/>
    <mergeCell ref="O198:Q198"/>
    <mergeCell ref="R198:R199"/>
    <mergeCell ref="A235:D235"/>
    <mergeCell ref="A236:D236"/>
    <mergeCell ref="L236:R236"/>
    <mergeCell ref="A237:D237"/>
    <mergeCell ref="A238:D238"/>
    <mergeCell ref="K238:N240"/>
    <mergeCell ref="A239:D239"/>
    <mergeCell ref="A240:D240"/>
    <mergeCell ref="A229:D229"/>
    <mergeCell ref="A230:D230"/>
    <mergeCell ref="A231:D231"/>
    <mergeCell ref="A232:D232"/>
    <mergeCell ref="A233:D233"/>
    <mergeCell ref="A234:D234"/>
    <mergeCell ref="A245:D245"/>
    <mergeCell ref="K245:L245"/>
    <mergeCell ref="A246:D246"/>
    <mergeCell ref="K246:L246"/>
    <mergeCell ref="A247:D247"/>
    <mergeCell ref="K247:L247"/>
    <mergeCell ref="A241:D241"/>
    <mergeCell ref="A242:D242"/>
    <mergeCell ref="K242:L242"/>
    <mergeCell ref="A243:D243"/>
    <mergeCell ref="K243:L243"/>
    <mergeCell ref="A244:D244"/>
    <mergeCell ref="K244:L244"/>
    <mergeCell ref="A253:E255"/>
    <mergeCell ref="J253:P255"/>
    <mergeCell ref="J256:K256"/>
    <mergeCell ref="J257:K257"/>
    <mergeCell ref="J258:K258"/>
    <mergeCell ref="J259:K259"/>
    <mergeCell ref="A248:D248"/>
    <mergeCell ref="K248:L248"/>
    <mergeCell ref="A249:D249"/>
    <mergeCell ref="K249:L249"/>
    <mergeCell ref="A250:D250"/>
    <mergeCell ref="A251:D251"/>
    <mergeCell ref="M278:P278"/>
    <mergeCell ref="H279:I279"/>
    <mergeCell ref="M279:P279"/>
    <mergeCell ref="M280:P280"/>
    <mergeCell ref="M281:P281"/>
    <mergeCell ref="M282:P282"/>
    <mergeCell ref="J260:K260"/>
    <mergeCell ref="J261:K261"/>
    <mergeCell ref="J262:K262"/>
    <mergeCell ref="J263:K263"/>
    <mergeCell ref="A274:T274"/>
    <mergeCell ref="A276:E276"/>
    <mergeCell ref="M276:T276"/>
    <mergeCell ref="H288:J288"/>
    <mergeCell ref="M288:P288"/>
    <mergeCell ref="M289:P289"/>
    <mergeCell ref="M290:T290"/>
    <mergeCell ref="G291:G292"/>
    <mergeCell ref="M291:T292"/>
    <mergeCell ref="H283:J283"/>
    <mergeCell ref="M283:P283"/>
    <mergeCell ref="M284:P284"/>
    <mergeCell ref="M285:P285"/>
    <mergeCell ref="M286:P286"/>
    <mergeCell ref="M287:P287"/>
    <mergeCell ref="A312:B312"/>
    <mergeCell ref="A313:B313"/>
    <mergeCell ref="A314:B314"/>
    <mergeCell ref="A315:B315"/>
    <mergeCell ref="A316:B316"/>
    <mergeCell ref="A317:B317"/>
    <mergeCell ref="A304:F305"/>
    <mergeCell ref="A307:B307"/>
    <mergeCell ref="A308:B308"/>
    <mergeCell ref="A309:B309"/>
    <mergeCell ref="A310:B310"/>
    <mergeCell ref="A311:B311"/>
    <mergeCell ref="H324:M325"/>
    <mergeCell ref="A327:B327"/>
    <mergeCell ref="H327:I327"/>
    <mergeCell ref="A328:B328"/>
    <mergeCell ref="H328:I328"/>
    <mergeCell ref="A329:B329"/>
    <mergeCell ref="H329:I329"/>
    <mergeCell ref="A318:B318"/>
    <mergeCell ref="A319:B319"/>
    <mergeCell ref="A320:B320"/>
    <mergeCell ref="A321:F322"/>
    <mergeCell ref="A323:F323"/>
    <mergeCell ref="A324:F325"/>
    <mergeCell ref="A334:B334"/>
    <mergeCell ref="A335:B335"/>
    <mergeCell ref="A336:B336"/>
    <mergeCell ref="A337:B337"/>
    <mergeCell ref="A338:B338"/>
    <mergeCell ref="A339:F340"/>
    <mergeCell ref="A330:B330"/>
    <mergeCell ref="H330:I330"/>
    <mergeCell ref="A331:B331"/>
    <mergeCell ref="A332:B332"/>
    <mergeCell ref="H332:I332"/>
    <mergeCell ref="A333:B333"/>
    <mergeCell ref="H333:I333"/>
    <mergeCell ref="G351:I351"/>
    <mergeCell ref="O351:P351"/>
    <mergeCell ref="G352:I352"/>
    <mergeCell ref="O352:P352"/>
    <mergeCell ref="G353:I353"/>
    <mergeCell ref="O353:P353"/>
    <mergeCell ref="A341:F341"/>
    <mergeCell ref="A344:T344"/>
    <mergeCell ref="A346:E348"/>
    <mergeCell ref="G346:M348"/>
    <mergeCell ref="O346:U348"/>
    <mergeCell ref="G350:I350"/>
    <mergeCell ref="O350:P350"/>
    <mergeCell ref="G357:I357"/>
    <mergeCell ref="O357:P357"/>
    <mergeCell ref="G358:I358"/>
    <mergeCell ref="O358:P358"/>
    <mergeCell ref="G359:I359"/>
    <mergeCell ref="O359:P359"/>
    <mergeCell ref="G354:I354"/>
    <mergeCell ref="O354:P354"/>
    <mergeCell ref="G355:I355"/>
    <mergeCell ref="O355:P355"/>
    <mergeCell ref="G356:I356"/>
    <mergeCell ref="O356:P356"/>
    <mergeCell ref="G363:I363"/>
    <mergeCell ref="O363:P363"/>
    <mergeCell ref="J364:L364"/>
    <mergeCell ref="O364:P364"/>
    <mergeCell ref="A365:F367"/>
    <mergeCell ref="O365:P365"/>
    <mergeCell ref="O366:P366"/>
    <mergeCell ref="O367:P367"/>
    <mergeCell ref="G360:I360"/>
    <mergeCell ref="O360:P360"/>
    <mergeCell ref="G361:I361"/>
    <mergeCell ref="O361:P361"/>
    <mergeCell ref="G362:I362"/>
    <mergeCell ref="O362:P362"/>
    <mergeCell ref="A371:B371"/>
    <mergeCell ref="O371:P371"/>
    <mergeCell ref="A372:B372"/>
    <mergeCell ref="O372:P372"/>
    <mergeCell ref="A373:B373"/>
    <mergeCell ref="O373:P373"/>
    <mergeCell ref="A368:B368"/>
    <mergeCell ref="O368:P368"/>
    <mergeCell ref="A369:B369"/>
    <mergeCell ref="O369:P369"/>
    <mergeCell ref="A370:B370"/>
    <mergeCell ref="O370:P370"/>
    <mergeCell ref="A380:F381"/>
    <mergeCell ref="O380:P380"/>
    <mergeCell ref="O381:P381"/>
    <mergeCell ref="O382:P382"/>
    <mergeCell ref="A383:G384"/>
    <mergeCell ref="O383:P383"/>
    <mergeCell ref="O384:P384"/>
    <mergeCell ref="A374:B374"/>
    <mergeCell ref="O374:P374"/>
    <mergeCell ref="A375:B375"/>
    <mergeCell ref="A376:B376"/>
    <mergeCell ref="O376:T379"/>
    <mergeCell ref="A377:B377"/>
    <mergeCell ref="A378:B378"/>
    <mergeCell ref="A379:B379"/>
    <mergeCell ref="A391:C391"/>
    <mergeCell ref="J391:L391"/>
    <mergeCell ref="A392:C392"/>
    <mergeCell ref="J392:L392"/>
    <mergeCell ref="A393:C393"/>
    <mergeCell ref="J393:L393"/>
    <mergeCell ref="J386:L386"/>
    <mergeCell ref="B387:G387"/>
    <mergeCell ref="J387:L387"/>
    <mergeCell ref="A389:C389"/>
    <mergeCell ref="A390:C390"/>
    <mergeCell ref="J390:L390"/>
    <mergeCell ref="A400:C400"/>
    <mergeCell ref="N402:T402"/>
    <mergeCell ref="J416:L416"/>
    <mergeCell ref="J417:L417"/>
    <mergeCell ref="A418:C418"/>
    <mergeCell ref="A419:C419"/>
    <mergeCell ref="A394:C394"/>
    <mergeCell ref="A395:C395"/>
    <mergeCell ref="A396:C396"/>
    <mergeCell ref="A397:C397"/>
    <mergeCell ref="A398:C398"/>
    <mergeCell ref="A399:C399"/>
  </mergeCells>
  <conditionalFormatting sqref="S158:S182">
    <cfRule type="cellIs" dxfId="0" priority="1" operator="greaterThan">
      <formula>20</formula>
    </cfRule>
  </conditionalFormatting>
  <printOptions horizontalCentered="1" verticalCentered="1"/>
  <pageMargins left="0.19685039370078741" right="0.19685039370078741" top="0.11811023622047245" bottom="0.19685039370078741" header="0.15748031496062992" footer="0"/>
  <pageSetup paperSize="9" scale="65" orientation="portrait" r:id="rId1"/>
  <headerFooter>
    <oddFooter>&amp;L&amp;8Fuente: Sistema de Registro de Feminicidio y Tentativa de feminicidioElaboración: Unidad de Generación de Inflormación y Gestión del Conocimiento - Programa Nacional Contra la Violencia Familiar y Sexual&amp;R&amp;8Pág. &amp;P</oddFooter>
  </headerFooter>
  <rowBreaks count="3" manualBreakCount="3">
    <brk id="194" max="20" man="1"/>
    <brk id="273" max="20" man="1"/>
    <brk id="34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2014-04-09T17:35:05Z</dcterms:created>
  <dcterms:modified xsi:type="dcterms:W3CDTF">2014-04-09T19:23:27Z</dcterms:modified>
</cp:coreProperties>
</file>