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-120" yWindow="-120" windowWidth="29040" windowHeight="15840" tabRatio="909"/>
  </bookViews>
  <sheets>
    <sheet name="Feminicidio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Feminicidio!$A$1:$T$167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[3]Casos!#REF!</definedName>
    <definedName name="DISTRITO" localSheetId="0">#REF!</definedName>
    <definedName name="DISTRITO">#REF!</definedName>
    <definedName name="DPTO" localSheetId="0">[4]Casos!#REF!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[6]Casos!#REF!</definedName>
    <definedName name="JULIO" localSheetId="0">[8]Casos!#REF!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[4]Casos!#REF!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[4]Casos!#REF!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M162" i="15" l="1"/>
  <c r="O161" i="15" s="1"/>
  <c r="D159" i="15"/>
  <c r="E157" i="15" s="1"/>
  <c r="E159" i="15" s="1"/>
  <c r="E158" i="15"/>
  <c r="O157" i="15"/>
  <c r="C152" i="15"/>
  <c r="D150" i="15" s="1"/>
  <c r="D151" i="15"/>
  <c r="L150" i="15"/>
  <c r="D148" i="15"/>
  <c r="M147" i="15"/>
  <c r="D147" i="15"/>
  <c r="M141" i="15"/>
  <c r="O140" i="15" s="1"/>
  <c r="F139" i="15"/>
  <c r="G137" i="15" s="1"/>
  <c r="G138" i="15"/>
  <c r="C138" i="15"/>
  <c r="O137" i="15"/>
  <c r="G136" i="15"/>
  <c r="H139" i="15" s="1"/>
  <c r="O135" i="15"/>
  <c r="F130" i="15"/>
  <c r="H125" i="15" s="1"/>
  <c r="L129" i="15"/>
  <c r="L128" i="15"/>
  <c r="H128" i="15"/>
  <c r="L127" i="15"/>
  <c r="L126" i="15"/>
  <c r="L125" i="15"/>
  <c r="L130" i="15" s="1"/>
  <c r="L124" i="15"/>
  <c r="C136" i="15" s="1"/>
  <c r="H121" i="15"/>
  <c r="H120" i="15"/>
  <c r="H118" i="15"/>
  <c r="H117" i="15"/>
  <c r="H115" i="15"/>
  <c r="H113" i="15"/>
  <c r="H112" i="15"/>
  <c r="H110" i="15"/>
  <c r="H109" i="15"/>
  <c r="H107" i="15"/>
  <c r="O105" i="15"/>
  <c r="Q102" i="15" s="1"/>
  <c r="Q105" i="15" s="1"/>
  <c r="Q104" i="15"/>
  <c r="Q103" i="15"/>
  <c r="Q101" i="15"/>
  <c r="C101" i="15"/>
  <c r="M149" i="15" s="1"/>
  <c r="D99" i="15"/>
  <c r="D98" i="15"/>
  <c r="H97" i="15" s="1"/>
  <c r="O97" i="15"/>
  <c r="Q96" i="15" s="1"/>
  <c r="D97" i="15"/>
  <c r="D96" i="15"/>
  <c r="D95" i="15"/>
  <c r="Q94" i="15"/>
  <c r="D94" i="15"/>
  <c r="H94" i="15" s="1"/>
  <c r="M87" i="15"/>
  <c r="F87" i="15"/>
  <c r="E87" i="15"/>
  <c r="D87" i="15"/>
  <c r="O86" i="15"/>
  <c r="H86" i="15"/>
  <c r="O85" i="15"/>
  <c r="H85" i="15"/>
  <c r="O84" i="15"/>
  <c r="H84" i="15"/>
  <c r="O83" i="15"/>
  <c r="H83" i="15"/>
  <c r="O82" i="15"/>
  <c r="H82" i="15"/>
  <c r="O81" i="15"/>
  <c r="H81" i="15"/>
  <c r="O80" i="15"/>
  <c r="H80" i="15"/>
  <c r="O79" i="15"/>
  <c r="H79" i="15"/>
  <c r="O78" i="15"/>
  <c r="O87" i="15" s="1"/>
  <c r="H78" i="15"/>
  <c r="H77" i="15"/>
  <c r="H76" i="15"/>
  <c r="H75" i="15"/>
  <c r="H74" i="15"/>
  <c r="M73" i="15"/>
  <c r="O72" i="15" s="1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87" i="15" s="1"/>
  <c r="O58" i="15"/>
  <c r="Q54" i="15" s="1"/>
  <c r="L58" i="15"/>
  <c r="M57" i="15" s="1"/>
  <c r="M55" i="15"/>
  <c r="M54" i="15"/>
  <c r="L30" i="15"/>
  <c r="K30" i="15"/>
  <c r="K45" i="15" s="1"/>
  <c r="K46" i="15" s="1"/>
  <c r="M29" i="15"/>
  <c r="M28" i="15"/>
  <c r="M27" i="15"/>
  <c r="M26" i="15"/>
  <c r="M25" i="15"/>
  <c r="M24" i="15"/>
  <c r="M23" i="15"/>
  <c r="M22" i="15"/>
  <c r="M21" i="15"/>
  <c r="M20" i="15"/>
  <c r="M19" i="15"/>
  <c r="M18" i="15"/>
  <c r="H150" i="15" l="1"/>
  <c r="M126" i="15"/>
  <c r="M127" i="15"/>
  <c r="M124" i="15"/>
  <c r="M129" i="15"/>
  <c r="M128" i="15"/>
  <c r="M58" i="15"/>
  <c r="D152" i="15"/>
  <c r="D136" i="15"/>
  <c r="O158" i="15"/>
  <c r="O65" i="15"/>
  <c r="M56" i="15"/>
  <c r="O66" i="15"/>
  <c r="O70" i="15"/>
  <c r="Q95" i="15"/>
  <c r="D100" i="15"/>
  <c r="H101" i="15" s="1"/>
  <c r="H114" i="15"/>
  <c r="H122" i="15"/>
  <c r="H126" i="15"/>
  <c r="O138" i="15"/>
  <c r="Q56" i="15"/>
  <c r="H123" i="15"/>
  <c r="H129" i="15"/>
  <c r="M148" i="15"/>
  <c r="M150" i="15" s="1"/>
  <c r="O69" i="15"/>
  <c r="M30" i="15"/>
  <c r="O67" i="15"/>
  <c r="O71" i="15"/>
  <c r="D101" i="15"/>
  <c r="H108" i="15"/>
  <c r="H130" i="15" s="1"/>
  <c r="H116" i="15"/>
  <c r="H124" i="15"/>
  <c r="O136" i="15"/>
  <c r="D149" i="15"/>
  <c r="O155" i="15"/>
  <c r="O162" i="15" s="1"/>
  <c r="O159" i="15"/>
  <c r="O141" i="15"/>
  <c r="Q57" i="15"/>
  <c r="H127" i="15"/>
  <c r="C137" i="15"/>
  <c r="D137" i="15" s="1"/>
  <c r="O139" i="15"/>
  <c r="O156" i="15"/>
  <c r="O160" i="15"/>
  <c r="D138" i="15"/>
  <c r="Q55" i="15"/>
  <c r="Q58" i="15" s="1"/>
  <c r="M125" i="15"/>
  <c r="M130" i="15" s="1"/>
  <c r="O64" i="15"/>
  <c r="O68" i="15"/>
  <c r="Q97" i="15"/>
  <c r="H111" i="15"/>
  <c r="H119" i="15"/>
  <c r="C139" i="15"/>
  <c r="D139" i="15" l="1"/>
  <c r="O73" i="15"/>
</calcChain>
</file>

<file path=xl/sharedStrings.xml><?xml version="1.0" encoding="utf-8"?>
<sst xmlns="http://schemas.openxmlformats.org/spreadsheetml/2006/main" count="243" uniqueCount="174">
  <si>
    <t>Total</t>
  </si>
  <si>
    <t>%</t>
  </si>
  <si>
    <t>Conviviente</t>
  </si>
  <si>
    <t>Ex conviviente</t>
  </si>
  <si>
    <t>Otros</t>
  </si>
  <si>
    <t>Otro</t>
  </si>
  <si>
    <t>Grupo de edad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</si>
  <si>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</si>
  <si>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</si>
  <si>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</si>
  <si>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</si>
  <si>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</si>
  <si>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</si>
  <si>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</si>
  <si>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</si>
  <si>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</si>
  <si>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</si>
  <si>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</si>
  <si>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</si>
  <si>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</si>
  <si>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</si>
  <si>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</si>
  <si>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Sin información</t>
  </si>
  <si>
    <t>Setiembre</t>
  </si>
  <si>
    <t>Var. %</t>
  </si>
  <si>
    <t>N°</t>
  </si>
  <si>
    <t>Otro familiar</t>
  </si>
  <si>
    <t>Callao</t>
  </si>
  <si>
    <t>La Libertad</t>
  </si>
  <si>
    <t>Piura</t>
  </si>
  <si>
    <t>Junín</t>
  </si>
  <si>
    <t>Ica</t>
  </si>
  <si>
    <t>Cusco</t>
  </si>
  <si>
    <t>Puno</t>
  </si>
  <si>
    <t>Lambayeque</t>
  </si>
  <si>
    <t>Cajamarca</t>
  </si>
  <si>
    <t>San Martin</t>
  </si>
  <si>
    <t>Huánuco</t>
  </si>
  <si>
    <t>Ancash</t>
  </si>
  <si>
    <t>Ayacucho</t>
  </si>
  <si>
    <t>Loreto</t>
  </si>
  <si>
    <t>Tacna</t>
  </si>
  <si>
    <t>Ucayali</t>
  </si>
  <si>
    <t>Amazonas</t>
  </si>
  <si>
    <t>Huancavelica</t>
  </si>
  <si>
    <t>Moquegua</t>
  </si>
  <si>
    <t>Tumbes</t>
  </si>
  <si>
    <t>Pasco</t>
  </si>
  <si>
    <t>Años</t>
  </si>
  <si>
    <t>Periodo: Enero - Febrero 2019</t>
  </si>
  <si>
    <t>Feminicidio</t>
  </si>
  <si>
    <t>Apurimac</t>
  </si>
  <si>
    <t>Vinculo</t>
  </si>
  <si>
    <t>Conocido</t>
  </si>
  <si>
    <t>Familiar</t>
  </si>
  <si>
    <t>Pareja</t>
  </si>
  <si>
    <t>Desconocido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</si>
  <si>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</si>
  <si>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</si>
  <si>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</si>
  <si>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Sentenciado</t>
  </si>
  <si>
    <t>Cometió suicidio</t>
  </si>
  <si>
    <t>Prófugo</t>
  </si>
  <si>
    <t>No cuenta con ocupación</t>
  </si>
  <si>
    <t>Prisionero</t>
  </si>
  <si>
    <t>Si cuenta con ocupación</t>
  </si>
  <si>
    <t>Libre / en investigación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</si>
  <si>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</si>
  <si>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</si>
  <si>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</si>
  <si>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</si>
  <si>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</si>
  <si>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</si>
  <si>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</si>
  <si>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</si>
  <si>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</si>
  <si>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</si>
  <si>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</si>
  <si>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</si>
  <si>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</si>
  <si>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t>SECCIÓN II: PERFIL DEL AGRESOR</t>
  </si>
  <si>
    <t>Logro medidas de protección</t>
  </si>
  <si>
    <t>Se fue a vivir a otro lugar</t>
  </si>
  <si>
    <t>Separación</t>
  </si>
  <si>
    <t>No intimo</t>
  </si>
  <si>
    <t>Denuncia (policial o fiscal)</t>
  </si>
  <si>
    <t>Intimo</t>
  </si>
  <si>
    <t>Ninguno</t>
  </si>
  <si>
    <t>Medidas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</si>
  <si>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</si>
  <si>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</si>
  <si>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</si>
  <si>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</si>
  <si>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t>Pretendiente</t>
  </si>
  <si>
    <t>Amigo/ Vecino</t>
  </si>
  <si>
    <t>Ex pareja</t>
  </si>
  <si>
    <t>Compañero de trabajo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</si>
  <si>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</si>
  <si>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</si>
  <si>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</si>
  <si>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</si>
  <si>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</si>
  <si>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</si>
  <si>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</si>
  <si>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</si>
  <si>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</si>
  <si>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</si>
  <si>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 pero no han vivido juntos</t>
  </si>
  <si>
    <t>Ex enamorado</t>
  </si>
  <si>
    <t>Ex esposo</t>
  </si>
  <si>
    <t>Enamorado/novio que no es pareja sexual</t>
  </si>
  <si>
    <t>Pareja sexual sin hijos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</si>
  <si>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</si>
  <si>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</si>
  <si>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</si>
  <si>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</si>
  <si>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</si>
  <si>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</si>
  <si>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</si>
  <si>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</si>
  <si>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</si>
  <si>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</si>
  <si>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</si>
  <si>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</si>
  <si>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</si>
  <si>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</si>
  <si>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</si>
  <si>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</si>
  <si>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</si>
  <si>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</si>
  <si>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</si>
  <si>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t>SECCIÓN II: PERFIL DE LA VICTIMA DE FEMINICIDIO</t>
  </si>
  <si>
    <t>Lugar desolado (lejano)</t>
  </si>
  <si>
    <t>Hotel / hostal</t>
  </si>
  <si>
    <t>Centro de labores de la víctima</t>
  </si>
  <si>
    <t>Casa del agresor</t>
  </si>
  <si>
    <t>Casa de la víctima</t>
  </si>
  <si>
    <t>Casa de familiar</t>
  </si>
  <si>
    <t>Casa de ambos</t>
  </si>
  <si>
    <t>Calle - vía pública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</si>
  <si>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</si>
  <si>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</si>
  <si>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</si>
  <si>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Golpes diversos</t>
  </si>
  <si>
    <t>Envenenamiento</t>
  </si>
  <si>
    <t>Disparo de bala</t>
  </si>
  <si>
    <t>Lima Provincia</t>
  </si>
  <si>
    <t>Decapitación</t>
  </si>
  <si>
    <t>Asfixia / estrangulamiento</t>
  </si>
  <si>
    <t>Aplastamiento</t>
  </si>
  <si>
    <t>Acuchillamiento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</si>
  <si>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</si>
  <si>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</si>
  <si>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</si>
  <si>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</si>
  <si>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Se desconoce</t>
  </si>
  <si>
    <t>Urbana marginal</t>
  </si>
  <si>
    <t>Rural</t>
  </si>
  <si>
    <t>Urbana</t>
  </si>
  <si>
    <t>Área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</si>
  <si>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</si>
  <si>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</si>
  <si>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atendidos por los CEM según año</t>
    </r>
  </si>
  <si>
    <t>Mes / año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</si>
  <si>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</si>
  <si>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de víctimas de feminicidio atendidos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</si>
  <si>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</si>
  <si>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</si>
  <si>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</si>
  <si>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r>
      <t xml:space="preserve">Periodo: Enero - Febrero 2019 </t>
    </r>
    <r>
      <rPr>
        <b/>
        <i/>
        <sz val="16"/>
        <color theme="1"/>
        <rFont val="Arial"/>
        <family val="2"/>
      </rPr>
      <t>(Preliminar)</t>
    </r>
  </si>
  <si>
    <t>a/ Casos de víctimas de feminicidio ocurridos al 28 de febrero de 2019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</si>
  <si>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de víctimas de feminicidio ocurridos en dicho periodo; siendo que un caso corresponde a una mujer fallecida, víctima de feminicidio.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</si>
  <si>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las regiones con mayor casos de víctimas de feminicidio atendidos por los Centros Emergencia Mujer. 2009 - 2019</t>
    </r>
  </si>
  <si>
    <t>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</si>
</sst>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indexed="8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6"/>
      <color theme="1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9" fillId="0" borderId="0" applyFont="0" applyFill="0" applyBorder="0" applyAlignment="0" applyProtection="0"/>
  </cellStyleXfs>
  <cellXfs count="160">
    <xf numFmtId="0" fontId="0" fillId="0" borderId="0" xfId="0"/>
    <xf numFmtId="0" fontId="5" fillId="2" borderId="0" xfId="0" applyFont="1" applyFill="1"/>
    <xf numFmtId="0" fontId="11" fillId="5" borderId="0" xfId="0" applyFont="1" applyFill="1" applyAlignment="1">
      <alignment vertical="center"/>
    </xf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8" fillId="3" borderId="0" xfId="0" applyFont="1" applyFill="1"/>
    <xf numFmtId="0" fontId="5" fillId="0" borderId="0" xfId="0" applyFont="1" applyAlignment="1">
      <alignment horizontal="right"/>
    </xf>
    <xf numFmtId="9" fontId="5" fillId="0" borderId="0" xfId="3" applyFont="1" applyAlignment="1">
      <alignment horizontal="center"/>
    </xf>
    <xf numFmtId="0" fontId="8" fillId="0" borderId="0" xfId="0" applyFont="1"/>
    <xf numFmtId="9" fontId="8" fillId="0" borderId="0" xfId="3" applyFont="1" applyAlignment="1">
      <alignment horizontal="center"/>
    </xf>
    <xf numFmtId="0" fontId="5" fillId="0" borderId="0" xfId="0" applyFont="1" applyAlignment="1">
      <alignment vertical="center" wrapText="1"/>
    </xf>
    <xf numFmtId="3" fontId="8" fillId="3" borderId="1" xfId="3" applyNumberFormat="1" applyFont="1" applyFill="1" applyBorder="1" applyAlignment="1">
      <alignment horizontal="center"/>
    </xf>
    <xf numFmtId="9" fontId="8" fillId="0" borderId="0" xfId="3" applyFont="1" applyAlignment="1">
      <alignment horizontal="right"/>
    </xf>
    <xf numFmtId="9" fontId="5" fillId="0" borderId="0" xfId="2" applyNumberFormat="1" applyFont="1" applyAlignment="1">
      <alignment horizontal="center" vertical="center"/>
    </xf>
    <xf numFmtId="9" fontId="8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applyFont="1"/>
    <xf numFmtId="0" fontId="14" fillId="0" borderId="0" xfId="0" applyFont="1"/>
    <xf numFmtId="0" fontId="0" fillId="0" borderId="0" xfId="0" applyAlignment="1">
      <alignment vertical="top"/>
    </xf>
    <xf numFmtId="1" fontId="8" fillId="3" borderId="1" xfId="3" applyNumberFormat="1" applyFont="1" applyFill="1" applyBorder="1" applyAlignment="1">
      <alignment horizontal="center"/>
    </xf>
    <xf numFmtId="1" fontId="5" fillId="0" borderId="0" xfId="3" applyNumberFormat="1" applyFont="1" applyAlignment="1">
      <alignment horizontal="center" vertical="center"/>
    </xf>
    <xf numFmtId="9" fontId="23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17" fillId="0" borderId="0" xfId="0" applyFont="1" applyAlignment="1">
      <alignment vertical="top"/>
    </xf>
    <xf numFmtId="1" fontId="8" fillId="3" borderId="1" xfId="0" applyNumberFormat="1" applyFont="1" applyFill="1" applyBorder="1" applyAlignment="1">
      <alignment horizontal="center"/>
    </xf>
    <xf numFmtId="9" fontId="4" fillId="0" borderId="0" xfId="3" applyFont="1"/>
    <xf numFmtId="9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2" applyFont="1" applyAlignment="1">
      <alignment vertical="center"/>
    </xf>
    <xf numFmtId="1" fontId="5" fillId="0" borderId="0" xfId="2" applyNumberFormat="1" applyFont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wrapText="1"/>
    </xf>
    <xf numFmtId="0" fontId="7" fillId="3" borderId="1" xfId="0" applyFont="1" applyFill="1" applyBorder="1" applyAlignment="1">
      <alignment horizontal="center"/>
    </xf>
    <xf numFmtId="9" fontId="5" fillId="6" borderId="0" xfId="3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0" xfId="2" applyFont="1" applyFill="1" applyAlignment="1">
      <alignment horizontal="center" vertical="center"/>
    </xf>
    <xf numFmtId="0" fontId="5" fillId="6" borderId="0" xfId="2" applyFont="1" applyFill="1" applyAlignment="1">
      <alignment vertical="center"/>
    </xf>
    <xf numFmtId="0" fontId="4" fillId="6" borderId="0" xfId="2" applyFont="1" applyFill="1" applyAlignment="1">
      <alignment vertical="center"/>
    </xf>
    <xf numFmtId="9" fontId="8" fillId="0" borderId="0" xfId="0" applyNumberFormat="1" applyFont="1"/>
    <xf numFmtId="9" fontId="5" fillId="6" borderId="0" xfId="0" applyNumberFormat="1" applyFont="1" applyFill="1" applyAlignment="1">
      <alignment horizontal="center"/>
    </xf>
    <xf numFmtId="9" fontId="5" fillId="2" borderId="0" xfId="3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9" fontId="5" fillId="0" borderId="0" xfId="0" applyNumberFormat="1" applyFont="1"/>
    <xf numFmtId="9" fontId="5" fillId="11" borderId="0" xfId="2" applyNumberFormat="1" applyFont="1" applyFill="1" applyAlignment="1">
      <alignment horizontal="center" vertical="center"/>
    </xf>
    <xf numFmtId="0" fontId="5" fillId="11" borderId="0" xfId="2" applyFont="1" applyFill="1" applyAlignment="1">
      <alignment horizontal="center" vertical="center"/>
    </xf>
    <xf numFmtId="0" fontId="4" fillId="11" borderId="0" xfId="2" applyFont="1" applyFill="1" applyAlignment="1">
      <alignment vertical="center"/>
    </xf>
    <xf numFmtId="9" fontId="5" fillId="11" borderId="0" xfId="3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5" fillId="11" borderId="0" xfId="2" applyFont="1" applyFill="1" applyAlignment="1">
      <alignment vertical="center"/>
    </xf>
    <xf numFmtId="9" fontId="5" fillId="7" borderId="0" xfId="2" applyNumberFormat="1" applyFont="1" applyFill="1" applyAlignment="1">
      <alignment horizontal="center" vertical="center"/>
    </xf>
    <xf numFmtId="0" fontId="5" fillId="7" borderId="0" xfId="2" applyFont="1" applyFill="1" applyAlignment="1">
      <alignment horizontal="center" vertical="center"/>
    </xf>
    <xf numFmtId="0" fontId="4" fillId="7" borderId="0" xfId="2" applyFont="1" applyFill="1" applyAlignment="1">
      <alignment vertical="center"/>
    </xf>
    <xf numFmtId="9" fontId="5" fillId="10" borderId="0" xfId="2" applyNumberFormat="1" applyFont="1" applyFill="1" applyAlignment="1">
      <alignment horizontal="center" vertical="center"/>
    </xf>
    <xf numFmtId="0" fontId="5" fillId="10" borderId="0" xfId="2" applyFont="1" applyFill="1" applyAlignment="1">
      <alignment horizontal="center" vertical="center"/>
    </xf>
    <xf numFmtId="0" fontId="4" fillId="10" borderId="0" xfId="2" applyFont="1" applyFill="1" applyAlignment="1">
      <alignment vertical="center"/>
    </xf>
    <xf numFmtId="9" fontId="5" fillId="9" borderId="0" xfId="2" applyNumberFormat="1" applyFont="1" applyFill="1" applyAlignment="1">
      <alignment horizontal="center" vertical="center"/>
    </xf>
    <xf numFmtId="0" fontId="5" fillId="9" borderId="0" xfId="2" applyFont="1" applyFill="1" applyAlignment="1">
      <alignment horizontal="center" vertical="center"/>
    </xf>
    <xf numFmtId="0" fontId="4" fillId="9" borderId="0" xfId="2" applyFont="1" applyFill="1" applyAlignment="1">
      <alignment vertical="center"/>
    </xf>
    <xf numFmtId="9" fontId="5" fillId="7" borderId="0" xfId="3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2" applyFont="1" applyFill="1" applyAlignment="1">
      <alignment vertical="center"/>
    </xf>
    <xf numFmtId="9" fontId="5" fillId="10" borderId="0" xfId="3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0" xfId="2" applyFont="1" applyFill="1" applyAlignment="1">
      <alignment vertical="center"/>
    </xf>
    <xf numFmtId="0" fontId="5" fillId="10" borderId="0" xfId="2" applyFont="1" applyFill="1" applyAlignment="1">
      <alignment horizontal="left" vertical="center"/>
    </xf>
    <xf numFmtId="0" fontId="4" fillId="10" borderId="0" xfId="2" applyFont="1" applyFill="1" applyAlignment="1">
      <alignment horizontal="left" vertical="center"/>
    </xf>
    <xf numFmtId="9" fontId="5" fillId="9" borderId="0" xfId="3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0" xfId="2" applyFont="1" applyFill="1" applyAlignment="1">
      <alignment vertical="center"/>
    </xf>
    <xf numFmtId="0" fontId="8" fillId="3" borderId="1" xfId="0" applyFont="1" applyFill="1" applyBorder="1"/>
    <xf numFmtId="0" fontId="4" fillId="0" borderId="0" xfId="0" applyFont="1" applyAlignment="1">
      <alignment vertical="center"/>
    </xf>
    <xf numFmtId="9" fontId="26" fillId="0" borderId="0" xfId="0" applyNumberFormat="1" applyFont="1" applyAlignment="1">
      <alignment horizontal="left"/>
    </xf>
    <xf numFmtId="0" fontId="8" fillId="3" borderId="0" xfId="0" applyFont="1" applyFill="1" applyAlignment="1">
      <alignment wrapText="1"/>
    </xf>
    <xf numFmtId="0" fontId="7" fillId="3" borderId="1" xfId="0" applyFont="1" applyFill="1" applyBorder="1"/>
    <xf numFmtId="3" fontId="5" fillId="0" borderId="0" xfId="3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 wrapText="1"/>
    </xf>
    <xf numFmtId="9" fontId="8" fillId="3" borderId="0" xfId="3" applyFont="1" applyFill="1" applyAlignment="1">
      <alignment horizontal="center" vertical="center"/>
    </xf>
    <xf numFmtId="9" fontId="5" fillId="0" borderId="3" xfId="3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8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8" fillId="3" borderId="0" xfId="0" applyFont="1" applyFill="1" applyAlignment="1">
      <alignment horizontal="right"/>
    </xf>
    <xf numFmtId="0" fontId="17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9" fontId="5" fillId="0" borderId="0" xfId="3" applyFont="1" applyAlignment="1">
      <alignment horizontal="center" vertical="center"/>
    </xf>
    <xf numFmtId="9" fontId="8" fillId="3" borderId="1" xfId="3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8" fillId="3" borderId="1" xfId="3" applyFont="1" applyFill="1" applyBorder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5" fillId="7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left" wrapText="1"/>
    </xf>
    <xf numFmtId="0" fontId="16" fillId="2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0" fontId="8" fillId="3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9" fontId="5" fillId="0" borderId="0" xfId="3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8" fillId="3" borderId="0" xfId="0" applyFont="1" applyFill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9" fontId="8" fillId="3" borderId="1" xfId="3" applyFont="1" applyFill="1" applyBorder="1" applyAlignment="1">
      <alignment horizontal="center" wrapText="1"/>
    </xf>
    <xf numFmtId="0" fontId="4" fillId="2" borderId="0" xfId="2" applyFont="1" applyFill="1" applyAlignment="1">
      <alignment horizontal="left" wrapText="1"/>
    </xf>
    <xf numFmtId="0" fontId="4" fillId="2" borderId="0" xfId="2" applyFont="1" applyFill="1" applyAlignment="1">
      <alignment horizontal="left" vertical="center" wrapText="1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9" fontId="4" fillId="0" borderId="0" xfId="3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9" fontId="5" fillId="0" borderId="0" xfId="3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9" fontId="8" fillId="3" borderId="1" xfId="3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EC8EE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40-49BE-971A-3273995034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40-49BE-971A-3273995034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40-49BE-971A-3273995034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40-49BE-971A-32739950347F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840-49BE-971A-32739950347F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40-49BE-971A-32739950347F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840-49BE-971A-32739950347F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840-49BE-971A-327399503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40-49BE-971A-327399503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3E-4560-A666-B1029E9692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3E-4560-A666-B1029E9692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3E-4560-A666-B1029E9692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3E-4560-A666-B1029E9692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3E-4560-A666-B1029E96925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73E-4560-A666-B1029E969256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73E-4560-A666-B1029E969256}"/>
                </c:ext>
              </c:extLst>
            </c:dLbl>
            <c:dLbl>
              <c:idx val="1"/>
              <c:layout>
                <c:manualLayout>
                  <c:x val="0.25196887576130983"/>
                  <c:y val="7.5327950564794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73E-4560-A666-B1029E969256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73E-4560-A666-B1029E969256}"/>
                </c:ext>
              </c:extLst>
            </c:dLbl>
            <c:dLbl>
              <c:idx val="3"/>
              <c:layout>
                <c:manualLayout>
                  <c:x val="-0.17140582367898521"/>
                  <c:y val="-3.7911762675244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73E-4560-A666-B1029E969256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73E-4560-A666-B1029E969256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C73E-4560-A666-B1029E969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14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3E-4560-A666-B1029E969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1-4CEC-94C0-B9A37330D37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1-4CEC-94C0-B9A37330D37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1-4CEC-94C0-B9A37330D37A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231-4CEC-94C0-B9A37330D37A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231-4CEC-94C0-B9A37330D37A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31-4CEC-94C0-B9A37330D3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31-4CEC-94C0-B9A37330D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B-4EC5-8AC4-3E5BB7B6D046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FB-4EC5-8AC4-3E5BB7B6D046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FB-4EC5-8AC4-3E5BB7B6D046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FB-4EC5-8AC4-3E5BB7B6D046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FB-4EC5-8AC4-3E5BB7B6D046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FB-4EC5-8AC4-3E5BB7B6D046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FB-4EC5-8AC4-3E5BB7B6D046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FB-4EC5-8AC4-3E5BB7B6D046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CFB-4EC5-8AC4-3E5BB7B6D046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CFB-4EC5-8AC4-3E5BB7B6D046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CFB-4EC5-8AC4-3E5BB7B6D046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CFB-4EC5-8AC4-3E5BB7B6D046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CFB-4EC5-8AC4-3E5BB7B6D0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CFB-4EC5-8AC4-3E5BB7B6D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B5704E7-BAEE-428E-8209-8D1FFF953444}"/>
            </a:ext>
          </a:extLst>
        </xdr:cNvPr>
        <xdr:cNvSpPr/>
      </xdr:nvSpPr>
      <xdr:spPr>
        <a:xfrm>
          <a:off x="4543426" y="20554950"/>
          <a:ext cx="4991099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7C099CC4-B1F9-45A4-BF7E-0B1AE82B3E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486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08E8242-D2C8-4761-A312-E00FFB4B666E}"/>
            </a:ext>
          </a:extLst>
        </xdr:cNvPr>
        <xdr:cNvSpPr/>
      </xdr:nvSpPr>
      <xdr:spPr>
        <a:xfrm>
          <a:off x="2360083" y="15874"/>
          <a:ext cx="7185025" cy="5259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id="{BE6F2417-07D4-4A2F-A6FC-C70BC26450BE}"/>
            </a:ext>
          </a:extLst>
        </xdr:cNvPr>
        <xdr:cNvSpPr/>
      </xdr:nvSpPr>
      <xdr:spPr bwMode="auto">
        <a:xfrm>
          <a:off x="110062" y="7069668"/>
          <a:ext cx="36427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atendidos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2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Febrero, 2019</a:t>
          </a:r>
          <a:r>
            <a:rPr lang="es-PE" sz="1050" b="0" baseline="0">
              <a:latin typeface="+mn-lt"/>
            </a:rPr>
            <a:t>: Lima,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 Arequipa, Callao y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Piura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Febrero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200025</xdr:colOff>
      <xdr:row>90</xdr:row>
      <xdr:rowOff>180983</xdr:rowOff>
    </xdr:from>
    <xdr:to>
      <xdr:col>10</xdr:col>
      <xdr:colOff>85725</xdr:colOff>
      <xdr:row>101</xdr:row>
      <xdr:rowOff>171209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EC349E5-7A20-4FDA-A536-019295B19C90}"/>
            </a:ext>
          </a:extLst>
        </xdr:cNvPr>
        <xdr:cNvGrpSpPr/>
      </xdr:nvGrpSpPr>
      <xdr:grpSpPr>
        <a:xfrm>
          <a:off x="2801083" y="15098598"/>
          <a:ext cx="1922584" cy="2100380"/>
          <a:chOff x="2762250" y="15849600"/>
          <a:chExt cx="1952625" cy="208614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2231F0E-26EB-4D22-B68C-81E01923630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8">
            <a:extLst>
              <a:ext uri="{FF2B5EF4-FFF2-40B4-BE49-F238E27FC236}">
                <a16:creationId xmlns:a16="http://schemas.microsoft.com/office/drawing/2014/main" id="{5D0EE57E-AF5A-485C-9D80-B17B0593F02F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DA1C07AE-44DE-4843-9F8F-C4A76DA7FE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43551" y="149976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15874</xdr:colOff>
      <xdr:row>105</xdr:row>
      <xdr:rowOff>164041</xdr:rowOff>
    </xdr:from>
    <xdr:to>
      <xdr:col>11</xdr:col>
      <xdr:colOff>259291</xdr:colOff>
      <xdr:row>109</xdr:row>
      <xdr:rowOff>153458</xdr:rowOff>
    </xdr:to>
    <xdr:sp macro="" textlink="">
      <xdr:nvSpPr>
        <xdr:cNvPr id="10" name="Flecha a la derecha con bandas 10">
          <a:extLst>
            <a:ext uri="{FF2B5EF4-FFF2-40B4-BE49-F238E27FC236}">
              <a16:creationId xmlns:a16="http://schemas.microsoft.com/office/drawing/2014/main" id="{C151765B-EA3C-4AC7-A04C-EB4E389E8151}"/>
            </a:ext>
          </a:extLst>
        </xdr:cNvPr>
        <xdr:cNvSpPr/>
      </xdr:nvSpPr>
      <xdr:spPr bwMode="auto">
        <a:xfrm>
          <a:off x="4483099" y="17947216"/>
          <a:ext cx="1367367" cy="7514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14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199C2094-6A7B-44EF-AAB1-AA79A7699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50216" y="17926049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ACAAE7C4-E250-4F1C-B18D-40C6A8C396C8}"/>
            </a:ext>
          </a:extLst>
        </xdr:cNvPr>
        <xdr:cNvSpPr txBox="1"/>
      </xdr:nvSpPr>
      <xdr:spPr>
        <a:xfrm>
          <a:off x="5886449" y="17992725"/>
          <a:ext cx="364807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EFAF621-9F12-4D93-815F-BFFDF22CF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511ACF2-4176-45AA-981E-016CDD46B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854CA659-91BA-4F44-A166-E8167ABBD5F1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7" y="2550477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609301C0-BBE2-464C-9BF8-6AF8E8FB3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BC2AE874-C612-4443-93DA-0B4BD20C757A}"/>
            </a:ext>
          </a:extLst>
        </xdr:cNvPr>
        <xdr:cNvSpPr/>
      </xdr:nvSpPr>
      <xdr:spPr>
        <a:xfrm>
          <a:off x="5892798" y="17984258"/>
          <a:ext cx="3641726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DDC3E49-841B-4D3B-8743-23BB27940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70040</xdr:colOff>
      <xdr:row>15</xdr:row>
      <xdr:rowOff>136117</xdr:rowOff>
    </xdr:from>
    <xdr:ext cx="3508840" cy="4178148"/>
    <xdr:pic>
      <xdr:nvPicPr>
        <xdr:cNvPr id="19" name="Imagen 18">
          <a:extLst>
            <a:ext uri="{FF2B5EF4-FFF2-40B4-BE49-F238E27FC236}">
              <a16:creationId xmlns:a16="http://schemas.microsoft.com/office/drawing/2014/main" id="{C6D568E0-7884-4831-B2E7-70443B5D2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25326" t="5429" r="36702" b="8290"/>
        <a:stretch/>
      </xdr:blipFill>
      <xdr:spPr>
        <a:xfrm>
          <a:off x="108140" y="2831692"/>
          <a:ext cx="3508840" cy="417814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67"/>
  <sheetViews>
    <sheetView showGridLines="0" tabSelected="1" view="pageBreakPreview" zoomScale="130" zoomScaleNormal="100" zoomScaleSheetLayoutView="130" workbookViewId="0">
      <selection activeCell="B61" sqref="B61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6" customWidth="1"/>
    <col min="7" max="7" width="1.7109375" style="6" customWidth="1"/>
    <col min="8" max="8" width="7.140625" style="6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29" t="s">
        <v>168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2:19" ht="22.5" customHeight="1" x14ac:dyDescent="0.25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</row>
    <row r="7" spans="2:19" ht="7.5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ht="18" customHeight="1" x14ac:dyDescent="0.3">
      <c r="B8" s="130" t="s">
        <v>169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</row>
    <row r="9" spans="2:19" ht="7.5" customHeight="1" x14ac:dyDescent="0.25"/>
    <row r="10" spans="2:19" x14ac:dyDescent="0.25">
      <c r="B10" s="131" t="s">
        <v>167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</row>
    <row r="11" spans="2:19" ht="30.75" customHeight="1" x14ac:dyDescent="0.25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</row>
    <row r="12" spans="2:19" ht="7.5" customHeight="1" x14ac:dyDescent="0.25"/>
    <row r="13" spans="2:19" s="10" customFormat="1" ht="17.25" customHeight="1" x14ac:dyDescent="0.25">
      <c r="B13" s="2" t="s">
        <v>166</v>
      </c>
      <c r="C13" s="3"/>
      <c r="D13" s="3"/>
      <c r="E13" s="3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7.5" customHeight="1" x14ac:dyDescent="0.25"/>
    <row r="15" spans="2:19" ht="12.75" customHeight="1" x14ac:dyDescent="0.25">
      <c r="B15" s="118" t="s">
        <v>165</v>
      </c>
      <c r="C15" s="5"/>
      <c r="D15" s="5"/>
      <c r="E15" s="5"/>
      <c r="F15" s="126"/>
      <c r="G15" s="126"/>
      <c r="H15" s="126"/>
      <c r="I15" s="132" t="s">
        <v>164</v>
      </c>
      <c r="J15" s="132"/>
      <c r="K15" s="132"/>
      <c r="L15" s="132"/>
      <c r="M15" s="132"/>
      <c r="N15" s="110"/>
      <c r="O15" s="5"/>
      <c r="P15" s="5"/>
      <c r="Q15" s="106"/>
      <c r="R15" s="106"/>
      <c r="S15" s="5"/>
    </row>
    <row r="16" spans="2:19" ht="11.25" customHeight="1" x14ac:dyDescent="0.25">
      <c r="B16" s="107" t="s">
        <v>49</v>
      </c>
      <c r="C16" s="5"/>
      <c r="D16" s="5"/>
      <c r="E16" s="5"/>
      <c r="F16" s="126"/>
      <c r="G16" s="126"/>
      <c r="H16" s="126"/>
      <c r="I16" s="132"/>
      <c r="J16" s="132"/>
      <c r="K16" s="132"/>
      <c r="L16" s="132"/>
      <c r="M16" s="132"/>
      <c r="N16" s="110"/>
      <c r="O16" s="121"/>
      <c r="P16" s="121"/>
      <c r="Q16" s="106"/>
      <c r="R16" s="106"/>
      <c r="S16" s="5"/>
    </row>
    <row r="17" spans="2:19" x14ac:dyDescent="0.25">
      <c r="B17" s="5"/>
      <c r="C17" s="5"/>
      <c r="D17" s="5"/>
      <c r="E17" s="5"/>
      <c r="F17" s="126"/>
      <c r="G17" s="126"/>
      <c r="H17" s="126"/>
      <c r="I17" s="112" t="s">
        <v>163</v>
      </c>
      <c r="J17" s="112"/>
      <c r="K17" s="112">
        <v>2019</v>
      </c>
      <c r="L17" s="112">
        <v>2018</v>
      </c>
      <c r="M17" s="112" t="s">
        <v>24</v>
      </c>
      <c r="N17" s="121"/>
      <c r="O17" s="123"/>
      <c r="P17" s="123"/>
      <c r="Q17" s="105"/>
      <c r="R17" s="105"/>
      <c r="S17" s="121"/>
    </row>
    <row r="18" spans="2:19" ht="14.25" customHeight="1" x14ac:dyDescent="0.25">
      <c r="B18" s="5"/>
      <c r="C18" s="5"/>
      <c r="D18" s="5"/>
      <c r="E18" s="5"/>
      <c r="F18" s="126"/>
      <c r="G18" s="126"/>
      <c r="H18" s="126"/>
      <c r="I18" s="118" t="s">
        <v>9</v>
      </c>
      <c r="J18" s="125"/>
      <c r="K18" s="125">
        <v>15</v>
      </c>
      <c r="L18" s="125">
        <v>10</v>
      </c>
      <c r="M18" s="123">
        <f t="shared" ref="M18:M30" si="0">K18/L18-1</f>
        <v>0.5</v>
      </c>
      <c r="N18" s="123"/>
      <c r="O18" s="126"/>
      <c r="P18" s="126"/>
      <c r="Q18" s="104"/>
      <c r="R18" s="103"/>
      <c r="S18" s="123"/>
    </row>
    <row r="19" spans="2:19" ht="14.25" customHeight="1" thickBot="1" x14ac:dyDescent="0.3">
      <c r="B19" s="5"/>
      <c r="C19" s="5"/>
      <c r="D19" s="5"/>
      <c r="E19" s="5"/>
      <c r="F19" s="126"/>
      <c r="G19" s="126"/>
      <c r="H19" s="126"/>
      <c r="I19" s="118" t="s">
        <v>10</v>
      </c>
      <c r="J19" s="125"/>
      <c r="K19" s="125">
        <v>12</v>
      </c>
      <c r="L19" s="125">
        <v>12</v>
      </c>
      <c r="M19" s="123">
        <f t="shared" si="0"/>
        <v>0</v>
      </c>
      <c r="N19" s="5"/>
      <c r="O19" s="5"/>
      <c r="P19" s="5"/>
      <c r="Q19" s="1"/>
      <c r="R19" s="1"/>
      <c r="S19" s="5"/>
    </row>
    <row r="20" spans="2:19" ht="14.25" hidden="1" customHeight="1" x14ac:dyDescent="0.25">
      <c r="B20" s="5"/>
      <c r="C20" s="5"/>
      <c r="D20" s="5"/>
      <c r="E20" s="5"/>
      <c r="F20" s="126"/>
      <c r="G20" s="126"/>
      <c r="H20" s="126"/>
      <c r="I20" s="118" t="s">
        <v>11</v>
      </c>
      <c r="J20" s="125"/>
      <c r="K20" s="125"/>
      <c r="L20" s="125"/>
      <c r="M20" s="123" t="e">
        <f t="shared" si="0"/>
        <v>#DIV/0!</v>
      </c>
      <c r="N20" s="5"/>
      <c r="O20" s="5"/>
      <c r="P20" s="5"/>
      <c r="Q20" s="5"/>
      <c r="R20" s="5"/>
      <c r="S20" s="5"/>
    </row>
    <row r="21" spans="2:19" ht="14.25" hidden="1" customHeight="1" x14ac:dyDescent="0.25">
      <c r="B21" s="5"/>
      <c r="C21" s="5"/>
      <c r="D21" s="5"/>
      <c r="E21" s="5"/>
      <c r="F21" s="126"/>
      <c r="G21" s="126"/>
      <c r="H21" s="126"/>
      <c r="I21" s="118" t="s">
        <v>12</v>
      </c>
      <c r="J21" s="125"/>
      <c r="K21" s="125"/>
      <c r="L21" s="125"/>
      <c r="M21" s="123" t="e">
        <f t="shared" si="0"/>
        <v>#DIV/0!</v>
      </c>
      <c r="N21" s="5"/>
      <c r="O21" s="5"/>
      <c r="P21" s="5"/>
      <c r="Q21" s="5"/>
      <c r="R21" s="5"/>
      <c r="S21" s="5"/>
    </row>
    <row r="22" spans="2:19" ht="14.25" hidden="1" customHeight="1" x14ac:dyDescent="0.25">
      <c r="B22" s="5"/>
      <c r="C22" s="5"/>
      <c r="D22" s="5"/>
      <c r="E22" s="5"/>
      <c r="F22" s="126"/>
      <c r="G22" s="126"/>
      <c r="H22" s="126"/>
      <c r="I22" s="118" t="s">
        <v>13</v>
      </c>
      <c r="J22" s="125"/>
      <c r="K22" s="125"/>
      <c r="L22" s="125"/>
      <c r="M22" s="123" t="e">
        <f t="shared" si="0"/>
        <v>#DIV/0!</v>
      </c>
      <c r="N22" s="5"/>
      <c r="O22" s="5"/>
      <c r="P22" s="5"/>
      <c r="Q22" s="5"/>
      <c r="R22" s="5"/>
      <c r="S22" s="5"/>
    </row>
    <row r="23" spans="2:19" ht="14.25" hidden="1" customHeight="1" x14ac:dyDescent="0.25">
      <c r="B23" s="5"/>
      <c r="C23" s="5"/>
      <c r="D23" s="5"/>
      <c r="E23" s="5"/>
      <c r="F23" s="126"/>
      <c r="G23" s="126"/>
      <c r="H23" s="126"/>
      <c r="I23" s="118" t="s">
        <v>14</v>
      </c>
      <c r="J23" s="125"/>
      <c r="K23" s="125"/>
      <c r="L23" s="125"/>
      <c r="M23" s="123" t="e">
        <f t="shared" si="0"/>
        <v>#DIV/0!</v>
      </c>
      <c r="N23" s="5"/>
      <c r="O23" s="5"/>
      <c r="P23" s="5"/>
      <c r="Q23" s="5"/>
      <c r="R23" s="5"/>
      <c r="S23" s="5"/>
    </row>
    <row r="24" spans="2:19" ht="14.25" hidden="1" customHeight="1" x14ac:dyDescent="0.25">
      <c r="B24" s="5"/>
      <c r="C24" s="5"/>
      <c r="D24" s="5"/>
      <c r="E24" s="5"/>
      <c r="F24" s="126"/>
      <c r="G24" s="126"/>
      <c r="H24" s="126"/>
      <c r="I24" s="118" t="s">
        <v>15</v>
      </c>
      <c r="J24" s="125"/>
      <c r="K24" s="125"/>
      <c r="L24" s="125"/>
      <c r="M24" s="123" t="e">
        <f t="shared" si="0"/>
        <v>#DIV/0!</v>
      </c>
      <c r="N24" s="5"/>
      <c r="O24" s="5"/>
      <c r="P24" s="5"/>
      <c r="Q24" s="5"/>
      <c r="R24" s="5"/>
      <c r="S24" s="5"/>
    </row>
    <row r="25" spans="2:19" ht="14.25" hidden="1" customHeight="1" x14ac:dyDescent="0.25">
      <c r="B25" s="5"/>
      <c r="C25" s="5"/>
      <c r="D25" s="5"/>
      <c r="E25" s="5"/>
      <c r="F25" s="126"/>
      <c r="G25" s="126"/>
      <c r="H25" s="126"/>
      <c r="I25" s="118" t="s">
        <v>16</v>
      </c>
      <c r="J25" s="125"/>
      <c r="K25" s="125"/>
      <c r="L25" s="125"/>
      <c r="M25" s="123" t="e">
        <f t="shared" si="0"/>
        <v>#DIV/0!</v>
      </c>
      <c r="N25" s="5"/>
      <c r="O25" s="5"/>
      <c r="P25" s="5"/>
      <c r="Q25" s="5"/>
      <c r="R25" s="5"/>
      <c r="S25" s="5"/>
    </row>
    <row r="26" spans="2:19" ht="14.25" hidden="1" customHeight="1" x14ac:dyDescent="0.25">
      <c r="B26" s="5"/>
      <c r="C26" s="5"/>
      <c r="D26" s="5"/>
      <c r="E26" s="5"/>
      <c r="F26" s="126"/>
      <c r="G26" s="126"/>
      <c r="H26" s="126"/>
      <c r="I26" s="118" t="s">
        <v>23</v>
      </c>
      <c r="J26" s="125"/>
      <c r="K26" s="125"/>
      <c r="L26" s="125"/>
      <c r="M26" s="123" t="e">
        <f t="shared" si="0"/>
        <v>#DIV/0!</v>
      </c>
      <c r="N26" s="5"/>
      <c r="O26" s="5"/>
      <c r="P26" s="5"/>
      <c r="Q26" s="5"/>
      <c r="R26" s="5"/>
      <c r="S26" s="5"/>
    </row>
    <row r="27" spans="2:19" ht="14.25" hidden="1" customHeight="1" x14ac:dyDescent="0.25">
      <c r="B27" s="5"/>
      <c r="C27" s="5"/>
      <c r="D27" s="5"/>
      <c r="E27" s="5"/>
      <c r="F27" s="126"/>
      <c r="G27" s="126"/>
      <c r="H27" s="126"/>
      <c r="I27" s="118" t="s">
        <v>17</v>
      </c>
      <c r="J27" s="125"/>
      <c r="K27" s="125"/>
      <c r="L27" s="125"/>
      <c r="M27" s="123" t="e">
        <f t="shared" si="0"/>
        <v>#DIV/0!</v>
      </c>
      <c r="N27" s="5"/>
      <c r="O27" s="5"/>
      <c r="P27" s="5"/>
      <c r="Q27" s="5"/>
      <c r="R27" s="5"/>
      <c r="S27" s="5"/>
    </row>
    <row r="28" spans="2:19" ht="14.25" hidden="1" customHeight="1" x14ac:dyDescent="0.25">
      <c r="B28" s="5"/>
      <c r="C28" s="5"/>
      <c r="D28" s="5"/>
      <c r="E28" s="5"/>
      <c r="F28" s="126"/>
      <c r="G28" s="126"/>
      <c r="H28" s="126"/>
      <c r="I28" s="118" t="s">
        <v>18</v>
      </c>
      <c r="J28" s="125"/>
      <c r="K28" s="125"/>
      <c r="L28" s="125"/>
      <c r="M28" s="123" t="e">
        <f t="shared" si="0"/>
        <v>#DIV/0!</v>
      </c>
      <c r="N28" s="5"/>
      <c r="O28" s="5"/>
      <c r="P28" s="5"/>
      <c r="Q28" s="5"/>
      <c r="R28" s="5"/>
      <c r="S28" s="5"/>
    </row>
    <row r="29" spans="2:19" ht="14.25" hidden="1" customHeight="1" thickBot="1" x14ac:dyDescent="0.3">
      <c r="B29" s="5"/>
      <c r="C29" s="5"/>
      <c r="D29" s="5"/>
      <c r="E29" s="5"/>
      <c r="F29" s="126"/>
      <c r="G29" s="126"/>
      <c r="H29" s="126"/>
      <c r="I29" s="118" t="s">
        <v>19</v>
      </c>
      <c r="J29" s="125"/>
      <c r="K29" s="125"/>
      <c r="L29" s="125"/>
      <c r="M29" s="123" t="e">
        <f t="shared" si="0"/>
        <v>#DIV/0!</v>
      </c>
      <c r="N29" s="5"/>
      <c r="O29" s="5"/>
      <c r="P29" s="5"/>
      <c r="Q29" s="5"/>
      <c r="R29" s="5"/>
      <c r="S29" s="5"/>
    </row>
    <row r="30" spans="2:19" x14ac:dyDescent="0.25">
      <c r="B30" s="5"/>
      <c r="C30" s="5"/>
      <c r="D30" s="5"/>
      <c r="E30" s="5"/>
      <c r="F30" s="126"/>
      <c r="G30" s="126"/>
      <c r="H30" s="126"/>
      <c r="I30" s="102" t="s">
        <v>0</v>
      </c>
      <c r="J30" s="101"/>
      <c r="K30" s="117">
        <f>SUM(K18:K29)</f>
        <v>27</v>
      </c>
      <c r="L30" s="117">
        <f>SUM(L18:L29)</f>
        <v>22</v>
      </c>
      <c r="M30" s="122">
        <f t="shared" si="0"/>
        <v>0.22727272727272729</v>
      </c>
      <c r="N30" s="5"/>
      <c r="O30" s="121"/>
      <c r="P30" s="121"/>
      <c r="Q30" s="121"/>
      <c r="R30" s="121"/>
      <c r="S30" s="121"/>
    </row>
    <row r="31" spans="2:19" ht="13.5" customHeight="1" x14ac:dyDescent="0.25">
      <c r="B31" s="5"/>
      <c r="C31" s="5"/>
      <c r="D31" s="5"/>
      <c r="E31" s="5"/>
      <c r="F31" s="126"/>
      <c r="G31" s="126"/>
      <c r="H31" s="126"/>
      <c r="L31" s="5"/>
      <c r="M31" s="5"/>
      <c r="N31" s="5"/>
      <c r="O31" s="5"/>
      <c r="P31" s="5"/>
      <c r="Q31" s="5"/>
      <c r="R31" s="5"/>
      <c r="S31" s="5"/>
    </row>
    <row r="32" spans="2:19" ht="18.75" customHeight="1" x14ac:dyDescent="0.25">
      <c r="B32" s="5"/>
      <c r="C32" s="5"/>
      <c r="D32" s="5"/>
      <c r="E32" s="5"/>
      <c r="F32" s="126"/>
      <c r="G32" s="126"/>
      <c r="H32" s="126"/>
      <c r="I32" s="128" t="s">
        <v>162</v>
      </c>
      <c r="J32" s="128"/>
      <c r="K32" s="128"/>
      <c r="L32" s="126"/>
      <c r="M32" s="126"/>
      <c r="N32" s="126"/>
      <c r="O32" s="126"/>
      <c r="P32" s="126"/>
      <c r="Q32" s="126"/>
      <c r="R32" s="126"/>
      <c r="S32" s="126"/>
    </row>
    <row r="33" spans="2:19" ht="18.75" customHeight="1" x14ac:dyDescent="0.25">
      <c r="B33" s="5"/>
      <c r="C33" s="5"/>
      <c r="D33" s="5"/>
      <c r="E33" s="5"/>
      <c r="F33" s="126"/>
      <c r="G33" s="126"/>
      <c r="H33" s="126"/>
      <c r="I33" s="128"/>
      <c r="J33" s="128"/>
      <c r="K33" s="128"/>
      <c r="L33" s="126"/>
      <c r="M33" s="126"/>
      <c r="N33" s="126"/>
      <c r="O33" s="126"/>
      <c r="P33" s="126"/>
      <c r="Q33" s="126"/>
      <c r="R33" s="126"/>
      <c r="S33" s="126"/>
    </row>
    <row r="34" spans="2:19" x14ac:dyDescent="0.25">
      <c r="B34" s="5"/>
      <c r="C34" s="5"/>
      <c r="D34" s="5"/>
      <c r="E34" s="5"/>
      <c r="F34" s="126"/>
      <c r="G34" s="126"/>
      <c r="H34" s="126"/>
      <c r="I34" s="114" t="s">
        <v>48</v>
      </c>
      <c r="J34" s="114"/>
      <c r="K34" s="100" t="s">
        <v>50</v>
      </c>
      <c r="L34" s="126"/>
      <c r="M34" s="126"/>
      <c r="N34" s="126"/>
      <c r="O34" s="126"/>
      <c r="P34" s="126"/>
      <c r="Q34" s="126"/>
      <c r="R34" s="126"/>
      <c r="S34" s="126"/>
    </row>
    <row r="35" spans="2:19" x14ac:dyDescent="0.25">
      <c r="B35" s="5"/>
      <c r="C35" s="5"/>
      <c r="D35" s="5"/>
      <c r="E35" s="5"/>
      <c r="F35" s="126"/>
      <c r="G35" s="126"/>
      <c r="H35" s="126"/>
      <c r="I35" s="9">
        <v>2009</v>
      </c>
      <c r="J35" s="125"/>
      <c r="K35" s="98">
        <v>139</v>
      </c>
      <c r="L35" s="126"/>
      <c r="M35" s="126"/>
      <c r="N35" s="126"/>
      <c r="O35" s="126"/>
      <c r="P35" s="126"/>
      <c r="Q35" s="126"/>
      <c r="R35" s="126"/>
      <c r="S35" s="126"/>
    </row>
    <row r="36" spans="2:19" x14ac:dyDescent="0.25">
      <c r="B36" s="5"/>
      <c r="C36" s="5"/>
      <c r="D36" s="5"/>
      <c r="E36" s="5"/>
      <c r="F36" s="126"/>
      <c r="G36" s="126"/>
      <c r="H36" s="126"/>
      <c r="I36" s="9">
        <v>2010</v>
      </c>
      <c r="J36" s="125"/>
      <c r="K36" s="98">
        <v>121</v>
      </c>
      <c r="L36" s="126"/>
      <c r="M36" s="126"/>
      <c r="N36" s="126"/>
      <c r="O36" s="126"/>
      <c r="P36" s="126"/>
      <c r="Q36" s="126"/>
      <c r="R36" s="126"/>
      <c r="S36" s="126"/>
    </row>
    <row r="37" spans="2:19" x14ac:dyDescent="0.25">
      <c r="B37" s="5"/>
      <c r="C37" s="5"/>
      <c r="D37" s="5"/>
      <c r="E37" s="5"/>
      <c r="F37" s="126"/>
      <c r="G37" s="126"/>
      <c r="H37" s="126"/>
      <c r="I37" s="9">
        <v>2011</v>
      </c>
      <c r="J37" s="125"/>
      <c r="K37" s="98">
        <v>93</v>
      </c>
      <c r="L37" s="126"/>
      <c r="M37" s="126"/>
      <c r="N37" s="126"/>
      <c r="O37" s="126"/>
      <c r="P37" s="126"/>
      <c r="Q37" s="126"/>
      <c r="R37" s="126"/>
      <c r="S37" s="126"/>
    </row>
    <row r="38" spans="2:19" x14ac:dyDescent="0.25">
      <c r="B38" s="5"/>
      <c r="C38" s="5"/>
      <c r="D38" s="5"/>
      <c r="E38" s="5"/>
      <c r="F38" s="126"/>
      <c r="G38" s="126"/>
      <c r="H38" s="126"/>
      <c r="I38" s="9">
        <v>2012</v>
      </c>
      <c r="J38" s="125"/>
      <c r="K38" s="98">
        <v>83</v>
      </c>
      <c r="L38" s="5"/>
      <c r="M38" s="5"/>
      <c r="N38" s="5"/>
      <c r="O38" s="5"/>
      <c r="P38" s="5"/>
      <c r="Q38" s="5"/>
      <c r="R38" s="5"/>
      <c r="S38" s="5"/>
    </row>
    <row r="39" spans="2:19" x14ac:dyDescent="0.25">
      <c r="B39" s="5"/>
      <c r="C39" s="5"/>
      <c r="D39" s="5"/>
      <c r="E39" s="5"/>
      <c r="F39" s="126"/>
      <c r="G39" s="126"/>
      <c r="H39" s="126"/>
      <c r="I39" s="9">
        <v>2013</v>
      </c>
      <c r="J39" s="125"/>
      <c r="K39" s="98">
        <v>131</v>
      </c>
      <c r="L39" s="5"/>
      <c r="M39" s="5"/>
      <c r="N39" s="5"/>
      <c r="O39" s="5"/>
      <c r="P39" s="5"/>
      <c r="Q39" s="5"/>
      <c r="R39" s="5"/>
      <c r="S39" s="5"/>
    </row>
    <row r="40" spans="2:19" x14ac:dyDescent="0.25">
      <c r="B40" s="5"/>
      <c r="C40" s="5"/>
      <c r="D40" s="5"/>
      <c r="E40" s="5"/>
      <c r="F40" s="126"/>
      <c r="G40" s="126"/>
      <c r="H40" s="126"/>
      <c r="I40" s="9">
        <v>2014</v>
      </c>
      <c r="J40" s="125"/>
      <c r="K40" s="98">
        <v>96</v>
      </c>
      <c r="L40" s="5"/>
      <c r="M40" s="5"/>
      <c r="N40" s="5"/>
      <c r="O40" s="5"/>
      <c r="P40" s="5"/>
      <c r="Q40" s="5"/>
      <c r="R40" s="5"/>
      <c r="S40" s="5"/>
    </row>
    <row r="41" spans="2:19" x14ac:dyDescent="0.25">
      <c r="B41" s="5"/>
      <c r="C41" s="5"/>
      <c r="D41" s="5"/>
      <c r="E41" s="5"/>
      <c r="F41" s="126"/>
      <c r="G41" s="126"/>
      <c r="H41" s="126"/>
      <c r="I41" s="9">
        <v>2015</v>
      </c>
      <c r="J41" s="125"/>
      <c r="K41" s="98">
        <v>95</v>
      </c>
      <c r="L41" s="5"/>
      <c r="M41" s="5"/>
      <c r="N41" s="5"/>
      <c r="O41" s="5"/>
      <c r="P41" s="5"/>
      <c r="Q41" s="5"/>
      <c r="R41" s="5"/>
      <c r="S41" s="5"/>
    </row>
    <row r="42" spans="2:19" x14ac:dyDescent="0.25">
      <c r="B42" s="5"/>
      <c r="C42" s="5"/>
      <c r="D42" s="5"/>
      <c r="E42" s="5"/>
      <c r="F42" s="126"/>
      <c r="G42" s="126"/>
      <c r="H42" s="126"/>
      <c r="I42" s="9">
        <v>2016</v>
      </c>
      <c r="J42" s="125"/>
      <c r="K42" s="98">
        <v>124</v>
      </c>
      <c r="L42" s="5"/>
      <c r="M42" s="5"/>
      <c r="N42" s="5"/>
      <c r="O42" s="5"/>
      <c r="P42" s="5"/>
      <c r="Q42" s="5"/>
      <c r="R42" s="5"/>
      <c r="S42" s="5"/>
    </row>
    <row r="43" spans="2:19" x14ac:dyDescent="0.25">
      <c r="B43" s="5"/>
      <c r="C43" s="5"/>
      <c r="D43" s="5"/>
      <c r="E43" s="5"/>
      <c r="F43" s="126"/>
      <c r="G43" s="126"/>
      <c r="H43" s="126"/>
      <c r="I43" s="9">
        <v>2017</v>
      </c>
      <c r="J43" s="125"/>
      <c r="K43" s="98">
        <v>121</v>
      </c>
      <c r="L43" s="5"/>
      <c r="M43" s="5"/>
      <c r="N43" s="5"/>
      <c r="O43" s="5"/>
      <c r="P43" s="5"/>
      <c r="Q43" s="5"/>
      <c r="R43" s="5"/>
      <c r="S43" s="5"/>
    </row>
    <row r="44" spans="2:19" x14ac:dyDescent="0.25">
      <c r="B44" s="5"/>
      <c r="C44" s="5"/>
      <c r="D44" s="5"/>
      <c r="E44" s="5"/>
      <c r="F44" s="126"/>
      <c r="G44" s="126"/>
      <c r="H44" s="126"/>
      <c r="I44" s="9">
        <v>2018</v>
      </c>
      <c r="J44" s="125"/>
      <c r="K44" s="98">
        <v>149</v>
      </c>
      <c r="L44" s="5"/>
      <c r="M44" s="5"/>
      <c r="N44" s="5"/>
      <c r="O44" s="5"/>
      <c r="P44" s="5"/>
      <c r="Q44" s="5"/>
      <c r="R44" s="5"/>
      <c r="S44" s="5"/>
    </row>
    <row r="45" spans="2:19" ht="15.75" customHeight="1" thickBot="1" x14ac:dyDescent="0.3">
      <c r="C45" s="99"/>
      <c r="D45" s="99"/>
      <c r="E45" s="99"/>
      <c r="F45" s="99"/>
      <c r="G45" s="99"/>
      <c r="H45" s="97"/>
      <c r="I45" s="9" t="s">
        <v>161</v>
      </c>
      <c r="J45" s="125"/>
      <c r="K45" s="98">
        <f>K30</f>
        <v>27</v>
      </c>
      <c r="L45" s="5"/>
      <c r="M45" s="5"/>
      <c r="N45" s="5"/>
      <c r="O45" s="5"/>
      <c r="P45" s="5"/>
      <c r="Q45" s="5"/>
      <c r="R45" s="5"/>
      <c r="S45" s="5"/>
    </row>
    <row r="46" spans="2:19" x14ac:dyDescent="0.25">
      <c r="B46" s="133"/>
      <c r="C46" s="133"/>
      <c r="D46" s="133"/>
      <c r="E46" s="133"/>
      <c r="F46" s="133"/>
      <c r="G46" s="133"/>
      <c r="H46" s="97"/>
      <c r="I46" s="117" t="s">
        <v>0</v>
      </c>
      <c r="J46" s="117"/>
      <c r="K46" s="96">
        <f>SUM(K35:K45)</f>
        <v>1179</v>
      </c>
      <c r="L46" s="5"/>
      <c r="M46" s="5"/>
      <c r="N46" s="5"/>
      <c r="O46" s="5"/>
      <c r="P46" s="5"/>
      <c r="Q46" s="5"/>
      <c r="R46" s="5"/>
      <c r="S46" s="5"/>
    </row>
    <row r="47" spans="2:19" x14ac:dyDescent="0.25">
      <c r="B47" s="133"/>
      <c r="C47" s="133"/>
      <c r="D47" s="133"/>
      <c r="E47" s="133"/>
      <c r="F47" s="133"/>
      <c r="G47" s="133"/>
      <c r="H47" s="126"/>
      <c r="I47" s="134" t="s">
        <v>170</v>
      </c>
      <c r="J47" s="134"/>
      <c r="K47" s="134"/>
      <c r="L47" s="5"/>
      <c r="M47" s="5"/>
      <c r="N47" s="5"/>
      <c r="O47" s="5"/>
      <c r="P47" s="5"/>
      <c r="Q47" s="5"/>
      <c r="R47" s="5"/>
      <c r="S47" s="5"/>
    </row>
    <row r="48" spans="2:19" x14ac:dyDescent="0.25">
      <c r="B48" s="133"/>
      <c r="C48" s="133"/>
      <c r="D48" s="133"/>
      <c r="E48" s="133"/>
      <c r="F48" s="133"/>
      <c r="G48" s="133"/>
      <c r="I48" s="134"/>
      <c r="J48" s="134"/>
      <c r="K48" s="134"/>
      <c r="L48" s="5"/>
      <c r="M48" s="5"/>
      <c r="N48" s="5"/>
      <c r="O48" s="5"/>
      <c r="P48" s="5"/>
      <c r="Q48" s="5"/>
      <c r="R48" s="5"/>
      <c r="S48" s="5"/>
    </row>
    <row r="49" spans="2:19" x14ac:dyDescent="0.25">
      <c r="I49" s="5"/>
      <c r="J49" s="5"/>
      <c r="K49" s="5"/>
      <c r="L49" s="135" t="s">
        <v>170</v>
      </c>
      <c r="M49" s="135"/>
      <c r="N49" s="135"/>
      <c r="O49" s="135"/>
      <c r="P49" s="135"/>
      <c r="Q49" s="135"/>
      <c r="R49" s="135"/>
      <c r="S49" s="5"/>
    </row>
    <row r="50" spans="2:19" x14ac:dyDescent="0.25">
      <c r="I50" s="5"/>
      <c r="J50" s="5"/>
      <c r="K50" s="5"/>
      <c r="L50" s="5"/>
      <c r="M50" s="109"/>
      <c r="N50" s="5"/>
      <c r="O50" s="5"/>
      <c r="P50" s="5"/>
      <c r="Q50" s="5"/>
      <c r="R50" s="5"/>
      <c r="S50" s="5"/>
    </row>
    <row r="51" spans="2:19" x14ac:dyDescent="0.25">
      <c r="I51" s="5"/>
      <c r="J51" s="5"/>
      <c r="K51" s="128" t="s">
        <v>160</v>
      </c>
      <c r="L51" s="128"/>
      <c r="M51" s="128"/>
      <c r="N51" s="128"/>
      <c r="O51" s="128"/>
      <c r="P51" s="128"/>
      <c r="Q51" s="128"/>
      <c r="R51" s="5"/>
      <c r="S51" s="5"/>
    </row>
    <row r="52" spans="2:19" ht="15" customHeight="1" thickBot="1" x14ac:dyDescent="0.3">
      <c r="I52" s="5"/>
      <c r="J52" s="5"/>
      <c r="K52" s="136" t="s">
        <v>159</v>
      </c>
      <c r="L52" s="137" t="s">
        <v>89</v>
      </c>
      <c r="M52" s="137"/>
      <c r="N52" s="114"/>
      <c r="O52" s="137">
        <v>2018</v>
      </c>
      <c r="P52" s="137"/>
      <c r="Q52" s="137"/>
      <c r="R52" s="5"/>
      <c r="S52" s="5"/>
    </row>
    <row r="53" spans="2:19" ht="15" customHeight="1" x14ac:dyDescent="0.25">
      <c r="I53" s="5"/>
      <c r="J53" s="5"/>
      <c r="K53" s="136"/>
      <c r="L53" s="114" t="s">
        <v>25</v>
      </c>
      <c r="M53" s="114" t="s">
        <v>1</v>
      </c>
      <c r="N53" s="114"/>
      <c r="O53" s="114" t="s">
        <v>25</v>
      </c>
      <c r="P53" s="114"/>
      <c r="Q53" s="114" t="s">
        <v>1</v>
      </c>
      <c r="R53" s="5"/>
      <c r="S53" s="5"/>
    </row>
    <row r="54" spans="2:19" x14ac:dyDescent="0.25">
      <c r="I54" s="5"/>
      <c r="J54" s="5"/>
      <c r="K54" s="82" t="s">
        <v>158</v>
      </c>
      <c r="L54" s="125">
        <v>18</v>
      </c>
      <c r="M54" s="119">
        <f>L54/$L$58</f>
        <v>0.66666666666666663</v>
      </c>
      <c r="N54" s="119"/>
      <c r="O54" s="125">
        <v>76</v>
      </c>
      <c r="P54" s="125"/>
      <c r="Q54" s="119">
        <f>O54/$O$58</f>
        <v>0.51006711409395977</v>
      </c>
      <c r="R54" s="5"/>
      <c r="S54" s="5"/>
    </row>
    <row r="55" spans="2:19" x14ac:dyDescent="0.25">
      <c r="I55" s="5"/>
      <c r="J55" s="5"/>
      <c r="K55" s="82" t="s">
        <v>157</v>
      </c>
      <c r="L55" s="125">
        <v>9</v>
      </c>
      <c r="M55" s="119">
        <f>L55/$L$58</f>
        <v>0.33333333333333331</v>
      </c>
      <c r="N55" s="119"/>
      <c r="O55" s="125">
        <v>31</v>
      </c>
      <c r="P55" s="125"/>
      <c r="Q55" s="119">
        <f>O55/$O$58</f>
        <v>0.20805369127516779</v>
      </c>
      <c r="R55" s="5"/>
      <c r="S55" s="5"/>
    </row>
    <row r="56" spans="2:19" x14ac:dyDescent="0.25">
      <c r="I56" s="5"/>
      <c r="J56" s="5"/>
      <c r="K56" s="82" t="s">
        <v>156</v>
      </c>
      <c r="L56" s="125">
        <v>0</v>
      </c>
      <c r="M56" s="119">
        <f>L56/$L$58</f>
        <v>0</v>
      </c>
      <c r="N56" s="119"/>
      <c r="O56" s="125">
        <v>19</v>
      </c>
      <c r="P56" s="125"/>
      <c r="Q56" s="119">
        <f>O56/$O$58</f>
        <v>0.12751677852348994</v>
      </c>
      <c r="R56" s="5"/>
      <c r="S56" s="5"/>
    </row>
    <row r="57" spans="2:19" ht="15" customHeight="1" thickBot="1" x14ac:dyDescent="0.3">
      <c r="B57" s="128" t="s">
        <v>172</v>
      </c>
      <c r="C57" s="128"/>
      <c r="D57" s="128"/>
      <c r="E57" s="128"/>
      <c r="F57" s="128"/>
      <c r="G57" s="128"/>
      <c r="H57" s="128"/>
      <c r="I57" s="5"/>
      <c r="J57" s="5"/>
      <c r="K57" s="95" t="s">
        <v>155</v>
      </c>
      <c r="L57" s="94">
        <v>0</v>
      </c>
      <c r="M57" s="93">
        <f>L57/$L$58</f>
        <v>0</v>
      </c>
      <c r="N57" s="93"/>
      <c r="O57" s="94">
        <v>23</v>
      </c>
      <c r="P57" s="94"/>
      <c r="Q57" s="93">
        <f>O57/$O$58</f>
        <v>0.15436241610738255</v>
      </c>
      <c r="R57" s="5"/>
      <c r="S57" s="5"/>
    </row>
    <row r="58" spans="2:19" x14ac:dyDescent="0.25">
      <c r="B58" s="128"/>
      <c r="C58" s="128"/>
      <c r="D58" s="128"/>
      <c r="E58" s="128"/>
      <c r="F58" s="128"/>
      <c r="G58" s="128"/>
      <c r="H58" s="128"/>
      <c r="I58" s="5"/>
      <c r="J58" s="5"/>
      <c r="K58" s="112" t="s">
        <v>0</v>
      </c>
      <c r="L58" s="112">
        <f>SUM(L54:L57)</f>
        <v>27</v>
      </c>
      <c r="M58" s="92">
        <f>SUM(M54:M57)</f>
        <v>1</v>
      </c>
      <c r="N58" s="92"/>
      <c r="O58" s="112">
        <f>SUM(O54:O57)</f>
        <v>149</v>
      </c>
      <c r="P58" s="112"/>
      <c r="Q58" s="92">
        <f>SUM(Q54:Q57)</f>
        <v>1</v>
      </c>
      <c r="R58" s="5"/>
      <c r="S58" s="5"/>
    </row>
    <row r="59" spans="2:19" ht="15" customHeight="1" x14ac:dyDescent="0.25">
      <c r="B59" s="138" t="s">
        <v>173</v>
      </c>
      <c r="C59" s="138"/>
      <c r="D59" s="136" t="s">
        <v>154</v>
      </c>
      <c r="E59" s="91"/>
      <c r="F59" s="138" t="s">
        <v>89</v>
      </c>
      <c r="G59" s="112"/>
      <c r="H59" s="138" t="s">
        <v>0</v>
      </c>
      <c r="I59" s="5"/>
      <c r="J59" s="5"/>
      <c r="K59" s="139" t="s">
        <v>170</v>
      </c>
      <c r="L59" s="139"/>
      <c r="M59" s="139"/>
      <c r="N59" s="139"/>
      <c r="O59" s="139"/>
      <c r="P59" s="139"/>
      <c r="Q59" s="139"/>
      <c r="R59" s="5"/>
      <c r="S59" s="5"/>
    </row>
    <row r="60" spans="2:19" ht="15" customHeight="1" x14ac:dyDescent="0.25">
      <c r="B60" s="138"/>
      <c r="C60" s="138"/>
      <c r="D60" s="136"/>
      <c r="E60" s="91"/>
      <c r="F60" s="138"/>
      <c r="G60" s="112"/>
      <c r="H60" s="138"/>
      <c r="I60" s="5"/>
      <c r="J60" s="5"/>
      <c r="R60" s="5"/>
      <c r="S60" s="5"/>
    </row>
    <row r="61" spans="2:19" x14ac:dyDescent="0.25">
      <c r="B61" s="90" t="s">
        <v>153</v>
      </c>
      <c r="C61" s="90"/>
      <c r="D61" s="89">
        <v>356</v>
      </c>
      <c r="E61" s="89"/>
      <c r="F61" s="89">
        <v>3</v>
      </c>
      <c r="G61" s="88"/>
      <c r="H61" s="88">
        <f t="shared" ref="H61:H86" si="1">D61+F61</f>
        <v>359</v>
      </c>
      <c r="I61" s="5"/>
      <c r="J61" s="5"/>
      <c r="K61" s="128" t="s">
        <v>152</v>
      </c>
      <c r="L61" s="128"/>
      <c r="M61" s="128"/>
      <c r="N61" s="128"/>
      <c r="O61" s="128"/>
      <c r="R61" s="5"/>
      <c r="S61" s="5"/>
    </row>
    <row r="62" spans="2:19" ht="15.75" thickBot="1" x14ac:dyDescent="0.3">
      <c r="B62" s="90" t="s">
        <v>7</v>
      </c>
      <c r="C62" s="90"/>
      <c r="D62" s="89">
        <v>86</v>
      </c>
      <c r="E62" s="89"/>
      <c r="F62" s="89">
        <v>2</v>
      </c>
      <c r="G62" s="88"/>
      <c r="H62" s="88">
        <f t="shared" si="1"/>
        <v>88</v>
      </c>
      <c r="I62" s="5"/>
      <c r="J62" s="5"/>
      <c r="K62" s="136" t="s">
        <v>151</v>
      </c>
      <c r="L62" s="136"/>
      <c r="M62" s="137" t="s">
        <v>50</v>
      </c>
      <c r="N62" s="137"/>
      <c r="O62" s="137"/>
      <c r="P62" s="5"/>
      <c r="Q62" s="5"/>
      <c r="R62" s="5"/>
      <c r="S62" s="5"/>
    </row>
    <row r="63" spans="2:19" x14ac:dyDescent="0.25">
      <c r="B63" s="90" t="s">
        <v>30</v>
      </c>
      <c r="C63" s="90"/>
      <c r="D63" s="89">
        <v>64</v>
      </c>
      <c r="E63" s="89"/>
      <c r="F63" s="89">
        <v>3</v>
      </c>
      <c r="G63" s="88"/>
      <c r="H63" s="88">
        <f t="shared" si="1"/>
        <v>67</v>
      </c>
      <c r="I63" s="5"/>
      <c r="J63" s="5"/>
      <c r="K63" s="136"/>
      <c r="L63" s="136"/>
      <c r="M63" s="112" t="s">
        <v>25</v>
      </c>
      <c r="N63" s="112"/>
      <c r="O63" s="112" t="s">
        <v>1</v>
      </c>
      <c r="P63" s="8"/>
      <c r="Q63" s="8"/>
      <c r="R63" s="5"/>
      <c r="S63" s="5"/>
    </row>
    <row r="64" spans="2:19" ht="15" customHeight="1" x14ac:dyDescent="0.25">
      <c r="B64" s="90" t="s">
        <v>33</v>
      </c>
      <c r="C64" s="90"/>
      <c r="D64" s="89">
        <v>57</v>
      </c>
      <c r="E64" s="89"/>
      <c r="F64" s="89">
        <v>4</v>
      </c>
      <c r="G64" s="88"/>
      <c r="H64" s="88">
        <f t="shared" si="1"/>
        <v>61</v>
      </c>
      <c r="I64" s="5"/>
      <c r="J64" s="5"/>
      <c r="K64" s="82" t="s">
        <v>150</v>
      </c>
      <c r="L64" s="125"/>
      <c r="M64" s="86">
        <v>6</v>
      </c>
      <c r="N64" s="86"/>
      <c r="O64" s="119">
        <f t="shared" ref="O64:O72" si="2">M64/$M$73</f>
        <v>0.22222222222222221</v>
      </c>
      <c r="P64" s="8"/>
      <c r="Q64" s="8"/>
      <c r="R64" s="8"/>
      <c r="S64" s="5"/>
    </row>
    <row r="65" spans="2:16" ht="15" customHeight="1" x14ac:dyDescent="0.25">
      <c r="B65" s="90" t="s">
        <v>32</v>
      </c>
      <c r="C65" s="90"/>
      <c r="D65" s="89">
        <v>58</v>
      </c>
      <c r="E65" s="89"/>
      <c r="F65" s="89">
        <v>0</v>
      </c>
      <c r="G65" s="88"/>
      <c r="H65" s="88">
        <f t="shared" si="1"/>
        <v>58</v>
      </c>
      <c r="I65" s="5"/>
      <c r="J65" s="5"/>
      <c r="K65" s="82" t="s">
        <v>149</v>
      </c>
      <c r="L65" s="125"/>
      <c r="M65" s="86">
        <v>0</v>
      </c>
      <c r="N65" s="86"/>
      <c r="O65" s="119">
        <f t="shared" si="2"/>
        <v>0</v>
      </c>
      <c r="P65" s="5"/>
    </row>
    <row r="66" spans="2:16" x14ac:dyDescent="0.25">
      <c r="B66" s="90" t="s">
        <v>39</v>
      </c>
      <c r="C66" s="90"/>
      <c r="D66" s="89">
        <v>55</v>
      </c>
      <c r="E66" s="89"/>
      <c r="F66" s="89">
        <v>1</v>
      </c>
      <c r="G66" s="88"/>
      <c r="H66" s="88">
        <f t="shared" si="1"/>
        <v>56</v>
      </c>
      <c r="I66" s="5"/>
      <c r="J66" s="5"/>
      <c r="K66" s="82" t="s">
        <v>148</v>
      </c>
      <c r="L66" s="125"/>
      <c r="M66" s="86">
        <v>8</v>
      </c>
      <c r="N66" s="86"/>
      <c r="O66" s="119">
        <f t="shared" si="2"/>
        <v>0.29629629629629628</v>
      </c>
      <c r="P66" s="5"/>
    </row>
    <row r="67" spans="2:16" x14ac:dyDescent="0.25">
      <c r="B67" s="90" t="s">
        <v>28</v>
      </c>
      <c r="C67" s="90"/>
      <c r="D67" s="89">
        <v>50</v>
      </c>
      <c r="E67" s="89"/>
      <c r="F67" s="89">
        <v>1</v>
      </c>
      <c r="G67" s="88"/>
      <c r="H67" s="88">
        <f t="shared" si="1"/>
        <v>51</v>
      </c>
      <c r="I67" s="5"/>
      <c r="J67" s="5"/>
      <c r="K67" s="82" t="s">
        <v>147</v>
      </c>
      <c r="L67" s="125"/>
      <c r="M67" s="86">
        <v>0</v>
      </c>
      <c r="N67" s="86"/>
      <c r="O67" s="119">
        <f t="shared" si="2"/>
        <v>0</v>
      </c>
      <c r="P67" s="5"/>
    </row>
    <row r="68" spans="2:16" x14ac:dyDescent="0.25">
      <c r="B68" s="11" t="s">
        <v>146</v>
      </c>
      <c r="C68" s="11"/>
      <c r="D68" s="125">
        <v>45</v>
      </c>
      <c r="E68" s="125"/>
      <c r="F68" s="125">
        <v>3</v>
      </c>
      <c r="G68" s="125"/>
      <c r="H68" s="9">
        <f t="shared" si="1"/>
        <v>48</v>
      </c>
      <c r="I68" s="5"/>
      <c r="J68" s="5"/>
      <c r="K68" s="82" t="s">
        <v>145</v>
      </c>
      <c r="L68" s="125"/>
      <c r="M68" s="86">
        <v>3</v>
      </c>
      <c r="N68" s="86"/>
      <c r="O68" s="119">
        <f t="shared" si="2"/>
        <v>0.1111111111111111</v>
      </c>
      <c r="P68" s="5"/>
    </row>
    <row r="69" spans="2:16" ht="15.75" customHeight="1" x14ac:dyDescent="0.25">
      <c r="B69" s="11" t="s">
        <v>38</v>
      </c>
      <c r="C69" s="11"/>
      <c r="D69" s="125">
        <v>42</v>
      </c>
      <c r="E69" s="125"/>
      <c r="F69" s="125">
        <v>0</v>
      </c>
      <c r="G69" s="125"/>
      <c r="H69" s="9">
        <f t="shared" si="1"/>
        <v>42</v>
      </c>
      <c r="I69" s="5"/>
      <c r="J69" s="5"/>
      <c r="K69" s="82" t="s">
        <v>144</v>
      </c>
      <c r="L69" s="87"/>
      <c r="M69" s="86">
        <v>1</v>
      </c>
      <c r="N69" s="87"/>
      <c r="O69" s="119">
        <f t="shared" si="2"/>
        <v>3.7037037037037035E-2</v>
      </c>
      <c r="P69" s="5"/>
    </row>
    <row r="70" spans="2:16" x14ac:dyDescent="0.25">
      <c r="B70" s="11" t="s">
        <v>37</v>
      </c>
      <c r="C70" s="11"/>
      <c r="D70" s="125">
        <v>41</v>
      </c>
      <c r="E70" s="125"/>
      <c r="F70" s="125">
        <v>1</v>
      </c>
      <c r="G70" s="125"/>
      <c r="H70" s="9">
        <f t="shared" si="1"/>
        <v>42</v>
      </c>
      <c r="I70" s="5"/>
      <c r="J70" s="5"/>
      <c r="K70" s="82" t="s">
        <v>143</v>
      </c>
      <c r="L70" s="125"/>
      <c r="M70" s="86">
        <v>7</v>
      </c>
      <c r="N70" s="86"/>
      <c r="O70" s="119">
        <f t="shared" si="2"/>
        <v>0.25925925925925924</v>
      </c>
      <c r="P70" s="5"/>
    </row>
    <row r="71" spans="2:16" ht="15" customHeight="1" x14ac:dyDescent="0.25">
      <c r="B71" s="11" t="s">
        <v>34</v>
      </c>
      <c r="C71" s="11"/>
      <c r="D71" s="125">
        <v>32</v>
      </c>
      <c r="E71" s="125"/>
      <c r="F71" s="125">
        <v>1</v>
      </c>
      <c r="G71" s="125"/>
      <c r="H71" s="9">
        <f t="shared" si="1"/>
        <v>33</v>
      </c>
      <c r="I71" s="5"/>
      <c r="J71" s="5"/>
      <c r="K71" s="82" t="s">
        <v>5</v>
      </c>
      <c r="L71" s="125"/>
      <c r="M71" s="86">
        <v>2</v>
      </c>
      <c r="N71" s="86"/>
      <c r="O71" s="119">
        <f t="shared" si="2"/>
        <v>7.407407407407407E-2</v>
      </c>
      <c r="P71" s="5"/>
    </row>
    <row r="72" spans="2:16" ht="15" customHeight="1" thickBot="1" x14ac:dyDescent="0.3">
      <c r="B72" s="11" t="s">
        <v>29</v>
      </c>
      <c r="C72" s="11"/>
      <c r="D72" s="125">
        <v>31</v>
      </c>
      <c r="E72" s="125"/>
      <c r="F72" s="125">
        <v>2</v>
      </c>
      <c r="G72" s="125"/>
      <c r="H72" s="9">
        <f t="shared" si="1"/>
        <v>33</v>
      </c>
      <c r="I72" s="5"/>
      <c r="J72" s="5"/>
      <c r="K72" s="82" t="s">
        <v>142</v>
      </c>
      <c r="L72" s="125"/>
      <c r="M72" s="86">
        <v>0</v>
      </c>
      <c r="N72" s="86"/>
      <c r="O72" s="119">
        <f t="shared" si="2"/>
        <v>0</v>
      </c>
      <c r="P72" s="5"/>
    </row>
    <row r="73" spans="2:16" ht="15" customHeight="1" x14ac:dyDescent="0.25">
      <c r="B73" s="11" t="s">
        <v>27</v>
      </c>
      <c r="C73" s="11"/>
      <c r="D73" s="125">
        <v>28</v>
      </c>
      <c r="E73" s="125"/>
      <c r="F73" s="125">
        <v>2</v>
      </c>
      <c r="G73" s="125"/>
      <c r="H73" s="9">
        <f t="shared" si="1"/>
        <v>30</v>
      </c>
      <c r="I73" s="5"/>
      <c r="J73" s="5"/>
      <c r="K73" s="116" t="s">
        <v>0</v>
      </c>
      <c r="L73" s="116"/>
      <c r="M73" s="18">
        <f>SUM(M64:M72)</f>
        <v>27</v>
      </c>
      <c r="N73" s="18"/>
      <c r="O73" s="120">
        <f>SUM(O64:O72)</f>
        <v>0.99999999999999989</v>
      </c>
      <c r="P73" s="5"/>
    </row>
    <row r="74" spans="2:16" ht="15" customHeight="1" x14ac:dyDescent="0.25">
      <c r="B74" s="11" t="s">
        <v>41</v>
      </c>
      <c r="C74" s="11"/>
      <c r="D74" s="125">
        <v>29</v>
      </c>
      <c r="E74" s="125"/>
      <c r="F74" s="125">
        <v>1</v>
      </c>
      <c r="G74" s="125"/>
      <c r="H74" s="9">
        <f t="shared" si="1"/>
        <v>30</v>
      </c>
      <c r="I74" s="19"/>
      <c r="J74" s="5"/>
    </row>
    <row r="75" spans="2:16" ht="14.25" customHeight="1" x14ac:dyDescent="0.25">
      <c r="B75" s="11" t="s">
        <v>35</v>
      </c>
      <c r="C75" s="11"/>
      <c r="D75" s="125">
        <v>27</v>
      </c>
      <c r="E75" s="125"/>
      <c r="F75" s="125">
        <v>0</v>
      </c>
      <c r="G75" s="125"/>
      <c r="H75" s="9">
        <f t="shared" si="1"/>
        <v>27</v>
      </c>
      <c r="I75" s="5"/>
      <c r="J75" s="5"/>
      <c r="K75" s="128" t="s">
        <v>141</v>
      </c>
      <c r="L75" s="128"/>
      <c r="M75" s="128"/>
      <c r="N75" s="128"/>
      <c r="O75" s="128"/>
      <c r="P75" s="5"/>
    </row>
    <row r="76" spans="2:16" ht="15.75" thickBot="1" x14ac:dyDescent="0.3">
      <c r="B76" s="11" t="s">
        <v>31</v>
      </c>
      <c r="C76" s="11"/>
      <c r="D76" s="125">
        <v>22</v>
      </c>
      <c r="E76" s="125"/>
      <c r="F76" s="125">
        <v>1</v>
      </c>
      <c r="G76" s="125"/>
      <c r="H76" s="9">
        <f t="shared" si="1"/>
        <v>23</v>
      </c>
      <c r="J76" s="108"/>
      <c r="K76" s="136" t="s">
        <v>140</v>
      </c>
      <c r="L76" s="136"/>
      <c r="M76" s="142" t="s">
        <v>50</v>
      </c>
      <c r="N76" s="142"/>
      <c r="O76" s="142"/>
      <c r="P76" s="5"/>
    </row>
    <row r="77" spans="2:16" ht="15" customHeight="1" x14ac:dyDescent="0.25">
      <c r="B77" s="11" t="s">
        <v>36</v>
      </c>
      <c r="C77" s="11"/>
      <c r="D77" s="125">
        <v>18</v>
      </c>
      <c r="E77" s="125"/>
      <c r="F77" s="125">
        <v>0</v>
      </c>
      <c r="G77" s="125"/>
      <c r="H77" s="9">
        <f t="shared" si="1"/>
        <v>18</v>
      </c>
      <c r="I77" s="17"/>
      <c r="J77" s="115"/>
      <c r="K77" s="136"/>
      <c r="L77" s="136"/>
      <c r="M77" s="143" t="s">
        <v>25</v>
      </c>
      <c r="N77" s="143"/>
      <c r="O77" s="114" t="s">
        <v>1</v>
      </c>
    </row>
    <row r="78" spans="2:16" ht="14.25" customHeight="1" x14ac:dyDescent="0.25">
      <c r="B78" s="11" t="s">
        <v>44</v>
      </c>
      <c r="C78" s="11"/>
      <c r="D78" s="125">
        <v>15</v>
      </c>
      <c r="E78" s="125"/>
      <c r="F78" s="125">
        <v>1</v>
      </c>
      <c r="G78" s="125"/>
      <c r="H78" s="9">
        <f t="shared" si="1"/>
        <v>16</v>
      </c>
      <c r="K78" s="82" t="s">
        <v>139</v>
      </c>
      <c r="L78" s="125"/>
      <c r="M78" s="86">
        <v>0</v>
      </c>
      <c r="N78" s="86"/>
      <c r="O78" s="119">
        <f t="shared" ref="O78:O86" si="3">M78/$M$87</f>
        <v>0</v>
      </c>
      <c r="P78" s="5"/>
    </row>
    <row r="79" spans="2:16" ht="14.25" customHeight="1" x14ac:dyDescent="0.25">
      <c r="B79" s="11" t="s">
        <v>47</v>
      </c>
      <c r="C79" s="11"/>
      <c r="D79" s="125">
        <v>15</v>
      </c>
      <c r="E79" s="125"/>
      <c r="F79" s="125">
        <v>0</v>
      </c>
      <c r="G79" s="125"/>
      <c r="H79" s="9">
        <f t="shared" si="1"/>
        <v>15</v>
      </c>
      <c r="K79" s="82" t="s">
        <v>138</v>
      </c>
      <c r="L79" s="125"/>
      <c r="M79" s="86">
        <v>3</v>
      </c>
      <c r="N79" s="86"/>
      <c r="O79" s="119">
        <f t="shared" si="3"/>
        <v>0.1111111111111111</v>
      </c>
      <c r="P79" s="5"/>
    </row>
    <row r="80" spans="2:16" ht="14.25" customHeight="1" x14ac:dyDescent="0.25">
      <c r="B80" s="11" t="s">
        <v>40</v>
      </c>
      <c r="C80" s="11"/>
      <c r="D80" s="125">
        <v>14</v>
      </c>
      <c r="E80" s="125"/>
      <c r="F80" s="125">
        <v>0</v>
      </c>
      <c r="G80" s="125"/>
      <c r="H80" s="9">
        <f t="shared" si="1"/>
        <v>14</v>
      </c>
      <c r="K80" s="82" t="s">
        <v>137</v>
      </c>
      <c r="L80" s="125"/>
      <c r="M80" s="86">
        <v>1</v>
      </c>
      <c r="N80" s="86"/>
      <c r="O80" s="119">
        <f t="shared" si="3"/>
        <v>3.7037037037037035E-2</v>
      </c>
      <c r="P80" s="5"/>
    </row>
    <row r="81" spans="2:19" ht="14.25" customHeight="1" x14ac:dyDescent="0.25">
      <c r="B81" s="11" t="s">
        <v>8</v>
      </c>
      <c r="C81" s="11"/>
      <c r="D81" s="125">
        <v>14</v>
      </c>
      <c r="E81" s="125"/>
      <c r="F81" s="125">
        <v>0</v>
      </c>
      <c r="G81" s="125"/>
      <c r="H81" s="9">
        <f t="shared" si="1"/>
        <v>14</v>
      </c>
      <c r="K81" s="82" t="s">
        <v>136</v>
      </c>
      <c r="L81" s="125"/>
      <c r="M81" s="86">
        <v>6</v>
      </c>
      <c r="N81" s="86"/>
      <c r="O81" s="119">
        <f t="shared" si="3"/>
        <v>0.22222222222222221</v>
      </c>
      <c r="P81" s="5"/>
    </row>
    <row r="82" spans="2:19" ht="14.25" customHeight="1" x14ac:dyDescent="0.25">
      <c r="B82" s="11" t="s">
        <v>43</v>
      </c>
      <c r="C82" s="11"/>
      <c r="D82" s="125">
        <v>12</v>
      </c>
      <c r="E82" s="125"/>
      <c r="F82" s="125">
        <v>1</v>
      </c>
      <c r="G82" s="125"/>
      <c r="H82" s="9">
        <f t="shared" si="1"/>
        <v>13</v>
      </c>
      <c r="K82" s="82" t="s">
        <v>135</v>
      </c>
      <c r="L82" s="125"/>
      <c r="M82" s="86">
        <v>2</v>
      </c>
      <c r="N82" s="86"/>
      <c r="O82" s="119">
        <f t="shared" si="3"/>
        <v>7.407407407407407E-2</v>
      </c>
      <c r="P82" s="5"/>
    </row>
    <row r="83" spans="2:19" ht="14.25" customHeight="1" x14ac:dyDescent="0.25">
      <c r="B83" s="11" t="s">
        <v>51</v>
      </c>
      <c r="C83" s="11"/>
      <c r="D83" s="125">
        <v>12</v>
      </c>
      <c r="E83" s="125"/>
      <c r="F83" s="125">
        <v>0</v>
      </c>
      <c r="G83" s="125"/>
      <c r="H83" s="9">
        <f t="shared" si="1"/>
        <v>12</v>
      </c>
      <c r="K83" s="82" t="s">
        <v>134</v>
      </c>
      <c r="L83" s="87"/>
      <c r="M83" s="86">
        <v>1</v>
      </c>
      <c r="N83" s="87"/>
      <c r="O83" s="119">
        <f t="shared" si="3"/>
        <v>3.7037037037037035E-2</v>
      </c>
      <c r="P83" s="5"/>
    </row>
    <row r="84" spans="2:19" ht="14.25" customHeight="1" x14ac:dyDescent="0.25">
      <c r="B84" s="11" t="s">
        <v>42</v>
      </c>
      <c r="C84" s="11"/>
      <c r="D84" s="125">
        <v>12</v>
      </c>
      <c r="E84" s="125"/>
      <c r="F84" s="125">
        <v>0</v>
      </c>
      <c r="G84" s="125"/>
      <c r="H84" s="9">
        <f t="shared" si="1"/>
        <v>12</v>
      </c>
      <c r="K84" s="82" t="s">
        <v>133</v>
      </c>
      <c r="L84" s="125"/>
      <c r="M84" s="86">
        <v>2</v>
      </c>
      <c r="N84" s="86"/>
      <c r="O84" s="119">
        <f t="shared" si="3"/>
        <v>7.407407407407407E-2</v>
      </c>
      <c r="P84" s="5"/>
    </row>
    <row r="85" spans="2:19" ht="14.25" customHeight="1" x14ac:dyDescent="0.25">
      <c r="B85" s="11" t="s">
        <v>45</v>
      </c>
      <c r="C85" s="11"/>
      <c r="D85" s="125">
        <v>9</v>
      </c>
      <c r="E85" s="125"/>
      <c r="F85" s="125">
        <v>0</v>
      </c>
      <c r="G85" s="125"/>
      <c r="H85" s="9">
        <f t="shared" si="1"/>
        <v>9</v>
      </c>
      <c r="K85" s="82" t="s">
        <v>132</v>
      </c>
      <c r="L85" s="125"/>
      <c r="M85" s="86">
        <v>5</v>
      </c>
      <c r="N85" s="86"/>
      <c r="O85" s="119">
        <f t="shared" si="3"/>
        <v>0.18518518518518517</v>
      </c>
      <c r="P85" s="5"/>
    </row>
    <row r="86" spans="2:19" ht="14.25" customHeight="1" thickBot="1" x14ac:dyDescent="0.3">
      <c r="B86" s="11" t="s">
        <v>46</v>
      </c>
      <c r="C86" s="11"/>
      <c r="D86" s="125">
        <v>8</v>
      </c>
      <c r="E86" s="125"/>
      <c r="F86" s="125">
        <v>0</v>
      </c>
      <c r="G86" s="125"/>
      <c r="H86" s="9">
        <f t="shared" si="1"/>
        <v>8</v>
      </c>
      <c r="K86" s="82" t="s">
        <v>4</v>
      </c>
      <c r="L86" s="125"/>
      <c r="M86" s="86">
        <v>7</v>
      </c>
      <c r="N86" s="86"/>
      <c r="O86" s="119">
        <f t="shared" si="3"/>
        <v>0.25925925925925924</v>
      </c>
      <c r="P86" s="5"/>
    </row>
    <row r="87" spans="2:19" ht="14.25" customHeight="1" x14ac:dyDescent="0.25">
      <c r="B87" s="116" t="s">
        <v>0</v>
      </c>
      <c r="C87" s="116"/>
      <c r="D87" s="18">
        <f>SUM(D61:D86)</f>
        <v>1152</v>
      </c>
      <c r="E87" s="18">
        <f>SUM(E61:E86)</f>
        <v>0</v>
      </c>
      <c r="F87" s="18">
        <f>SUM(F61:F86)</f>
        <v>27</v>
      </c>
      <c r="G87" s="18"/>
      <c r="H87" s="18">
        <f>SUM(H61:H86)</f>
        <v>1179</v>
      </c>
      <c r="K87" s="116" t="s">
        <v>0</v>
      </c>
      <c r="L87" s="116"/>
      <c r="M87" s="18">
        <f>SUM(M78:M86)</f>
        <v>27</v>
      </c>
      <c r="N87" s="18"/>
      <c r="O87" s="120">
        <f>SUM(O78:O86)</f>
        <v>1</v>
      </c>
      <c r="P87" s="5"/>
    </row>
    <row r="88" spans="2:19" ht="12.75" customHeight="1" x14ac:dyDescent="0.25">
      <c r="B88" s="144" t="s">
        <v>170</v>
      </c>
      <c r="C88" s="144"/>
      <c r="D88" s="144"/>
      <c r="E88" s="144"/>
      <c r="F88" s="144"/>
      <c r="G88" s="144"/>
      <c r="H88" s="144"/>
      <c r="P88" s="5"/>
    </row>
    <row r="89" spans="2:19" ht="7.5" customHeight="1" x14ac:dyDescent="0.25">
      <c r="B89" s="5"/>
      <c r="C89" s="5"/>
      <c r="D89" s="5"/>
      <c r="E89" s="5"/>
      <c r="F89" s="126"/>
      <c r="G89" s="126"/>
      <c r="H89" s="12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2:19" x14ac:dyDescent="0.25">
      <c r="B90" s="2" t="s">
        <v>131</v>
      </c>
      <c r="C90" s="31"/>
      <c r="D90" s="31"/>
      <c r="E90" s="31"/>
      <c r="F90" s="32"/>
      <c r="G90" s="32"/>
      <c r="H90" s="32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</row>
    <row r="91" spans="2:19" ht="15" customHeight="1" x14ac:dyDescent="0.25">
      <c r="B91" s="132" t="s">
        <v>130</v>
      </c>
      <c r="C91" s="132"/>
      <c r="D91" s="132"/>
      <c r="E91" s="110"/>
      <c r="F91" s="113"/>
      <c r="G91" s="113"/>
      <c r="H91" s="113"/>
      <c r="I91" s="17"/>
      <c r="J91" s="17"/>
      <c r="K91" s="5"/>
      <c r="L91" s="5"/>
      <c r="M91" s="132" t="s">
        <v>129</v>
      </c>
      <c r="N91" s="132"/>
      <c r="O91" s="132"/>
      <c r="P91" s="132"/>
      <c r="Q91" s="132"/>
      <c r="R91" s="132"/>
      <c r="S91" s="5"/>
    </row>
    <row r="92" spans="2:19" ht="15" customHeight="1" x14ac:dyDescent="0.25">
      <c r="B92" s="132"/>
      <c r="C92" s="132"/>
      <c r="D92" s="132"/>
      <c r="E92" s="110"/>
      <c r="F92" s="113"/>
      <c r="G92" s="113"/>
      <c r="H92" s="113"/>
      <c r="I92" s="17"/>
      <c r="J92" s="17"/>
      <c r="K92" s="5"/>
      <c r="L92" s="5"/>
      <c r="M92" s="132"/>
      <c r="N92" s="132"/>
      <c r="O92" s="132"/>
      <c r="P92" s="132"/>
      <c r="Q92" s="132"/>
      <c r="R92" s="132"/>
      <c r="S92" s="5"/>
    </row>
    <row r="93" spans="2:19" x14ac:dyDescent="0.25">
      <c r="B93" s="112" t="s">
        <v>6</v>
      </c>
      <c r="C93" s="114" t="s">
        <v>25</v>
      </c>
      <c r="D93" s="114" t="s">
        <v>1</v>
      </c>
      <c r="E93" s="115"/>
      <c r="F93" s="126"/>
      <c r="G93" s="126"/>
      <c r="H93" s="22" t="s">
        <v>128</v>
      </c>
      <c r="I93" s="5"/>
      <c r="J93" s="5"/>
      <c r="K93" s="5"/>
      <c r="L93" s="5"/>
      <c r="M93" s="127" t="s">
        <v>127</v>
      </c>
      <c r="N93" s="84"/>
      <c r="O93" s="145" t="s">
        <v>25</v>
      </c>
      <c r="P93" s="145"/>
      <c r="Q93" s="145" t="s">
        <v>1</v>
      </c>
      <c r="R93" s="145"/>
      <c r="S93" s="5"/>
    </row>
    <row r="94" spans="2:19" x14ac:dyDescent="0.25">
      <c r="B94" s="118" t="s">
        <v>126</v>
      </c>
      <c r="C94" s="126">
        <v>1</v>
      </c>
      <c r="D94" s="14">
        <f t="shared" ref="D94:D100" si="4">C94/$C$101</f>
        <v>3.7037037037037035E-2</v>
      </c>
      <c r="E94" s="14"/>
      <c r="F94" s="126"/>
      <c r="G94" s="126"/>
      <c r="H94" s="83">
        <f>SUM(D94:D97)</f>
        <v>3.7037037037037035E-2</v>
      </c>
      <c r="I94" s="5"/>
      <c r="J94" s="5"/>
      <c r="K94" s="5"/>
      <c r="L94" s="5"/>
      <c r="M94" s="82" t="s">
        <v>20</v>
      </c>
      <c r="N94" s="11"/>
      <c r="O94" s="140">
        <v>2</v>
      </c>
      <c r="P94" s="140"/>
      <c r="Q94" s="141">
        <f>O94/$O$97</f>
        <v>7.407407407407407E-2</v>
      </c>
      <c r="R94" s="141"/>
      <c r="S94" s="5"/>
    </row>
    <row r="95" spans="2:19" x14ac:dyDescent="0.25">
      <c r="B95" s="118" t="s">
        <v>125</v>
      </c>
      <c r="C95" s="126">
        <v>0</v>
      </c>
      <c r="D95" s="14">
        <f t="shared" si="4"/>
        <v>0</v>
      </c>
      <c r="E95" s="14"/>
      <c r="F95" s="126"/>
      <c r="G95" s="126"/>
      <c r="H95" s="22"/>
      <c r="I95" s="5"/>
      <c r="J95" s="5"/>
      <c r="K95" s="5"/>
      <c r="L95" s="5"/>
      <c r="M95" s="82" t="s">
        <v>21</v>
      </c>
      <c r="N95" s="11"/>
      <c r="O95" s="140">
        <v>24</v>
      </c>
      <c r="P95" s="140"/>
      <c r="Q95" s="141">
        <f>O95/$O$97</f>
        <v>0.88888888888888884</v>
      </c>
      <c r="R95" s="141"/>
      <c r="S95" s="5"/>
    </row>
    <row r="96" spans="2:19" ht="15.75" thickBot="1" x14ac:dyDescent="0.3">
      <c r="B96" s="118" t="s">
        <v>124</v>
      </c>
      <c r="C96" s="126">
        <v>0</v>
      </c>
      <c r="D96" s="14">
        <f t="shared" si="4"/>
        <v>0</v>
      </c>
      <c r="E96" s="14"/>
      <c r="F96" s="126"/>
      <c r="G96" s="126"/>
      <c r="H96" s="22" t="s">
        <v>123</v>
      </c>
      <c r="I96" s="5"/>
      <c r="J96" s="5"/>
      <c r="K96" s="5"/>
      <c r="L96" s="5"/>
      <c r="M96" s="82" t="s">
        <v>22</v>
      </c>
      <c r="N96" s="11"/>
      <c r="O96" s="140">
        <v>1</v>
      </c>
      <c r="P96" s="140"/>
      <c r="Q96" s="141">
        <f>O96/$O$97</f>
        <v>3.7037037037037035E-2</v>
      </c>
      <c r="R96" s="141"/>
      <c r="S96" s="5"/>
    </row>
    <row r="97" spans="2:19" x14ac:dyDescent="0.25">
      <c r="B97" s="118" t="s">
        <v>122</v>
      </c>
      <c r="C97" s="126">
        <v>0</v>
      </c>
      <c r="D97" s="14">
        <f t="shared" si="4"/>
        <v>0</v>
      </c>
      <c r="E97" s="14"/>
      <c r="F97" s="126"/>
      <c r="G97" s="126"/>
      <c r="H97" s="83">
        <f>SUM(D98:D99)</f>
        <v>0.85185185185185186</v>
      </c>
      <c r="I97" s="5"/>
      <c r="J97" s="5"/>
      <c r="K97" s="5"/>
      <c r="L97" s="5"/>
      <c r="M97" s="116" t="s">
        <v>0</v>
      </c>
      <c r="N97" s="85"/>
      <c r="O97" s="146">
        <f>SUM(O94:P96)</f>
        <v>27</v>
      </c>
      <c r="P97" s="146"/>
      <c r="Q97" s="147">
        <f>SUM(Q94:R96)</f>
        <v>1</v>
      </c>
      <c r="R97" s="147"/>
      <c r="S97" s="5"/>
    </row>
    <row r="98" spans="2:19" x14ac:dyDescent="0.25">
      <c r="B98" s="118" t="s">
        <v>121</v>
      </c>
      <c r="C98" s="126">
        <v>9</v>
      </c>
      <c r="D98" s="14">
        <f t="shared" si="4"/>
        <v>0.33333333333333331</v>
      </c>
      <c r="E98" s="14"/>
      <c r="F98" s="126"/>
      <c r="G98" s="126"/>
      <c r="H98" s="22"/>
      <c r="I98" s="5"/>
      <c r="J98" s="5"/>
      <c r="K98" s="5"/>
      <c r="L98" s="5"/>
      <c r="M98" s="33"/>
      <c r="N98" s="5"/>
      <c r="O98" s="5"/>
      <c r="P98" s="5"/>
      <c r="Q98" s="5"/>
      <c r="R98" s="5"/>
      <c r="S98" s="5"/>
    </row>
    <row r="99" spans="2:19" x14ac:dyDescent="0.25">
      <c r="B99" s="118" t="s">
        <v>120</v>
      </c>
      <c r="C99" s="126">
        <v>14</v>
      </c>
      <c r="D99" s="14">
        <f t="shared" si="4"/>
        <v>0.51851851851851849</v>
      </c>
      <c r="E99" s="14"/>
      <c r="F99" s="126"/>
      <c r="G99" s="126"/>
      <c r="H99" s="22"/>
      <c r="I99" s="5"/>
      <c r="J99" s="5"/>
      <c r="K99" s="5"/>
      <c r="L99" s="5"/>
      <c r="M99" s="1" t="s">
        <v>119</v>
      </c>
      <c r="N99" s="8"/>
      <c r="O99" s="8"/>
      <c r="P99" s="5"/>
      <c r="Q99" s="5"/>
      <c r="R99" s="5"/>
      <c r="S99" s="5"/>
    </row>
    <row r="100" spans="2:19" ht="15.75" thickBot="1" x14ac:dyDescent="0.3">
      <c r="B100" s="118" t="s">
        <v>72</v>
      </c>
      <c r="C100" s="126">
        <v>3</v>
      </c>
      <c r="D100" s="14">
        <f t="shared" si="4"/>
        <v>0.1111111111111111</v>
      </c>
      <c r="E100" s="14"/>
      <c r="F100" s="126"/>
      <c r="G100" s="126"/>
      <c r="H100" s="22" t="s">
        <v>118</v>
      </c>
      <c r="I100" s="5"/>
      <c r="J100" s="5"/>
      <c r="K100" s="5"/>
      <c r="L100" s="5"/>
      <c r="M100" s="127" t="s">
        <v>117</v>
      </c>
      <c r="N100" s="84"/>
      <c r="O100" s="145" t="s">
        <v>25</v>
      </c>
      <c r="P100" s="145"/>
      <c r="Q100" s="145" t="s">
        <v>1</v>
      </c>
      <c r="R100" s="145"/>
      <c r="S100" s="5"/>
    </row>
    <row r="101" spans="2:19" x14ac:dyDescent="0.25">
      <c r="B101" s="116" t="s">
        <v>0</v>
      </c>
      <c r="C101" s="116">
        <f>SUM(C94:C100)</f>
        <v>27</v>
      </c>
      <c r="D101" s="120">
        <f>SUM(D94:D100)</f>
        <v>1</v>
      </c>
      <c r="E101" s="16"/>
      <c r="F101" s="126"/>
      <c r="G101" s="126"/>
      <c r="H101" s="83">
        <f>D100</f>
        <v>0.1111111111111111</v>
      </c>
      <c r="I101" s="5"/>
      <c r="J101" s="5"/>
      <c r="K101" s="5"/>
      <c r="L101" s="5"/>
      <c r="M101" s="82" t="s">
        <v>87</v>
      </c>
      <c r="N101" s="11"/>
      <c r="O101" s="140">
        <v>8</v>
      </c>
      <c r="P101" s="140"/>
      <c r="Q101" s="141">
        <f>O101/$O$105</f>
        <v>0.29629629629629628</v>
      </c>
      <c r="R101" s="141"/>
      <c r="S101" s="5"/>
    </row>
    <row r="102" spans="2:19" x14ac:dyDescent="0.25">
      <c r="B102" s="5"/>
      <c r="C102" s="5"/>
      <c r="D102" s="5"/>
      <c r="E102" s="5"/>
      <c r="F102" s="126"/>
      <c r="G102" s="126"/>
      <c r="H102" s="126"/>
      <c r="I102" s="5"/>
      <c r="J102" s="5"/>
      <c r="K102" s="5"/>
      <c r="L102" s="5"/>
      <c r="M102" s="82" t="s">
        <v>116</v>
      </c>
      <c r="N102" s="11"/>
      <c r="O102" s="140">
        <v>18</v>
      </c>
      <c r="P102" s="140"/>
      <c r="Q102" s="141">
        <f>O102/$O$105</f>
        <v>0.66666666666666663</v>
      </c>
      <c r="R102" s="141"/>
      <c r="S102" s="5"/>
    </row>
    <row r="103" spans="2:19" x14ac:dyDescent="0.25">
      <c r="B103" s="5"/>
      <c r="C103" s="5"/>
      <c r="D103" s="5"/>
      <c r="E103" s="5"/>
      <c r="F103" s="126"/>
      <c r="G103" s="126"/>
      <c r="H103" s="126"/>
      <c r="I103" s="5"/>
      <c r="J103" s="5"/>
      <c r="K103" s="5"/>
      <c r="L103" s="5"/>
      <c r="M103" s="82" t="s">
        <v>115</v>
      </c>
      <c r="N103" s="11"/>
      <c r="O103" s="140">
        <v>1</v>
      </c>
      <c r="P103" s="140"/>
      <c r="Q103" s="141">
        <f>O103/$O$105</f>
        <v>3.7037037037037035E-2</v>
      </c>
      <c r="R103" s="141"/>
      <c r="S103" s="5"/>
    </row>
    <row r="104" spans="2:19" ht="15.75" thickBot="1" x14ac:dyDescent="0.3">
      <c r="C104" s="8"/>
      <c r="D104" s="8"/>
      <c r="E104" s="8"/>
      <c r="F104" s="8"/>
      <c r="G104" s="8"/>
      <c r="H104" s="8"/>
      <c r="I104" s="5"/>
      <c r="J104" s="5"/>
      <c r="K104" s="5"/>
      <c r="L104" s="5"/>
      <c r="M104" s="82" t="s">
        <v>22</v>
      </c>
      <c r="N104" s="11"/>
      <c r="O104" s="140">
        <v>0</v>
      </c>
      <c r="P104" s="140"/>
      <c r="Q104" s="141">
        <f>O104/$O$105</f>
        <v>0</v>
      </c>
      <c r="R104" s="141"/>
      <c r="S104" s="5"/>
    </row>
    <row r="105" spans="2:19" x14ac:dyDescent="0.25">
      <c r="B105" s="128" t="s">
        <v>114</v>
      </c>
      <c r="C105" s="128"/>
      <c r="D105" s="128"/>
      <c r="E105" s="128"/>
      <c r="F105" s="128"/>
      <c r="G105" s="128"/>
      <c r="H105" s="128"/>
      <c r="I105" s="5"/>
      <c r="J105" s="5"/>
      <c r="K105" s="5"/>
      <c r="L105" s="5"/>
      <c r="M105" s="116" t="s">
        <v>0</v>
      </c>
      <c r="N105" s="81"/>
      <c r="O105" s="146">
        <f>SUM(O101:P104)</f>
        <v>27</v>
      </c>
      <c r="P105" s="146"/>
      <c r="Q105" s="147">
        <f>SUM(Q101:R104)</f>
        <v>1</v>
      </c>
      <c r="R105" s="147"/>
      <c r="S105" s="5"/>
    </row>
    <row r="106" spans="2:19" x14ac:dyDescent="0.25">
      <c r="B106" s="138" t="s">
        <v>113</v>
      </c>
      <c r="C106" s="138"/>
      <c r="D106" s="138"/>
      <c r="E106" s="112"/>
      <c r="F106" s="114" t="s">
        <v>25</v>
      </c>
      <c r="G106" s="150" t="s">
        <v>1</v>
      </c>
      <c r="H106" s="150"/>
      <c r="I106" s="151"/>
      <c r="J106" s="151"/>
      <c r="K106" s="151"/>
      <c r="L106" s="5"/>
      <c r="M106" s="33"/>
      <c r="N106" s="5"/>
      <c r="O106" s="5"/>
      <c r="P106" s="5"/>
      <c r="Q106" s="5"/>
      <c r="R106" s="5"/>
      <c r="S106" s="5"/>
    </row>
    <row r="107" spans="2:19" x14ac:dyDescent="0.25">
      <c r="B107" s="69" t="s">
        <v>112</v>
      </c>
      <c r="C107" s="80"/>
      <c r="D107" s="80"/>
      <c r="E107" s="80"/>
      <c r="F107" s="68">
        <v>4</v>
      </c>
      <c r="G107" s="79"/>
      <c r="H107" s="78">
        <f t="shared" ref="H107:H129" si="5">F107/$F$130</f>
        <v>0.14814814814814814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2:19" x14ac:dyDescent="0.25">
      <c r="B108" s="69" t="s">
        <v>2</v>
      </c>
      <c r="C108" s="80"/>
      <c r="D108" s="80"/>
      <c r="E108" s="80"/>
      <c r="F108" s="68">
        <v>7</v>
      </c>
      <c r="G108" s="79"/>
      <c r="H108" s="78">
        <f t="shared" si="5"/>
        <v>0.25925925925925924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2:19" x14ac:dyDescent="0.25">
      <c r="B109" s="69" t="s">
        <v>111</v>
      </c>
      <c r="C109" s="80"/>
      <c r="D109" s="80"/>
      <c r="E109" s="80"/>
      <c r="F109" s="68">
        <v>2</v>
      </c>
      <c r="G109" s="79"/>
      <c r="H109" s="78">
        <f t="shared" si="5"/>
        <v>7.407407407407407E-2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2:19" x14ac:dyDescent="0.25">
      <c r="B110" s="69" t="s">
        <v>110</v>
      </c>
      <c r="C110" s="80"/>
      <c r="D110" s="80"/>
      <c r="E110" s="80"/>
      <c r="F110" s="68">
        <v>1</v>
      </c>
      <c r="G110" s="79"/>
      <c r="H110" s="78">
        <f t="shared" si="5"/>
        <v>3.7037037037037035E-2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2:19" x14ac:dyDescent="0.25">
      <c r="B111" s="66" t="s">
        <v>109</v>
      </c>
      <c r="C111" s="75"/>
      <c r="D111" s="75"/>
      <c r="E111" s="75"/>
      <c r="F111" s="65">
        <v>1</v>
      </c>
      <c r="G111" s="74"/>
      <c r="H111" s="73">
        <f t="shared" si="5"/>
        <v>3.7037037037037035E-2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2:19" x14ac:dyDescent="0.25">
      <c r="B112" s="66" t="s">
        <v>3</v>
      </c>
      <c r="C112" s="75"/>
      <c r="D112" s="75"/>
      <c r="E112" s="75"/>
      <c r="F112" s="65">
        <v>3</v>
      </c>
      <c r="G112" s="74"/>
      <c r="H112" s="73">
        <f t="shared" si="5"/>
        <v>0.1111111111111111</v>
      </c>
      <c r="I112" s="5"/>
      <c r="J112" s="5"/>
      <c r="K112" s="24"/>
      <c r="L112" s="5"/>
      <c r="M112" s="5"/>
      <c r="N112" s="5"/>
      <c r="O112" s="5"/>
      <c r="P112" s="5"/>
      <c r="Q112" s="5"/>
      <c r="R112" s="5"/>
      <c r="S112" s="5"/>
    </row>
    <row r="113" spans="2:19" x14ac:dyDescent="0.25">
      <c r="B113" s="77" t="s">
        <v>108</v>
      </c>
      <c r="C113" s="76"/>
      <c r="D113" s="76"/>
      <c r="E113" s="76"/>
      <c r="F113" s="65">
        <v>1</v>
      </c>
      <c r="G113" s="74"/>
      <c r="H113" s="73">
        <f t="shared" si="5"/>
        <v>3.7037037037037035E-2</v>
      </c>
      <c r="I113" s="5"/>
      <c r="J113" s="5"/>
      <c r="K113" s="24"/>
      <c r="L113" s="5"/>
      <c r="M113" s="5"/>
      <c r="N113" s="5"/>
      <c r="O113" s="5"/>
      <c r="P113" s="5"/>
      <c r="Q113" s="5"/>
      <c r="R113" s="5"/>
      <c r="S113" s="5"/>
    </row>
    <row r="114" spans="2:19" x14ac:dyDescent="0.25">
      <c r="B114" s="66" t="s">
        <v>107</v>
      </c>
      <c r="C114" s="75"/>
      <c r="D114" s="75"/>
      <c r="E114" s="75"/>
      <c r="F114" s="65">
        <v>1</v>
      </c>
      <c r="G114" s="74"/>
      <c r="H114" s="73">
        <f t="shared" si="5"/>
        <v>3.7037037037037035E-2</v>
      </c>
      <c r="I114" s="5"/>
      <c r="J114" s="5"/>
      <c r="K114" s="24"/>
      <c r="L114" s="5"/>
      <c r="M114" s="5"/>
      <c r="N114" s="5"/>
      <c r="O114" s="5"/>
      <c r="P114" s="5"/>
      <c r="Q114" s="5"/>
      <c r="R114" s="5"/>
      <c r="S114" s="5"/>
    </row>
    <row r="115" spans="2:19" x14ac:dyDescent="0.25">
      <c r="B115" s="63" t="s">
        <v>106</v>
      </c>
      <c r="C115" s="72"/>
      <c r="D115" s="72"/>
      <c r="E115" s="72"/>
      <c r="F115" s="62">
        <v>0</v>
      </c>
      <c r="G115" s="71"/>
      <c r="H115" s="70">
        <f t="shared" si="5"/>
        <v>0</v>
      </c>
      <c r="I115" s="5"/>
      <c r="J115" s="5"/>
      <c r="K115" s="24"/>
      <c r="L115" s="5"/>
      <c r="M115" s="5"/>
      <c r="N115" s="5"/>
      <c r="O115" s="5"/>
      <c r="P115" s="5"/>
      <c r="Q115" s="5"/>
      <c r="R115" s="5"/>
      <c r="S115" s="5"/>
    </row>
    <row r="116" spans="2:19" x14ac:dyDescent="0.25">
      <c r="B116" s="63" t="s">
        <v>105</v>
      </c>
      <c r="C116" s="72"/>
      <c r="D116" s="72"/>
      <c r="E116" s="72"/>
      <c r="F116" s="62">
        <v>0</v>
      </c>
      <c r="G116" s="71"/>
      <c r="H116" s="70">
        <f t="shared" si="5"/>
        <v>0</v>
      </c>
      <c r="I116" s="5"/>
      <c r="J116" s="5"/>
      <c r="K116" s="24"/>
      <c r="L116" s="5"/>
      <c r="M116" s="5"/>
      <c r="N116" s="5"/>
      <c r="O116" s="5"/>
      <c r="P116" s="5"/>
      <c r="Q116" s="5"/>
      <c r="R116" s="5"/>
      <c r="S116" s="5"/>
    </row>
    <row r="117" spans="2:19" x14ac:dyDescent="0.25">
      <c r="B117" s="63" t="s">
        <v>104</v>
      </c>
      <c r="C117" s="72"/>
      <c r="D117" s="72"/>
      <c r="E117" s="72"/>
      <c r="F117" s="62">
        <v>0</v>
      </c>
      <c r="G117" s="71"/>
      <c r="H117" s="70">
        <f t="shared" si="5"/>
        <v>0</v>
      </c>
      <c r="I117" s="5"/>
      <c r="J117" s="5"/>
      <c r="K117" s="24"/>
      <c r="L117" s="5"/>
      <c r="M117" s="5"/>
      <c r="N117" s="5"/>
      <c r="O117" s="5"/>
      <c r="P117" s="5"/>
      <c r="Q117" s="5"/>
      <c r="R117" s="5"/>
      <c r="S117" s="5"/>
    </row>
    <row r="118" spans="2:19" x14ac:dyDescent="0.25">
      <c r="B118" s="63" t="s">
        <v>103</v>
      </c>
      <c r="C118" s="72"/>
      <c r="D118" s="72"/>
      <c r="E118" s="72"/>
      <c r="F118" s="62">
        <v>0</v>
      </c>
      <c r="G118" s="71"/>
      <c r="H118" s="70">
        <f t="shared" si="5"/>
        <v>0</v>
      </c>
      <c r="I118" s="5"/>
      <c r="J118" s="5"/>
      <c r="K118" s="24"/>
      <c r="L118" s="5"/>
      <c r="M118" s="5"/>
      <c r="N118" s="5"/>
      <c r="O118" s="5"/>
      <c r="P118" s="5"/>
      <c r="Q118" s="5"/>
      <c r="R118" s="5"/>
      <c r="S118" s="5"/>
    </row>
    <row r="119" spans="2:19" x14ac:dyDescent="0.25">
      <c r="B119" s="63" t="s">
        <v>102</v>
      </c>
      <c r="C119" s="72"/>
      <c r="D119" s="72"/>
      <c r="E119" s="72"/>
      <c r="F119" s="62">
        <v>0</v>
      </c>
      <c r="G119" s="71"/>
      <c r="H119" s="70">
        <f t="shared" si="5"/>
        <v>0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2:19" x14ac:dyDescent="0.25">
      <c r="B120" s="63" t="s">
        <v>101</v>
      </c>
      <c r="C120" s="72"/>
      <c r="D120" s="72"/>
      <c r="E120" s="72"/>
      <c r="F120" s="62">
        <v>0</v>
      </c>
      <c r="G120" s="71"/>
      <c r="H120" s="70">
        <f t="shared" si="5"/>
        <v>0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2:19" x14ac:dyDescent="0.25">
      <c r="B121" s="63" t="s">
        <v>100</v>
      </c>
      <c r="C121" s="72"/>
      <c r="D121" s="72"/>
      <c r="E121" s="72"/>
      <c r="F121" s="62">
        <v>0</v>
      </c>
      <c r="G121" s="71"/>
      <c r="H121" s="70">
        <f t="shared" si="5"/>
        <v>0</v>
      </c>
      <c r="I121" s="5"/>
      <c r="J121" s="5"/>
      <c r="K121" s="128" t="s">
        <v>99</v>
      </c>
      <c r="L121" s="128"/>
      <c r="M121" s="128"/>
      <c r="N121" s="17"/>
      <c r="O121" s="8"/>
      <c r="P121" s="8"/>
      <c r="Q121" s="5"/>
      <c r="R121" s="5"/>
      <c r="S121" s="5"/>
    </row>
    <row r="122" spans="2:19" x14ac:dyDescent="0.25">
      <c r="B122" s="63" t="s">
        <v>98</v>
      </c>
      <c r="C122" s="72"/>
      <c r="D122" s="72"/>
      <c r="E122" s="72"/>
      <c r="F122" s="62">
        <v>0</v>
      </c>
      <c r="G122" s="71"/>
      <c r="H122" s="70">
        <f t="shared" si="5"/>
        <v>0</v>
      </c>
      <c r="I122" s="5"/>
      <c r="J122" s="5"/>
      <c r="K122" s="128"/>
      <c r="L122" s="128"/>
      <c r="M122" s="128"/>
      <c r="N122" s="17"/>
      <c r="O122" s="8"/>
      <c r="P122" s="8"/>
      <c r="Q122" s="5"/>
      <c r="R122" s="5"/>
      <c r="S122" s="5"/>
    </row>
    <row r="123" spans="2:19" x14ac:dyDescent="0.25">
      <c r="B123" s="63" t="s">
        <v>97</v>
      </c>
      <c r="C123" s="72"/>
      <c r="D123" s="72"/>
      <c r="E123" s="72"/>
      <c r="F123" s="62">
        <v>0</v>
      </c>
      <c r="G123" s="71"/>
      <c r="H123" s="70">
        <f t="shared" si="5"/>
        <v>0</v>
      </c>
      <c r="I123" s="5"/>
      <c r="J123" s="5"/>
      <c r="K123" s="112" t="s">
        <v>52</v>
      </c>
      <c r="L123" s="114" t="s">
        <v>25</v>
      </c>
      <c r="M123" s="114" t="s">
        <v>1</v>
      </c>
      <c r="N123" s="20"/>
      <c r="O123" s="126"/>
      <c r="P123" s="14"/>
      <c r="Q123" s="5"/>
      <c r="R123" s="5"/>
      <c r="S123" s="5"/>
    </row>
    <row r="124" spans="2:19" x14ac:dyDescent="0.25">
      <c r="B124" s="63" t="s">
        <v>26</v>
      </c>
      <c r="C124" s="72"/>
      <c r="D124" s="72"/>
      <c r="E124" s="72"/>
      <c r="F124" s="62">
        <v>1</v>
      </c>
      <c r="G124" s="71"/>
      <c r="H124" s="70">
        <f t="shared" si="5"/>
        <v>3.7037037037037035E-2</v>
      </c>
      <c r="I124" s="5"/>
      <c r="J124" s="5"/>
      <c r="K124" s="69" t="s">
        <v>55</v>
      </c>
      <c r="L124" s="68">
        <f>+F107+F108+F109+F110</f>
        <v>14</v>
      </c>
      <c r="M124" s="67">
        <f t="shared" ref="M124:M129" si="6">L124/$L$130</f>
        <v>0.51851851851851849</v>
      </c>
      <c r="N124" s="20"/>
      <c r="O124" s="126"/>
      <c r="P124" s="14"/>
      <c r="Q124" s="5"/>
      <c r="R124" s="5"/>
      <c r="S124" s="5"/>
    </row>
    <row r="125" spans="2:19" x14ac:dyDescent="0.25">
      <c r="B125" s="57" t="s">
        <v>96</v>
      </c>
      <c r="C125" s="60"/>
      <c r="D125" s="60"/>
      <c r="E125" s="60"/>
      <c r="F125" s="56">
        <v>0</v>
      </c>
      <c r="G125" s="59"/>
      <c r="H125" s="58">
        <f t="shared" si="5"/>
        <v>0</v>
      </c>
      <c r="I125" s="5"/>
      <c r="J125" s="5"/>
      <c r="K125" s="66" t="s">
        <v>95</v>
      </c>
      <c r="L125" s="65">
        <f>+F111+F112+F113+F114</f>
        <v>6</v>
      </c>
      <c r="M125" s="64">
        <f t="shared" si="6"/>
        <v>0.22222222222222221</v>
      </c>
      <c r="N125" s="20"/>
      <c r="O125" s="126"/>
      <c r="P125" s="14"/>
      <c r="Q125" s="5"/>
      <c r="R125" s="5"/>
      <c r="S125" s="5"/>
    </row>
    <row r="126" spans="2:19" x14ac:dyDescent="0.25">
      <c r="B126" s="57" t="s">
        <v>94</v>
      </c>
      <c r="C126" s="60"/>
      <c r="D126" s="60"/>
      <c r="E126" s="60"/>
      <c r="F126" s="56">
        <v>3</v>
      </c>
      <c r="G126" s="59"/>
      <c r="H126" s="58">
        <f t="shared" si="5"/>
        <v>0.1111111111111111</v>
      </c>
      <c r="I126" s="5"/>
      <c r="J126" s="5"/>
      <c r="K126" s="63" t="s">
        <v>54</v>
      </c>
      <c r="L126" s="62">
        <f>SUM(F115:F124)</f>
        <v>1</v>
      </c>
      <c r="M126" s="61">
        <f t="shared" si="6"/>
        <v>3.7037037037037035E-2</v>
      </c>
      <c r="N126" s="54"/>
      <c r="O126" s="5"/>
      <c r="P126" s="5"/>
      <c r="Q126" s="5"/>
      <c r="R126" s="5"/>
      <c r="S126" s="5"/>
    </row>
    <row r="127" spans="2:19" x14ac:dyDescent="0.25">
      <c r="B127" s="57" t="s">
        <v>93</v>
      </c>
      <c r="C127" s="60"/>
      <c r="D127" s="60"/>
      <c r="E127" s="60"/>
      <c r="F127" s="56">
        <v>0</v>
      </c>
      <c r="G127" s="59"/>
      <c r="H127" s="58">
        <f t="shared" si="5"/>
        <v>0</v>
      </c>
      <c r="I127" s="5"/>
      <c r="J127" s="5"/>
      <c r="K127" s="57" t="s">
        <v>53</v>
      </c>
      <c r="L127" s="56">
        <f>SUM(F125:F127)</f>
        <v>3</v>
      </c>
      <c r="M127" s="55">
        <f t="shared" si="6"/>
        <v>0.1111111111111111</v>
      </c>
      <c r="N127" s="54"/>
      <c r="O127" s="5"/>
      <c r="P127" s="5"/>
      <c r="Q127" s="5"/>
      <c r="R127" s="5"/>
      <c r="S127" s="5"/>
    </row>
    <row r="128" spans="2:19" x14ac:dyDescent="0.25">
      <c r="B128" s="53" t="s">
        <v>5</v>
      </c>
      <c r="C128" s="52"/>
      <c r="D128" s="52"/>
      <c r="E128" s="52"/>
      <c r="F128" s="51">
        <v>1</v>
      </c>
      <c r="G128" s="51"/>
      <c r="H128" s="50">
        <f t="shared" si="5"/>
        <v>3.7037037037037035E-2</v>
      </c>
      <c r="I128" s="5"/>
      <c r="J128" s="5"/>
      <c r="K128" s="47" t="s">
        <v>56</v>
      </c>
      <c r="L128" s="44">
        <f>F129</f>
        <v>2</v>
      </c>
      <c r="M128" s="49">
        <f t="shared" si="6"/>
        <v>7.407407407407407E-2</v>
      </c>
      <c r="N128" s="48"/>
      <c r="O128" s="5"/>
      <c r="P128" s="5"/>
      <c r="Q128" s="5"/>
      <c r="R128" s="5"/>
      <c r="S128" s="5"/>
    </row>
    <row r="129" spans="2:19" ht="15.75" thickBot="1" x14ac:dyDescent="0.3">
      <c r="B129" s="47" t="s">
        <v>56</v>
      </c>
      <c r="C129" s="46"/>
      <c r="D129" s="46"/>
      <c r="E129" s="46"/>
      <c r="F129" s="45">
        <v>2</v>
      </c>
      <c r="G129" s="44"/>
      <c r="H129" s="43">
        <f t="shared" si="5"/>
        <v>7.407407407407407E-2</v>
      </c>
      <c r="I129" s="5"/>
      <c r="J129" s="5"/>
      <c r="K129" s="38" t="s">
        <v>5</v>
      </c>
      <c r="L129" s="126">
        <f>F128</f>
        <v>1</v>
      </c>
      <c r="M129" s="36">
        <f t="shared" si="6"/>
        <v>3.7037037037037035E-2</v>
      </c>
      <c r="N129" s="5"/>
      <c r="O129" s="5"/>
      <c r="P129" s="5"/>
      <c r="Q129" s="5"/>
      <c r="R129" s="5"/>
      <c r="S129" s="5"/>
    </row>
    <row r="130" spans="2:19" x14ac:dyDescent="0.25">
      <c r="B130" s="152" t="s">
        <v>0</v>
      </c>
      <c r="C130" s="152"/>
      <c r="D130" s="152"/>
      <c r="E130" s="116"/>
      <c r="F130" s="116">
        <f>SUM(F107:F129)</f>
        <v>27</v>
      </c>
      <c r="G130" s="42"/>
      <c r="H130" s="120">
        <f>SUM(H107:H129)</f>
        <v>0.99999999999999989</v>
      </c>
      <c r="I130" s="5"/>
      <c r="J130" s="5"/>
      <c r="K130" s="117" t="s">
        <v>0</v>
      </c>
      <c r="L130" s="116">
        <f>SUM(L124:L129)</f>
        <v>27</v>
      </c>
      <c r="M130" s="21">
        <f>SUM(M124:M129)</f>
        <v>1</v>
      </c>
      <c r="N130" s="5"/>
      <c r="O130" s="5"/>
      <c r="P130" s="5"/>
      <c r="Q130" s="5"/>
      <c r="R130" s="5"/>
      <c r="S130" s="5"/>
    </row>
    <row r="131" spans="2:19" ht="22.5" customHeight="1" x14ac:dyDescent="0.25"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2:19" x14ac:dyDescent="0.25">
      <c r="B132" s="148" t="s">
        <v>92</v>
      </c>
      <c r="C132" s="148"/>
      <c r="D132" s="148"/>
      <c r="E132" s="148"/>
      <c r="F132" s="148"/>
      <c r="G132" s="148"/>
      <c r="H132" s="148"/>
      <c r="I132" s="41"/>
      <c r="J132" s="41"/>
      <c r="K132" s="149" t="s">
        <v>91</v>
      </c>
      <c r="L132" s="149"/>
      <c r="M132" s="149"/>
      <c r="N132" s="149"/>
      <c r="O132" s="149"/>
      <c r="P132" s="40"/>
      <c r="Q132" s="40"/>
      <c r="R132" s="5"/>
      <c r="S132" s="5"/>
    </row>
    <row r="133" spans="2:19" x14ac:dyDescent="0.25">
      <c r="B133" s="148"/>
      <c r="C133" s="148"/>
      <c r="D133" s="148"/>
      <c r="E133" s="148"/>
      <c r="F133" s="148"/>
      <c r="G133" s="148"/>
      <c r="H133" s="148"/>
      <c r="I133" s="41"/>
      <c r="J133" s="41"/>
      <c r="K133" s="149"/>
      <c r="L133" s="149"/>
      <c r="M133" s="149"/>
      <c r="N133" s="149"/>
      <c r="O133" s="149"/>
      <c r="P133" s="40"/>
      <c r="Q133" s="40"/>
      <c r="R133" s="5"/>
      <c r="S133" s="5"/>
    </row>
    <row r="134" spans="2:19" ht="15.75" thickBot="1" x14ac:dyDescent="0.3">
      <c r="B134" s="138" t="s">
        <v>90</v>
      </c>
      <c r="C134" s="137" t="s">
        <v>89</v>
      </c>
      <c r="D134" s="137"/>
      <c r="E134" s="112"/>
      <c r="F134" s="137">
        <v>2018</v>
      </c>
      <c r="G134" s="137"/>
      <c r="H134" s="137"/>
      <c r="I134" s="5"/>
      <c r="J134" s="5"/>
      <c r="K134" s="138" t="s">
        <v>88</v>
      </c>
      <c r="L134" s="138"/>
      <c r="M134" s="114" t="s">
        <v>25</v>
      </c>
      <c r="N134" s="114"/>
      <c r="O134" s="114" t="s">
        <v>1</v>
      </c>
      <c r="P134" s="15"/>
      <c r="Q134" s="15"/>
      <c r="R134" s="5"/>
      <c r="S134" s="5"/>
    </row>
    <row r="135" spans="2:19" x14ac:dyDescent="0.25">
      <c r="B135" s="138"/>
      <c r="C135" s="112" t="s">
        <v>25</v>
      </c>
      <c r="D135" s="112" t="s">
        <v>1</v>
      </c>
      <c r="E135" s="112"/>
      <c r="F135" s="112" t="s">
        <v>25</v>
      </c>
      <c r="G135" s="138" t="s">
        <v>1</v>
      </c>
      <c r="H135" s="138"/>
      <c r="I135" s="5"/>
      <c r="J135" s="5"/>
      <c r="K135" s="38" t="s">
        <v>87</v>
      </c>
      <c r="L135" s="23"/>
      <c r="M135" s="37">
        <v>18</v>
      </c>
      <c r="N135" s="126"/>
      <c r="O135" s="14">
        <f t="shared" ref="O135:O140" si="7">M135/$M$141</f>
        <v>0.66666666666666663</v>
      </c>
      <c r="P135" s="15"/>
      <c r="Q135" s="15"/>
      <c r="R135" s="5"/>
      <c r="S135" s="5"/>
    </row>
    <row r="136" spans="2:19" x14ac:dyDescent="0.25">
      <c r="B136" s="38" t="s">
        <v>86</v>
      </c>
      <c r="C136" s="124">
        <f>L124+L125</f>
        <v>20</v>
      </c>
      <c r="D136" s="20">
        <f>C136/$L$130</f>
        <v>0.7407407407407407</v>
      </c>
      <c r="E136" s="20"/>
      <c r="F136" s="124">
        <v>107</v>
      </c>
      <c r="G136" s="153">
        <f>F136/$F$139</f>
        <v>0.71812080536912748</v>
      </c>
      <c r="H136" s="153"/>
      <c r="I136" s="5"/>
      <c r="J136" s="5"/>
      <c r="K136" s="38" t="s">
        <v>85</v>
      </c>
      <c r="L136" s="124"/>
      <c r="M136" s="39">
        <v>4</v>
      </c>
      <c r="N136" s="20"/>
      <c r="O136" s="14">
        <f t="shared" si="7"/>
        <v>0.14814814814814814</v>
      </c>
      <c r="P136" s="35"/>
      <c r="Q136" s="35"/>
      <c r="R136" s="5"/>
      <c r="S136" s="5"/>
    </row>
    <row r="137" spans="2:19" x14ac:dyDescent="0.25">
      <c r="B137" s="38" t="s">
        <v>84</v>
      </c>
      <c r="C137" s="124">
        <f>L127+L128+L129</f>
        <v>6</v>
      </c>
      <c r="D137" s="20">
        <f>C137/$L$130</f>
        <v>0.22222222222222221</v>
      </c>
      <c r="E137" s="20"/>
      <c r="F137" s="124">
        <v>35</v>
      </c>
      <c r="G137" s="153">
        <f>F137/$F$139</f>
        <v>0.2348993288590604</v>
      </c>
      <c r="H137" s="153"/>
      <c r="I137" s="5"/>
      <c r="J137" s="5"/>
      <c r="K137" s="38" t="s">
        <v>83</v>
      </c>
      <c r="L137" s="124"/>
      <c r="M137" s="39">
        <v>1</v>
      </c>
      <c r="N137" s="20"/>
      <c r="O137" s="14">
        <f t="shared" si="7"/>
        <v>3.7037037037037035E-2</v>
      </c>
      <c r="P137" s="35"/>
      <c r="Q137" s="35"/>
      <c r="R137" s="5"/>
      <c r="S137" s="5"/>
    </row>
    <row r="138" spans="2:19" ht="15.75" thickBot="1" x14ac:dyDescent="0.3">
      <c r="B138" s="38" t="s">
        <v>54</v>
      </c>
      <c r="C138" s="124">
        <f>L126</f>
        <v>1</v>
      </c>
      <c r="D138" s="20">
        <f>C138/$L$130</f>
        <v>3.7037037037037035E-2</v>
      </c>
      <c r="E138" s="20"/>
      <c r="F138" s="124">
        <v>7</v>
      </c>
      <c r="G138" s="153">
        <f>F138/$F$139</f>
        <v>4.6979865771812082E-2</v>
      </c>
      <c r="H138" s="153"/>
      <c r="I138" s="5"/>
      <c r="J138" s="5"/>
      <c r="K138" s="38" t="s">
        <v>82</v>
      </c>
      <c r="L138" s="124"/>
      <c r="M138" s="39">
        <v>0</v>
      </c>
      <c r="N138" s="20"/>
      <c r="O138" s="14">
        <f t="shared" si="7"/>
        <v>0</v>
      </c>
      <c r="P138" s="35"/>
      <c r="Q138" s="35"/>
      <c r="R138" s="5"/>
      <c r="S138" s="5"/>
    </row>
    <row r="139" spans="2:19" x14ac:dyDescent="0.25">
      <c r="B139" s="117" t="s">
        <v>0</v>
      </c>
      <c r="C139" s="116">
        <f>SUM(C136:C138)</f>
        <v>27</v>
      </c>
      <c r="D139" s="21">
        <f>SUM(D136:D138)</f>
        <v>1</v>
      </c>
      <c r="E139" s="21"/>
      <c r="F139" s="116">
        <f>SUM(F136:F138)</f>
        <v>149</v>
      </c>
      <c r="G139" s="116"/>
      <c r="H139" s="120">
        <f>SUM(G136:H138)</f>
        <v>1</v>
      </c>
      <c r="I139" s="5"/>
      <c r="J139" s="5"/>
      <c r="K139" s="38" t="s">
        <v>81</v>
      </c>
      <c r="L139" s="124"/>
      <c r="M139" s="39">
        <v>1</v>
      </c>
      <c r="N139" s="20"/>
      <c r="O139" s="14">
        <f t="shared" si="7"/>
        <v>3.7037037037037035E-2</v>
      </c>
      <c r="P139" s="35"/>
      <c r="Q139" s="35"/>
      <c r="R139" s="5"/>
      <c r="S139" s="5"/>
    </row>
    <row r="140" spans="2:19" ht="15.75" thickBot="1" x14ac:dyDescent="0.3">
      <c r="B140" s="111" t="s">
        <v>170</v>
      </c>
      <c r="I140" s="5"/>
      <c r="J140" s="5"/>
      <c r="K140" s="38" t="s">
        <v>4</v>
      </c>
      <c r="L140" s="126"/>
      <c r="M140" s="37">
        <v>3</v>
      </c>
      <c r="N140" s="36"/>
      <c r="O140" s="14">
        <f t="shared" si="7"/>
        <v>0.1111111111111111</v>
      </c>
      <c r="P140" s="35"/>
      <c r="Q140" s="35"/>
      <c r="R140" s="5"/>
      <c r="S140" s="5"/>
    </row>
    <row r="141" spans="2:19" x14ac:dyDescent="0.25">
      <c r="C141" s="5"/>
      <c r="D141" s="5"/>
      <c r="E141" s="5"/>
      <c r="F141" s="126"/>
      <c r="G141" s="126"/>
      <c r="H141" s="126"/>
      <c r="I141" s="5"/>
      <c r="J141" s="5"/>
      <c r="K141" s="154" t="s">
        <v>0</v>
      </c>
      <c r="L141" s="154"/>
      <c r="M141" s="34">
        <f>SUM(M135:M140)</f>
        <v>27</v>
      </c>
      <c r="N141" s="21"/>
      <c r="O141" s="120">
        <f>SUM(O135:O140)</f>
        <v>1</v>
      </c>
      <c r="P141" s="5"/>
      <c r="Q141" s="5"/>
      <c r="R141" s="5"/>
      <c r="S141" s="5"/>
    </row>
    <row r="142" spans="2:19" x14ac:dyDescent="0.25">
      <c r="B142" s="5"/>
      <c r="C142" s="5"/>
      <c r="D142" s="5"/>
      <c r="E142" s="5"/>
      <c r="F142" s="126"/>
      <c r="G142" s="126"/>
      <c r="H142" s="126"/>
      <c r="I142" s="5"/>
      <c r="J142" s="5"/>
      <c r="K142" s="33"/>
      <c r="L142" s="5"/>
      <c r="M142" s="5"/>
      <c r="N142" s="5"/>
      <c r="O142" s="126"/>
      <c r="P142" s="126"/>
      <c r="Q142" s="126"/>
      <c r="R142" s="5"/>
      <c r="S142" s="5"/>
    </row>
    <row r="143" spans="2:19" x14ac:dyDescent="0.25">
      <c r="B143" s="2" t="s">
        <v>80</v>
      </c>
      <c r="C143" s="31"/>
      <c r="D143" s="31"/>
      <c r="E143" s="31"/>
      <c r="F143" s="32"/>
      <c r="G143" s="32"/>
      <c r="H143" s="32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</row>
    <row r="144" spans="2:19" x14ac:dyDescent="0.25">
      <c r="B144" s="132" t="s">
        <v>79</v>
      </c>
      <c r="C144" s="132"/>
      <c r="D144" s="132"/>
      <c r="E144" s="17"/>
      <c r="F144" s="17"/>
      <c r="G144" s="126"/>
      <c r="H144" s="126"/>
      <c r="I144" s="5"/>
      <c r="J144" s="5"/>
      <c r="K144" s="132" t="s">
        <v>78</v>
      </c>
      <c r="L144" s="132"/>
      <c r="M144" s="132"/>
      <c r="N144" s="17"/>
      <c r="O144" s="17"/>
      <c r="P144" s="5"/>
      <c r="Q144" s="5"/>
      <c r="R144" s="5"/>
      <c r="S144" s="5"/>
    </row>
    <row r="145" spans="2:19" x14ac:dyDescent="0.25">
      <c r="B145" s="132"/>
      <c r="C145" s="132"/>
      <c r="D145" s="132"/>
      <c r="E145" s="17"/>
      <c r="F145" s="17"/>
      <c r="G145" s="126"/>
      <c r="H145" s="126"/>
      <c r="I145" s="5"/>
      <c r="J145" s="5"/>
      <c r="K145" s="132"/>
      <c r="L145" s="132"/>
      <c r="M145" s="132"/>
      <c r="N145" s="17"/>
      <c r="O145" s="17"/>
      <c r="P145" s="5"/>
      <c r="Q145" s="5"/>
      <c r="R145" s="5"/>
      <c r="S145" s="5"/>
    </row>
    <row r="146" spans="2:19" x14ac:dyDescent="0.25">
      <c r="B146" s="12" t="s">
        <v>6</v>
      </c>
      <c r="C146" s="114" t="s">
        <v>25</v>
      </c>
      <c r="D146" s="114" t="s">
        <v>1</v>
      </c>
      <c r="E146" s="5"/>
      <c r="F146" s="126"/>
      <c r="G146" s="126"/>
      <c r="H146" s="126"/>
      <c r="I146" s="5"/>
      <c r="J146" s="5"/>
      <c r="K146" s="12" t="s">
        <v>77</v>
      </c>
      <c r="L146" s="114" t="s">
        <v>25</v>
      </c>
      <c r="M146" s="114" t="s">
        <v>1</v>
      </c>
      <c r="N146" s="5"/>
      <c r="O146" s="126"/>
      <c r="P146" s="5"/>
      <c r="Q146" s="5"/>
      <c r="R146" s="5"/>
      <c r="S146" s="5"/>
    </row>
    <row r="147" spans="2:19" x14ac:dyDescent="0.25">
      <c r="B147" s="118" t="s">
        <v>76</v>
      </c>
      <c r="C147" s="125">
        <v>1</v>
      </c>
      <c r="D147" s="119">
        <f>C147/$C$152</f>
        <v>3.7037037037037035E-2</v>
      </c>
      <c r="E147" s="5"/>
      <c r="F147" s="126"/>
      <c r="G147" s="126"/>
      <c r="H147" s="126"/>
      <c r="I147" s="5"/>
      <c r="J147" s="5"/>
      <c r="K147" s="118" t="s">
        <v>20</v>
      </c>
      <c r="L147" s="125">
        <v>8</v>
      </c>
      <c r="M147" s="119">
        <f>L147/$C$101</f>
        <v>0.29629629629629628</v>
      </c>
      <c r="N147" s="5"/>
      <c r="O147" s="126"/>
      <c r="P147" s="5"/>
      <c r="Q147" s="5"/>
      <c r="R147" s="5"/>
      <c r="S147" s="5"/>
    </row>
    <row r="148" spans="2:19" x14ac:dyDescent="0.25">
      <c r="B148" s="118" t="s">
        <v>75</v>
      </c>
      <c r="C148" s="125">
        <v>5</v>
      </c>
      <c r="D148" s="119">
        <f>C148/$C$152</f>
        <v>0.18518518518518517</v>
      </c>
      <c r="E148" s="5"/>
      <c r="F148" s="126"/>
      <c r="G148" s="126"/>
      <c r="H148" s="126"/>
      <c r="I148" s="5"/>
      <c r="J148" s="5"/>
      <c r="K148" s="118" t="s">
        <v>21</v>
      </c>
      <c r="L148" s="125">
        <v>11</v>
      </c>
      <c r="M148" s="119">
        <f>L148/$C$101</f>
        <v>0.40740740740740738</v>
      </c>
      <c r="N148" s="5"/>
      <c r="O148" s="126"/>
      <c r="P148" s="5"/>
      <c r="Q148" s="5"/>
      <c r="R148" s="5"/>
      <c r="S148" s="5"/>
    </row>
    <row r="149" spans="2:19" ht="15.75" thickBot="1" x14ac:dyDescent="0.3">
      <c r="B149" s="118" t="s">
        <v>74</v>
      </c>
      <c r="C149" s="125">
        <v>16</v>
      </c>
      <c r="D149" s="119">
        <f>C149/$C$152</f>
        <v>0.59259259259259256</v>
      </c>
      <c r="E149" s="5"/>
      <c r="F149" s="126"/>
      <c r="G149" s="126"/>
      <c r="H149" s="30" t="s">
        <v>73</v>
      </c>
      <c r="I149" s="5"/>
      <c r="J149" s="5"/>
      <c r="K149" s="118" t="s">
        <v>22</v>
      </c>
      <c r="L149" s="125">
        <v>8</v>
      </c>
      <c r="M149" s="119">
        <f>L149/$C$101</f>
        <v>0.29629629629629628</v>
      </c>
      <c r="N149" s="5"/>
      <c r="O149" s="126"/>
      <c r="P149" s="5"/>
      <c r="Q149" s="5"/>
      <c r="R149" s="5"/>
      <c r="S149" s="5"/>
    </row>
    <row r="150" spans="2:19" x14ac:dyDescent="0.25">
      <c r="B150" s="118" t="s">
        <v>72</v>
      </c>
      <c r="C150" s="125">
        <v>1</v>
      </c>
      <c r="D150" s="119">
        <f>C150/$C$152</f>
        <v>3.7037037037037035E-2</v>
      </c>
      <c r="E150" s="5"/>
      <c r="F150" s="126"/>
      <c r="G150" s="126"/>
      <c r="H150" s="29">
        <f>D148+D149</f>
        <v>0.77777777777777768</v>
      </c>
      <c r="I150" s="5"/>
      <c r="J150" s="5"/>
      <c r="K150" s="116" t="s">
        <v>0</v>
      </c>
      <c r="L150" s="116">
        <f>SUM(L147:L149)</f>
        <v>27</v>
      </c>
      <c r="M150" s="120">
        <f>SUM(M147:M149)</f>
        <v>1</v>
      </c>
      <c r="N150" s="5"/>
      <c r="O150" s="126"/>
      <c r="P150" s="5"/>
      <c r="Q150" s="5"/>
      <c r="R150" s="5"/>
      <c r="S150" s="5"/>
    </row>
    <row r="151" spans="2:19" ht="15.75" thickBot="1" x14ac:dyDescent="0.3">
      <c r="B151" s="118" t="s">
        <v>22</v>
      </c>
      <c r="C151" s="125">
        <v>4</v>
      </c>
      <c r="D151" s="119">
        <f>C151/$C$152</f>
        <v>0.14814814814814814</v>
      </c>
      <c r="E151" s="5"/>
      <c r="F151" s="126"/>
      <c r="G151" s="126"/>
      <c r="H151" s="126"/>
      <c r="I151" s="5"/>
      <c r="J151" s="5"/>
      <c r="K151" s="13"/>
      <c r="L151" s="126"/>
      <c r="M151" s="14"/>
      <c r="N151" s="5"/>
      <c r="O151" s="126"/>
      <c r="P151" s="5"/>
      <c r="Q151" s="5"/>
      <c r="R151" s="5"/>
      <c r="S151" s="5"/>
    </row>
    <row r="152" spans="2:19" x14ac:dyDescent="0.25">
      <c r="B152" s="116" t="s">
        <v>0</v>
      </c>
      <c r="C152" s="116">
        <f>SUM(C147:C151)</f>
        <v>27</v>
      </c>
      <c r="D152" s="120">
        <f>SUM(D147:D151)</f>
        <v>1</v>
      </c>
      <c r="E152" s="5"/>
      <c r="F152" s="126"/>
      <c r="G152" s="126"/>
      <c r="H152" s="126"/>
      <c r="I152" s="5"/>
      <c r="J152" s="5"/>
      <c r="N152" s="5"/>
      <c r="O152" s="126"/>
      <c r="P152" s="5"/>
      <c r="Q152" s="5"/>
      <c r="R152" s="5"/>
      <c r="S152" s="5"/>
    </row>
    <row r="153" spans="2:19" x14ac:dyDescent="0.25">
      <c r="C153" s="8"/>
      <c r="D153" s="8"/>
      <c r="K153" s="128" t="s">
        <v>71</v>
      </c>
      <c r="L153" s="128"/>
      <c r="M153" s="128"/>
      <c r="N153" s="128"/>
      <c r="O153" s="128"/>
    </row>
    <row r="154" spans="2:19" x14ac:dyDescent="0.25">
      <c r="K154" s="150" t="s">
        <v>70</v>
      </c>
      <c r="L154" s="150"/>
      <c r="M154" s="114" t="s">
        <v>25</v>
      </c>
      <c r="N154" s="114"/>
      <c r="O154" s="114" t="s">
        <v>1</v>
      </c>
    </row>
    <row r="155" spans="2:19" x14ac:dyDescent="0.25">
      <c r="B155" s="128" t="s">
        <v>69</v>
      </c>
      <c r="C155" s="128"/>
      <c r="D155" s="128"/>
      <c r="E155" s="128"/>
      <c r="F155" s="128"/>
      <c r="K155" s="155" t="s">
        <v>68</v>
      </c>
      <c r="L155" s="155"/>
      <c r="M155" s="125">
        <v>12</v>
      </c>
      <c r="N155" s="119"/>
      <c r="O155" s="119">
        <f t="shared" ref="O155:O161" si="8">M155/$M$162</f>
        <v>0.44444444444444442</v>
      </c>
    </row>
    <row r="156" spans="2:19" x14ac:dyDescent="0.25">
      <c r="B156" s="150" t="s">
        <v>67</v>
      </c>
      <c r="C156" s="150"/>
      <c r="D156" s="114" t="s">
        <v>25</v>
      </c>
      <c r="E156" s="150" t="s">
        <v>1</v>
      </c>
      <c r="F156" s="150"/>
      <c r="K156" s="155" t="s">
        <v>66</v>
      </c>
      <c r="L156" s="155"/>
      <c r="M156" s="125">
        <v>0</v>
      </c>
      <c r="N156" s="119"/>
      <c r="O156" s="119">
        <f t="shared" si="8"/>
        <v>0</v>
      </c>
    </row>
    <row r="157" spans="2:19" x14ac:dyDescent="0.25">
      <c r="B157" s="155" t="s">
        <v>65</v>
      </c>
      <c r="C157" s="155"/>
      <c r="D157" s="28">
        <v>19</v>
      </c>
      <c r="E157" s="156">
        <f>D157/$D$159</f>
        <v>0.70370370370370372</v>
      </c>
      <c r="F157" s="156"/>
      <c r="K157" s="155" t="s">
        <v>64</v>
      </c>
      <c r="L157" s="155"/>
      <c r="M157" s="125">
        <v>0</v>
      </c>
      <c r="N157" s="119"/>
      <c r="O157" s="119">
        <f t="shared" si="8"/>
        <v>0</v>
      </c>
    </row>
    <row r="158" spans="2:19" ht="15.75" thickBot="1" x14ac:dyDescent="0.3">
      <c r="B158" s="155" t="s">
        <v>63</v>
      </c>
      <c r="C158" s="155"/>
      <c r="D158" s="28">
        <v>8</v>
      </c>
      <c r="E158" s="156">
        <f>D158/$D$159</f>
        <v>0.29629629629629628</v>
      </c>
      <c r="F158" s="156"/>
      <c r="K158" s="155" t="s">
        <v>62</v>
      </c>
      <c r="L158" s="155"/>
      <c r="M158" s="125">
        <v>7</v>
      </c>
      <c r="N158" s="119"/>
      <c r="O158" s="119">
        <f t="shared" si="8"/>
        <v>0.25925925925925924</v>
      </c>
    </row>
    <row r="159" spans="2:19" x14ac:dyDescent="0.25">
      <c r="B159" s="152" t="s">
        <v>0</v>
      </c>
      <c r="C159" s="152"/>
      <c r="D159" s="27">
        <f>SUM(D157:D158)</f>
        <v>27</v>
      </c>
      <c r="E159" s="158">
        <f>SUM(E157:F158)</f>
        <v>1</v>
      </c>
      <c r="F159" s="158"/>
      <c r="K159" s="155" t="s">
        <v>61</v>
      </c>
      <c r="L159" s="155"/>
      <c r="M159" s="125">
        <v>1</v>
      </c>
      <c r="N159" s="119"/>
      <c r="O159" s="119">
        <f t="shared" si="8"/>
        <v>3.7037037037037035E-2</v>
      </c>
    </row>
    <row r="160" spans="2:19" x14ac:dyDescent="0.25">
      <c r="K160" s="155" t="s">
        <v>60</v>
      </c>
      <c r="L160" s="155"/>
      <c r="M160" s="125">
        <v>0</v>
      </c>
      <c r="N160" s="119"/>
      <c r="O160" s="119">
        <f t="shared" si="8"/>
        <v>0</v>
      </c>
    </row>
    <row r="161" spans="2:15" ht="15.75" thickBot="1" x14ac:dyDescent="0.3">
      <c r="K161" s="155" t="s">
        <v>4</v>
      </c>
      <c r="L161" s="155"/>
      <c r="M161" s="125">
        <v>7</v>
      </c>
      <c r="N161" s="119"/>
      <c r="O161" s="119">
        <f t="shared" si="8"/>
        <v>0.25925925925925924</v>
      </c>
    </row>
    <row r="162" spans="2:15" x14ac:dyDescent="0.25">
      <c r="B162" s="159" t="s">
        <v>171</v>
      </c>
      <c r="C162" s="159"/>
      <c r="D162" s="159"/>
      <c r="E162" s="159"/>
      <c r="F162" s="159"/>
      <c r="G162" s="159"/>
      <c r="H162" s="159"/>
      <c r="I162" s="26"/>
      <c r="K162" s="152" t="s">
        <v>0</v>
      </c>
      <c r="L162" s="152"/>
      <c r="M162" s="27">
        <f>SUM(M155:M161)</f>
        <v>27</v>
      </c>
      <c r="N162" s="120"/>
      <c r="O162" s="120">
        <f>SUM(O155:O161)</f>
        <v>1</v>
      </c>
    </row>
    <row r="163" spans="2:15" ht="52.5" customHeight="1" x14ac:dyDescent="0.25">
      <c r="B163" s="159"/>
      <c r="C163" s="159"/>
      <c r="D163" s="159"/>
      <c r="E163" s="159"/>
      <c r="F163" s="159"/>
      <c r="G163" s="159"/>
      <c r="H163" s="159"/>
      <c r="I163" s="26"/>
    </row>
    <row r="164" spans="2:15" x14ac:dyDescent="0.25">
      <c r="B164" s="157" t="s">
        <v>59</v>
      </c>
      <c r="C164" s="157"/>
      <c r="D164" s="157"/>
      <c r="E164" s="157"/>
      <c r="F164" s="157"/>
      <c r="G164" s="157"/>
      <c r="H164" s="157"/>
    </row>
    <row r="165" spans="2:15" ht="52.5" customHeight="1" x14ac:dyDescent="0.25"/>
    <row r="166" spans="2:15" x14ac:dyDescent="0.25">
      <c r="B166" s="25" t="s">
        <v>58</v>
      </c>
      <c r="K166" s="25"/>
    </row>
    <row r="167" spans="2:15" x14ac:dyDescent="0.25">
      <c r="B167" s="25" t="s">
        <v>57</v>
      </c>
      <c r="K167" s="25"/>
    </row>
  </sheetData>
  <mergeCells count="90">
    <mergeCell ref="B164:H164"/>
    <mergeCell ref="B159:C159"/>
    <mergeCell ref="E159:F159"/>
    <mergeCell ref="K159:L159"/>
    <mergeCell ref="K160:L160"/>
    <mergeCell ref="K161:L161"/>
    <mergeCell ref="B162:H163"/>
    <mergeCell ref="K162:L162"/>
    <mergeCell ref="B157:C157"/>
    <mergeCell ref="E157:F157"/>
    <mergeCell ref="K157:L157"/>
    <mergeCell ref="B158:C158"/>
    <mergeCell ref="E158:F158"/>
    <mergeCell ref="K158:L158"/>
    <mergeCell ref="K154:L154"/>
    <mergeCell ref="B155:F155"/>
    <mergeCell ref="K155:L155"/>
    <mergeCell ref="B156:C156"/>
    <mergeCell ref="E156:F156"/>
    <mergeCell ref="K156:L156"/>
    <mergeCell ref="K153:O153"/>
    <mergeCell ref="B134:B135"/>
    <mergeCell ref="C134:D134"/>
    <mergeCell ref="F134:H134"/>
    <mergeCell ref="K134:L134"/>
    <mergeCell ref="G135:H135"/>
    <mergeCell ref="G136:H136"/>
    <mergeCell ref="G137:H137"/>
    <mergeCell ref="G138:H138"/>
    <mergeCell ref="K141:L141"/>
    <mergeCell ref="B144:D145"/>
    <mergeCell ref="K144:M145"/>
    <mergeCell ref="B132:H133"/>
    <mergeCell ref="K132:O133"/>
    <mergeCell ref="O103:P103"/>
    <mergeCell ref="Q103:R103"/>
    <mergeCell ref="O104:P104"/>
    <mergeCell ref="Q104:R104"/>
    <mergeCell ref="B105:H105"/>
    <mergeCell ref="O105:P105"/>
    <mergeCell ref="Q105:R105"/>
    <mergeCell ref="B106:D106"/>
    <mergeCell ref="G106:H106"/>
    <mergeCell ref="I106:K106"/>
    <mergeCell ref="K121:M122"/>
    <mergeCell ref="B130:D130"/>
    <mergeCell ref="O100:P100"/>
    <mergeCell ref="Q100:R100"/>
    <mergeCell ref="O101:P101"/>
    <mergeCell ref="Q101:R101"/>
    <mergeCell ref="O102:P102"/>
    <mergeCell ref="Q102:R102"/>
    <mergeCell ref="O95:P95"/>
    <mergeCell ref="Q95:R95"/>
    <mergeCell ref="O96:P96"/>
    <mergeCell ref="Q96:R96"/>
    <mergeCell ref="O97:P97"/>
    <mergeCell ref="Q97:R97"/>
    <mergeCell ref="B88:H88"/>
    <mergeCell ref="B91:D92"/>
    <mergeCell ref="M91:R92"/>
    <mergeCell ref="O93:P93"/>
    <mergeCell ref="Q93:R93"/>
    <mergeCell ref="O94:P94"/>
    <mergeCell ref="Q94:R94"/>
    <mergeCell ref="K62:L63"/>
    <mergeCell ref="M62:O62"/>
    <mergeCell ref="K75:O75"/>
    <mergeCell ref="K76:L77"/>
    <mergeCell ref="M76:O76"/>
    <mergeCell ref="M77:N77"/>
    <mergeCell ref="B59:C60"/>
    <mergeCell ref="D59:D60"/>
    <mergeCell ref="F59:F60"/>
    <mergeCell ref="H59:H60"/>
    <mergeCell ref="K59:Q59"/>
    <mergeCell ref="K61:O61"/>
    <mergeCell ref="L49:R49"/>
    <mergeCell ref="K51:Q51"/>
    <mergeCell ref="K52:K53"/>
    <mergeCell ref="L52:M52"/>
    <mergeCell ref="O52:Q52"/>
    <mergeCell ref="B57:H58"/>
    <mergeCell ref="B5:S6"/>
    <mergeCell ref="B8:S8"/>
    <mergeCell ref="B10:S11"/>
    <mergeCell ref="I15:M16"/>
    <mergeCell ref="I32:K33"/>
    <mergeCell ref="B46:G48"/>
    <mergeCell ref="I47:K4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2019-04-12T22:19:10Z</dcterms:modified>
</cp:coreProperties>
</file>