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-120" yWindow="-120" windowWidth="29040" windowHeight="15840" tabRatio="909"/>
  </bookViews>
  <sheets>
    <sheet name="Casos CEM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'[2]Base 2012'!$E$1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CEM'!$A$1:$Q$302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'[6]Base 2012'!$B$1</definedName>
    <definedName name="GGGGG">'[7]Base 2012'!$B$1</definedName>
    <definedName name="GGGGGGGGGG" localSheetId="0">'[6]Base 2012'!$D$1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[9]Casos!#REF!</definedName>
    <definedName name="JULIO" localSheetId="0">[10]Casos!#REF!</definedName>
    <definedName name="JULIO">[10]Casos!#REF!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[11]Participantes!#REF!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[12]Casos!#REF!</definedName>
    <definedName name="SSS">[12]Casos!#REF!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'[13]Base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[14]Casos!#REF!</definedName>
    <definedName name="XX">[15]Casos!#REF!</definedName>
    <definedName name="ZONA" localSheetId="0">#REF!</definedName>
    <definedName name="ZONA">[5]Casos!#REF!</definedName>
  </definedNames>
  <calcPr calcId="181029"/>
</workbook>
</file>

<file path=xl/calcChain.xml><?xml version="1.0" encoding="utf-8"?>
<calcChain xmlns="http://schemas.openxmlformats.org/spreadsheetml/2006/main">
  <c r="B300" i="10" l="1"/>
  <c r="B297" i="10"/>
  <c r="B298" i="10"/>
  <c r="B299" i="10"/>
  <c r="E301" i="10"/>
  <c r="D301" i="10"/>
  <c r="C301" i="10"/>
  <c r="B301" i="10" l="1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65" i="10"/>
  <c r="G36" i="10" l="1"/>
  <c r="C158" i="10" l="1"/>
  <c r="B158" i="10"/>
  <c r="D158" i="10" l="1"/>
  <c r="J236" i="10"/>
  <c r="I236" i="10"/>
  <c r="H236" i="10"/>
  <c r="G236" i="10"/>
  <c r="F292" i="10" l="1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I146" i="10" s="1"/>
  <c r="J139" i="10"/>
  <c r="I139" i="10"/>
  <c r="H139" i="10"/>
  <c r="G139" i="10"/>
  <c r="F139" i="10"/>
  <c r="E139" i="10"/>
  <c r="D139" i="10"/>
  <c r="C139" i="10"/>
  <c r="B138" i="10"/>
  <c r="B137" i="10"/>
  <c r="B136" i="10"/>
  <c r="B135" i="10"/>
  <c r="N127" i="10"/>
  <c r="M127" i="10"/>
  <c r="D127" i="10"/>
  <c r="C127" i="10"/>
  <c r="L126" i="10"/>
  <c r="B126" i="10"/>
  <c r="L125" i="10"/>
  <c r="B125" i="10"/>
  <c r="L124" i="10"/>
  <c r="B124" i="10"/>
  <c r="L123" i="10"/>
  <c r="B123" i="10"/>
  <c r="P115" i="10"/>
  <c r="O115" i="10"/>
  <c r="N115" i="10"/>
  <c r="M115" i="10"/>
  <c r="J115" i="10"/>
  <c r="I115" i="10"/>
  <c r="H115" i="10"/>
  <c r="G115" i="10"/>
  <c r="F115" i="10"/>
  <c r="E115" i="10"/>
  <c r="D115" i="10"/>
  <c r="C115" i="10"/>
  <c r="P114" i="10"/>
  <c r="O114" i="10"/>
  <c r="N114" i="10"/>
  <c r="M114" i="10"/>
  <c r="B114" i="10"/>
  <c r="P113" i="10"/>
  <c r="O113" i="10"/>
  <c r="N113" i="10"/>
  <c r="M113" i="10"/>
  <c r="B113" i="10"/>
  <c r="P112" i="10"/>
  <c r="O112" i="10"/>
  <c r="N112" i="10"/>
  <c r="M112" i="10"/>
  <c r="B112" i="10"/>
  <c r="B111" i="10"/>
  <c r="Q99" i="10"/>
  <c r="P99" i="10"/>
  <c r="O99" i="10"/>
  <c r="M99" i="10"/>
  <c r="L99" i="10"/>
  <c r="K99" i="10"/>
  <c r="I99" i="10"/>
  <c r="I100" i="10" s="1"/>
  <c r="F99" i="10"/>
  <c r="E99" i="10"/>
  <c r="D99" i="10"/>
  <c r="C99" i="10"/>
  <c r="N98" i="10"/>
  <c r="J98" i="10"/>
  <c r="B98" i="10"/>
  <c r="N97" i="10"/>
  <c r="J97" i="10"/>
  <c r="B97" i="10"/>
  <c r="N96" i="10"/>
  <c r="J96" i="10"/>
  <c r="B96" i="10"/>
  <c r="N95" i="10"/>
  <c r="J95" i="10"/>
  <c r="B95" i="10"/>
  <c r="N94" i="10"/>
  <c r="J94" i="10"/>
  <c r="B94" i="10"/>
  <c r="N93" i="10"/>
  <c r="J93" i="10"/>
  <c r="B93" i="10"/>
  <c r="N92" i="10"/>
  <c r="J92" i="10"/>
  <c r="B92" i="10"/>
  <c r="N91" i="10"/>
  <c r="J91" i="10"/>
  <c r="B91" i="10"/>
  <c r="N90" i="10"/>
  <c r="J90" i="10"/>
  <c r="B90" i="10"/>
  <c r="N89" i="10"/>
  <c r="J89" i="10"/>
  <c r="B89" i="10"/>
  <c r="N88" i="10"/>
  <c r="J88" i="10"/>
  <c r="B88" i="10"/>
  <c r="N87" i="10"/>
  <c r="J87" i="10"/>
  <c r="B87" i="10"/>
  <c r="J76" i="10"/>
  <c r="N66" i="10" s="1"/>
  <c r="I76" i="10"/>
  <c r="H76" i="10"/>
  <c r="G76" i="10"/>
  <c r="F76" i="10"/>
  <c r="E76" i="10"/>
  <c r="N64" i="10" s="1"/>
  <c r="D76" i="10"/>
  <c r="C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K46" i="10"/>
  <c r="L45" i="10" s="1"/>
  <c r="G56" i="10"/>
  <c r="F56" i="10"/>
  <c r="E56" i="10"/>
  <c r="D56" i="10"/>
  <c r="C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I36" i="10"/>
  <c r="H36" i="10"/>
  <c r="J35" i="10"/>
  <c r="J25" i="10"/>
  <c r="J24" i="10"/>
  <c r="D35" i="10"/>
  <c r="C35" i="10"/>
  <c r="B34" i="10"/>
  <c r="B33" i="10"/>
  <c r="B32" i="10"/>
  <c r="B31" i="10"/>
  <c r="B30" i="10"/>
  <c r="B29" i="10"/>
  <c r="B28" i="10"/>
  <c r="B27" i="10"/>
  <c r="B26" i="10"/>
  <c r="B25" i="10"/>
  <c r="B24" i="10"/>
  <c r="J23" i="10"/>
  <c r="B23" i="10"/>
  <c r="C36" i="10" l="1"/>
  <c r="L44" i="10"/>
  <c r="L46" i="10" s="1"/>
  <c r="L127" i="10"/>
  <c r="M128" i="10" s="1"/>
  <c r="B139" i="10"/>
  <c r="F140" i="10" s="1"/>
  <c r="N63" i="10"/>
  <c r="M116" i="10"/>
  <c r="N65" i="10"/>
  <c r="P116" i="10"/>
  <c r="B127" i="10"/>
  <c r="D128" i="10" s="1"/>
  <c r="B56" i="10"/>
  <c r="D57" i="10" s="1"/>
  <c r="O116" i="10"/>
  <c r="B190" i="10"/>
  <c r="D191" i="10" s="1"/>
  <c r="N99" i="10"/>
  <c r="N100" i="10" s="1"/>
  <c r="I158" i="10"/>
  <c r="J99" i="10"/>
  <c r="J100" i="10" s="1"/>
  <c r="F236" i="10"/>
  <c r="J237" i="10" s="1"/>
  <c r="B76" i="10"/>
  <c r="F77" i="10" s="1"/>
  <c r="N116" i="10"/>
  <c r="B99" i="10"/>
  <c r="E100" i="10" s="1"/>
  <c r="B115" i="10"/>
  <c r="G116" i="10" s="1"/>
  <c r="J36" i="10"/>
  <c r="B35" i="10"/>
  <c r="B36" i="10" s="1"/>
  <c r="D36" i="10" l="1"/>
  <c r="N76" i="10"/>
  <c r="O63" i="10" s="1"/>
  <c r="H140" i="10"/>
  <c r="H77" i="10"/>
  <c r="J140" i="10"/>
  <c r="G140" i="10"/>
  <c r="N128" i="10"/>
  <c r="L128" i="10" s="1"/>
  <c r="D140" i="10"/>
  <c r="I140" i="10"/>
  <c r="D116" i="10"/>
  <c r="F100" i="10"/>
  <c r="E191" i="10"/>
  <c r="C140" i="10"/>
  <c r="B140" i="10"/>
  <c r="H116" i="10"/>
  <c r="F191" i="10"/>
  <c r="E140" i="10"/>
  <c r="C100" i="10"/>
  <c r="G191" i="10"/>
  <c r="D100" i="10"/>
  <c r="N191" i="10"/>
  <c r="P100" i="10"/>
  <c r="Q100" i="10"/>
  <c r="B100" i="10"/>
  <c r="I191" i="10"/>
  <c r="O100" i="10"/>
  <c r="L191" i="10"/>
  <c r="C77" i="10"/>
  <c r="K191" i="10"/>
  <c r="M191" i="10"/>
  <c r="J116" i="10"/>
  <c r="L100" i="10"/>
  <c r="B116" i="10"/>
  <c r="J191" i="10"/>
  <c r="H191" i="10"/>
  <c r="F116" i="10"/>
  <c r="B191" i="10"/>
  <c r="C116" i="10"/>
  <c r="C191" i="10"/>
  <c r="B57" i="10"/>
  <c r="E77" i="10"/>
  <c r="B77" i="10"/>
  <c r="M100" i="10"/>
  <c r="I237" i="10"/>
  <c r="G77" i="10"/>
  <c r="F57" i="10"/>
  <c r="I77" i="10"/>
  <c r="D77" i="10"/>
  <c r="C57" i="10"/>
  <c r="H237" i="10"/>
  <c r="G237" i="10"/>
  <c r="J77" i="10"/>
  <c r="C128" i="10"/>
  <c r="B128" i="10" s="1"/>
  <c r="K100" i="10"/>
  <c r="I116" i="10"/>
  <c r="E57" i="10"/>
  <c r="G57" i="10"/>
  <c r="E116" i="10"/>
  <c r="O65" i="10" l="1"/>
  <c r="O76" i="10"/>
  <c r="O66" i="10"/>
  <c r="O64" i="10"/>
  <c r="F237" i="10"/>
</calcChain>
</file>

<file path=xl/sharedStrings.xml><?xml version="1.0" encoding="utf-8"?>
<sst xmlns="http://schemas.openxmlformats.org/spreadsheetml/2006/main" count="398" uniqueCount="258">
  <si>
    <t>Mes</t>
  </si>
  <si>
    <t xml:space="preserve">Mes </t>
  </si>
  <si>
    <t>Total</t>
  </si>
  <si>
    <t>0-17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</si>
  <si>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</si>
  <si>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</si>
  <si>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</si>
  <si>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</si>
  <si>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</si>
  <si>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</si>
  <si>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</si>
  <si>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</si>
  <si>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</si>
  <si>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</si>
  <si>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</si>
  <si>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</si>
  <si>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</si>
  <si>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</si>
  <si>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Moderado</t>
  </si>
  <si>
    <t>Admisión</t>
  </si>
  <si>
    <t>Psicología</t>
  </si>
  <si>
    <t>Social</t>
  </si>
  <si>
    <t>Leve</t>
  </si>
  <si>
    <t>Mujer</t>
  </si>
  <si>
    <t>Hombre</t>
  </si>
  <si>
    <t>Variación %</t>
  </si>
  <si>
    <t>PROGRAMA NACIONAL CONTRA LA VIOLENCIA FAMILIAR Y SEXUAL</t>
  </si>
  <si>
    <t>Otro</t>
  </si>
  <si>
    <t>Niños y niñas</t>
  </si>
  <si>
    <t>Adolescentes</t>
  </si>
  <si>
    <t>Adultos/as</t>
  </si>
  <si>
    <t>Tipo de Violencia</t>
  </si>
  <si>
    <t>Casos atendidos por meses y tipo de violencia</t>
  </si>
  <si>
    <t>Económica o patrimonial</t>
  </si>
  <si>
    <t>Psicológica</t>
  </si>
  <si>
    <t>Física</t>
  </si>
  <si>
    <t>Sexual</t>
  </si>
  <si>
    <t>Violación sexual</t>
  </si>
  <si>
    <t>Lima</t>
  </si>
  <si>
    <t>Arequipa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</si>
  <si>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</si>
  <si>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</si>
  <si>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</si>
  <si>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</si>
  <si>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</si>
  <si>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</si>
  <si>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</si>
  <si>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</si>
  <si>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</si>
  <si>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</si>
  <si>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</si>
  <si>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</si>
  <si>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</si>
  <si>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Setiembre</t>
  </si>
  <si>
    <t>Departamento</t>
  </si>
  <si>
    <t>Callao</t>
  </si>
  <si>
    <t>La Libertad</t>
  </si>
  <si>
    <t>Piura</t>
  </si>
  <si>
    <t>Ica</t>
  </si>
  <si>
    <t>Cusco</t>
  </si>
  <si>
    <t>Puno</t>
  </si>
  <si>
    <t>Lambayeque</t>
  </si>
  <si>
    <t>Cajamarca</t>
  </si>
  <si>
    <t>San Martin</t>
  </si>
  <si>
    <t>Ancash</t>
  </si>
  <si>
    <t>Ayacucho</t>
  </si>
  <si>
    <t>Loreto</t>
  </si>
  <si>
    <t>Tacna</t>
  </si>
  <si>
    <t>Ucayali</t>
  </si>
  <si>
    <t>Amazonas</t>
  </si>
  <si>
    <t>Huancavelica</t>
  </si>
  <si>
    <t>Madre De Dios</t>
  </si>
  <si>
    <t>Moquegua</t>
  </si>
  <si>
    <t>Tumbes</t>
  </si>
  <si>
    <t>Pasco</t>
  </si>
  <si>
    <t>Apurimac</t>
  </si>
  <si>
    <t>Huanuco</t>
  </si>
  <si>
    <t>Junin</t>
  </si>
  <si>
    <t>Acciones</t>
  </si>
  <si>
    <t>Comisaría</t>
  </si>
  <si>
    <t>Legal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</si>
  <si>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</si>
  <si>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</si>
  <si>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</si>
  <si>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</si>
  <si>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>Casos atendidos según meses y sexo</t>
  </si>
  <si>
    <t>Tipo de 
CEM</t>
  </si>
  <si>
    <t>N° CEM</t>
  </si>
  <si>
    <t>Regular</t>
  </si>
  <si>
    <t>7 x 24</t>
  </si>
  <si>
    <t>Centro de Salud</t>
  </si>
  <si>
    <t>Casos atendidos según meses y condición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</si>
  <si>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</si>
  <si>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</si>
  <si>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</si>
  <si>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</si>
  <si>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</si>
  <si>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</si>
  <si>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</si>
  <si>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Casos atendidos según meses y grupo de edad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</si>
  <si>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</si>
  <si>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</si>
  <si>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</si>
  <si>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</si>
  <si>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</si>
  <si>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</si>
  <si>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</si>
  <si>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</si>
  <si>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Adultos mayores</t>
  </si>
  <si>
    <t>/1 Todos los cuadros están referidos a casos nuevos, reingresos, reincidentes, derivados y continuadores.</t>
  </si>
  <si>
    <t>Casos Especiales: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</si>
  <si>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</si>
  <si>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Trata con fines de explotación sexual</t>
  </si>
  <si>
    <t>18-59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</si>
  <si>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</si>
  <si>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según grupo de edad y tipo de violencia</t>
  </si>
  <si>
    <t>Personas adultas</t>
  </si>
  <si>
    <t>Personas adultas mayores</t>
  </si>
  <si>
    <t>Económica</t>
  </si>
  <si>
    <t>Casos atendidos por estado de la presunta persona agresora en la última agresión según su sexo</t>
  </si>
  <si>
    <t>Casos atendidos por estado de la persona usuaria en la última agresión según su sexo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</si>
  <si>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</si>
  <si>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</si>
  <si>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</si>
  <si>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</si>
  <si>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</si>
  <si>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</si>
  <si>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</si>
  <si>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(indígena, nativo u otro) que pertenece la víctima,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</si>
  <si>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</si>
  <si>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</si>
  <si>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</si>
  <si>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</si>
  <si>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</si>
  <si>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</si>
  <si>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</si>
  <si>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Variacion porcentual de los casos de VFS atendidos del año 2019 en relación al año 2018</t>
  </si>
  <si>
    <t>Variación %
(2015 - 2016)</t>
  </si>
  <si>
    <t>Acciones realizadas por los CEM respecto de los casos atendidos en el año 2019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</si>
  <si>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</si>
  <si>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</si>
  <si>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</si>
  <si>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</si>
  <si>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</si>
  <si>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</si>
  <si>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</si>
  <si>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</si>
  <si>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</si>
  <si>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</si>
  <si>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</si>
  <si>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/3 Se considera todos los casos patrocinados por el CEM que han sido aperturados en el presente año 2019.</t>
  </si>
  <si>
    <t>SECCIÓN II : CARACTERÍSTICAS DE LAS ACCIONES EN LA ATENCIÓN DEL CASO</t>
  </si>
  <si>
    <t>Acciones en la atención de los casos brindadas por los servicios de Admisión, Psicología, Social y Legal</t>
  </si>
  <si>
    <t>Psicologia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</si>
  <si>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</si>
  <si>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</si>
  <si>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</si>
  <si>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</si>
  <si>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</si>
  <si>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</si>
  <si>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</si>
  <si>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</si>
  <si>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</si>
  <si>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</si>
  <si>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</si>
  <si>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</si>
  <si>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</si>
  <si>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</si>
  <si>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</si>
  <si>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</si>
  <si>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</si>
  <si>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</si>
  <si>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</si>
  <si>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</si>
  <si>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</si>
  <si>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</si>
  <si>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</si>
  <si>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</si>
  <si>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</si>
  <si>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</si>
  <si>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</si>
  <si>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</si>
  <si>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</si>
  <si>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</si>
  <si>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</si>
  <si>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</si>
  <si>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</si>
  <si>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</si>
  <si>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</si>
  <si>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</si>
  <si>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</si>
  <si>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</si>
  <si>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</si>
  <si>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</si>
  <si>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</si>
  <si>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</si>
  <si>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</si>
  <si>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</si>
  <si>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</si>
  <si>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</si>
  <si>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</si>
  <si>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</si>
  <si>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</si>
  <si>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</si>
  <si>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</si>
  <si>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</si>
  <si>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</si>
  <si>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</si>
  <si>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</si>
  <si>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</si>
  <si>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</si>
  <si>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</si>
  <si>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</si>
  <si>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</si>
  <si>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</si>
  <si>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</si>
  <si>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</si>
  <si>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</si>
  <si>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</si>
  <si>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</si>
  <si>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</si>
  <si>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</si>
  <si>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</si>
  <si>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</si>
  <si>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</si>
  <si>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</si>
  <si>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</si>
  <si>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</si>
  <si>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</si>
  <si>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</si>
  <si>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</si>
  <si>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</si>
  <si>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</si>
  <si>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</si>
  <si>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</si>
  <si>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</si>
  <si>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</si>
  <si>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</si>
  <si>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</si>
  <si>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</si>
  <si>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</si>
  <si>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</si>
  <si>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Total de acciones en la atención del caso</t>
  </si>
  <si>
    <t>Servicio</t>
  </si>
  <si>
    <t>Denuncias interpuestas por los ultimos hechos de violencia previa a la intervención del CEM</t>
  </si>
  <si>
    <r>
      <t xml:space="preserve">Periodo : Enero - Marzo 2019 </t>
    </r>
    <r>
      <rPr>
        <b/>
        <i/>
        <sz val="14"/>
        <color theme="0"/>
        <rFont val="Arial"/>
        <family val="2"/>
      </rPr>
      <t>(Preliminar)</t>
    </r>
  </si>
  <si>
    <t>Violencia
Económica o Patrimonial</t>
  </si>
  <si>
    <t>Violencia
Psicológica</t>
  </si>
  <si>
    <t>Violencia
Física</t>
  </si>
  <si>
    <t>Violencia
Sexual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</si>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</sst>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5"/>
      <color theme="1"/>
      <name val="Arial"/>
      <family val="2"/>
    </font>
    <font>
      <sz val="15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2"/>
      <color rgb="FFFF8080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vertAlign val="superscript"/>
      <sz val="10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b/>
      <i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/>
      <bottom style="medium">
        <color theme="4" tint="-0.499984740745262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36" fillId="0" borderId="0" applyFont="0" applyFill="0" applyBorder="0" applyAlignment="0" applyProtection="0"/>
  </cellStyleXfs>
  <cellXfs count="200">
    <xf numFmtId="0" fontId="0" fillId="0" borderId="0" xfId="0"/>
    <xf numFmtId="0" fontId="1" fillId="6" borderId="0" xfId="11" applyFill="1"/>
    <xf numFmtId="0" fontId="21" fillId="6" borderId="0" xfId="11" applyFont="1" applyFill="1" applyAlignment="1">
      <alignment horizontal="centerContinuous" vertical="center" wrapText="1"/>
    </xf>
    <xf numFmtId="0" fontId="22" fillId="6" borderId="0" xfId="11" applyFont="1" applyFill="1" applyAlignment="1">
      <alignment horizontal="centerContinuous" vertical="center" wrapText="1"/>
    </xf>
    <xf numFmtId="0" fontId="22" fillId="6" borderId="0" xfId="11" applyFont="1" applyFill="1" applyAlignment="1">
      <alignment horizontal="centerContinuous"/>
    </xf>
    <xf numFmtId="0" fontId="22" fillId="6" borderId="0" xfId="11" applyFont="1" applyFill="1"/>
    <xf numFmtId="0" fontId="10" fillId="6" borderId="0" xfId="10" applyFont="1" applyFill="1" applyAlignment="1">
      <alignment horizontal="centerContinuous" vertical="center"/>
    </xf>
    <xf numFmtId="0" fontId="1" fillId="6" borderId="0" xfId="11" applyFill="1" applyAlignment="1">
      <alignment horizontal="centerContinuous" vertical="center"/>
    </xf>
    <xf numFmtId="0" fontId="12" fillId="7" borderId="0" xfId="11" applyFont="1" applyFill="1" applyAlignment="1">
      <alignment horizontal="centerContinuous" vertical="center"/>
    </xf>
    <xf numFmtId="0" fontId="1" fillId="7" borderId="0" xfId="11" applyFill="1"/>
    <xf numFmtId="0" fontId="11" fillId="7" borderId="0" xfId="11" applyFont="1" applyFill="1" applyAlignment="1">
      <alignment horizontal="centerContinuous" vertical="center"/>
    </xf>
    <xf numFmtId="0" fontId="9" fillId="7" borderId="0" xfId="11" applyFont="1" applyFill="1" applyAlignment="1">
      <alignment horizontal="centerContinuous" vertical="center"/>
    </xf>
    <xf numFmtId="0" fontId="13" fillId="4" borderId="8" xfId="11" applyFont="1" applyFill="1" applyBorder="1" applyAlignment="1" applyProtection="1">
      <alignment vertical="center"/>
      <protection hidden="1"/>
    </xf>
    <xf numFmtId="0" fontId="20" fillId="6" borderId="8" xfId="11" applyFont="1" applyFill="1" applyBorder="1"/>
    <xf numFmtId="0" fontId="27" fillId="6" borderId="8" xfId="11" applyFont="1" applyFill="1" applyBorder="1"/>
    <xf numFmtId="0" fontId="10" fillId="6" borderId="0" xfId="11" applyFont="1" applyFill="1"/>
    <xf numFmtId="0" fontId="5" fillId="4" borderId="0" xfId="11" applyFont="1" applyFill="1" applyAlignment="1">
      <alignment horizontal="left" vertical="center"/>
    </xf>
    <xf numFmtId="0" fontId="5" fillId="4" borderId="0" xfId="11" applyFont="1" applyFill="1" applyAlignment="1">
      <alignment horizontal="center" vertical="center"/>
    </xf>
    <xf numFmtId="0" fontId="9" fillId="4" borderId="0" xfId="11" applyFont="1" applyFill="1" applyAlignment="1">
      <alignment horizontal="center" vertical="center" wrapText="1"/>
    </xf>
    <xf numFmtId="0" fontId="5" fillId="4" borderId="0" xfId="11" applyFont="1" applyFill="1" applyAlignment="1">
      <alignment horizontal="center" vertical="center" wrapText="1"/>
    </xf>
    <xf numFmtId="0" fontId="14" fillId="5" borderId="1" xfId="11" applyFont="1" applyFill="1" applyBorder="1" applyAlignment="1">
      <alignment horizontal="left" vertical="center"/>
    </xf>
    <xf numFmtId="3" fontId="14" fillId="5" borderId="1" xfId="11" applyNumberFormat="1" applyFont="1" applyFill="1" applyBorder="1" applyAlignment="1">
      <alignment horizontal="center" vertical="center"/>
    </xf>
    <xf numFmtId="3" fontId="15" fillId="5" borderId="1" xfId="11" applyNumberFormat="1" applyFont="1" applyFill="1" applyBorder="1" applyAlignment="1">
      <alignment horizontal="center" vertical="center"/>
    </xf>
    <xf numFmtId="0" fontId="1" fillId="6" borderId="0" xfId="11" applyFill="1" applyAlignment="1">
      <alignment horizontal="center" vertical="center"/>
    </xf>
    <xf numFmtId="0" fontId="8" fillId="5" borderId="1" xfId="11" applyFont="1" applyFill="1" applyBorder="1" applyAlignment="1">
      <alignment horizontal="left" vertical="center"/>
    </xf>
    <xf numFmtId="0" fontId="14" fillId="5" borderId="2" xfId="11" applyFont="1" applyFill="1" applyBorder="1" applyAlignment="1">
      <alignment horizontal="left" vertical="center"/>
    </xf>
    <xf numFmtId="3" fontId="14" fillId="5" borderId="2" xfId="11" applyNumberFormat="1" applyFont="1" applyFill="1" applyBorder="1" applyAlignment="1">
      <alignment horizontal="center" vertical="center"/>
    </xf>
    <xf numFmtId="0" fontId="14" fillId="5" borderId="3" xfId="11" applyFont="1" applyFill="1" applyBorder="1" applyAlignment="1">
      <alignment horizontal="left" vertical="center"/>
    </xf>
    <xf numFmtId="3" fontId="14" fillId="5" borderId="3" xfId="11" applyNumberFormat="1" applyFont="1" applyFill="1" applyBorder="1" applyAlignment="1">
      <alignment horizontal="center" vertical="center"/>
    </xf>
    <xf numFmtId="3" fontId="15" fillId="5" borderId="3" xfId="11" applyNumberFormat="1" applyFont="1" applyFill="1" applyBorder="1" applyAlignment="1">
      <alignment horizontal="center" vertical="center"/>
    </xf>
    <xf numFmtId="3" fontId="5" fillId="4" borderId="0" xfId="11" applyNumberFormat="1" applyFont="1" applyFill="1" applyAlignment="1">
      <alignment horizontal="center" vertical="center"/>
    </xf>
    <xf numFmtId="0" fontId="8" fillId="5" borderId="2" xfId="11" applyFont="1" applyFill="1" applyBorder="1" applyAlignment="1">
      <alignment horizontal="left" vertical="center"/>
    </xf>
    <xf numFmtId="0" fontId="14" fillId="5" borderId="8" xfId="11" applyFont="1" applyFill="1" applyBorder="1" applyAlignment="1">
      <alignment vertical="center"/>
    </xf>
    <xf numFmtId="164" fontId="14" fillId="5" borderId="8" xfId="4" applyNumberFormat="1" applyFont="1" applyFill="1" applyBorder="1" applyAlignment="1">
      <alignment horizontal="center" vertical="center"/>
    </xf>
    <xf numFmtId="0" fontId="14" fillId="2" borderId="0" xfId="11" applyFont="1" applyFill="1" applyAlignment="1">
      <alignment vertical="center"/>
    </xf>
    <xf numFmtId="164" fontId="14" fillId="2" borderId="0" xfId="4" applyNumberFormat="1" applyFont="1" applyFill="1" applyAlignment="1">
      <alignment horizontal="center" vertical="center"/>
    </xf>
    <xf numFmtId="0" fontId="1" fillId="2" borderId="0" xfId="11" applyFill="1"/>
    <xf numFmtId="0" fontId="8" fillId="5" borderId="3" xfId="11" applyFont="1" applyFill="1" applyBorder="1" applyAlignment="1">
      <alignment horizontal="left" vertical="center"/>
    </xf>
    <xf numFmtId="0" fontId="28" fillId="6" borderId="0" xfId="11" applyFont="1" applyFill="1"/>
    <xf numFmtId="0" fontId="27" fillId="6" borderId="0" xfId="11" applyFont="1" applyFill="1" applyAlignment="1">
      <alignment horizontal="left"/>
    </xf>
    <xf numFmtId="0" fontId="4" fillId="4" borderId="0" xfId="11" applyFont="1" applyFill="1" applyAlignment="1">
      <alignment horizontal="center" vertical="center"/>
    </xf>
    <xf numFmtId="0" fontId="9" fillId="2" borderId="0" xfId="11" applyFont="1" applyFill="1" applyAlignment="1">
      <alignment vertical="center" wrapText="1"/>
    </xf>
    <xf numFmtId="0" fontId="10" fillId="2" borderId="0" xfId="11" applyFont="1" applyFill="1" applyAlignment="1">
      <alignment horizontal="left" vertical="center"/>
    </xf>
    <xf numFmtId="0" fontId="14" fillId="2" borderId="0" xfId="11" applyFont="1" applyFill="1" applyAlignment="1">
      <alignment horizontal="left" vertical="center"/>
    </xf>
    <xf numFmtId="164" fontId="14" fillId="5" borderId="1" xfId="3" applyNumberFormat="1" applyFont="1" applyFill="1" applyBorder="1" applyAlignment="1">
      <alignment horizontal="center" vertical="center"/>
    </xf>
    <xf numFmtId="0" fontId="1" fillId="2" borderId="0" xfId="11" applyFill="1" applyAlignment="1">
      <alignment horizontal="center" vertical="center"/>
    </xf>
    <xf numFmtId="3" fontId="10" fillId="2" borderId="0" xfId="11" applyNumberFormat="1" applyFont="1" applyFill="1" applyAlignment="1">
      <alignment horizontal="center" vertical="center"/>
    </xf>
    <xf numFmtId="3" fontId="1" fillId="2" borderId="0" xfId="11" applyNumberFormat="1" applyFill="1" applyAlignment="1">
      <alignment horizontal="center" vertical="center"/>
    </xf>
    <xf numFmtId="164" fontId="14" fillId="5" borderId="3" xfId="3" applyNumberFormat="1" applyFont="1" applyFill="1" applyBorder="1" applyAlignment="1">
      <alignment horizontal="center" vertical="center"/>
    </xf>
    <xf numFmtId="0" fontId="10" fillId="6" borderId="0" xfId="11" applyFont="1" applyFill="1" applyAlignment="1">
      <alignment vertical="center"/>
    </xf>
    <xf numFmtId="9" fontId="1" fillId="6" borderId="0" xfId="4" applyFill="1" applyAlignment="1">
      <alignment horizontal="center" vertical="center"/>
    </xf>
    <xf numFmtId="0" fontId="10" fillId="5" borderId="8" xfId="11" applyFont="1" applyFill="1" applyBorder="1" applyAlignment="1">
      <alignment vertical="center"/>
    </xf>
    <xf numFmtId="164" fontId="10" fillId="5" borderId="8" xfId="4" applyNumberFormat="1" applyFont="1" applyFill="1" applyBorder="1" applyAlignment="1">
      <alignment horizontal="center" vertical="center"/>
    </xf>
    <xf numFmtId="164" fontId="5" fillId="4" borderId="0" xfId="3" applyNumberFormat="1" applyFont="1" applyFill="1" applyAlignment="1">
      <alignment horizontal="center" vertical="center"/>
    </xf>
    <xf numFmtId="9" fontId="10" fillId="6" borderId="0" xfId="4" applyFont="1" applyFill="1" applyAlignment="1">
      <alignment horizontal="center" vertical="center"/>
    </xf>
    <xf numFmtId="0" fontId="5" fillId="2" borderId="0" xfId="11" applyFont="1" applyFill="1" applyAlignment="1">
      <alignment horizontal="left" vertical="center"/>
    </xf>
    <xf numFmtId="0" fontId="12" fillId="6" borderId="0" xfId="11" applyFont="1" applyFill="1"/>
    <xf numFmtId="0" fontId="5" fillId="4" borderId="0" xfId="11" applyFont="1" applyFill="1" applyAlignment="1">
      <alignment vertical="center" wrapText="1"/>
    </xf>
    <xf numFmtId="0" fontId="6" fillId="6" borderId="0" xfId="11" applyFont="1" applyFill="1" applyAlignment="1">
      <alignment horizontal="left" vertical="center"/>
    </xf>
    <xf numFmtId="3" fontId="6" fillId="6" borderId="0" xfId="11" applyNumberFormat="1" applyFont="1" applyFill="1" applyAlignment="1">
      <alignment horizontal="center" vertical="center"/>
    </xf>
    <xf numFmtId="0" fontId="12" fillId="6" borderId="0" xfId="11" applyFont="1" applyFill="1" applyAlignment="1">
      <alignment horizontal="center" vertical="center"/>
    </xf>
    <xf numFmtId="0" fontId="6" fillId="6" borderId="0" xfId="11" applyFont="1" applyFill="1" applyAlignment="1">
      <alignment horizontal="center" vertical="center"/>
    </xf>
    <xf numFmtId="0" fontId="1" fillId="6" borderId="0" xfId="11" applyFill="1" applyAlignment="1">
      <alignment horizontal="left" vertical="center"/>
    </xf>
    <xf numFmtId="9" fontId="6" fillId="6" borderId="0" xfId="4" applyFont="1" applyFill="1" applyAlignment="1">
      <alignment horizontal="center" vertical="center"/>
    </xf>
    <xf numFmtId="0" fontId="29" fillId="6" borderId="0" xfId="11" applyFont="1" applyFill="1"/>
    <xf numFmtId="3" fontId="1" fillId="6" borderId="0" xfId="11" applyNumberFormat="1" applyFill="1"/>
    <xf numFmtId="0" fontId="6" fillId="6" borderId="0" xfId="11" applyFont="1" applyFill="1"/>
    <xf numFmtId="0" fontId="1" fillId="6" borderId="0" xfId="11" applyFill="1" applyAlignment="1">
      <alignment horizontal="center"/>
    </xf>
    <xf numFmtId="3" fontId="12" fillId="6" borderId="0" xfId="11" applyNumberFormat="1" applyFont="1" applyFill="1" applyAlignment="1">
      <alignment horizontal="center" vertical="center"/>
    </xf>
    <xf numFmtId="9" fontId="12" fillId="6" borderId="0" xfId="4" applyFont="1" applyFill="1" applyAlignment="1">
      <alignment horizontal="center" vertical="center"/>
    </xf>
    <xf numFmtId="0" fontId="3" fillId="6" borderId="8" xfId="11" applyFont="1" applyFill="1" applyBorder="1"/>
    <xf numFmtId="0" fontId="11" fillId="6" borderId="8" xfId="11" applyFont="1" applyFill="1" applyBorder="1"/>
    <xf numFmtId="0" fontId="17" fillId="6" borderId="0" xfId="11" applyFont="1" applyFill="1" applyAlignment="1">
      <alignment horizontal="center"/>
    </xf>
    <xf numFmtId="0" fontId="15" fillId="6" borderId="0" xfId="11" applyFont="1" applyFill="1" applyAlignment="1">
      <alignment vertical="center"/>
    </xf>
    <xf numFmtId="0" fontId="1" fillId="6" borderId="0" xfId="11" applyFill="1" applyAlignment="1">
      <alignment vertical="center"/>
    </xf>
    <xf numFmtId="0" fontId="18" fillId="4" borderId="4" xfId="11" applyFont="1" applyFill="1" applyBorder="1" applyAlignment="1">
      <alignment horizontal="center" vertical="center" wrapText="1"/>
    </xf>
    <xf numFmtId="0" fontId="18" fillId="4" borderId="9" xfId="11" applyFont="1" applyFill="1" applyBorder="1" applyAlignment="1">
      <alignment horizontal="center" vertical="center" wrapText="1"/>
    </xf>
    <xf numFmtId="0" fontId="14" fillId="5" borderId="1" xfId="11" applyFont="1" applyFill="1" applyBorder="1" applyAlignment="1">
      <alignment horizontal="justify" vertical="center"/>
    </xf>
    <xf numFmtId="3" fontId="15" fillId="6" borderId="0" xfId="11" applyNumberFormat="1" applyFont="1" applyFill="1" applyAlignment="1">
      <alignment horizontal="left"/>
    </xf>
    <xf numFmtId="3" fontId="14" fillId="5" borderId="10" xfId="11" applyNumberFormat="1" applyFont="1" applyFill="1" applyBorder="1" applyAlignment="1">
      <alignment horizontal="center" vertical="center"/>
    </xf>
    <xf numFmtId="3" fontId="15" fillId="5" borderId="10" xfId="11" applyNumberFormat="1" applyFont="1" applyFill="1" applyBorder="1" applyAlignment="1">
      <alignment horizontal="center" vertical="center"/>
    </xf>
    <xf numFmtId="0" fontId="14" fillId="5" borderId="2" xfId="11" applyFont="1" applyFill="1" applyBorder="1" applyAlignment="1">
      <alignment horizontal="justify" vertical="center"/>
    </xf>
    <xf numFmtId="0" fontId="14" fillId="5" borderId="2" xfId="11" applyFont="1" applyFill="1" applyBorder="1" applyAlignment="1">
      <alignment horizontal="center" vertical="center"/>
    </xf>
    <xf numFmtId="0" fontId="15" fillId="6" borderId="0" xfId="11" applyFont="1" applyFill="1"/>
    <xf numFmtId="0" fontId="14" fillId="5" borderId="11" xfId="11" applyFont="1" applyFill="1" applyBorder="1" applyAlignment="1">
      <alignment horizontal="left" vertical="center"/>
    </xf>
    <xf numFmtId="3" fontId="14" fillId="5" borderId="11" xfId="11" applyNumberFormat="1" applyFont="1" applyFill="1" applyBorder="1" applyAlignment="1">
      <alignment horizontal="center" vertical="center"/>
    </xf>
    <xf numFmtId="3" fontId="14" fillId="5" borderId="12" xfId="11" applyNumberFormat="1" applyFont="1" applyFill="1" applyBorder="1" applyAlignment="1">
      <alignment horizontal="center" vertical="center"/>
    </xf>
    <xf numFmtId="3" fontId="15" fillId="5" borderId="12" xfId="11" applyNumberFormat="1" applyFont="1" applyFill="1" applyBorder="1" applyAlignment="1">
      <alignment horizontal="center" vertical="center"/>
    </xf>
    <xf numFmtId="0" fontId="5" fillId="4" borderId="13" xfId="11" applyFont="1" applyFill="1" applyBorder="1" applyAlignment="1">
      <alignment horizontal="left" vertical="center"/>
    </xf>
    <xf numFmtId="3" fontId="5" fillId="4" borderId="13" xfId="11" applyNumberFormat="1" applyFont="1" applyFill="1" applyBorder="1" applyAlignment="1">
      <alignment horizontal="center" vertical="center"/>
    </xf>
    <xf numFmtId="0" fontId="5" fillId="4" borderId="0" xfId="11" applyFont="1" applyFill="1" applyAlignment="1">
      <alignment horizontal="justify" vertical="center"/>
    </xf>
    <xf numFmtId="0" fontId="14" fillId="5" borderId="14" xfId="11" applyFont="1" applyFill="1" applyBorder="1" applyAlignment="1">
      <alignment horizontal="left" vertical="center"/>
    </xf>
    <xf numFmtId="164" fontId="14" fillId="5" borderId="14" xfId="4" applyNumberFormat="1" applyFont="1" applyFill="1" applyBorder="1" applyAlignment="1">
      <alignment horizontal="center" vertical="center"/>
    </xf>
    <xf numFmtId="0" fontId="14" fillId="5" borderId="8" xfId="11" applyFont="1" applyFill="1" applyBorder="1" applyAlignment="1">
      <alignment horizontal="left" vertical="center"/>
    </xf>
    <xf numFmtId="0" fontId="20" fillId="6" borderId="8" xfId="11" applyFont="1" applyFill="1" applyBorder="1" applyAlignment="1">
      <alignment horizontal="left"/>
    </xf>
    <xf numFmtId="0" fontId="19" fillId="6" borderId="0" xfId="11" applyFont="1" applyFill="1" applyAlignment="1">
      <alignment horizontal="center" vertical="center" wrapText="1"/>
    </xf>
    <xf numFmtId="0" fontId="14" fillId="5" borderId="1" xfId="11" applyFont="1" applyFill="1" applyBorder="1" applyAlignment="1">
      <alignment horizontal="left" vertical="center" wrapText="1"/>
    </xf>
    <xf numFmtId="0" fontId="14" fillId="5" borderId="1" xfId="11" applyFont="1" applyFill="1" applyBorder="1" applyAlignment="1">
      <alignment horizontal="center" vertical="center" wrapText="1"/>
    </xf>
    <xf numFmtId="3" fontId="1" fillId="2" borderId="0" xfId="11" applyNumberFormat="1" applyFill="1" applyAlignment="1">
      <alignment horizontal="center"/>
    </xf>
    <xf numFmtId="0" fontId="14" fillId="5" borderId="3" xfId="11" applyFont="1" applyFill="1" applyBorder="1" applyAlignment="1">
      <alignment horizontal="justify" vertical="center"/>
    </xf>
    <xf numFmtId="3" fontId="15" fillId="5" borderId="0" xfId="11" applyNumberFormat="1" applyFont="1" applyFill="1" applyAlignment="1">
      <alignment horizontal="center" vertical="center"/>
    </xf>
    <xf numFmtId="0" fontId="8" fillId="6" borderId="0" xfId="11" applyFont="1" applyFill="1" applyAlignment="1">
      <alignment horizontal="center" vertical="center" wrapText="1"/>
    </xf>
    <xf numFmtId="3" fontId="1" fillId="6" borderId="0" xfId="11" applyNumberFormat="1" applyFill="1" applyAlignment="1">
      <alignment horizontal="center"/>
    </xf>
    <xf numFmtId="3" fontId="14" fillId="5" borderId="0" xfId="11" applyNumberFormat="1" applyFont="1" applyFill="1" applyAlignment="1">
      <alignment horizontal="center" vertical="center"/>
    </xf>
    <xf numFmtId="3" fontId="10" fillId="6" borderId="0" xfId="11" applyNumberFormat="1" applyFont="1" applyFill="1" applyAlignment="1">
      <alignment horizontal="center"/>
    </xf>
    <xf numFmtId="0" fontId="14" fillId="3" borderId="15" xfId="11" applyFont="1" applyFill="1" applyBorder="1" applyAlignment="1">
      <alignment horizontal="justify" vertical="center"/>
    </xf>
    <xf numFmtId="9" fontId="14" fillId="3" borderId="15" xfId="3" applyFont="1" applyFill="1" applyBorder="1" applyAlignment="1">
      <alignment horizontal="center" vertical="center"/>
    </xf>
    <xf numFmtId="3" fontId="10" fillId="2" borderId="0" xfId="11" applyNumberFormat="1" applyFont="1" applyFill="1" applyAlignment="1">
      <alignment horizontal="center"/>
    </xf>
    <xf numFmtId="0" fontId="7" fillId="6" borderId="0" xfId="11" applyFont="1" applyFill="1"/>
    <xf numFmtId="0" fontId="1" fillId="2" borderId="0" xfId="13" applyFill="1"/>
    <xf numFmtId="0" fontId="5" fillId="4" borderId="16" xfId="11" applyFont="1" applyFill="1" applyBorder="1" applyAlignment="1">
      <alignment horizontal="justify" vertical="center"/>
    </xf>
    <xf numFmtId="3" fontId="5" fillId="4" borderId="17" xfId="11" applyNumberFormat="1" applyFont="1" applyFill="1" applyBorder="1" applyAlignment="1">
      <alignment horizontal="center" vertical="center"/>
    </xf>
    <xf numFmtId="0" fontId="5" fillId="4" borderId="0" xfId="11" applyFont="1" applyFill="1" applyAlignment="1">
      <alignment horizontal="right" vertical="center" wrapText="1"/>
    </xf>
    <xf numFmtId="0" fontId="31" fillId="6" borderId="0" xfId="11" applyFont="1" applyFill="1"/>
    <xf numFmtId="164" fontId="14" fillId="5" borderId="1" xfId="4" applyNumberFormat="1" applyFont="1" applyFill="1" applyBorder="1" applyAlignment="1">
      <alignment horizontal="right" vertical="center"/>
    </xf>
    <xf numFmtId="3" fontId="31" fillId="6" borderId="0" xfId="11" applyNumberFormat="1" applyFont="1" applyFill="1"/>
    <xf numFmtId="164" fontId="12" fillId="6" borderId="0" xfId="4" applyNumberFormat="1" applyFont="1" applyFill="1"/>
    <xf numFmtId="3" fontId="15" fillId="5" borderId="2" xfId="11" applyNumberFormat="1" applyFont="1" applyFill="1" applyBorder="1" applyAlignment="1">
      <alignment horizontal="center" vertical="center"/>
    </xf>
    <xf numFmtId="164" fontId="14" fillId="5" borderId="3" xfId="4" applyNumberFormat="1" applyFont="1" applyFill="1" applyBorder="1" applyAlignment="1">
      <alignment horizontal="right" vertical="center"/>
    </xf>
    <xf numFmtId="164" fontId="5" fillId="4" borderId="0" xfId="4" applyNumberFormat="1" applyFont="1" applyFill="1" applyAlignment="1">
      <alignment horizontal="right" vertical="center"/>
    </xf>
    <xf numFmtId="0" fontId="12" fillId="6" borderId="0" xfId="11" applyFont="1" applyFill="1" applyAlignment="1">
      <alignment wrapText="1"/>
    </xf>
    <xf numFmtId="0" fontId="5" fillId="2" borderId="0" xfId="11" applyFont="1" applyFill="1" applyAlignment="1">
      <alignment vertical="center" wrapText="1"/>
    </xf>
    <xf numFmtId="0" fontId="4" fillId="4" borderId="19" xfId="11" applyFont="1" applyFill="1" applyBorder="1" applyAlignment="1">
      <alignment horizontal="center" vertical="center" wrapText="1"/>
    </xf>
    <xf numFmtId="0" fontId="4" fillId="4" borderId="20" xfId="11" applyFont="1" applyFill="1" applyBorder="1" applyAlignment="1">
      <alignment horizontal="center" vertical="center" wrapText="1"/>
    </xf>
    <xf numFmtId="0" fontId="4" fillId="2" borderId="0" xfId="11" applyFont="1" applyFill="1" applyAlignment="1">
      <alignment vertical="center" wrapText="1"/>
    </xf>
    <xf numFmtId="3" fontId="15" fillId="5" borderId="21" xfId="11" applyNumberFormat="1" applyFont="1" applyFill="1" applyBorder="1" applyAlignment="1">
      <alignment vertical="center"/>
    </xf>
    <xf numFmtId="3" fontId="14" fillId="5" borderId="21" xfId="11" applyNumberFormat="1" applyFont="1" applyFill="1" applyBorder="1" applyAlignment="1">
      <alignment horizontal="right" vertical="center"/>
    </xf>
    <xf numFmtId="3" fontId="15" fillId="5" borderId="21" xfId="11" applyNumberFormat="1" applyFont="1" applyFill="1" applyBorder="1" applyAlignment="1">
      <alignment horizontal="center" vertical="center"/>
    </xf>
    <xf numFmtId="3" fontId="15" fillId="3" borderId="1" xfId="11" applyNumberFormat="1" applyFont="1" applyFill="1" applyBorder="1" applyAlignment="1">
      <alignment horizontal="center" vertical="center"/>
    </xf>
    <xf numFmtId="3" fontId="15" fillId="3" borderId="21" xfId="11" applyNumberFormat="1" applyFont="1" applyFill="1" applyBorder="1" applyAlignment="1">
      <alignment horizontal="center" vertical="center"/>
    </xf>
    <xf numFmtId="3" fontId="14" fillId="2" borderId="0" xfId="11" applyNumberFormat="1" applyFont="1" applyFill="1" applyAlignment="1">
      <alignment vertical="center"/>
    </xf>
    <xf numFmtId="3" fontId="15" fillId="5" borderId="22" xfId="11" applyNumberFormat="1" applyFont="1" applyFill="1" applyBorder="1" applyAlignment="1">
      <alignment vertical="center"/>
    </xf>
    <xf numFmtId="3" fontId="14" fillId="5" borderId="22" xfId="11" applyNumberFormat="1" applyFont="1" applyFill="1" applyBorder="1" applyAlignment="1">
      <alignment horizontal="right" vertical="center"/>
    </xf>
    <xf numFmtId="3" fontId="15" fillId="5" borderId="23" xfId="11" applyNumberFormat="1" applyFont="1" applyFill="1" applyBorder="1" applyAlignment="1">
      <alignment horizontal="center" vertical="center"/>
    </xf>
    <xf numFmtId="3" fontId="15" fillId="3" borderId="0" xfId="11" applyNumberFormat="1" applyFont="1" applyFill="1" applyAlignment="1">
      <alignment horizontal="center" vertical="center"/>
    </xf>
    <xf numFmtId="3" fontId="15" fillId="3" borderId="23" xfId="11" applyNumberFormat="1" applyFont="1" applyFill="1" applyBorder="1" applyAlignment="1">
      <alignment horizontal="center" vertical="center"/>
    </xf>
    <xf numFmtId="3" fontId="5" fillId="4" borderId="0" xfId="11" applyNumberFormat="1" applyFont="1" applyFill="1" applyAlignment="1">
      <alignment horizontal="right" vertical="center"/>
    </xf>
    <xf numFmtId="164" fontId="14" fillId="2" borderId="0" xfId="11" applyNumberFormat="1" applyFont="1" applyFill="1" applyAlignment="1">
      <alignment horizontal="center" vertical="center"/>
    </xf>
    <xf numFmtId="3" fontId="14" fillId="2" borderId="0" xfId="11" applyNumberFormat="1" applyFont="1" applyFill="1" applyAlignment="1">
      <alignment horizontal="center" vertical="center"/>
    </xf>
    <xf numFmtId="0" fontId="1" fillId="6" borderId="0" xfId="11" applyFill="1" applyAlignment="1">
      <alignment vertical="center" wrapText="1"/>
    </xf>
    <xf numFmtId="0" fontId="20" fillId="2" borderId="8" xfId="11" applyFont="1" applyFill="1" applyBorder="1"/>
    <xf numFmtId="0" fontId="20" fillId="6" borderId="0" xfId="11" applyFont="1" applyFill="1"/>
    <xf numFmtId="0" fontId="20" fillId="2" borderId="0" xfId="11" applyFont="1" applyFill="1"/>
    <xf numFmtId="0" fontId="5" fillId="4" borderId="5" xfId="11" applyFont="1" applyFill="1" applyBorder="1" applyAlignment="1">
      <alignment horizontal="center" vertical="center" wrapText="1"/>
    </xf>
    <xf numFmtId="0" fontId="33" fillId="2" borderId="0" xfId="12" applyFont="1" applyFill="1" applyAlignment="1">
      <alignment horizontal="center" wrapText="1"/>
    </xf>
    <xf numFmtId="0" fontId="15" fillId="5" borderId="1" xfId="11" applyFont="1" applyFill="1" applyBorder="1" applyAlignment="1">
      <alignment vertical="center"/>
    </xf>
    <xf numFmtId="3" fontId="14" fillId="5" borderId="1" xfId="11" applyNumberFormat="1" applyFont="1" applyFill="1" applyBorder="1" applyAlignment="1">
      <alignment horizontal="right" vertical="center"/>
    </xf>
    <xf numFmtId="3" fontId="15" fillId="5" borderId="1" xfId="11" applyNumberFormat="1" applyFont="1" applyFill="1" applyBorder="1" applyAlignment="1">
      <alignment horizontal="right" vertical="center"/>
    </xf>
    <xf numFmtId="0" fontId="15" fillId="5" borderId="2" xfId="11" applyFont="1" applyFill="1" applyBorder="1" applyAlignment="1">
      <alignment vertical="center"/>
    </xf>
    <xf numFmtId="3" fontId="14" fillId="5" borderId="2" xfId="11" applyNumberFormat="1" applyFont="1" applyFill="1" applyBorder="1" applyAlignment="1">
      <alignment horizontal="right" vertical="center"/>
    </xf>
    <xf numFmtId="3" fontId="15" fillId="5" borderId="2" xfId="11" applyNumberFormat="1" applyFont="1" applyFill="1" applyBorder="1" applyAlignment="1">
      <alignment horizontal="right" vertical="center"/>
    </xf>
    <xf numFmtId="0" fontId="33" fillId="2" borderId="0" xfId="12" applyFont="1" applyFill="1" applyAlignment="1">
      <alignment horizontal="left" vertical="top" wrapText="1"/>
    </xf>
    <xf numFmtId="165" fontId="33" fillId="2" borderId="0" xfId="12" applyNumberFormat="1" applyFont="1" applyFill="1" applyAlignment="1">
      <alignment horizontal="right" vertical="center"/>
    </xf>
    <xf numFmtId="164" fontId="14" fillId="5" borderId="0" xfId="3" applyNumberFormat="1" applyFont="1" applyFill="1" applyAlignment="1">
      <alignment horizontal="right" vertical="center"/>
    </xf>
    <xf numFmtId="0" fontId="16" fillId="6" borderId="0" xfId="11" applyFont="1" applyFill="1" applyAlignment="1">
      <alignment horizontal="left"/>
    </xf>
    <xf numFmtId="0" fontId="15" fillId="5" borderId="26" xfId="11" applyFont="1" applyFill="1" applyBorder="1" applyAlignment="1">
      <alignment vertical="center"/>
    </xf>
    <xf numFmtId="3" fontId="14" fillId="5" borderId="3" xfId="11" applyNumberFormat="1" applyFont="1" applyFill="1" applyBorder="1" applyAlignment="1">
      <alignment horizontal="right" vertical="center"/>
    </xf>
    <xf numFmtId="0" fontId="9" fillId="2" borderId="0" xfId="11" applyFont="1" applyFill="1" applyAlignment="1">
      <alignment horizontal="center" vertical="center" wrapText="1"/>
    </xf>
    <xf numFmtId="0" fontId="9" fillId="2" borderId="0" xfId="11" applyFont="1" applyFill="1" applyAlignment="1">
      <alignment horizontal="center" vertical="center"/>
    </xf>
    <xf numFmtId="0" fontId="20" fillId="6" borderId="27" xfId="11" applyFont="1" applyFill="1" applyBorder="1"/>
    <xf numFmtId="0" fontId="1" fillId="6" borderId="27" xfId="11" applyFill="1" applyBorder="1"/>
    <xf numFmtId="0" fontId="5" fillId="4" borderId="0" xfId="11" applyFont="1" applyFill="1" applyAlignment="1">
      <alignment horizontal="right" vertical="center"/>
    </xf>
    <xf numFmtId="3" fontId="14" fillId="5" borderId="1" xfId="11" applyNumberFormat="1" applyFont="1" applyFill="1" applyBorder="1" applyAlignment="1">
      <alignment vertical="center"/>
    </xf>
    <xf numFmtId="3" fontId="15" fillId="5" borderId="1" xfId="11" applyNumberFormat="1" applyFont="1" applyFill="1" applyBorder="1" applyAlignment="1">
      <alignment vertical="center"/>
    </xf>
    <xf numFmtId="3" fontId="14" fillId="5" borderId="3" xfId="11" applyNumberFormat="1" applyFont="1" applyFill="1" applyBorder="1" applyAlignment="1">
      <alignment vertical="center"/>
    </xf>
    <xf numFmtId="3" fontId="15" fillId="5" borderId="3" xfId="11" applyNumberFormat="1" applyFont="1" applyFill="1" applyBorder="1" applyAlignment="1">
      <alignment vertical="center"/>
    </xf>
    <xf numFmtId="0" fontId="35" fillId="5" borderId="1" xfId="11" applyFont="1" applyFill="1" applyBorder="1" applyAlignment="1">
      <alignment horizontal="left" vertical="center" wrapText="1"/>
    </xf>
    <xf numFmtId="0" fontId="35" fillId="5" borderId="3" xfId="11" applyFont="1" applyFill="1" applyBorder="1" applyAlignment="1">
      <alignment horizontal="justify" vertical="center"/>
    </xf>
    <xf numFmtId="0" fontId="14" fillId="5" borderId="1" xfId="11" applyFont="1" applyFill="1" applyBorder="1" applyAlignment="1">
      <alignment vertical="center"/>
    </xf>
    <xf numFmtId="0" fontId="14" fillId="5" borderId="2" xfId="11" applyFont="1" applyFill="1" applyBorder="1" applyAlignment="1">
      <alignment vertical="center"/>
    </xf>
    <xf numFmtId="0" fontId="14" fillId="5" borderId="0" xfId="11" applyFont="1" applyFill="1" applyAlignment="1">
      <alignment vertical="center"/>
    </xf>
    <xf numFmtId="10" fontId="6" fillId="6" borderId="0" xfId="4" applyNumberFormat="1" applyFont="1" applyFill="1" applyAlignment="1">
      <alignment horizontal="center" vertical="center"/>
    </xf>
    <xf numFmtId="10" fontId="1" fillId="6" borderId="0" xfId="11" applyNumberFormat="1" applyFill="1" applyAlignment="1">
      <alignment horizontal="center" vertical="center"/>
    </xf>
    <xf numFmtId="10" fontId="6" fillId="6" borderId="0" xfId="11" applyNumberFormat="1" applyFont="1" applyFill="1" applyAlignment="1">
      <alignment horizontal="center" vertical="center"/>
    </xf>
    <xf numFmtId="10" fontId="14" fillId="5" borderId="8" xfId="4" applyNumberFormat="1" applyFont="1" applyFill="1" applyBorder="1" applyAlignment="1">
      <alignment horizontal="center" vertical="center"/>
    </xf>
    <xf numFmtId="0" fontId="1" fillId="6" borderId="0" xfId="11" applyFill="1" applyAlignment="1">
      <alignment horizontal="justify" vertical="center" wrapText="1"/>
    </xf>
    <xf numFmtId="0" fontId="3" fillId="6" borderId="0" xfId="11" applyFont="1" applyFill="1" applyAlignment="1">
      <alignment horizontal="left"/>
    </xf>
    <xf numFmtId="0" fontId="20" fillId="6" borderId="8" xfId="11" applyFont="1" applyFill="1" applyBorder="1" applyAlignment="1">
      <alignment horizontal="left"/>
    </xf>
    <xf numFmtId="0" fontId="3" fillId="6" borderId="8" xfId="11" applyFont="1" applyFill="1" applyBorder="1" applyAlignment="1">
      <alignment horizontal="left"/>
    </xf>
    <xf numFmtId="0" fontId="23" fillId="7" borderId="0" xfId="11" applyFont="1" applyFill="1" applyAlignment="1">
      <alignment horizontal="center" vertical="center"/>
    </xf>
    <xf numFmtId="0" fontId="25" fillId="7" borderId="0" xfId="11" applyFont="1" applyFill="1" applyAlignment="1">
      <alignment horizontal="center" vertical="center"/>
    </xf>
    <xf numFmtId="0" fontId="13" fillId="7" borderId="0" xfId="11" applyFont="1" applyFill="1" applyAlignment="1">
      <alignment horizontal="center" vertical="center"/>
    </xf>
    <xf numFmtId="0" fontId="9" fillId="4" borderId="0" xfId="11" applyFont="1" applyFill="1" applyAlignment="1">
      <alignment horizontal="left" vertical="center" wrapText="1"/>
    </xf>
    <xf numFmtId="0" fontId="5" fillId="4" borderId="0" xfId="11" applyFont="1" applyFill="1" applyAlignment="1">
      <alignment horizontal="center" vertical="center" wrapText="1"/>
    </xf>
    <xf numFmtId="0" fontId="5" fillId="4" borderId="0" xfId="11" applyFont="1" applyFill="1" applyAlignment="1">
      <alignment horizontal="left" vertical="center"/>
    </xf>
    <xf numFmtId="0" fontId="5" fillId="4" borderId="0" xfId="11" applyFont="1" applyFill="1" applyAlignment="1">
      <alignment horizontal="center" vertical="center"/>
    </xf>
    <xf numFmtId="0" fontId="9" fillId="4" borderId="0" xfId="11" applyFont="1" applyFill="1" applyAlignment="1">
      <alignment horizontal="center" vertical="center" wrapText="1"/>
    </xf>
    <xf numFmtId="0" fontId="20" fillId="6" borderId="8" xfId="11" applyFont="1" applyFill="1" applyBorder="1" applyAlignment="1">
      <alignment horizontal="left" vertical="center" wrapText="1"/>
    </xf>
    <xf numFmtId="0" fontId="5" fillId="4" borderId="18" xfId="11" applyFont="1" applyFill="1" applyBorder="1" applyAlignment="1">
      <alignment horizontal="center" vertical="center" wrapText="1"/>
    </xf>
    <xf numFmtId="0" fontId="33" fillId="2" borderId="0" xfId="12" applyFont="1" applyFill="1" applyAlignment="1">
      <alignment horizontal="center" wrapText="1"/>
    </xf>
    <xf numFmtId="0" fontId="33" fillId="2" borderId="0" xfId="12" applyFont="1" applyFill="1" applyAlignment="1">
      <alignment horizontal="left" vertical="top" wrapText="1"/>
    </xf>
    <xf numFmtId="0" fontId="15" fillId="5" borderId="2" xfId="11" applyFont="1" applyFill="1" applyBorder="1" applyAlignment="1">
      <alignment horizontal="left" vertical="center" wrapText="1"/>
    </xf>
    <xf numFmtId="0" fontId="14" fillId="5" borderId="0" xfId="11" applyFont="1" applyFill="1" applyAlignment="1">
      <alignment horizontal="center" vertical="center"/>
    </xf>
    <xf numFmtId="0" fontId="5" fillId="4" borderId="24" xfId="11" applyFont="1" applyFill="1" applyBorder="1" applyAlignment="1">
      <alignment horizontal="center" vertical="center" wrapText="1"/>
    </xf>
    <xf numFmtId="0" fontId="5" fillId="4" borderId="4" xfId="11" applyFont="1" applyFill="1" applyBorder="1" applyAlignment="1">
      <alignment horizontal="center" vertical="center" wrapText="1"/>
    </xf>
    <xf numFmtId="0" fontId="5" fillId="4" borderId="25" xfId="11" applyFont="1" applyFill="1" applyBorder="1" applyAlignment="1">
      <alignment horizontal="center" vertical="center" wrapText="1"/>
    </xf>
    <xf numFmtId="0" fontId="5" fillId="4" borderId="7" xfId="11" applyFont="1" applyFill="1" applyBorder="1" applyAlignment="1">
      <alignment horizontal="center" vertical="center" wrapText="1"/>
    </xf>
    <xf numFmtId="0" fontId="5" fillId="4" borderId="6" xfId="11" applyFont="1" applyFill="1" applyBorder="1" applyAlignment="1">
      <alignment horizontal="center" vertical="center" wrapText="1"/>
    </xf>
    <xf numFmtId="0" fontId="16" fillId="6" borderId="0" xfId="11" applyFont="1" applyFill="1" applyAlignment="1">
      <alignment horizontal="left" vertical="center" wrapText="1"/>
    </xf>
    <xf numFmtId="0" fontId="33" fillId="2" borderId="0" xfId="12" applyFont="1" applyFill="1" applyAlignment="1">
      <alignment horizontal="left" wrapText="1"/>
    </xf>
  </cellXfs>
  <cellStyles count="15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3"/>
    <cellStyle name="Normal_Casos CEM" xfId="12"/>
    <cellStyle name="Normal_Directorio CEMs - agos - 2009 - UGTAI" xfId="10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4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EE-4925-889C-06DFC43D237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CEM'!$M$63:$M$75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CEM'!$N$63:$N$75</c:f>
              <c:numCache>
                <c:formatCode>#,##0</c:formatCode>
                <c:ptCount val="4"/>
                <c:pt idx="0">
                  <c:v>6607</c:v>
                </c:pt>
                <c:pt idx="1">
                  <c:v>4960</c:v>
                </c:pt>
                <c:pt idx="2">
                  <c:v>27744</c:v>
                </c:pt>
                <c:pt idx="3">
                  <c:v>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E-4925-889C-06DFC43D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1.3100313680302169E-3"/>
          <c:w val="0.79590091841299671"/>
          <c:h val="0.97223276358747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CEM'!$L$112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3504</c:v>
                </c:pt>
                <c:pt idx="1">
                  <c:v>1983</c:v>
                </c:pt>
                <c:pt idx="2">
                  <c:v>14019</c:v>
                </c:pt>
                <c:pt idx="3">
                  <c:v>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A-4BB7-8278-78675D999B0B}"/>
            </c:ext>
          </c:extLst>
        </c:ser>
        <c:ser>
          <c:idx val="1"/>
          <c:order val="1"/>
          <c:tx>
            <c:strRef>
              <c:f>'Casos CEM'!$L$113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2128</c:v>
                </c:pt>
                <c:pt idx="1">
                  <c:v>1513</c:v>
                </c:pt>
                <c:pt idx="2">
                  <c:v>12402</c:v>
                </c:pt>
                <c:pt idx="3">
                  <c:v>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A-4BB7-8278-78675D999B0B}"/>
            </c:ext>
          </c:extLst>
        </c:ser>
        <c:ser>
          <c:idx val="2"/>
          <c:order val="2"/>
          <c:tx>
            <c:strRef>
              <c:f>'Casos CEM'!$L$114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925</c:v>
                </c:pt>
                <c:pt idx="1">
                  <c:v>1446</c:v>
                </c:pt>
                <c:pt idx="2">
                  <c:v>1223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1A-4BB7-8278-78675D999B0B}"/>
            </c:ext>
          </c:extLst>
        </c:ser>
        <c:ser>
          <c:idx val="3"/>
          <c:order val="3"/>
          <c:tx>
            <c:strRef>
              <c:f>'Casos CEM'!$L$115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CEM'!$M$115:$P$115</c:f>
              <c:numCache>
                <c:formatCode>#,##0</c:formatCode>
                <c:ptCount val="4"/>
                <c:pt idx="0">
                  <c:v>50</c:v>
                </c:pt>
                <c:pt idx="1">
                  <c:v>18</c:v>
                </c:pt>
                <c:pt idx="2">
                  <c:v>100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1A-4BB7-8278-78675D999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5864388062"/>
          <c:y val="0.52483093271877601"/>
          <c:w val="0.47187015512363467"/>
          <c:h val="0.380996863196978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1024294340503386"/>
          <c:y val="9.3690150194362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52540757022821"/>
          <c:y val="0.21393033998859667"/>
          <c:w val="0.4873918284596559"/>
          <c:h val="0.7530878460407251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56-4B8F-9F6C-2B4867A110DF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56-4B8F-9F6C-2B4867A110DF}"/>
              </c:ext>
            </c:extLst>
          </c:dPt>
          <c:dLbls>
            <c:dLbl>
              <c:idx val="0"/>
              <c:layout>
                <c:manualLayout>
                  <c:x val="0.12992868715951314"/>
                  <c:y val="-4.09145651645207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556-4B8F-9F6C-2B4867A110DF}"/>
                </c:ext>
              </c:extLst>
            </c:dLbl>
            <c:dLbl>
              <c:idx val="1"/>
              <c:layout>
                <c:manualLayout>
                  <c:x val="-7.8095741247273101E-2"/>
                  <c:y val="0.127971493238116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7630011571558"/>
                      <c:h val="0.195739322927888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556-4B8F-9F6C-2B4867A110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36143</c:v>
                </c:pt>
                <c:pt idx="1">
                  <c:v>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56-4B8F-9F6C-2B4867A11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843747886199759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68-4C85-A5A2-254A90C527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CEM'!$I$44:$I$45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CEM'!$K$44:$K$45</c:f>
              <c:numCache>
                <c:formatCode>#,##0</c:formatCode>
                <c:ptCount val="2"/>
                <c:pt idx="0">
                  <c:v>12452</c:v>
                </c:pt>
                <c:pt idx="1">
                  <c:v>29400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8-4C85-A5A2-254A90C52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9191</xdr:colOff>
      <xdr:row>60</xdr:row>
      <xdr:rowOff>55562</xdr:rowOff>
    </xdr:from>
    <xdr:to>
      <xdr:col>16</xdr:col>
      <xdr:colOff>635000</xdr:colOff>
      <xdr:row>78</xdr:row>
      <xdr:rowOff>1894973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125580</xdr:colOff>
      <xdr:row>108</xdr:row>
      <xdr:rowOff>25400</xdr:rowOff>
    </xdr:from>
    <xdr:to>
      <xdr:col>16</xdr:col>
      <xdr:colOff>795338</xdr:colOff>
      <xdr:row>116</xdr:row>
      <xdr:rowOff>31750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87314</xdr:colOff>
      <xdr:row>21</xdr:row>
      <xdr:rowOff>23812</xdr:rowOff>
    </xdr:from>
    <xdr:to>
      <xdr:col>16</xdr:col>
      <xdr:colOff>655052</xdr:colOff>
      <xdr:row>39</xdr:row>
      <xdr:rowOff>113632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40523</xdr:colOff>
      <xdr:row>42</xdr:row>
      <xdr:rowOff>41359</xdr:rowOff>
    </xdr:from>
    <xdr:to>
      <xdr:col>16</xdr:col>
      <xdr:colOff>642938</xdr:colOff>
      <xdr:row>57</xdr:row>
      <xdr:rowOff>1150938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88314</xdr:colOff>
      <xdr:row>57</xdr:row>
      <xdr:rowOff>1236495</xdr:rowOff>
    </xdr:from>
    <xdr:to>
      <xdr:col>16</xdr:col>
      <xdr:colOff>561472</xdr:colOff>
      <xdr:row>58</xdr:row>
      <xdr:rowOff>160419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314" y="7970670"/>
          <a:ext cx="14293933" cy="4955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230187</xdr:colOff>
      <xdr:row>102</xdr:row>
      <xdr:rowOff>96522</xdr:rowOff>
    </xdr:from>
    <xdr:to>
      <xdr:col>16</xdr:col>
      <xdr:colOff>341312</xdr:colOff>
      <xdr:row>103</xdr:row>
      <xdr:rowOff>31751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0187" y="15249210"/>
          <a:ext cx="13930313" cy="59404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454 casos,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137 casos, Junín 102 casos, La Libertad 92 casos, San Martín 66 casos, Cusco 63 casos, Loreto 62 casos, Ica 59 casos, Piura 57 casos, Ancash 56 casos y Huánuco 54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759909</xdr:colOff>
      <xdr:row>37</xdr:row>
      <xdr:rowOff>78123</xdr:rowOff>
    </xdr:from>
    <xdr:ext cx="1073150" cy="1185629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522909" y="4404061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26737</xdr:colOff>
      <xdr:row>23</xdr:row>
      <xdr:rowOff>124493</xdr:rowOff>
    </xdr:from>
    <xdr:ext cx="835891" cy="1132069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131550" y="3497931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59532</xdr:colOff>
      <xdr:row>0</xdr:row>
      <xdr:rowOff>47625</xdr:rowOff>
    </xdr:from>
    <xdr:ext cx="3302000" cy="676275"/>
    <xdr:pic>
      <xdr:nvPicPr>
        <xdr:cNvPr id="10" name="Imagen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47625"/>
          <a:ext cx="330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162093</xdr:colOff>
      <xdr:row>57</xdr:row>
      <xdr:rowOff>189667</xdr:rowOff>
    </xdr:from>
    <xdr:to>
      <xdr:col>15</xdr:col>
      <xdr:colOff>269875</xdr:colOff>
      <xdr:row>57</xdr:row>
      <xdr:rowOff>571501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552531" y="7444542"/>
          <a:ext cx="822157" cy="38183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29,8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xdr:txBody>
    </xdr:sp>
    <xdr:clientData/>
  </xdr:twoCellAnchor>
  <xdr:twoCellAnchor>
    <xdr:from>
      <xdr:col>15</xdr:col>
      <xdr:colOff>658811</xdr:colOff>
      <xdr:row>43</xdr:row>
      <xdr:rowOff>38437</xdr:rowOff>
    </xdr:from>
    <xdr:to>
      <xdr:col>16</xdr:col>
      <xdr:colOff>690561</xdr:colOff>
      <xdr:row>44</xdr:row>
      <xdr:rowOff>183437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763624" y="6340812"/>
          <a:ext cx="746125" cy="335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70,2 %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0.31916</cdr:x>
      <cdr:y>0.07769</cdr:y>
    </cdr:from>
    <cdr:to>
      <cdr:x>0.43658</cdr:x>
      <cdr:y>0.1619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3493" y="252664"/>
          <a:ext cx="667180" cy="27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6,07 %</a:t>
          </a:r>
        </a:p>
      </cdr:txBody>
    </cdr:sp>
  </cdr:relSizeAnchor>
  <cdr:relSizeAnchor xmlns:cdr="http://schemas.openxmlformats.org/drawingml/2006/chartDrawing">
    <cdr:from>
      <cdr:x>0.86589</cdr:x>
      <cdr:y>0.32699</cdr:y>
    </cdr:from>
    <cdr:to>
      <cdr:x>1</cdr:x>
      <cdr:y>0.45036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919984" y="1125742"/>
          <a:ext cx="762013" cy="424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66,29 %</a:t>
          </a:r>
        </a:p>
      </cdr:txBody>
    </cdr:sp>
  </cdr:relSizeAnchor>
  <cdr:relSizeAnchor xmlns:cdr="http://schemas.openxmlformats.org/drawingml/2006/chartDrawing">
    <cdr:from>
      <cdr:x>0.37503</cdr:x>
      <cdr:y>0.57372</cdr:y>
    </cdr:from>
    <cdr:to>
      <cdr:x>0.51723</cdr:x>
      <cdr:y>0.66214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130942" y="1865892"/>
          <a:ext cx="807980" cy="287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11,85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0.41255</cdr:x>
      <cdr:y>0.81918</cdr:y>
    </cdr:from>
    <cdr:to>
      <cdr:x>0.53408</cdr:x>
      <cdr:y>0.92762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344083" y="2664196"/>
          <a:ext cx="690533" cy="352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15,79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302"/>
  <sheetViews>
    <sheetView tabSelected="1" view="pageBreakPreview" zoomScale="120" zoomScaleNormal="95" zoomScaleSheetLayoutView="120" workbookViewId="0">
      <selection activeCell="I2" sqref="I2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5" customFormat="1" ht="17.25" customHeight="1" x14ac:dyDescent="0.25">
      <c r="A8" s="2" t="s">
        <v>26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7" ht="3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ht="3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ht="24.95" customHeight="1" x14ac:dyDescent="0.2">
      <c r="A11" s="179" t="s">
        <v>81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</row>
    <row r="12" spans="1:17" ht="24.95" customHeight="1" x14ac:dyDescent="0.2">
      <c r="A12" s="179" t="s">
        <v>82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</row>
    <row r="13" spans="1:17" ht="24.95" customHeight="1" x14ac:dyDescent="0.2">
      <c r="A13" s="180" t="s">
        <v>83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</row>
    <row r="14" spans="1:17" ht="18.75" x14ac:dyDescent="0.2">
      <c r="A14" s="181" t="s">
        <v>245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7" ht="3.75" customHeight="1" x14ac:dyDescent="0.2">
      <c r="A15" s="10"/>
      <c r="B15" s="11"/>
      <c r="C15" s="11"/>
      <c r="D15" s="11"/>
      <c r="E15" s="11"/>
      <c r="F15" s="11"/>
      <c r="G15" s="11"/>
      <c r="H15" s="11"/>
      <c r="I15" s="8"/>
      <c r="J15" s="8"/>
      <c r="K15" s="11"/>
      <c r="L15" s="11"/>
      <c r="M15" s="11"/>
      <c r="N15" s="11"/>
      <c r="O15" s="11"/>
      <c r="P15" s="11"/>
      <c r="Q15" s="9"/>
    </row>
    <row r="16" spans="1:17" ht="4.9000000000000004" customHeight="1" x14ac:dyDescent="0.2"/>
    <row r="17" spans="1:17" ht="22.15" customHeight="1" thickBot="1" x14ac:dyDescent="0.25">
      <c r="A17" s="12" t="s">
        <v>84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6.6" customHeight="1" x14ac:dyDescent="0.2"/>
    <row r="19" spans="1:17" ht="17.25" customHeight="1" thickBot="1" x14ac:dyDescent="0.3">
      <c r="A19" s="13" t="s">
        <v>85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17" ht="2.25" customHeight="1" x14ac:dyDescent="0.2">
      <c r="A20" s="15"/>
    </row>
    <row r="21" spans="1:17" ht="4.9000000000000004" customHeight="1" x14ac:dyDescent="0.2"/>
    <row r="22" spans="1:17" ht="27" customHeight="1" x14ac:dyDescent="0.2">
      <c r="A22" s="16" t="s">
        <v>1</v>
      </c>
      <c r="B22" s="17" t="s">
        <v>2</v>
      </c>
      <c r="C22" s="17" t="s">
        <v>23</v>
      </c>
      <c r="D22" s="17" t="s">
        <v>24</v>
      </c>
      <c r="F22" s="18" t="s">
        <v>86</v>
      </c>
      <c r="G22" s="19" t="s">
        <v>87</v>
      </c>
      <c r="H22" s="17" t="s">
        <v>23</v>
      </c>
      <c r="I22" s="17" t="s">
        <v>24</v>
      </c>
      <c r="J22" s="17" t="s">
        <v>2</v>
      </c>
    </row>
    <row r="23" spans="1:17" s="23" customFormat="1" ht="15" customHeight="1" x14ac:dyDescent="0.25">
      <c r="A23" s="20" t="s">
        <v>5</v>
      </c>
      <c r="B23" s="21">
        <f>C23+D23</f>
        <v>14491</v>
      </c>
      <c r="C23" s="22">
        <v>12576</v>
      </c>
      <c r="D23" s="22">
        <v>1915</v>
      </c>
      <c r="F23" s="24" t="s">
        <v>88</v>
      </c>
      <c r="G23" s="22">
        <v>240</v>
      </c>
      <c r="H23" s="22">
        <v>16149</v>
      </c>
      <c r="I23" s="22">
        <v>2647</v>
      </c>
      <c r="J23" s="21">
        <f>I23+H23</f>
        <v>18796</v>
      </c>
    </row>
    <row r="24" spans="1:17" s="23" customFormat="1" ht="15" customHeight="1" x14ac:dyDescent="0.25">
      <c r="A24" s="25" t="s">
        <v>6</v>
      </c>
      <c r="B24" s="26">
        <f t="shared" ref="B24:B34" si="0">+C24+D24</f>
        <v>12941</v>
      </c>
      <c r="C24" s="22">
        <v>11134</v>
      </c>
      <c r="D24" s="22">
        <v>1807</v>
      </c>
      <c r="F24" s="31" t="s">
        <v>89</v>
      </c>
      <c r="G24" s="22">
        <v>5</v>
      </c>
      <c r="H24" s="22">
        <v>1727</v>
      </c>
      <c r="I24" s="22">
        <v>373</v>
      </c>
      <c r="J24" s="21">
        <f>I24+H24</f>
        <v>2100</v>
      </c>
    </row>
    <row r="25" spans="1:17" s="23" customFormat="1" ht="15" customHeight="1" x14ac:dyDescent="0.25">
      <c r="A25" s="25" t="s">
        <v>7</v>
      </c>
      <c r="B25" s="26">
        <f t="shared" si="0"/>
        <v>14420</v>
      </c>
      <c r="C25" s="22">
        <v>12433</v>
      </c>
      <c r="D25" s="22">
        <v>1987</v>
      </c>
      <c r="F25" s="31" t="s">
        <v>79</v>
      </c>
      <c r="G25" s="22">
        <v>100</v>
      </c>
      <c r="H25" s="22">
        <v>18136</v>
      </c>
      <c r="I25" s="22">
        <v>2670</v>
      </c>
      <c r="J25" s="21">
        <f>I25+H25</f>
        <v>20806</v>
      </c>
    </row>
    <row r="26" spans="1:17" s="23" customFormat="1" ht="15" hidden="1" customHeight="1" x14ac:dyDescent="0.25">
      <c r="A26" s="25" t="s">
        <v>8</v>
      </c>
      <c r="B26" s="26">
        <f t="shared" si="0"/>
        <v>0</v>
      </c>
      <c r="C26" s="22"/>
      <c r="D26" s="22"/>
    </row>
    <row r="27" spans="1:17" s="23" customFormat="1" ht="15" hidden="1" customHeight="1" x14ac:dyDescent="0.25">
      <c r="A27" s="25" t="s">
        <v>9</v>
      </c>
      <c r="B27" s="26">
        <f t="shared" si="0"/>
        <v>0</v>
      </c>
      <c r="C27" s="22"/>
      <c r="D27" s="22"/>
    </row>
    <row r="28" spans="1:17" s="23" customFormat="1" ht="15" hidden="1" customHeight="1" x14ac:dyDescent="0.25">
      <c r="A28" s="25" t="s">
        <v>10</v>
      </c>
      <c r="B28" s="26">
        <f t="shared" si="0"/>
        <v>0</v>
      </c>
      <c r="C28" s="22"/>
      <c r="D28" s="22"/>
    </row>
    <row r="29" spans="1:17" s="23" customFormat="1" ht="15" hidden="1" customHeight="1" x14ac:dyDescent="0.25">
      <c r="A29" s="25" t="s">
        <v>11</v>
      </c>
      <c r="B29" s="26">
        <f t="shared" si="0"/>
        <v>0</v>
      </c>
      <c r="C29" s="22"/>
      <c r="D29" s="22"/>
    </row>
    <row r="30" spans="1:17" s="23" customFormat="1" ht="15" hidden="1" customHeight="1" x14ac:dyDescent="0.25">
      <c r="A30" s="25" t="s">
        <v>12</v>
      </c>
      <c r="B30" s="26">
        <f t="shared" si="0"/>
        <v>0</v>
      </c>
      <c r="C30" s="22"/>
      <c r="D30" s="22"/>
    </row>
    <row r="31" spans="1:17" s="23" customFormat="1" ht="15" hidden="1" customHeight="1" x14ac:dyDescent="0.25">
      <c r="A31" s="25" t="s">
        <v>13</v>
      </c>
      <c r="B31" s="26">
        <f t="shared" si="0"/>
        <v>0</v>
      </c>
      <c r="C31" s="22"/>
      <c r="D31" s="22"/>
    </row>
    <row r="32" spans="1:17" s="23" customFormat="1" ht="15" hidden="1" customHeight="1" x14ac:dyDescent="0.25">
      <c r="A32" s="25" t="s">
        <v>14</v>
      </c>
      <c r="B32" s="26">
        <f t="shared" si="0"/>
        <v>0</v>
      </c>
      <c r="C32" s="22"/>
      <c r="D32" s="22"/>
    </row>
    <row r="33" spans="1:17" s="23" customFormat="1" ht="15" hidden="1" customHeight="1" x14ac:dyDescent="0.25">
      <c r="A33" s="25" t="s">
        <v>15</v>
      </c>
      <c r="B33" s="26">
        <f t="shared" si="0"/>
        <v>0</v>
      </c>
      <c r="C33" s="22"/>
      <c r="D33" s="22"/>
    </row>
    <row r="34" spans="1:17" s="23" customFormat="1" ht="15" hidden="1" customHeight="1" x14ac:dyDescent="0.25">
      <c r="A34" s="27" t="s">
        <v>16</v>
      </c>
      <c r="B34" s="28">
        <f t="shared" si="0"/>
        <v>0</v>
      </c>
      <c r="C34" s="29"/>
      <c r="D34" s="29"/>
    </row>
    <row r="35" spans="1:17" s="23" customFormat="1" ht="15" customHeight="1" x14ac:dyDescent="0.25">
      <c r="A35" s="16" t="s">
        <v>2</v>
      </c>
      <c r="B35" s="30">
        <f>SUM(B23:B34)</f>
        <v>41852</v>
      </c>
      <c r="C35" s="30">
        <f>SUM(C23:C34)</f>
        <v>36143</v>
      </c>
      <c r="D35" s="30">
        <f>SUM(D23:D34)</f>
        <v>5709</v>
      </c>
      <c r="F35" s="37" t="s">
        <v>90</v>
      </c>
      <c r="G35" s="29">
        <v>1</v>
      </c>
      <c r="H35" s="29">
        <v>131</v>
      </c>
      <c r="I35" s="29">
        <v>19</v>
      </c>
      <c r="J35" s="28">
        <f>I35+H35</f>
        <v>150</v>
      </c>
    </row>
    <row r="36" spans="1:17" ht="15" customHeight="1" thickBot="1" x14ac:dyDescent="0.25">
      <c r="A36" s="32" t="s">
        <v>17</v>
      </c>
      <c r="B36" s="33">
        <f>B35/$B35</f>
        <v>1</v>
      </c>
      <c r="C36" s="33">
        <f>C35/$B35</f>
        <v>0.86359074835133331</v>
      </c>
      <c r="D36" s="33">
        <f>D35/$B35</f>
        <v>0.13640925164866674</v>
      </c>
      <c r="F36" s="16" t="s">
        <v>2</v>
      </c>
      <c r="G36" s="30">
        <f>SUM(G23:G35)</f>
        <v>346</v>
      </c>
      <c r="H36" s="30">
        <f>SUM(H23:H35)</f>
        <v>36143</v>
      </c>
      <c r="I36" s="30">
        <f>SUM(I23:I35)</f>
        <v>5709</v>
      </c>
      <c r="J36" s="30">
        <f>SUM(J23:J35)</f>
        <v>41852</v>
      </c>
    </row>
    <row r="37" spans="1:17" ht="15" customHeight="1" x14ac:dyDescent="0.2">
      <c r="A37" s="34"/>
      <c r="B37" s="35"/>
      <c r="C37" s="35"/>
      <c r="D37" s="35"/>
      <c r="E37" s="36"/>
      <c r="K37" s="36"/>
    </row>
    <row r="38" spans="1:17" ht="15" customHeight="1" x14ac:dyDescent="0.2">
      <c r="A38" s="34"/>
      <c r="B38" s="35"/>
      <c r="C38" s="35"/>
      <c r="D38" s="35"/>
      <c r="E38" s="36"/>
      <c r="K38" s="36"/>
    </row>
    <row r="39" spans="1:17" ht="73.5" customHeight="1" x14ac:dyDescent="0.2">
      <c r="A39" s="34"/>
      <c r="B39" s="35"/>
      <c r="C39" s="35"/>
      <c r="D39" s="35"/>
      <c r="E39" s="36"/>
      <c r="K39" s="36"/>
    </row>
    <row r="40" spans="1:17" s="36" customFormat="1" x14ac:dyDescent="0.2"/>
    <row r="41" spans="1:17" s="38" customFormat="1" ht="17.25" customHeight="1" thickBot="1" x14ac:dyDescent="0.3">
      <c r="A41" s="13" t="s">
        <v>91</v>
      </c>
      <c r="B41" s="14"/>
      <c r="C41" s="14"/>
      <c r="D41" s="14"/>
      <c r="E41" s="14"/>
      <c r="F41" s="14"/>
      <c r="G41" s="13"/>
      <c r="H41" s="14"/>
      <c r="I41" s="13" t="s">
        <v>244</v>
      </c>
      <c r="J41" s="14"/>
      <c r="K41" s="14"/>
      <c r="L41" s="14"/>
      <c r="M41" s="14"/>
      <c r="N41" s="14"/>
      <c r="O41" s="14"/>
      <c r="P41" s="14"/>
      <c r="Q41" s="14"/>
    </row>
    <row r="42" spans="1:17" ht="6.7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1:17" ht="30" customHeight="1" x14ac:dyDescent="0.2">
      <c r="A43" s="16" t="s">
        <v>1</v>
      </c>
      <c r="B43" s="17" t="s">
        <v>2</v>
      </c>
      <c r="C43" s="40" t="s">
        <v>92</v>
      </c>
      <c r="D43" s="40" t="s">
        <v>93</v>
      </c>
      <c r="E43" s="40" t="s">
        <v>94</v>
      </c>
      <c r="F43" s="40" t="s">
        <v>95</v>
      </c>
      <c r="G43" s="40" t="s">
        <v>96</v>
      </c>
      <c r="H43" s="41"/>
      <c r="I43" s="182" t="s">
        <v>97</v>
      </c>
      <c r="J43" s="182"/>
      <c r="K43" s="17" t="s">
        <v>98</v>
      </c>
      <c r="L43" s="17" t="s">
        <v>17</v>
      </c>
      <c r="M43" s="42"/>
    </row>
    <row r="44" spans="1:17" s="23" customFormat="1" ht="15" customHeight="1" x14ac:dyDescent="0.25">
      <c r="A44" s="20" t="s">
        <v>5</v>
      </c>
      <c r="B44" s="21">
        <f t="shared" ref="B44:B55" si="1">C44+D44+E44+F44+G44</f>
        <v>14491</v>
      </c>
      <c r="C44" s="22">
        <v>11561</v>
      </c>
      <c r="D44" s="22">
        <v>1100</v>
      </c>
      <c r="E44" s="22">
        <v>1362</v>
      </c>
      <c r="F44" s="22">
        <v>435</v>
      </c>
      <c r="G44" s="22">
        <v>33</v>
      </c>
      <c r="H44" s="43"/>
      <c r="I44" s="20" t="s">
        <v>52</v>
      </c>
      <c r="J44" s="20"/>
      <c r="K44" s="21">
        <v>12452</v>
      </c>
      <c r="L44" s="44">
        <f>K44/K46</f>
        <v>0.29752461053235207</v>
      </c>
      <c r="M44" s="42"/>
    </row>
    <row r="45" spans="1:17" s="23" customFormat="1" ht="15" customHeight="1" x14ac:dyDescent="0.25">
      <c r="A45" s="25" t="s">
        <v>6</v>
      </c>
      <c r="B45" s="21">
        <f t="shared" si="1"/>
        <v>12941</v>
      </c>
      <c r="C45" s="22">
        <v>10213</v>
      </c>
      <c r="D45" s="22">
        <v>1105</v>
      </c>
      <c r="E45" s="22">
        <v>1213</v>
      </c>
      <c r="F45" s="22">
        <v>380</v>
      </c>
      <c r="G45" s="22">
        <v>30</v>
      </c>
      <c r="H45" s="45"/>
      <c r="I45" s="27" t="s">
        <v>51</v>
      </c>
      <c r="J45" s="27"/>
      <c r="K45" s="28">
        <v>29400</v>
      </c>
      <c r="L45" s="48">
        <f>K45/K46</f>
        <v>0.70247538946764787</v>
      </c>
      <c r="M45" s="42"/>
    </row>
    <row r="46" spans="1:17" s="23" customFormat="1" ht="15" customHeight="1" x14ac:dyDescent="0.25">
      <c r="A46" s="25" t="s">
        <v>7</v>
      </c>
      <c r="B46" s="21">
        <f t="shared" si="1"/>
        <v>14420</v>
      </c>
      <c r="C46" s="22">
        <v>11218</v>
      </c>
      <c r="D46" s="22">
        <v>1215</v>
      </c>
      <c r="E46" s="22">
        <v>1514</v>
      </c>
      <c r="F46" s="22">
        <v>436</v>
      </c>
      <c r="G46" s="22">
        <v>37</v>
      </c>
      <c r="H46" s="45"/>
      <c r="I46" s="16" t="s">
        <v>2</v>
      </c>
      <c r="J46" s="16"/>
      <c r="K46" s="30">
        <f>K44+K45</f>
        <v>41852</v>
      </c>
      <c r="L46" s="53">
        <f>L44+L45</f>
        <v>1</v>
      </c>
      <c r="M46" s="42"/>
    </row>
    <row r="47" spans="1:17" s="23" customFormat="1" ht="15" hidden="1" customHeight="1" x14ac:dyDescent="0.25">
      <c r="A47" s="25" t="s">
        <v>8</v>
      </c>
      <c r="B47" s="21">
        <f t="shared" si="1"/>
        <v>0</v>
      </c>
      <c r="C47" s="22"/>
      <c r="D47" s="22"/>
      <c r="E47" s="22"/>
      <c r="F47" s="22"/>
      <c r="G47" s="22"/>
      <c r="H47" s="45"/>
      <c r="M47" s="42"/>
    </row>
    <row r="48" spans="1:17" s="23" customFormat="1" ht="15" hidden="1" customHeight="1" x14ac:dyDescent="0.25">
      <c r="A48" s="25" t="s">
        <v>9</v>
      </c>
      <c r="B48" s="21">
        <f t="shared" si="1"/>
        <v>0</v>
      </c>
      <c r="C48" s="22"/>
      <c r="D48" s="22"/>
      <c r="E48" s="22"/>
      <c r="F48" s="22"/>
      <c r="G48" s="22"/>
      <c r="H48" s="45"/>
      <c r="M48" s="42"/>
      <c r="N48" s="46"/>
      <c r="O48" s="47"/>
    </row>
    <row r="49" spans="1:17" s="23" customFormat="1" ht="15" hidden="1" customHeight="1" x14ac:dyDescent="0.25">
      <c r="A49" s="25" t="s">
        <v>10</v>
      </c>
      <c r="B49" s="21">
        <f t="shared" si="1"/>
        <v>0</v>
      </c>
      <c r="C49" s="22"/>
      <c r="D49" s="22"/>
      <c r="E49" s="22"/>
      <c r="F49" s="22"/>
      <c r="G49" s="22"/>
      <c r="H49" s="45"/>
      <c r="M49" s="42"/>
      <c r="N49" s="46"/>
      <c r="O49" s="47"/>
    </row>
    <row r="50" spans="1:17" s="23" customFormat="1" ht="15" hidden="1" customHeight="1" x14ac:dyDescent="0.25">
      <c r="A50" s="25" t="s">
        <v>11</v>
      </c>
      <c r="B50" s="21">
        <f t="shared" si="1"/>
        <v>0</v>
      </c>
      <c r="C50" s="22"/>
      <c r="D50" s="22"/>
      <c r="E50" s="22"/>
      <c r="F50" s="22"/>
      <c r="G50" s="22"/>
      <c r="H50" s="45"/>
      <c r="M50" s="42"/>
      <c r="N50" s="46"/>
      <c r="O50" s="47"/>
    </row>
    <row r="51" spans="1:17" s="23" customFormat="1" ht="15" hidden="1" customHeight="1" x14ac:dyDescent="0.25">
      <c r="A51" s="25" t="s">
        <v>12</v>
      </c>
      <c r="B51" s="21">
        <f t="shared" si="1"/>
        <v>0</v>
      </c>
      <c r="C51" s="22"/>
      <c r="D51" s="22"/>
      <c r="E51" s="22"/>
      <c r="F51" s="22"/>
      <c r="G51" s="22"/>
      <c r="H51" s="45"/>
      <c r="M51" s="42"/>
      <c r="N51" s="46"/>
      <c r="O51" s="47"/>
    </row>
    <row r="52" spans="1:17" s="23" customFormat="1" ht="15" hidden="1" customHeight="1" x14ac:dyDescent="0.25">
      <c r="A52" s="25" t="s">
        <v>13</v>
      </c>
      <c r="B52" s="21">
        <f t="shared" si="1"/>
        <v>0</v>
      </c>
      <c r="C52" s="22"/>
      <c r="D52" s="22"/>
      <c r="E52" s="22"/>
      <c r="F52" s="22"/>
      <c r="G52" s="22"/>
      <c r="H52" s="45"/>
      <c r="M52" s="42"/>
      <c r="N52" s="46"/>
      <c r="O52" s="47"/>
    </row>
    <row r="53" spans="1:17" s="23" customFormat="1" ht="15" hidden="1" customHeight="1" x14ac:dyDescent="0.25">
      <c r="A53" s="25" t="s">
        <v>14</v>
      </c>
      <c r="B53" s="21">
        <f t="shared" si="1"/>
        <v>0</v>
      </c>
      <c r="C53" s="22"/>
      <c r="D53" s="22"/>
      <c r="E53" s="22"/>
      <c r="F53" s="22"/>
      <c r="G53" s="22"/>
      <c r="H53" s="45"/>
      <c r="M53" s="42"/>
      <c r="N53" s="46"/>
      <c r="O53" s="47"/>
    </row>
    <row r="54" spans="1:17" s="23" customFormat="1" ht="15" hidden="1" customHeight="1" x14ac:dyDescent="0.25">
      <c r="A54" s="25" t="s">
        <v>15</v>
      </c>
      <c r="B54" s="21">
        <f t="shared" si="1"/>
        <v>0</v>
      </c>
      <c r="C54" s="22"/>
      <c r="D54" s="22"/>
      <c r="E54" s="22"/>
      <c r="F54" s="22"/>
      <c r="G54" s="22"/>
      <c r="H54" s="45"/>
      <c r="M54" s="42"/>
      <c r="N54" s="46"/>
      <c r="O54" s="47"/>
    </row>
    <row r="55" spans="1:17" s="23" customFormat="1" ht="15" hidden="1" customHeight="1" x14ac:dyDescent="0.25">
      <c r="A55" s="27" t="s">
        <v>16</v>
      </c>
      <c r="B55" s="28">
        <f t="shared" si="1"/>
        <v>0</v>
      </c>
      <c r="C55" s="29"/>
      <c r="D55" s="29"/>
      <c r="E55" s="29"/>
      <c r="F55" s="29"/>
      <c r="G55" s="29"/>
      <c r="H55" s="45"/>
      <c r="M55" s="42"/>
      <c r="N55" s="46"/>
      <c r="O55" s="47"/>
    </row>
    <row r="56" spans="1:17" s="23" customFormat="1" ht="15" customHeight="1" x14ac:dyDescent="0.25">
      <c r="A56" s="16" t="s">
        <v>2</v>
      </c>
      <c r="B56" s="30">
        <f t="shared" ref="B56:G56" si="2">SUM(B44:B55)</f>
        <v>41852</v>
      </c>
      <c r="C56" s="30">
        <f t="shared" si="2"/>
        <v>32992</v>
      </c>
      <c r="D56" s="30">
        <f t="shared" si="2"/>
        <v>3420</v>
      </c>
      <c r="E56" s="30">
        <f t="shared" si="2"/>
        <v>4089</v>
      </c>
      <c r="F56" s="30">
        <f t="shared" si="2"/>
        <v>1251</v>
      </c>
      <c r="G56" s="30">
        <f t="shared" si="2"/>
        <v>100</v>
      </c>
      <c r="H56" s="43"/>
      <c r="M56" s="49"/>
      <c r="N56" s="50"/>
      <c r="O56" s="50"/>
    </row>
    <row r="57" spans="1:17" ht="15" customHeight="1" thickBot="1" x14ac:dyDescent="0.25">
      <c r="A57" s="51" t="s">
        <v>17</v>
      </c>
      <c r="B57" s="52">
        <f t="shared" ref="B57:G57" si="3">B56/$B56</f>
        <v>1</v>
      </c>
      <c r="C57" s="52">
        <f t="shared" si="3"/>
        <v>0.78830163433049794</v>
      </c>
      <c r="D57" s="52">
        <f t="shared" si="3"/>
        <v>8.1716524897257004E-2</v>
      </c>
      <c r="E57" s="52">
        <f t="shared" si="3"/>
        <v>9.7701424065755521E-2</v>
      </c>
      <c r="F57" s="52">
        <f t="shared" si="3"/>
        <v>2.9891044633470323E-2</v>
      </c>
      <c r="G57" s="52">
        <f t="shared" si="3"/>
        <v>2.3893720730192108E-3</v>
      </c>
      <c r="H57" s="43"/>
      <c r="P57" s="50"/>
    </row>
    <row r="58" spans="1:17" ht="123.75" customHeight="1" x14ac:dyDescent="0.2">
      <c r="A58" s="49"/>
      <c r="B58" s="54"/>
      <c r="C58" s="54"/>
      <c r="D58" s="54"/>
      <c r="E58" s="54"/>
      <c r="G58" s="55"/>
      <c r="H58" s="55"/>
      <c r="P58" s="50"/>
    </row>
    <row r="59" spans="1:17" ht="15" x14ac:dyDescent="0.2">
      <c r="A59" s="49"/>
      <c r="B59" s="54"/>
      <c r="C59" s="54"/>
      <c r="D59" s="54"/>
      <c r="E59" s="54"/>
      <c r="G59" s="55"/>
      <c r="H59" s="55"/>
      <c r="P59" s="50"/>
    </row>
    <row r="60" spans="1:17" ht="16.5" thickBot="1" x14ac:dyDescent="0.3">
      <c r="A60" s="178" t="s">
        <v>99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4"/>
    </row>
    <row r="61" spans="1:17" ht="4.5" customHeight="1" x14ac:dyDescent="0.2"/>
    <row r="62" spans="1:17" ht="3" customHeight="1" x14ac:dyDescent="0.2">
      <c r="L62" s="56"/>
    </row>
    <row r="63" spans="1:17" ht="31.5" customHeight="1" x14ac:dyDescent="0.2">
      <c r="A63" s="57" t="s">
        <v>0</v>
      </c>
      <c r="B63" s="17" t="s">
        <v>2</v>
      </c>
      <c r="C63" s="19" t="s">
        <v>100</v>
      </c>
      <c r="D63" s="19" t="s">
        <v>101</v>
      </c>
      <c r="E63" s="19" t="s">
        <v>102</v>
      </c>
      <c r="F63" s="19" t="s">
        <v>103</v>
      </c>
      <c r="G63" s="19" t="s">
        <v>104</v>
      </c>
      <c r="H63" s="19" t="s">
        <v>105</v>
      </c>
      <c r="I63" s="19" t="s">
        <v>106</v>
      </c>
      <c r="J63" s="19" t="s">
        <v>107</v>
      </c>
      <c r="M63" s="58" t="s">
        <v>28</v>
      </c>
      <c r="N63" s="59">
        <f>C76+D76</f>
        <v>6607</v>
      </c>
      <c r="O63" s="171">
        <f>N63/N$76</f>
        <v>0.15786581286437923</v>
      </c>
      <c r="P63" s="56"/>
    </row>
    <row r="64" spans="1:17" s="23" customFormat="1" ht="15" customHeight="1" x14ac:dyDescent="0.25">
      <c r="A64" s="20" t="s">
        <v>5</v>
      </c>
      <c r="B64" s="21">
        <f t="shared" ref="B64:B75" si="4">SUM(C64:J64)</f>
        <v>14491</v>
      </c>
      <c r="C64" s="22">
        <v>696</v>
      </c>
      <c r="D64" s="22">
        <v>1504</v>
      </c>
      <c r="E64" s="22">
        <v>1664</v>
      </c>
      <c r="F64" s="22">
        <v>2266</v>
      </c>
      <c r="G64" s="22">
        <v>3348</v>
      </c>
      <c r="H64" s="22">
        <v>2636</v>
      </c>
      <c r="I64" s="22">
        <v>1547</v>
      </c>
      <c r="J64" s="22">
        <v>830</v>
      </c>
      <c r="M64" s="58" t="s">
        <v>29</v>
      </c>
      <c r="N64" s="59">
        <f>E76</f>
        <v>4960</v>
      </c>
      <c r="O64" s="171">
        <f>N64/N$76</f>
        <v>0.11851285482175285</v>
      </c>
      <c r="P64" s="60"/>
    </row>
    <row r="65" spans="1:17" s="23" customFormat="1" ht="15" customHeight="1" x14ac:dyDescent="0.25">
      <c r="A65" s="25" t="s">
        <v>6</v>
      </c>
      <c r="B65" s="26">
        <f t="shared" si="4"/>
        <v>12941</v>
      </c>
      <c r="C65" s="22">
        <v>681</v>
      </c>
      <c r="D65" s="22">
        <v>1472</v>
      </c>
      <c r="E65" s="22">
        <v>1531</v>
      </c>
      <c r="F65" s="22">
        <v>2054</v>
      </c>
      <c r="G65" s="22">
        <v>2811</v>
      </c>
      <c r="H65" s="22">
        <v>2234</v>
      </c>
      <c r="I65" s="22">
        <v>1330</v>
      </c>
      <c r="J65" s="22">
        <v>828</v>
      </c>
      <c r="M65" s="58" t="s">
        <v>30</v>
      </c>
      <c r="N65" s="59">
        <f>F76+G76+H76+I76</f>
        <v>27744</v>
      </c>
      <c r="O65" s="171">
        <f>N65/N$76</f>
        <v>0.66290738793844972</v>
      </c>
      <c r="P65" s="60"/>
    </row>
    <row r="66" spans="1:17" s="23" customFormat="1" ht="15" customHeight="1" x14ac:dyDescent="0.25">
      <c r="A66" s="25" t="s">
        <v>7</v>
      </c>
      <c r="B66" s="26">
        <f t="shared" si="4"/>
        <v>14420</v>
      </c>
      <c r="C66" s="22">
        <v>691</v>
      </c>
      <c r="D66" s="22">
        <v>1563</v>
      </c>
      <c r="E66" s="22">
        <v>1765</v>
      </c>
      <c r="F66" s="22">
        <v>2249</v>
      </c>
      <c r="G66" s="22">
        <v>3263</v>
      </c>
      <c r="H66" s="22">
        <v>2435</v>
      </c>
      <c r="I66" s="22">
        <v>1571</v>
      </c>
      <c r="J66" s="22">
        <v>883</v>
      </c>
      <c r="M66" s="58" t="s">
        <v>108</v>
      </c>
      <c r="N66" s="59">
        <f>J76</f>
        <v>2541</v>
      </c>
      <c r="O66" s="171">
        <f>N66/N$76</f>
        <v>6.071394437541814E-2</v>
      </c>
      <c r="P66" s="60"/>
    </row>
    <row r="67" spans="1:17" s="23" customFormat="1" ht="15" hidden="1" customHeight="1" x14ac:dyDescent="0.25">
      <c r="A67" s="25" t="s">
        <v>8</v>
      </c>
      <c r="B67" s="26">
        <f t="shared" si="4"/>
        <v>0</v>
      </c>
      <c r="C67" s="22"/>
      <c r="D67" s="22"/>
      <c r="E67" s="22"/>
      <c r="F67" s="22"/>
      <c r="G67" s="22"/>
      <c r="H67" s="22"/>
      <c r="I67" s="22"/>
      <c r="J67" s="22"/>
      <c r="O67" s="172"/>
      <c r="P67" s="60"/>
    </row>
    <row r="68" spans="1:17" s="23" customFormat="1" ht="15" hidden="1" customHeight="1" x14ac:dyDescent="0.25">
      <c r="A68" s="25" t="s">
        <v>9</v>
      </c>
      <c r="B68" s="26">
        <f t="shared" si="4"/>
        <v>0</v>
      </c>
      <c r="C68" s="22"/>
      <c r="D68" s="22"/>
      <c r="E68" s="22"/>
      <c r="F68" s="22"/>
      <c r="G68" s="22"/>
      <c r="H68" s="22"/>
      <c r="I68" s="22"/>
      <c r="J68" s="22"/>
      <c r="K68" s="62"/>
      <c r="L68" s="62"/>
      <c r="M68" s="61"/>
      <c r="N68" s="61"/>
      <c r="O68" s="173"/>
      <c r="P68" s="60"/>
    </row>
    <row r="69" spans="1:17" s="23" customFormat="1" ht="15" hidden="1" customHeight="1" x14ac:dyDescent="0.25">
      <c r="A69" s="25" t="s">
        <v>10</v>
      </c>
      <c r="B69" s="26">
        <f t="shared" si="4"/>
        <v>0</v>
      </c>
      <c r="C69" s="22"/>
      <c r="D69" s="22"/>
      <c r="E69" s="22"/>
      <c r="F69" s="22"/>
      <c r="G69" s="22"/>
      <c r="H69" s="22"/>
      <c r="I69" s="22"/>
      <c r="J69" s="22"/>
      <c r="K69" s="62"/>
      <c r="L69" s="62"/>
      <c r="M69" s="58"/>
      <c r="N69" s="61"/>
      <c r="O69" s="173"/>
      <c r="P69" s="63"/>
    </row>
    <row r="70" spans="1:17" s="23" customFormat="1" ht="15" hidden="1" customHeight="1" x14ac:dyDescent="0.25">
      <c r="A70" s="25" t="s">
        <v>11</v>
      </c>
      <c r="B70" s="26">
        <f t="shared" si="4"/>
        <v>0</v>
      </c>
      <c r="C70" s="22"/>
      <c r="D70" s="22"/>
      <c r="E70" s="22"/>
      <c r="F70" s="22"/>
      <c r="G70" s="22"/>
      <c r="H70" s="22"/>
      <c r="I70" s="22"/>
      <c r="J70" s="22"/>
      <c r="K70" s="62"/>
      <c r="L70" s="62"/>
      <c r="M70" s="58"/>
      <c r="N70" s="61"/>
      <c r="O70" s="173"/>
      <c r="P70" s="63"/>
    </row>
    <row r="71" spans="1:17" s="23" customFormat="1" ht="15" hidden="1" customHeight="1" x14ac:dyDescent="0.25">
      <c r="A71" s="25" t="s">
        <v>12</v>
      </c>
      <c r="B71" s="26">
        <f t="shared" si="4"/>
        <v>0</v>
      </c>
      <c r="C71" s="22"/>
      <c r="D71" s="22"/>
      <c r="E71" s="22"/>
      <c r="F71" s="22"/>
      <c r="G71" s="22"/>
      <c r="H71" s="22"/>
      <c r="I71" s="22"/>
      <c r="J71" s="22"/>
      <c r="K71" s="62"/>
      <c r="L71" s="62"/>
      <c r="M71" s="58"/>
      <c r="N71" s="61"/>
      <c r="O71" s="173"/>
      <c r="P71" s="63"/>
    </row>
    <row r="72" spans="1:17" s="23" customFormat="1" ht="15" hidden="1" customHeight="1" x14ac:dyDescent="0.25">
      <c r="A72" s="25" t="s">
        <v>13</v>
      </c>
      <c r="B72" s="26">
        <f t="shared" si="4"/>
        <v>0</v>
      </c>
      <c r="C72" s="22"/>
      <c r="D72" s="22"/>
      <c r="E72" s="22"/>
      <c r="F72" s="22"/>
      <c r="G72" s="22"/>
      <c r="H72" s="22"/>
      <c r="I72" s="22"/>
      <c r="J72" s="22"/>
      <c r="M72" s="58"/>
      <c r="N72" s="61"/>
      <c r="O72" s="173"/>
      <c r="P72" s="63"/>
    </row>
    <row r="73" spans="1:17" s="23" customFormat="1" ht="15" hidden="1" customHeight="1" x14ac:dyDescent="0.25">
      <c r="A73" s="25" t="s">
        <v>14</v>
      </c>
      <c r="B73" s="26">
        <f t="shared" si="4"/>
        <v>0</v>
      </c>
      <c r="C73" s="22"/>
      <c r="D73" s="22"/>
      <c r="E73" s="22"/>
      <c r="F73" s="22"/>
      <c r="G73" s="22"/>
      <c r="H73" s="22"/>
      <c r="I73" s="22"/>
      <c r="J73" s="22"/>
      <c r="M73" s="58"/>
      <c r="N73" s="61"/>
      <c r="O73" s="173"/>
      <c r="P73" s="63"/>
    </row>
    <row r="74" spans="1:17" s="23" customFormat="1" ht="15" hidden="1" customHeight="1" x14ac:dyDescent="0.25">
      <c r="A74" s="25" t="s">
        <v>15</v>
      </c>
      <c r="B74" s="26">
        <f t="shared" si="4"/>
        <v>0</v>
      </c>
      <c r="C74" s="22"/>
      <c r="D74" s="22"/>
      <c r="E74" s="22"/>
      <c r="F74" s="22"/>
      <c r="G74" s="22"/>
      <c r="H74" s="22"/>
      <c r="I74" s="22"/>
      <c r="J74" s="22"/>
      <c r="M74" s="58"/>
      <c r="N74" s="61"/>
      <c r="O74" s="173"/>
      <c r="P74" s="63"/>
    </row>
    <row r="75" spans="1:17" s="23" customFormat="1" ht="15" hidden="1" customHeight="1" x14ac:dyDescent="0.25">
      <c r="A75" s="27" t="s">
        <v>16</v>
      </c>
      <c r="B75" s="28">
        <f t="shared" si="4"/>
        <v>0</v>
      </c>
      <c r="C75" s="29"/>
      <c r="D75" s="29"/>
      <c r="E75" s="29"/>
      <c r="F75" s="29"/>
      <c r="G75" s="29"/>
      <c r="H75" s="29"/>
      <c r="I75" s="29"/>
      <c r="J75" s="29"/>
      <c r="M75" s="58"/>
      <c r="N75" s="61"/>
      <c r="O75" s="173"/>
      <c r="P75" s="63"/>
    </row>
    <row r="76" spans="1:17" s="23" customFormat="1" ht="15" customHeight="1" x14ac:dyDescent="0.25">
      <c r="A76" s="16" t="s">
        <v>2</v>
      </c>
      <c r="B76" s="30">
        <f t="shared" ref="B76:J76" si="5">SUM(B64:B75)</f>
        <v>41852</v>
      </c>
      <c r="C76" s="30">
        <f t="shared" si="5"/>
        <v>2068</v>
      </c>
      <c r="D76" s="30">
        <f t="shared" si="5"/>
        <v>4539</v>
      </c>
      <c r="E76" s="30">
        <f t="shared" si="5"/>
        <v>4960</v>
      </c>
      <c r="F76" s="30">
        <f t="shared" si="5"/>
        <v>6569</v>
      </c>
      <c r="G76" s="30">
        <f t="shared" si="5"/>
        <v>9422</v>
      </c>
      <c r="H76" s="30">
        <f t="shared" si="5"/>
        <v>7305</v>
      </c>
      <c r="I76" s="30">
        <f t="shared" si="5"/>
        <v>4448</v>
      </c>
      <c r="J76" s="30">
        <f t="shared" si="5"/>
        <v>2541</v>
      </c>
      <c r="M76" s="61" t="s">
        <v>2</v>
      </c>
      <c r="N76" s="59">
        <f>SUM(N63:N75)</f>
        <v>41852</v>
      </c>
      <c r="O76" s="171">
        <f>N76/N$76</f>
        <v>1</v>
      </c>
      <c r="P76" s="61"/>
    </row>
    <row r="77" spans="1:17" s="23" customFormat="1" ht="15" customHeight="1" thickBot="1" x14ac:dyDescent="0.3">
      <c r="A77" s="32" t="s">
        <v>17</v>
      </c>
      <c r="B77" s="174">
        <f t="shared" ref="B77:J77" si="6">B76/$B76</f>
        <v>1</v>
      </c>
      <c r="C77" s="174">
        <f t="shared" si="6"/>
        <v>4.9412214470037276E-2</v>
      </c>
      <c r="D77" s="174">
        <f t="shared" si="6"/>
        <v>0.10845359839434196</v>
      </c>
      <c r="E77" s="174">
        <f t="shared" si="6"/>
        <v>0.11851285482175285</v>
      </c>
      <c r="F77" s="174">
        <f t="shared" si="6"/>
        <v>0.15695785147663194</v>
      </c>
      <c r="G77" s="174">
        <f t="shared" si="6"/>
        <v>0.22512663671987002</v>
      </c>
      <c r="H77" s="174">
        <f t="shared" si="6"/>
        <v>0.17454362993405334</v>
      </c>
      <c r="I77" s="174">
        <f t="shared" si="6"/>
        <v>0.10627926980789448</v>
      </c>
      <c r="J77" s="174">
        <f t="shared" si="6"/>
        <v>6.071394437541814E-2</v>
      </c>
      <c r="P77" s="61"/>
    </row>
    <row r="78" spans="1:17" x14ac:dyDescent="0.2">
      <c r="A78" s="64" t="s">
        <v>109</v>
      </c>
      <c r="B78" s="65"/>
      <c r="F78" s="65"/>
      <c r="G78" s="65"/>
      <c r="H78" s="65"/>
      <c r="I78" s="65"/>
      <c r="L78" s="66"/>
      <c r="P78" s="66"/>
      <c r="Q78" s="67"/>
    </row>
    <row r="79" spans="1:17" ht="153.75" customHeight="1" x14ac:dyDescent="0.2">
      <c r="A79" s="64"/>
      <c r="B79" s="65"/>
      <c r="F79" s="65"/>
      <c r="G79" s="65"/>
      <c r="H79" s="65"/>
      <c r="I79" s="65"/>
      <c r="L79" s="66"/>
      <c r="P79" s="66"/>
      <c r="Q79" s="67"/>
    </row>
    <row r="80" spans="1:17" x14ac:dyDescent="0.2">
      <c r="A80" s="64"/>
      <c r="B80" s="65"/>
      <c r="F80" s="65"/>
      <c r="G80" s="65"/>
      <c r="H80" s="65"/>
      <c r="I80" s="65"/>
      <c r="L80" s="56"/>
      <c r="M80" s="60"/>
      <c r="N80" s="68"/>
      <c r="O80" s="69"/>
      <c r="P80" s="56"/>
      <c r="Q80" s="67"/>
    </row>
    <row r="81" spans="1:17" ht="16.5" thickBot="1" x14ac:dyDescent="0.3">
      <c r="A81" s="70" t="s">
        <v>32</v>
      </c>
      <c r="B81" s="14"/>
      <c r="C81" s="14"/>
      <c r="D81" s="14"/>
      <c r="E81" s="14"/>
      <c r="F81" s="14"/>
      <c r="H81" s="13" t="s">
        <v>110</v>
      </c>
      <c r="I81" s="14"/>
      <c r="J81" s="14"/>
      <c r="K81" s="14"/>
      <c r="L81" s="71"/>
      <c r="M81" s="71"/>
      <c r="N81" s="71"/>
      <c r="O81" s="71"/>
      <c r="P81" s="71"/>
      <c r="Q81" s="13"/>
    </row>
    <row r="82" spans="1:17" ht="3.75" customHeight="1" x14ac:dyDescent="0.2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</row>
    <row r="83" spans="1:17" ht="2.25" customHeight="1" x14ac:dyDescent="0.2"/>
    <row r="84" spans="1:17" ht="6" hidden="1" customHeight="1" x14ac:dyDescent="0.2"/>
    <row r="85" spans="1:17" s="74" customFormat="1" ht="30" customHeight="1" x14ac:dyDescent="0.25">
      <c r="A85" s="184" t="s">
        <v>1</v>
      </c>
      <c r="B85" s="185" t="s">
        <v>2</v>
      </c>
      <c r="C85" s="186" t="s">
        <v>246</v>
      </c>
      <c r="D85" s="183" t="s">
        <v>247</v>
      </c>
      <c r="E85" s="183" t="s">
        <v>248</v>
      </c>
      <c r="F85" s="183" t="s">
        <v>249</v>
      </c>
      <c r="G85" s="73"/>
      <c r="H85" s="184" t="s">
        <v>1</v>
      </c>
      <c r="I85" s="186" t="s">
        <v>111</v>
      </c>
      <c r="J85" s="183" t="s">
        <v>2</v>
      </c>
      <c r="K85" s="183" t="s">
        <v>37</v>
      </c>
      <c r="L85" s="183"/>
      <c r="M85" s="183"/>
      <c r="N85" s="183" t="s">
        <v>2</v>
      </c>
      <c r="O85" s="183" t="s">
        <v>112</v>
      </c>
      <c r="P85" s="183"/>
      <c r="Q85" s="183"/>
    </row>
    <row r="86" spans="1:17" s="74" customFormat="1" ht="18.75" customHeight="1" x14ac:dyDescent="0.25">
      <c r="A86" s="184"/>
      <c r="B86" s="185"/>
      <c r="C86" s="186"/>
      <c r="D86" s="185"/>
      <c r="E86" s="185"/>
      <c r="F86" s="185"/>
      <c r="G86" s="73"/>
      <c r="H86" s="184"/>
      <c r="I86" s="186"/>
      <c r="J86" s="183"/>
      <c r="K86" s="75" t="s">
        <v>3</v>
      </c>
      <c r="L86" s="75" t="s">
        <v>113</v>
      </c>
      <c r="M86" s="75" t="s">
        <v>4</v>
      </c>
      <c r="N86" s="183"/>
      <c r="O86" s="76" t="s">
        <v>3</v>
      </c>
      <c r="P86" s="76" t="s">
        <v>113</v>
      </c>
      <c r="Q86" s="76" t="s">
        <v>4</v>
      </c>
    </row>
    <row r="87" spans="1:17" ht="15" customHeight="1" x14ac:dyDescent="0.2">
      <c r="A87" s="77" t="s">
        <v>5</v>
      </c>
      <c r="B87" s="21">
        <f t="shared" ref="B87:B98" si="7">SUM(C87:F87)</f>
        <v>14491</v>
      </c>
      <c r="C87" s="22">
        <v>70</v>
      </c>
      <c r="D87" s="22">
        <v>7458</v>
      </c>
      <c r="E87" s="22">
        <v>5748</v>
      </c>
      <c r="F87" s="22">
        <v>1215</v>
      </c>
      <c r="G87" s="78"/>
      <c r="H87" s="77" t="s">
        <v>5</v>
      </c>
      <c r="I87" s="79">
        <v>244</v>
      </c>
      <c r="J87" s="26">
        <f t="shared" ref="J87:J98" si="8">K87+L87+M87</f>
        <v>558</v>
      </c>
      <c r="K87" s="80">
        <v>361</v>
      </c>
      <c r="L87" s="80">
        <v>194</v>
      </c>
      <c r="M87" s="80">
        <v>3</v>
      </c>
      <c r="N87" s="26">
        <f t="shared" ref="N87:N98" si="9">O87+P87+Q87</f>
        <v>4</v>
      </c>
      <c r="O87" s="80">
        <v>2</v>
      </c>
      <c r="P87" s="80">
        <v>2</v>
      </c>
      <c r="Q87" s="80">
        <v>0</v>
      </c>
    </row>
    <row r="88" spans="1:17" ht="15" customHeight="1" x14ac:dyDescent="0.2">
      <c r="A88" s="25" t="s">
        <v>6</v>
      </c>
      <c r="B88" s="26">
        <f t="shared" si="7"/>
        <v>12941</v>
      </c>
      <c r="C88" s="22">
        <v>56</v>
      </c>
      <c r="D88" s="22">
        <v>6600</v>
      </c>
      <c r="E88" s="22">
        <v>5167</v>
      </c>
      <c r="F88" s="22">
        <v>1118</v>
      </c>
      <c r="G88" s="78"/>
      <c r="H88" s="25" t="s">
        <v>6</v>
      </c>
      <c r="I88" s="79">
        <v>230</v>
      </c>
      <c r="J88" s="26">
        <f t="shared" si="8"/>
        <v>476</v>
      </c>
      <c r="K88" s="80">
        <v>298</v>
      </c>
      <c r="L88" s="80">
        <v>174</v>
      </c>
      <c r="M88" s="80">
        <v>4</v>
      </c>
      <c r="N88" s="26">
        <f t="shared" si="9"/>
        <v>8</v>
      </c>
      <c r="O88" s="80">
        <v>5</v>
      </c>
      <c r="P88" s="80">
        <v>3</v>
      </c>
      <c r="Q88" s="80">
        <v>0</v>
      </c>
    </row>
    <row r="89" spans="1:17" ht="15" customHeight="1" x14ac:dyDescent="0.2">
      <c r="A89" s="81" t="s">
        <v>7</v>
      </c>
      <c r="B89" s="26">
        <f t="shared" si="7"/>
        <v>14420</v>
      </c>
      <c r="C89" s="22">
        <v>86</v>
      </c>
      <c r="D89" s="22">
        <v>7207</v>
      </c>
      <c r="E89" s="22">
        <v>5834</v>
      </c>
      <c r="F89" s="22">
        <v>1293</v>
      </c>
      <c r="G89" s="78"/>
      <c r="H89" s="81" t="s">
        <v>7</v>
      </c>
      <c r="I89" s="79">
        <v>254</v>
      </c>
      <c r="J89" s="26">
        <f t="shared" si="8"/>
        <v>556</v>
      </c>
      <c r="K89" s="80">
        <v>347</v>
      </c>
      <c r="L89" s="80">
        <v>202</v>
      </c>
      <c r="M89" s="80">
        <v>7</v>
      </c>
      <c r="N89" s="26">
        <f t="shared" si="9"/>
        <v>3</v>
      </c>
      <c r="O89" s="80">
        <v>0</v>
      </c>
      <c r="P89" s="80">
        <v>3</v>
      </c>
      <c r="Q89" s="80">
        <v>0</v>
      </c>
    </row>
    <row r="90" spans="1:17" ht="15" hidden="1" customHeight="1" x14ac:dyDescent="0.2">
      <c r="A90" s="25" t="s">
        <v>8</v>
      </c>
      <c r="B90" s="26">
        <f t="shared" si="7"/>
        <v>0</v>
      </c>
      <c r="C90" s="22"/>
      <c r="D90" s="22"/>
      <c r="E90" s="22"/>
      <c r="F90" s="22"/>
      <c r="G90" s="78"/>
      <c r="H90" s="25" t="s">
        <v>8</v>
      </c>
      <c r="I90" s="79"/>
      <c r="J90" s="26">
        <f t="shared" si="8"/>
        <v>0</v>
      </c>
      <c r="K90" s="80"/>
      <c r="L90" s="80"/>
      <c r="M90" s="80"/>
      <c r="N90" s="26">
        <f t="shared" si="9"/>
        <v>0</v>
      </c>
      <c r="O90" s="80"/>
      <c r="P90" s="80"/>
      <c r="Q90" s="80"/>
    </row>
    <row r="91" spans="1:17" ht="15" hidden="1" customHeight="1" x14ac:dyDescent="0.2">
      <c r="A91" s="81" t="s">
        <v>9</v>
      </c>
      <c r="B91" s="26">
        <f t="shared" si="7"/>
        <v>0</v>
      </c>
      <c r="C91" s="22"/>
      <c r="D91" s="22"/>
      <c r="E91" s="22"/>
      <c r="F91" s="22"/>
      <c r="G91" s="78"/>
      <c r="H91" s="81" t="s">
        <v>9</v>
      </c>
      <c r="I91" s="79"/>
      <c r="J91" s="26">
        <f t="shared" si="8"/>
        <v>0</v>
      </c>
      <c r="K91" s="80"/>
      <c r="L91" s="80"/>
      <c r="M91" s="80"/>
      <c r="N91" s="82">
        <f t="shared" si="9"/>
        <v>0</v>
      </c>
      <c r="O91" s="80"/>
      <c r="P91" s="80"/>
      <c r="Q91" s="80"/>
    </row>
    <row r="92" spans="1:17" ht="15" hidden="1" customHeight="1" x14ac:dyDescent="0.2">
      <c r="A92" s="25" t="s">
        <v>10</v>
      </c>
      <c r="B92" s="26">
        <f t="shared" si="7"/>
        <v>0</v>
      </c>
      <c r="C92" s="22"/>
      <c r="D92" s="22"/>
      <c r="E92" s="22"/>
      <c r="F92" s="22"/>
      <c r="G92" s="78"/>
      <c r="H92" s="25" t="s">
        <v>10</v>
      </c>
      <c r="I92" s="79"/>
      <c r="J92" s="26">
        <f t="shared" si="8"/>
        <v>0</v>
      </c>
      <c r="K92" s="80"/>
      <c r="L92" s="80"/>
      <c r="M92" s="80"/>
      <c r="N92" s="26">
        <f t="shared" si="9"/>
        <v>0</v>
      </c>
      <c r="O92" s="80"/>
      <c r="P92" s="80"/>
      <c r="Q92" s="80"/>
    </row>
    <row r="93" spans="1:17" ht="15" hidden="1" customHeight="1" x14ac:dyDescent="0.2">
      <c r="A93" s="81" t="s">
        <v>11</v>
      </c>
      <c r="B93" s="26">
        <f t="shared" si="7"/>
        <v>0</v>
      </c>
      <c r="C93" s="22"/>
      <c r="D93" s="22"/>
      <c r="E93" s="22"/>
      <c r="F93" s="22"/>
      <c r="G93" s="78"/>
      <c r="H93" s="25" t="s">
        <v>11</v>
      </c>
      <c r="I93" s="79"/>
      <c r="J93" s="26">
        <f t="shared" si="8"/>
        <v>0</v>
      </c>
      <c r="K93" s="80"/>
      <c r="L93" s="80"/>
      <c r="M93" s="80"/>
      <c r="N93" s="26">
        <f t="shared" si="9"/>
        <v>0</v>
      </c>
      <c r="O93" s="80"/>
      <c r="P93" s="80"/>
      <c r="Q93" s="80"/>
    </row>
    <row r="94" spans="1:17" ht="15" hidden="1" customHeight="1" x14ac:dyDescent="0.2">
      <c r="A94" s="25" t="s">
        <v>12</v>
      </c>
      <c r="B94" s="26">
        <f t="shared" si="7"/>
        <v>0</v>
      </c>
      <c r="C94" s="22"/>
      <c r="D94" s="22"/>
      <c r="E94" s="22"/>
      <c r="F94" s="22"/>
      <c r="G94" s="78"/>
      <c r="H94" s="25" t="s">
        <v>12</v>
      </c>
      <c r="I94" s="79"/>
      <c r="J94" s="26">
        <f t="shared" si="8"/>
        <v>0</v>
      </c>
      <c r="K94" s="80"/>
      <c r="L94" s="80"/>
      <c r="M94" s="80"/>
      <c r="N94" s="26">
        <f t="shared" si="9"/>
        <v>0</v>
      </c>
      <c r="O94" s="80"/>
      <c r="P94" s="80"/>
      <c r="Q94" s="80"/>
    </row>
    <row r="95" spans="1:17" ht="15" hidden="1" customHeight="1" x14ac:dyDescent="0.2">
      <c r="A95" s="81" t="s">
        <v>13</v>
      </c>
      <c r="B95" s="26">
        <f t="shared" si="7"/>
        <v>0</v>
      </c>
      <c r="C95" s="22"/>
      <c r="D95" s="22"/>
      <c r="E95" s="22"/>
      <c r="F95" s="22"/>
      <c r="G95" s="78"/>
      <c r="H95" s="81" t="s">
        <v>13</v>
      </c>
      <c r="I95" s="79"/>
      <c r="J95" s="26">
        <f t="shared" si="8"/>
        <v>0</v>
      </c>
      <c r="K95" s="80"/>
      <c r="L95" s="80"/>
      <c r="M95" s="80"/>
      <c r="N95" s="26">
        <f t="shared" si="9"/>
        <v>0</v>
      </c>
      <c r="O95" s="80"/>
      <c r="P95" s="80"/>
      <c r="Q95" s="80"/>
    </row>
    <row r="96" spans="1:17" ht="15" hidden="1" customHeight="1" x14ac:dyDescent="0.2">
      <c r="A96" s="25" t="s">
        <v>14</v>
      </c>
      <c r="B96" s="26">
        <f t="shared" si="7"/>
        <v>0</v>
      </c>
      <c r="C96" s="22"/>
      <c r="D96" s="22"/>
      <c r="E96" s="22"/>
      <c r="F96" s="22"/>
      <c r="G96" s="83"/>
      <c r="H96" s="25" t="s">
        <v>14</v>
      </c>
      <c r="I96" s="79"/>
      <c r="J96" s="26">
        <f t="shared" si="8"/>
        <v>0</v>
      </c>
      <c r="K96" s="80"/>
      <c r="L96" s="80"/>
      <c r="M96" s="80"/>
      <c r="N96" s="26">
        <f t="shared" si="9"/>
        <v>0</v>
      </c>
      <c r="O96" s="80"/>
      <c r="P96" s="80"/>
      <c r="Q96" s="80"/>
    </row>
    <row r="97" spans="1:17" ht="15" hidden="1" customHeight="1" x14ac:dyDescent="0.2">
      <c r="A97" s="81" t="s">
        <v>15</v>
      </c>
      <c r="B97" s="26">
        <f t="shared" si="7"/>
        <v>0</v>
      </c>
      <c r="C97" s="22"/>
      <c r="D97" s="22"/>
      <c r="E97" s="22"/>
      <c r="F97" s="22"/>
      <c r="G97" s="83"/>
      <c r="H97" s="81" t="s">
        <v>15</v>
      </c>
      <c r="I97" s="79"/>
      <c r="J97" s="26">
        <f t="shared" si="8"/>
        <v>0</v>
      </c>
      <c r="K97" s="80"/>
      <c r="L97" s="80"/>
      <c r="M97" s="80"/>
      <c r="N97" s="26">
        <f t="shared" si="9"/>
        <v>0</v>
      </c>
      <c r="O97" s="80"/>
      <c r="P97" s="80"/>
      <c r="Q97" s="80"/>
    </row>
    <row r="98" spans="1:17" ht="15" hidden="1" customHeight="1" x14ac:dyDescent="0.2">
      <c r="A98" s="84" t="s">
        <v>16</v>
      </c>
      <c r="B98" s="85">
        <f t="shared" si="7"/>
        <v>0</v>
      </c>
      <c r="C98" s="29"/>
      <c r="D98" s="29"/>
      <c r="E98" s="29"/>
      <c r="F98" s="29"/>
      <c r="G98" s="83"/>
      <c r="H98" s="27" t="s">
        <v>16</v>
      </c>
      <c r="I98" s="86"/>
      <c r="J98" s="28">
        <f t="shared" si="8"/>
        <v>0</v>
      </c>
      <c r="K98" s="87"/>
      <c r="L98" s="87"/>
      <c r="M98" s="87"/>
      <c r="N98" s="28">
        <f t="shared" si="9"/>
        <v>0</v>
      </c>
      <c r="O98" s="87"/>
      <c r="P98" s="87"/>
      <c r="Q98" s="87"/>
    </row>
    <row r="99" spans="1:17" ht="15" customHeight="1" x14ac:dyDescent="0.2">
      <c r="A99" s="88" t="s">
        <v>2</v>
      </c>
      <c r="B99" s="89">
        <f>SUM(B87:B98)</f>
        <v>41852</v>
      </c>
      <c r="C99" s="89">
        <f>SUM(C87:C98)</f>
        <v>212</v>
      </c>
      <c r="D99" s="89">
        <f>SUM(D87:D98)</f>
        <v>21265</v>
      </c>
      <c r="E99" s="89">
        <f>SUM(E87:E98)</f>
        <v>16749</v>
      </c>
      <c r="F99" s="89">
        <f>SUM(F87:F98)</f>
        <v>3626</v>
      </c>
      <c r="G99" s="83"/>
      <c r="H99" s="90" t="s">
        <v>2</v>
      </c>
      <c r="I99" s="30">
        <f t="shared" ref="I99:Q99" si="10">SUM(I87:I98)</f>
        <v>728</v>
      </c>
      <c r="J99" s="30">
        <f t="shared" si="10"/>
        <v>1590</v>
      </c>
      <c r="K99" s="30">
        <f t="shared" si="10"/>
        <v>1006</v>
      </c>
      <c r="L99" s="30">
        <f t="shared" si="10"/>
        <v>570</v>
      </c>
      <c r="M99" s="30">
        <f t="shared" si="10"/>
        <v>14</v>
      </c>
      <c r="N99" s="30">
        <f t="shared" si="10"/>
        <v>15</v>
      </c>
      <c r="O99" s="30">
        <f t="shared" si="10"/>
        <v>7</v>
      </c>
      <c r="P99" s="30">
        <f t="shared" si="10"/>
        <v>8</v>
      </c>
      <c r="Q99" s="30">
        <f t="shared" si="10"/>
        <v>0</v>
      </c>
    </row>
    <row r="100" spans="1:17" ht="15" customHeight="1" thickBot="1" x14ac:dyDescent="0.25">
      <c r="A100" s="91" t="s">
        <v>17</v>
      </c>
      <c r="B100" s="92">
        <f>B99/$B99</f>
        <v>1</v>
      </c>
      <c r="C100" s="92">
        <f>C99/$B99</f>
        <v>5.0654687948007262E-3</v>
      </c>
      <c r="D100" s="92">
        <f>D99/$B99</f>
        <v>0.50809997132753515</v>
      </c>
      <c r="E100" s="92">
        <f>E99/$B99</f>
        <v>0.40019592850998759</v>
      </c>
      <c r="F100" s="92">
        <f>F99/$B99</f>
        <v>8.6638631367676577E-2</v>
      </c>
      <c r="G100" s="83"/>
      <c r="H100" s="93" t="s">
        <v>17</v>
      </c>
      <c r="I100" s="33">
        <f>I99/I99</f>
        <v>1</v>
      </c>
      <c r="J100" s="33">
        <f>J99/$J$99</f>
        <v>1</v>
      </c>
      <c r="K100" s="33">
        <f>K99/$J$99</f>
        <v>0.63270440251572324</v>
      </c>
      <c r="L100" s="33">
        <f>L99/$J$99</f>
        <v>0.35849056603773582</v>
      </c>
      <c r="M100" s="33">
        <f>M99/$J$99</f>
        <v>8.8050314465408803E-3</v>
      </c>
      <c r="N100" s="33">
        <f>N99/$N$99</f>
        <v>1</v>
      </c>
      <c r="O100" s="33">
        <f>O99/$N$99</f>
        <v>0.46666666666666667</v>
      </c>
      <c r="P100" s="33">
        <f>P99/$N$99</f>
        <v>0.53333333333333333</v>
      </c>
      <c r="Q100" s="33">
        <f>Q99/$N$99</f>
        <v>0</v>
      </c>
    </row>
    <row r="101" spans="1:17" ht="5.25" customHeight="1" x14ac:dyDescent="0.2">
      <c r="C101" s="65"/>
      <c r="D101" s="65"/>
      <c r="E101" s="65"/>
    </row>
    <row r="102" spans="1:17" ht="23.25" customHeight="1" x14ac:dyDescent="0.2">
      <c r="C102" s="65"/>
      <c r="D102" s="65"/>
      <c r="E102" s="65"/>
      <c r="H102" s="175" t="s">
        <v>114</v>
      </c>
      <c r="I102" s="175"/>
      <c r="J102" s="175"/>
      <c r="K102" s="175"/>
      <c r="L102" s="175"/>
      <c r="M102" s="175"/>
      <c r="N102" s="175"/>
      <c r="O102" s="175"/>
      <c r="P102" s="175"/>
      <c r="Q102" s="175"/>
    </row>
    <row r="103" spans="1:17" ht="51.75" customHeight="1" x14ac:dyDescent="0.2">
      <c r="C103" s="65"/>
      <c r="D103" s="65"/>
      <c r="E103" s="65"/>
    </row>
    <row r="104" spans="1:17" ht="6.6" customHeight="1" x14ac:dyDescent="0.2">
      <c r="C104" s="65"/>
      <c r="D104" s="65"/>
      <c r="E104" s="65"/>
    </row>
    <row r="105" spans="1:17" ht="1.9" customHeight="1" x14ac:dyDescent="0.2">
      <c r="C105" s="65"/>
      <c r="D105" s="65"/>
      <c r="E105" s="65"/>
    </row>
    <row r="106" spans="1:17" ht="15.75" x14ac:dyDescent="0.25">
      <c r="A106" s="176" t="s">
        <v>115</v>
      </c>
      <c r="B106" s="176"/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</row>
    <row r="107" spans="1:17" ht="3" customHeight="1" thickBot="1" x14ac:dyDescent="0.3">
      <c r="A107" s="17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3"/>
    </row>
    <row r="108" spans="1:17" ht="3.75" customHeight="1" x14ac:dyDescent="0.2"/>
    <row r="109" spans="1:17" ht="3.75" customHeight="1" x14ac:dyDescent="0.2"/>
    <row r="110" spans="1:17" ht="33.75" customHeight="1" x14ac:dyDescent="0.2">
      <c r="A110" s="57" t="s">
        <v>31</v>
      </c>
      <c r="B110" s="17" t="s">
        <v>2</v>
      </c>
      <c r="C110" s="19" t="s">
        <v>251</v>
      </c>
      <c r="D110" s="19" t="s">
        <v>252</v>
      </c>
      <c r="E110" s="19" t="s">
        <v>253</v>
      </c>
      <c r="F110" s="19" t="s">
        <v>254</v>
      </c>
      <c r="G110" s="19" t="s">
        <v>255</v>
      </c>
      <c r="H110" s="19" t="s">
        <v>256</v>
      </c>
      <c r="I110" s="19" t="s">
        <v>257</v>
      </c>
      <c r="J110" s="19" t="s">
        <v>250</v>
      </c>
      <c r="M110" s="95" t="s">
        <v>28</v>
      </c>
      <c r="N110" s="95" t="s">
        <v>29</v>
      </c>
      <c r="O110" s="95" t="s">
        <v>116</v>
      </c>
      <c r="P110" s="95" t="s">
        <v>117</v>
      </c>
    </row>
    <row r="111" spans="1:17" ht="18.75" customHeight="1" x14ac:dyDescent="0.2">
      <c r="A111" s="96" t="s">
        <v>118</v>
      </c>
      <c r="B111" s="97">
        <f>SUM(C111:J111)</f>
        <v>212</v>
      </c>
      <c r="C111" s="22">
        <v>26</v>
      </c>
      <c r="D111" s="22">
        <v>24</v>
      </c>
      <c r="E111" s="22">
        <v>18</v>
      </c>
      <c r="F111" s="22">
        <v>25</v>
      </c>
      <c r="G111" s="22">
        <v>40</v>
      </c>
      <c r="H111" s="22">
        <v>22</v>
      </c>
      <c r="I111" s="22">
        <v>13</v>
      </c>
      <c r="J111" s="22">
        <v>44</v>
      </c>
      <c r="M111" s="95"/>
      <c r="N111" s="95"/>
      <c r="O111" s="95"/>
      <c r="P111" s="95"/>
    </row>
    <row r="112" spans="1:17" ht="18.75" customHeight="1" x14ac:dyDescent="0.2">
      <c r="A112" s="77" t="s">
        <v>34</v>
      </c>
      <c r="B112" s="26">
        <f>SUM(C112:J112)</f>
        <v>21265</v>
      </c>
      <c r="C112" s="22">
        <v>1119</v>
      </c>
      <c r="D112" s="22">
        <v>2385</v>
      </c>
      <c r="E112" s="22">
        <v>1983</v>
      </c>
      <c r="F112" s="22">
        <v>2489</v>
      </c>
      <c r="G112" s="22">
        <v>4515</v>
      </c>
      <c r="H112" s="22">
        <v>4188</v>
      </c>
      <c r="I112" s="22">
        <v>2827</v>
      </c>
      <c r="J112" s="22">
        <v>1759</v>
      </c>
      <c r="L112" s="1" t="s">
        <v>34</v>
      </c>
      <c r="M112" s="47">
        <f>C112+D112</f>
        <v>3504</v>
      </c>
      <c r="N112" s="47">
        <f>E112</f>
        <v>1983</v>
      </c>
      <c r="O112" s="47">
        <f>F112+G112+H112+I112</f>
        <v>14019</v>
      </c>
      <c r="P112" s="98">
        <f>J112</f>
        <v>1759</v>
      </c>
    </row>
    <row r="113" spans="1:17" ht="18.75" customHeight="1" x14ac:dyDescent="0.2">
      <c r="A113" s="81" t="s">
        <v>35</v>
      </c>
      <c r="B113" s="26">
        <f>SUM(C113:J113)</f>
        <v>16749</v>
      </c>
      <c r="C113" s="22">
        <v>745</v>
      </c>
      <c r="D113" s="22">
        <v>1383</v>
      </c>
      <c r="E113" s="22">
        <v>1513</v>
      </c>
      <c r="F113" s="22">
        <v>3467</v>
      </c>
      <c r="G113" s="22">
        <v>4516</v>
      </c>
      <c r="H113" s="22">
        <v>2898</v>
      </c>
      <c r="I113" s="22">
        <v>1521</v>
      </c>
      <c r="J113" s="22">
        <v>706</v>
      </c>
      <c r="L113" s="1" t="s">
        <v>35</v>
      </c>
      <c r="M113" s="47">
        <f>C113+D113</f>
        <v>2128</v>
      </c>
      <c r="N113" s="47">
        <f>E113</f>
        <v>1513</v>
      </c>
      <c r="O113" s="47">
        <f>F113+G113+H113+I113</f>
        <v>12402</v>
      </c>
      <c r="P113" s="98">
        <f>J113</f>
        <v>706</v>
      </c>
    </row>
    <row r="114" spans="1:17" ht="18.75" customHeight="1" x14ac:dyDescent="0.2">
      <c r="A114" s="99" t="s">
        <v>36</v>
      </c>
      <c r="B114" s="28">
        <f>SUM(C114:J114)</f>
        <v>3626</v>
      </c>
      <c r="C114" s="100">
        <v>178</v>
      </c>
      <c r="D114" s="100">
        <v>747</v>
      </c>
      <c r="E114" s="100">
        <v>1446</v>
      </c>
      <c r="F114" s="100">
        <v>588</v>
      </c>
      <c r="G114" s="100">
        <v>351</v>
      </c>
      <c r="H114" s="100">
        <v>197</v>
      </c>
      <c r="I114" s="100">
        <v>87</v>
      </c>
      <c r="J114" s="100">
        <v>32</v>
      </c>
      <c r="L114" s="1" t="s">
        <v>36</v>
      </c>
      <c r="M114" s="47">
        <f>C114+D114</f>
        <v>925</v>
      </c>
      <c r="N114" s="47">
        <f>E114</f>
        <v>1446</v>
      </c>
      <c r="O114" s="47">
        <f>F114+G114+H114+I114</f>
        <v>1223</v>
      </c>
      <c r="P114" s="98">
        <f>J114</f>
        <v>32</v>
      </c>
    </row>
    <row r="115" spans="1:17" ht="18.75" customHeight="1" x14ac:dyDescent="0.2">
      <c r="A115" s="16" t="s">
        <v>2</v>
      </c>
      <c r="B115" s="30">
        <f t="shared" ref="B115:J115" si="11">SUM(B111:B114)</f>
        <v>41852</v>
      </c>
      <c r="C115" s="30">
        <f t="shared" si="11"/>
        <v>2068</v>
      </c>
      <c r="D115" s="30">
        <f t="shared" si="11"/>
        <v>4539</v>
      </c>
      <c r="E115" s="30">
        <f t="shared" si="11"/>
        <v>4960</v>
      </c>
      <c r="F115" s="30">
        <f t="shared" si="11"/>
        <v>6569</v>
      </c>
      <c r="G115" s="30">
        <f t="shared" si="11"/>
        <v>9422</v>
      </c>
      <c r="H115" s="30">
        <f t="shared" si="11"/>
        <v>7305</v>
      </c>
      <c r="I115" s="30">
        <f t="shared" si="11"/>
        <v>4448</v>
      </c>
      <c r="J115" s="30">
        <f t="shared" si="11"/>
        <v>2541</v>
      </c>
      <c r="L115" s="1" t="s">
        <v>33</v>
      </c>
      <c r="M115" s="47">
        <f>C111+D111</f>
        <v>50</v>
      </c>
      <c r="N115" s="47">
        <f>E111</f>
        <v>18</v>
      </c>
      <c r="O115" s="47">
        <f>F111+G111+H111+I111</f>
        <v>100</v>
      </c>
      <c r="P115" s="98">
        <f>J111</f>
        <v>44</v>
      </c>
    </row>
    <row r="116" spans="1:17" s="36" customFormat="1" ht="18.75" customHeight="1" thickBot="1" x14ac:dyDescent="0.25">
      <c r="A116" s="32" t="s">
        <v>17</v>
      </c>
      <c r="B116" s="33">
        <f t="shared" ref="B116:J116" si="12">B115/$B115</f>
        <v>1</v>
      </c>
      <c r="C116" s="33">
        <f t="shared" si="12"/>
        <v>4.9412214470037276E-2</v>
      </c>
      <c r="D116" s="33">
        <f t="shared" si="12"/>
        <v>0.10845359839434196</v>
      </c>
      <c r="E116" s="33">
        <f t="shared" si="12"/>
        <v>0.11851285482175285</v>
      </c>
      <c r="F116" s="33">
        <f t="shared" si="12"/>
        <v>0.15695785147663194</v>
      </c>
      <c r="G116" s="33">
        <f t="shared" si="12"/>
        <v>0.22512663671987002</v>
      </c>
      <c r="H116" s="33">
        <f t="shared" si="12"/>
        <v>0.17454362993405334</v>
      </c>
      <c r="I116" s="33">
        <f t="shared" si="12"/>
        <v>0.10627926980789448</v>
      </c>
      <c r="J116" s="33">
        <f t="shared" si="12"/>
        <v>6.071394437541814E-2</v>
      </c>
      <c r="M116" s="47">
        <f>SUM(M112:M114)</f>
        <v>6557</v>
      </c>
      <c r="N116" s="47">
        <f>SUM(N112:N114)</f>
        <v>4942</v>
      </c>
      <c r="O116" s="47">
        <f>SUM(O112:O114)</f>
        <v>27644</v>
      </c>
      <c r="P116" s="47">
        <f>SUM(P112:P114)</f>
        <v>2497</v>
      </c>
    </row>
    <row r="117" spans="1:17" ht="4.5" customHeight="1" x14ac:dyDescent="0.2"/>
    <row r="118" spans="1:17" ht="4.5" customHeight="1" x14ac:dyDescent="0.2"/>
    <row r="119" spans="1:17" ht="39.75" customHeight="1" thickBot="1" x14ac:dyDescent="0.3">
      <c r="A119" s="187" t="s">
        <v>119</v>
      </c>
      <c r="B119" s="187"/>
      <c r="C119" s="187"/>
      <c r="D119" s="187"/>
      <c r="E119" s="187"/>
      <c r="F119" s="13"/>
      <c r="G119" s="13"/>
      <c r="H119" s="13"/>
      <c r="I119" s="13"/>
      <c r="J119" s="13"/>
      <c r="K119" s="187" t="s">
        <v>120</v>
      </c>
      <c r="L119" s="187"/>
      <c r="M119" s="187"/>
      <c r="N119" s="187"/>
      <c r="O119" s="187"/>
      <c r="P119" s="13"/>
      <c r="Q119" s="13"/>
    </row>
    <row r="120" spans="1:17" ht="4.5" customHeight="1" x14ac:dyDescent="0.2"/>
    <row r="121" spans="1:17" ht="4.5" customHeight="1" x14ac:dyDescent="0.2"/>
    <row r="122" spans="1:17" ht="49.5" customHeight="1" x14ac:dyDescent="0.2">
      <c r="A122" s="19" t="s">
        <v>121</v>
      </c>
      <c r="B122" s="19" t="s">
        <v>122</v>
      </c>
      <c r="C122" s="19" t="s">
        <v>23</v>
      </c>
      <c r="D122" s="19" t="s">
        <v>24</v>
      </c>
      <c r="E122" s="101"/>
      <c r="K122" s="19" t="s">
        <v>121</v>
      </c>
      <c r="L122" s="19" t="s">
        <v>122</v>
      </c>
      <c r="M122" s="19" t="s">
        <v>23</v>
      </c>
      <c r="N122" s="19" t="s">
        <v>24</v>
      </c>
    </row>
    <row r="123" spans="1:17" ht="17.45" customHeight="1" x14ac:dyDescent="0.2">
      <c r="A123" s="166" t="s">
        <v>123</v>
      </c>
      <c r="B123" s="21">
        <f>SUM(C123:D123)</f>
        <v>30091</v>
      </c>
      <c r="C123" s="22">
        <v>4718</v>
      </c>
      <c r="D123" s="22">
        <v>25373</v>
      </c>
      <c r="E123" s="101"/>
      <c r="K123" s="166" t="s">
        <v>123</v>
      </c>
      <c r="L123" s="21">
        <f>SUM(M123:N123)</f>
        <v>40847</v>
      </c>
      <c r="M123" s="22">
        <v>35217</v>
      </c>
      <c r="N123" s="22">
        <v>5630</v>
      </c>
    </row>
    <row r="124" spans="1:17" ht="17.45" customHeight="1" x14ac:dyDescent="0.2">
      <c r="A124" s="166" t="s">
        <v>124</v>
      </c>
      <c r="B124" s="21">
        <f>SUM(C124:D124)</f>
        <v>11092</v>
      </c>
      <c r="C124" s="22">
        <v>418</v>
      </c>
      <c r="D124" s="22">
        <v>10674</v>
      </c>
      <c r="E124" s="102"/>
      <c r="K124" s="166" t="s">
        <v>124</v>
      </c>
      <c r="L124" s="21">
        <f>SUM(M124:N124)</f>
        <v>945</v>
      </c>
      <c r="M124" s="22">
        <v>870</v>
      </c>
      <c r="N124" s="22">
        <v>75</v>
      </c>
    </row>
    <row r="125" spans="1:17" ht="17.45" customHeight="1" x14ac:dyDescent="0.2">
      <c r="A125" s="166" t="s">
        <v>125</v>
      </c>
      <c r="B125" s="21">
        <f>SUM(C125:D125)</f>
        <v>316</v>
      </c>
      <c r="C125" s="22">
        <v>10</v>
      </c>
      <c r="D125" s="22">
        <v>306</v>
      </c>
      <c r="E125" s="102"/>
      <c r="K125" s="166" t="s">
        <v>125</v>
      </c>
      <c r="L125" s="21">
        <f>SUM(M125:N125)</f>
        <v>38</v>
      </c>
      <c r="M125" s="22">
        <v>36</v>
      </c>
      <c r="N125" s="22">
        <v>2</v>
      </c>
    </row>
    <row r="126" spans="1:17" ht="17.45" customHeight="1" x14ac:dyDescent="0.2">
      <c r="A126" s="167" t="s">
        <v>126</v>
      </c>
      <c r="B126" s="103">
        <f>SUM(C126:D126)</f>
        <v>353</v>
      </c>
      <c r="C126" s="100">
        <v>11</v>
      </c>
      <c r="D126" s="100">
        <v>342</v>
      </c>
      <c r="E126" s="102"/>
      <c r="K126" s="167" t="s">
        <v>126</v>
      </c>
      <c r="L126" s="103">
        <f>SUM(M126:N126)</f>
        <v>22</v>
      </c>
      <c r="M126" s="100">
        <v>20</v>
      </c>
      <c r="N126" s="100">
        <v>2</v>
      </c>
    </row>
    <row r="127" spans="1:17" ht="18.600000000000001" customHeight="1" x14ac:dyDescent="0.2">
      <c r="A127" s="90" t="s">
        <v>2</v>
      </c>
      <c r="B127" s="30">
        <f>SUM(B123:B126)</f>
        <v>41852</v>
      </c>
      <c r="C127" s="30">
        <f>SUM(C123:C126)</f>
        <v>5157</v>
      </c>
      <c r="D127" s="30">
        <f>SUM(D123:D126)</f>
        <v>36695</v>
      </c>
      <c r="E127" s="104"/>
      <c r="K127" s="90" t="s">
        <v>2</v>
      </c>
      <c r="L127" s="30">
        <f>SUM(L123:L126)</f>
        <v>41852</v>
      </c>
      <c r="M127" s="30">
        <f>SUM(M123:M126)</f>
        <v>36143</v>
      </c>
      <c r="N127" s="30">
        <f>SUM(N123:N126)</f>
        <v>5709</v>
      </c>
    </row>
    <row r="128" spans="1:17" s="36" customFormat="1" ht="18.600000000000001" customHeight="1" x14ac:dyDescent="0.2">
      <c r="A128" s="105" t="s">
        <v>17</v>
      </c>
      <c r="B128" s="106">
        <f>SUM(C128:D128)</f>
        <v>1</v>
      </c>
      <c r="C128" s="106">
        <f>+C127/$B$127</f>
        <v>0.12321991780560068</v>
      </c>
      <c r="D128" s="106">
        <f>+D127/$B$127</f>
        <v>0.87678008219439929</v>
      </c>
      <c r="E128" s="107"/>
      <c r="K128" s="105" t="s">
        <v>17</v>
      </c>
      <c r="L128" s="106">
        <f>SUM(M128:N128)</f>
        <v>1</v>
      </c>
      <c r="M128" s="106">
        <f>+M127/$L$127</f>
        <v>0.86359074835133331</v>
      </c>
      <c r="N128" s="106">
        <f>+N127/$L$127</f>
        <v>0.13640925164866674</v>
      </c>
    </row>
    <row r="129" spans="1:17" ht="15" customHeight="1" x14ac:dyDescent="0.2">
      <c r="A129" s="108" t="s">
        <v>127</v>
      </c>
      <c r="K129" s="108" t="s">
        <v>127</v>
      </c>
    </row>
    <row r="130" spans="1:17" ht="15" customHeight="1" x14ac:dyDescent="0.2">
      <c r="A130" s="108"/>
      <c r="K130" s="108"/>
    </row>
    <row r="131" spans="1:17" ht="15" customHeight="1" thickBot="1" x14ac:dyDescent="0.3">
      <c r="A131" s="178" t="s">
        <v>128</v>
      </c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3"/>
    </row>
    <row r="132" spans="1:17" ht="7.15" customHeight="1" x14ac:dyDescent="0.2"/>
    <row r="133" spans="1:17" ht="7.15" customHeight="1" x14ac:dyDescent="0.2"/>
    <row r="134" spans="1:17" ht="72" customHeight="1" x14ac:dyDescent="0.2">
      <c r="A134" s="19" t="s">
        <v>31</v>
      </c>
      <c r="B134" s="17" t="s">
        <v>2</v>
      </c>
      <c r="C134" s="19" t="s">
        <v>129</v>
      </c>
      <c r="D134" s="19" t="s">
        <v>130</v>
      </c>
      <c r="E134" s="19" t="s">
        <v>131</v>
      </c>
      <c r="F134" s="19" t="s">
        <v>132</v>
      </c>
      <c r="G134" s="18" t="s">
        <v>133</v>
      </c>
      <c r="H134" s="19" t="s">
        <v>134</v>
      </c>
      <c r="I134" s="19" t="s">
        <v>135</v>
      </c>
      <c r="J134" s="19" t="s">
        <v>27</v>
      </c>
      <c r="Q134" s="109"/>
    </row>
    <row r="135" spans="1:17" ht="18.75" customHeight="1" x14ac:dyDescent="0.2">
      <c r="A135" s="96" t="s">
        <v>118</v>
      </c>
      <c r="B135" s="21">
        <f>SUM(C135:J135)</f>
        <v>212</v>
      </c>
      <c r="C135" s="22">
        <v>37</v>
      </c>
      <c r="D135" s="22">
        <v>4</v>
      </c>
      <c r="E135" s="22">
        <v>0</v>
      </c>
      <c r="F135" s="22">
        <v>2</v>
      </c>
      <c r="G135" s="22">
        <v>0</v>
      </c>
      <c r="H135" s="22">
        <v>3</v>
      </c>
      <c r="I135" s="22">
        <v>166</v>
      </c>
      <c r="J135" s="22">
        <v>0</v>
      </c>
      <c r="Q135" s="109"/>
    </row>
    <row r="136" spans="1:17" ht="18.75" customHeight="1" x14ac:dyDescent="0.2">
      <c r="A136" s="77" t="s">
        <v>34</v>
      </c>
      <c r="B136" s="21">
        <f>SUM(C136:J136)</f>
        <v>21265</v>
      </c>
      <c r="C136" s="22">
        <v>2832</v>
      </c>
      <c r="D136" s="22">
        <v>296</v>
      </c>
      <c r="E136" s="22">
        <v>52</v>
      </c>
      <c r="F136" s="22">
        <v>49</v>
      </c>
      <c r="G136" s="22">
        <v>0</v>
      </c>
      <c r="H136" s="22">
        <v>582</v>
      </c>
      <c r="I136" s="22">
        <v>17434</v>
      </c>
      <c r="J136" s="22">
        <v>20</v>
      </c>
      <c r="Q136" s="109"/>
    </row>
    <row r="137" spans="1:17" ht="18.75" customHeight="1" x14ac:dyDescent="0.2">
      <c r="A137" s="81" t="s">
        <v>35</v>
      </c>
      <c r="B137" s="21">
        <f>SUM(C137:J137)</f>
        <v>16749</v>
      </c>
      <c r="C137" s="22">
        <v>2345</v>
      </c>
      <c r="D137" s="22">
        <v>333</v>
      </c>
      <c r="E137" s="22">
        <v>45</v>
      </c>
      <c r="F137" s="22">
        <v>48</v>
      </c>
      <c r="G137" s="22">
        <v>0</v>
      </c>
      <c r="H137" s="22">
        <v>322</v>
      </c>
      <c r="I137" s="22">
        <v>13643</v>
      </c>
      <c r="J137" s="22">
        <v>13</v>
      </c>
      <c r="Q137" s="109"/>
    </row>
    <row r="138" spans="1:17" ht="18.75" customHeight="1" x14ac:dyDescent="0.2">
      <c r="A138" s="99" t="s">
        <v>36</v>
      </c>
      <c r="B138" s="103">
        <f>SUM(C138:J138)</f>
        <v>3626</v>
      </c>
      <c r="C138" s="100">
        <v>292</v>
      </c>
      <c r="D138" s="100">
        <v>42</v>
      </c>
      <c r="E138" s="100">
        <v>19</v>
      </c>
      <c r="F138" s="100">
        <v>9</v>
      </c>
      <c r="G138" s="100">
        <v>0</v>
      </c>
      <c r="H138" s="100">
        <v>67</v>
      </c>
      <c r="I138" s="100">
        <v>3191</v>
      </c>
      <c r="J138" s="100">
        <v>6</v>
      </c>
      <c r="Q138" s="109"/>
    </row>
    <row r="139" spans="1:17" ht="18.75" customHeight="1" x14ac:dyDescent="0.2">
      <c r="A139" s="110" t="s">
        <v>2</v>
      </c>
      <c r="B139" s="111">
        <f t="shared" ref="B139:J139" si="13">SUM(B135:B138)</f>
        <v>41852</v>
      </c>
      <c r="C139" s="111">
        <f t="shared" si="13"/>
        <v>5506</v>
      </c>
      <c r="D139" s="111">
        <f t="shared" si="13"/>
        <v>675</v>
      </c>
      <c r="E139" s="111">
        <f t="shared" si="13"/>
        <v>116</v>
      </c>
      <c r="F139" s="111">
        <f t="shared" si="13"/>
        <v>108</v>
      </c>
      <c r="G139" s="111">
        <f t="shared" si="13"/>
        <v>0</v>
      </c>
      <c r="H139" s="111">
        <f t="shared" si="13"/>
        <v>974</v>
      </c>
      <c r="I139" s="111">
        <f t="shared" si="13"/>
        <v>34434</v>
      </c>
      <c r="J139" s="111">
        <f t="shared" si="13"/>
        <v>39</v>
      </c>
      <c r="Q139" s="109"/>
    </row>
    <row r="140" spans="1:17" ht="18.75" customHeight="1" thickBot="1" x14ac:dyDescent="0.25">
      <c r="A140" s="32" t="s">
        <v>17</v>
      </c>
      <c r="B140" s="33">
        <f>B139/$B139</f>
        <v>1</v>
      </c>
      <c r="C140" s="33">
        <f t="shared" ref="C140:J140" si="14">C139/$B$139</f>
        <v>0.13155882634043772</v>
      </c>
      <c r="D140" s="33">
        <f t="shared" si="14"/>
        <v>1.6128261492879672E-2</v>
      </c>
      <c r="E140" s="33">
        <f t="shared" si="14"/>
        <v>2.7716716047022842E-3</v>
      </c>
      <c r="F140" s="33">
        <f t="shared" si="14"/>
        <v>2.5805218388607475E-3</v>
      </c>
      <c r="G140" s="33">
        <f t="shared" si="14"/>
        <v>0</v>
      </c>
      <c r="H140" s="33">
        <f t="shared" si="14"/>
        <v>2.327248399120711E-2</v>
      </c>
      <c r="I140" s="33">
        <f t="shared" si="14"/>
        <v>0.82275637962343495</v>
      </c>
      <c r="J140" s="33">
        <f t="shared" si="14"/>
        <v>9.3185510847749217E-4</v>
      </c>
      <c r="Q140" s="109"/>
    </row>
    <row r="141" spans="1:17" x14ac:dyDescent="0.2">
      <c r="A141" s="108"/>
    </row>
    <row r="143" spans="1:17" ht="16.5" thickBot="1" x14ac:dyDescent="0.3">
      <c r="A143" s="177" t="s">
        <v>136</v>
      </c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3"/>
    </row>
    <row r="145" spans="1:13" ht="26.25" customHeight="1" x14ac:dyDescent="0.2">
      <c r="A145" s="19" t="s">
        <v>1</v>
      </c>
      <c r="B145" s="19">
        <v>2018</v>
      </c>
      <c r="C145" s="19">
        <v>2019</v>
      </c>
      <c r="D145" s="112" t="s">
        <v>25</v>
      </c>
      <c r="G145" s="56"/>
      <c r="K145" s="113"/>
    </row>
    <row r="146" spans="1:13" ht="18.75" customHeight="1" x14ac:dyDescent="0.2">
      <c r="A146" s="20" t="s">
        <v>5</v>
      </c>
      <c r="B146" s="22">
        <v>9907</v>
      </c>
      <c r="C146" s="22">
        <v>14491</v>
      </c>
      <c r="D146" s="114">
        <f t="shared" ref="D146:D157" si="15">C146/B146-1</f>
        <v>0.46270313919450889</v>
      </c>
      <c r="G146" s="115"/>
      <c r="H146" s="56" t="s">
        <v>40</v>
      </c>
      <c r="I146" s="116">
        <f>D146</f>
        <v>0.46270313919450889</v>
      </c>
      <c r="K146" s="113"/>
    </row>
    <row r="147" spans="1:13" ht="18.75" customHeight="1" x14ac:dyDescent="0.2">
      <c r="A147" s="25" t="s">
        <v>6</v>
      </c>
      <c r="B147" s="117">
        <v>9554</v>
      </c>
      <c r="C147" s="117">
        <v>12941</v>
      </c>
      <c r="D147" s="114">
        <f t="shared" si="15"/>
        <v>0.35451119949759269</v>
      </c>
      <c r="G147" s="115"/>
      <c r="H147" s="56" t="s">
        <v>41</v>
      </c>
      <c r="I147" s="116"/>
      <c r="K147" s="113"/>
    </row>
    <row r="148" spans="1:13" ht="18.75" customHeight="1" x14ac:dyDescent="0.2">
      <c r="A148" s="25" t="s">
        <v>7</v>
      </c>
      <c r="B148" s="117">
        <v>9826</v>
      </c>
      <c r="C148" s="117">
        <v>14420</v>
      </c>
      <c r="D148" s="114">
        <f t="shared" si="15"/>
        <v>0.46753511093018529</v>
      </c>
      <c r="G148" s="115"/>
      <c r="H148" s="56" t="s">
        <v>42</v>
      </c>
      <c r="I148" s="116"/>
      <c r="K148" s="113"/>
    </row>
    <row r="149" spans="1:13" ht="18.75" hidden="1" customHeight="1" x14ac:dyDescent="0.2">
      <c r="A149" s="25" t="s">
        <v>8</v>
      </c>
      <c r="B149" s="117"/>
      <c r="C149" s="117"/>
      <c r="D149" s="114" t="e">
        <f t="shared" si="15"/>
        <v>#DIV/0!</v>
      </c>
      <c r="G149" s="115"/>
      <c r="H149" s="56" t="s">
        <v>43</v>
      </c>
      <c r="I149" s="116"/>
      <c r="K149" s="113"/>
      <c r="L149" s="113"/>
      <c r="M149" s="113"/>
    </row>
    <row r="150" spans="1:13" ht="18.75" hidden="1" customHeight="1" x14ac:dyDescent="0.2">
      <c r="A150" s="25" t="s">
        <v>9</v>
      </c>
      <c r="B150" s="117"/>
      <c r="C150" s="117"/>
      <c r="D150" s="114" t="e">
        <f t="shared" si="15"/>
        <v>#DIV/0!</v>
      </c>
      <c r="G150" s="115"/>
      <c r="H150" s="56" t="s">
        <v>44</v>
      </c>
      <c r="I150" s="116"/>
      <c r="K150" s="113"/>
      <c r="L150" s="113"/>
      <c r="M150" s="113"/>
    </row>
    <row r="151" spans="1:13" ht="18.75" hidden="1" customHeight="1" x14ac:dyDescent="0.2">
      <c r="A151" s="25" t="s">
        <v>10</v>
      </c>
      <c r="B151" s="117"/>
      <c r="C151" s="117"/>
      <c r="D151" s="114" t="e">
        <f t="shared" si="15"/>
        <v>#DIV/0!</v>
      </c>
      <c r="G151" s="115"/>
      <c r="H151" s="56" t="s">
        <v>45</v>
      </c>
      <c r="I151" s="116"/>
      <c r="K151" s="113"/>
      <c r="L151" s="113"/>
      <c r="M151" s="113"/>
    </row>
    <row r="152" spans="1:13" ht="18.75" hidden="1" customHeight="1" x14ac:dyDescent="0.2">
      <c r="A152" s="25" t="s">
        <v>11</v>
      </c>
      <c r="B152" s="117"/>
      <c r="C152" s="117"/>
      <c r="D152" s="114" t="e">
        <f t="shared" si="15"/>
        <v>#DIV/0!</v>
      </c>
      <c r="G152" s="115"/>
      <c r="H152" s="56" t="s">
        <v>46</v>
      </c>
      <c r="I152" s="116"/>
      <c r="K152" s="113"/>
      <c r="L152" s="113"/>
      <c r="M152" s="113"/>
    </row>
    <row r="153" spans="1:13" ht="18.75" hidden="1" customHeight="1" x14ac:dyDescent="0.2">
      <c r="A153" s="25" t="s">
        <v>12</v>
      </c>
      <c r="B153" s="117"/>
      <c r="C153" s="117"/>
      <c r="D153" s="114" t="e">
        <f t="shared" si="15"/>
        <v>#DIV/0!</v>
      </c>
      <c r="G153" s="115"/>
      <c r="H153" s="56" t="s">
        <v>47</v>
      </c>
      <c r="I153" s="116"/>
      <c r="K153" s="113"/>
      <c r="L153" s="113"/>
      <c r="M153" s="113"/>
    </row>
    <row r="154" spans="1:13" ht="18.75" hidden="1" customHeight="1" x14ac:dyDescent="0.2">
      <c r="A154" s="25" t="s">
        <v>13</v>
      </c>
      <c r="B154" s="117"/>
      <c r="C154" s="117"/>
      <c r="D154" s="114" t="e">
        <f t="shared" si="15"/>
        <v>#DIV/0!</v>
      </c>
      <c r="G154" s="56"/>
      <c r="H154" s="56" t="s">
        <v>53</v>
      </c>
      <c r="I154" s="116"/>
      <c r="K154" s="113"/>
      <c r="L154" s="113"/>
      <c r="M154" s="113"/>
    </row>
    <row r="155" spans="1:13" ht="18.75" hidden="1" customHeight="1" x14ac:dyDescent="0.2">
      <c r="A155" s="25" t="s">
        <v>14</v>
      </c>
      <c r="B155" s="117"/>
      <c r="C155" s="117"/>
      <c r="D155" s="114" t="e">
        <f t="shared" si="15"/>
        <v>#DIV/0!</v>
      </c>
      <c r="G155" s="56"/>
      <c r="H155" s="56" t="s">
        <v>48</v>
      </c>
      <c r="I155" s="116"/>
      <c r="K155" s="113"/>
      <c r="L155" s="113"/>
      <c r="M155" s="113"/>
    </row>
    <row r="156" spans="1:13" ht="18.75" hidden="1" customHeight="1" x14ac:dyDescent="0.2">
      <c r="A156" s="25" t="s">
        <v>15</v>
      </c>
      <c r="B156" s="117"/>
      <c r="C156" s="117"/>
      <c r="D156" s="114" t="e">
        <f t="shared" si="15"/>
        <v>#DIV/0!</v>
      </c>
      <c r="G156" s="56"/>
      <c r="H156" s="56" t="s">
        <v>49</v>
      </c>
      <c r="I156" s="116"/>
      <c r="K156" s="113"/>
    </row>
    <row r="157" spans="1:13" ht="18.75" hidden="1" customHeight="1" x14ac:dyDescent="0.2">
      <c r="A157" s="27" t="s">
        <v>16</v>
      </c>
      <c r="B157" s="29"/>
      <c r="C157" s="29"/>
      <c r="D157" s="118" t="e">
        <f t="shared" si="15"/>
        <v>#DIV/0!</v>
      </c>
      <c r="G157" s="56"/>
      <c r="H157" s="56" t="s">
        <v>50</v>
      </c>
      <c r="I157" s="116"/>
      <c r="K157" s="113"/>
    </row>
    <row r="158" spans="1:13" ht="20.25" customHeight="1" x14ac:dyDescent="0.2">
      <c r="A158" s="16" t="s">
        <v>2</v>
      </c>
      <c r="B158" s="30">
        <f>SUM(B146:B157)</f>
        <v>29287</v>
      </c>
      <c r="C158" s="30">
        <f>SUM(C146:C157)</f>
        <v>41852</v>
      </c>
      <c r="D158" s="119">
        <f>C158/B158-1</f>
        <v>0.42902994502680381</v>
      </c>
      <c r="G158" s="56"/>
      <c r="H158" s="120" t="s">
        <v>137</v>
      </c>
      <c r="I158" s="116">
        <f>D158</f>
        <v>0.42902994502680381</v>
      </c>
      <c r="K158" s="113"/>
    </row>
    <row r="159" spans="1:13" x14ac:dyDescent="0.2">
      <c r="G159" s="56"/>
      <c r="H159" s="56"/>
      <c r="I159" s="56"/>
    </row>
    <row r="161" spans="1:17" ht="16.5" thickBot="1" x14ac:dyDescent="0.3">
      <c r="A161" s="177" t="s">
        <v>138</v>
      </c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94"/>
    </row>
    <row r="163" spans="1:17" ht="71.25" customHeight="1" thickBot="1" x14ac:dyDescent="0.25">
      <c r="A163" s="183" t="s">
        <v>54</v>
      </c>
      <c r="B163" s="183" t="s">
        <v>139</v>
      </c>
      <c r="C163" s="183" t="s">
        <v>140</v>
      </c>
      <c r="D163" s="183"/>
      <c r="E163" s="188"/>
      <c r="F163" s="183" t="s">
        <v>141</v>
      </c>
      <c r="G163" s="188"/>
      <c r="H163" s="183" t="s">
        <v>142</v>
      </c>
      <c r="I163" s="188"/>
      <c r="J163" s="183" t="s">
        <v>143</v>
      </c>
      <c r="K163" s="183"/>
      <c r="L163" s="183"/>
      <c r="M163" s="183"/>
      <c r="N163" s="183"/>
      <c r="O163" s="121"/>
      <c r="P163" s="121"/>
      <c r="Q163" s="36"/>
    </row>
    <row r="164" spans="1:17" ht="44.25" customHeight="1" thickTop="1" x14ac:dyDescent="0.2">
      <c r="A164" s="183"/>
      <c r="B164" s="183"/>
      <c r="C164" s="122" t="s">
        <v>22</v>
      </c>
      <c r="D164" s="122" t="s">
        <v>18</v>
      </c>
      <c r="E164" s="123" t="s">
        <v>144</v>
      </c>
      <c r="F164" s="122" t="s">
        <v>52</v>
      </c>
      <c r="G164" s="123" t="s">
        <v>51</v>
      </c>
      <c r="H164" s="122" t="s">
        <v>52</v>
      </c>
      <c r="I164" s="123" t="s">
        <v>51</v>
      </c>
      <c r="J164" s="122" t="s">
        <v>145</v>
      </c>
      <c r="K164" s="122" t="s">
        <v>146</v>
      </c>
      <c r="L164" s="122" t="s">
        <v>147</v>
      </c>
      <c r="M164" s="122" t="s">
        <v>148</v>
      </c>
      <c r="N164" s="122" t="s">
        <v>149</v>
      </c>
      <c r="O164" s="36"/>
      <c r="P164" s="124"/>
      <c r="Q164" s="36"/>
    </row>
    <row r="165" spans="1:17" ht="18" customHeight="1" x14ac:dyDescent="0.2">
      <c r="A165" s="125" t="s">
        <v>69</v>
      </c>
      <c r="B165" s="126">
        <f>SUM(C165:E165)</f>
        <v>454</v>
      </c>
      <c r="C165" s="22">
        <v>77</v>
      </c>
      <c r="D165" s="22">
        <v>209</v>
      </c>
      <c r="E165" s="127">
        <v>168</v>
      </c>
      <c r="F165" s="128">
        <v>142</v>
      </c>
      <c r="G165" s="129">
        <v>312</v>
      </c>
      <c r="H165" s="128">
        <v>9</v>
      </c>
      <c r="I165" s="129">
        <v>445</v>
      </c>
      <c r="J165" s="128">
        <v>438</v>
      </c>
      <c r="K165" s="128">
        <v>310</v>
      </c>
      <c r="L165" s="128">
        <v>98</v>
      </c>
      <c r="M165" s="128">
        <v>5</v>
      </c>
      <c r="N165" s="128">
        <v>0</v>
      </c>
      <c r="O165" s="130"/>
      <c r="P165" s="130"/>
      <c r="Q165" s="36"/>
    </row>
    <row r="166" spans="1:17" ht="18" customHeight="1" x14ac:dyDescent="0.2">
      <c r="A166" s="125" t="s">
        <v>64</v>
      </c>
      <c r="B166" s="126">
        <f t="shared" ref="B166:B189" si="16">SUM(C166:E166)</f>
        <v>2051</v>
      </c>
      <c r="C166" s="22">
        <v>565</v>
      </c>
      <c r="D166" s="22">
        <v>968</v>
      </c>
      <c r="E166" s="127">
        <v>518</v>
      </c>
      <c r="F166" s="128">
        <v>361</v>
      </c>
      <c r="G166" s="129">
        <v>1690</v>
      </c>
      <c r="H166" s="128">
        <v>87</v>
      </c>
      <c r="I166" s="129">
        <v>1964</v>
      </c>
      <c r="J166" s="128">
        <v>1739</v>
      </c>
      <c r="K166" s="128">
        <v>1358</v>
      </c>
      <c r="L166" s="128">
        <v>244</v>
      </c>
      <c r="M166" s="128">
        <v>12</v>
      </c>
      <c r="N166" s="128">
        <v>0</v>
      </c>
      <c r="O166" s="130"/>
      <c r="P166" s="130"/>
      <c r="Q166" s="36"/>
    </row>
    <row r="167" spans="1:17" ht="18" customHeight="1" x14ac:dyDescent="0.2">
      <c r="A167" s="125" t="s">
        <v>75</v>
      </c>
      <c r="B167" s="126">
        <f t="shared" si="16"/>
        <v>830</v>
      </c>
      <c r="C167" s="22">
        <v>335</v>
      </c>
      <c r="D167" s="22">
        <v>383</v>
      </c>
      <c r="E167" s="127">
        <v>112</v>
      </c>
      <c r="F167" s="128">
        <v>269</v>
      </c>
      <c r="G167" s="129">
        <v>561</v>
      </c>
      <c r="H167" s="128">
        <v>43</v>
      </c>
      <c r="I167" s="129">
        <v>787</v>
      </c>
      <c r="J167" s="128">
        <v>709</v>
      </c>
      <c r="K167" s="128">
        <v>559</v>
      </c>
      <c r="L167" s="128">
        <v>185</v>
      </c>
      <c r="M167" s="128">
        <v>4</v>
      </c>
      <c r="N167" s="128">
        <v>2</v>
      </c>
      <c r="O167" s="130"/>
      <c r="P167" s="130"/>
      <c r="Q167" s="36"/>
    </row>
    <row r="168" spans="1:17" ht="18" customHeight="1" x14ac:dyDescent="0.2">
      <c r="A168" s="125" t="s">
        <v>39</v>
      </c>
      <c r="B168" s="126">
        <f t="shared" si="16"/>
        <v>3644</v>
      </c>
      <c r="C168" s="22">
        <v>1547</v>
      </c>
      <c r="D168" s="22">
        <v>1714</v>
      </c>
      <c r="E168" s="127">
        <v>383</v>
      </c>
      <c r="F168" s="128">
        <v>693</v>
      </c>
      <c r="G168" s="129">
        <v>2951</v>
      </c>
      <c r="H168" s="128">
        <v>194</v>
      </c>
      <c r="I168" s="129">
        <v>3450</v>
      </c>
      <c r="J168" s="128">
        <v>2908</v>
      </c>
      <c r="K168" s="128">
        <v>1368</v>
      </c>
      <c r="L168" s="128">
        <v>411</v>
      </c>
      <c r="M168" s="128">
        <v>63</v>
      </c>
      <c r="N168" s="128">
        <v>4</v>
      </c>
      <c r="O168" s="130"/>
      <c r="P168" s="130"/>
      <c r="Q168" s="36"/>
    </row>
    <row r="169" spans="1:17" ht="18" customHeight="1" x14ac:dyDescent="0.2">
      <c r="A169" s="125" t="s">
        <v>65</v>
      </c>
      <c r="B169" s="126">
        <f t="shared" si="16"/>
        <v>1109</v>
      </c>
      <c r="C169" s="22">
        <v>307</v>
      </c>
      <c r="D169" s="22">
        <v>572</v>
      </c>
      <c r="E169" s="127">
        <v>230</v>
      </c>
      <c r="F169" s="128">
        <v>553</v>
      </c>
      <c r="G169" s="129">
        <v>556</v>
      </c>
      <c r="H169" s="128">
        <v>59</v>
      </c>
      <c r="I169" s="129">
        <v>1050</v>
      </c>
      <c r="J169" s="128">
        <v>917</v>
      </c>
      <c r="K169" s="128">
        <v>716</v>
      </c>
      <c r="L169" s="128">
        <v>477</v>
      </c>
      <c r="M169" s="128">
        <v>8</v>
      </c>
      <c r="N169" s="128">
        <v>0</v>
      </c>
      <c r="O169" s="130"/>
      <c r="P169" s="130"/>
      <c r="Q169" s="36"/>
    </row>
    <row r="170" spans="1:17" ht="18" customHeight="1" x14ac:dyDescent="0.2">
      <c r="A170" s="125" t="s">
        <v>62</v>
      </c>
      <c r="B170" s="126">
        <f t="shared" si="16"/>
        <v>943</v>
      </c>
      <c r="C170" s="22">
        <v>499</v>
      </c>
      <c r="D170" s="22">
        <v>343</v>
      </c>
      <c r="E170" s="127">
        <v>101</v>
      </c>
      <c r="F170" s="128">
        <v>220</v>
      </c>
      <c r="G170" s="129">
        <v>723</v>
      </c>
      <c r="H170" s="128">
        <v>63</v>
      </c>
      <c r="I170" s="129">
        <v>880</v>
      </c>
      <c r="J170" s="128">
        <v>765</v>
      </c>
      <c r="K170" s="128">
        <v>486</v>
      </c>
      <c r="L170" s="128">
        <v>160</v>
      </c>
      <c r="M170" s="128">
        <v>15</v>
      </c>
      <c r="N170" s="128">
        <v>1</v>
      </c>
      <c r="O170" s="130"/>
      <c r="P170" s="130"/>
      <c r="Q170" s="36"/>
    </row>
    <row r="171" spans="1:17" ht="18" customHeight="1" x14ac:dyDescent="0.2">
      <c r="A171" s="125" t="s">
        <v>55</v>
      </c>
      <c r="B171" s="126">
        <f t="shared" si="16"/>
        <v>949</v>
      </c>
      <c r="C171" s="22">
        <v>336</v>
      </c>
      <c r="D171" s="22">
        <v>477</v>
      </c>
      <c r="E171" s="127">
        <v>136</v>
      </c>
      <c r="F171" s="128">
        <v>220</v>
      </c>
      <c r="G171" s="129">
        <v>729</v>
      </c>
      <c r="H171" s="128">
        <v>42</v>
      </c>
      <c r="I171" s="129">
        <v>907</v>
      </c>
      <c r="J171" s="128">
        <v>733</v>
      </c>
      <c r="K171" s="128">
        <v>506</v>
      </c>
      <c r="L171" s="128">
        <v>163</v>
      </c>
      <c r="M171" s="128">
        <v>12</v>
      </c>
      <c r="N171" s="128">
        <v>1</v>
      </c>
      <c r="O171" s="130"/>
      <c r="P171" s="130"/>
      <c r="Q171" s="36"/>
    </row>
    <row r="172" spans="1:17" ht="18" customHeight="1" x14ac:dyDescent="0.2">
      <c r="A172" s="125" t="s">
        <v>59</v>
      </c>
      <c r="B172" s="126">
        <f t="shared" si="16"/>
        <v>3033</v>
      </c>
      <c r="C172" s="22">
        <v>1226</v>
      </c>
      <c r="D172" s="22">
        <v>1426</v>
      </c>
      <c r="E172" s="127">
        <v>381</v>
      </c>
      <c r="F172" s="128">
        <v>785</v>
      </c>
      <c r="G172" s="129">
        <v>2248</v>
      </c>
      <c r="H172" s="128">
        <v>203</v>
      </c>
      <c r="I172" s="129">
        <v>2830</v>
      </c>
      <c r="J172" s="128">
        <v>2599</v>
      </c>
      <c r="K172" s="128">
        <v>2143</v>
      </c>
      <c r="L172" s="128">
        <v>472</v>
      </c>
      <c r="M172" s="128">
        <v>38</v>
      </c>
      <c r="N172" s="128">
        <v>11</v>
      </c>
      <c r="O172" s="130"/>
      <c r="P172" s="130"/>
      <c r="Q172" s="36"/>
    </row>
    <row r="173" spans="1:17" ht="18" customHeight="1" x14ac:dyDescent="0.2">
      <c r="A173" s="125" t="s">
        <v>70</v>
      </c>
      <c r="B173" s="126">
        <f t="shared" si="16"/>
        <v>493</v>
      </c>
      <c r="C173" s="22">
        <v>59</v>
      </c>
      <c r="D173" s="22">
        <v>296</v>
      </c>
      <c r="E173" s="127">
        <v>138</v>
      </c>
      <c r="F173" s="128">
        <v>288</v>
      </c>
      <c r="G173" s="129">
        <v>205</v>
      </c>
      <c r="H173" s="128">
        <v>69</v>
      </c>
      <c r="I173" s="129">
        <v>424</v>
      </c>
      <c r="J173" s="128">
        <v>378</v>
      </c>
      <c r="K173" s="128">
        <v>318</v>
      </c>
      <c r="L173" s="128">
        <v>196</v>
      </c>
      <c r="M173" s="128">
        <v>9</v>
      </c>
      <c r="N173" s="128">
        <v>0</v>
      </c>
      <c r="O173" s="130"/>
      <c r="P173" s="130"/>
      <c r="Q173" s="36"/>
    </row>
    <row r="174" spans="1:17" ht="18" customHeight="1" x14ac:dyDescent="0.2">
      <c r="A174" s="125" t="s">
        <v>76</v>
      </c>
      <c r="B174" s="126">
        <f t="shared" si="16"/>
        <v>987</v>
      </c>
      <c r="C174" s="22">
        <v>361</v>
      </c>
      <c r="D174" s="22">
        <v>451</v>
      </c>
      <c r="E174" s="127">
        <v>175</v>
      </c>
      <c r="F174" s="128">
        <v>410</v>
      </c>
      <c r="G174" s="129">
        <v>577</v>
      </c>
      <c r="H174" s="128">
        <v>73</v>
      </c>
      <c r="I174" s="129">
        <v>914</v>
      </c>
      <c r="J174" s="128">
        <v>806</v>
      </c>
      <c r="K174" s="128">
        <v>585</v>
      </c>
      <c r="L174" s="128">
        <v>318</v>
      </c>
      <c r="M174" s="128">
        <v>11</v>
      </c>
      <c r="N174" s="128">
        <v>2</v>
      </c>
      <c r="O174" s="130"/>
      <c r="P174" s="130"/>
      <c r="Q174" s="36"/>
    </row>
    <row r="175" spans="1:17" ht="18" customHeight="1" x14ac:dyDescent="0.2">
      <c r="A175" s="125" t="s">
        <v>58</v>
      </c>
      <c r="B175" s="126">
        <f t="shared" si="16"/>
        <v>1374</v>
      </c>
      <c r="C175" s="22">
        <v>412</v>
      </c>
      <c r="D175" s="22">
        <v>633</v>
      </c>
      <c r="E175" s="127">
        <v>329</v>
      </c>
      <c r="F175" s="128">
        <v>352</v>
      </c>
      <c r="G175" s="129">
        <v>1022</v>
      </c>
      <c r="H175" s="128">
        <v>103</v>
      </c>
      <c r="I175" s="129">
        <v>1271</v>
      </c>
      <c r="J175" s="128">
        <v>1017</v>
      </c>
      <c r="K175" s="128">
        <v>676</v>
      </c>
      <c r="L175" s="128">
        <v>249</v>
      </c>
      <c r="M175" s="128">
        <v>6</v>
      </c>
      <c r="N175" s="128">
        <v>1</v>
      </c>
      <c r="O175" s="130"/>
      <c r="P175" s="130"/>
      <c r="Q175" s="36"/>
    </row>
    <row r="176" spans="1:17" ht="18" customHeight="1" x14ac:dyDescent="0.2">
      <c r="A176" s="125" t="s">
        <v>77</v>
      </c>
      <c r="B176" s="126">
        <f t="shared" si="16"/>
        <v>2158</v>
      </c>
      <c r="C176" s="22">
        <v>900</v>
      </c>
      <c r="D176" s="22">
        <v>969</v>
      </c>
      <c r="E176" s="127">
        <v>289</v>
      </c>
      <c r="F176" s="128">
        <v>985</v>
      </c>
      <c r="G176" s="129">
        <v>1173</v>
      </c>
      <c r="H176" s="128">
        <v>192</v>
      </c>
      <c r="I176" s="129">
        <v>1966</v>
      </c>
      <c r="J176" s="128">
        <v>1506</v>
      </c>
      <c r="K176" s="128">
        <v>1131</v>
      </c>
      <c r="L176" s="128">
        <v>623</v>
      </c>
      <c r="M176" s="128">
        <v>30</v>
      </c>
      <c r="N176" s="128">
        <v>2</v>
      </c>
      <c r="O176" s="130"/>
      <c r="P176" s="130"/>
      <c r="Q176" s="36"/>
    </row>
    <row r="177" spans="1:17" ht="18" customHeight="1" x14ac:dyDescent="0.2">
      <c r="A177" s="125" t="s">
        <v>56</v>
      </c>
      <c r="B177" s="126">
        <f t="shared" si="16"/>
        <v>1402</v>
      </c>
      <c r="C177" s="22">
        <v>448</v>
      </c>
      <c r="D177" s="22">
        <v>614</v>
      </c>
      <c r="E177" s="127">
        <v>340</v>
      </c>
      <c r="F177" s="128">
        <v>776</v>
      </c>
      <c r="G177" s="129">
        <v>626</v>
      </c>
      <c r="H177" s="128">
        <v>113</v>
      </c>
      <c r="I177" s="129">
        <v>1289</v>
      </c>
      <c r="J177" s="128">
        <v>1151</v>
      </c>
      <c r="K177" s="128">
        <v>1006</v>
      </c>
      <c r="L177" s="128">
        <v>586</v>
      </c>
      <c r="M177" s="128">
        <v>15</v>
      </c>
      <c r="N177" s="128">
        <v>2</v>
      </c>
      <c r="O177" s="130"/>
      <c r="P177" s="130"/>
      <c r="Q177" s="36"/>
    </row>
    <row r="178" spans="1:17" ht="18" customHeight="1" x14ac:dyDescent="0.2">
      <c r="A178" s="125" t="s">
        <v>61</v>
      </c>
      <c r="B178" s="126">
        <f t="shared" si="16"/>
        <v>1036</v>
      </c>
      <c r="C178" s="22">
        <v>464</v>
      </c>
      <c r="D178" s="22">
        <v>447</v>
      </c>
      <c r="E178" s="127">
        <v>125</v>
      </c>
      <c r="F178" s="128">
        <v>48</v>
      </c>
      <c r="G178" s="129">
        <v>988</v>
      </c>
      <c r="H178" s="128">
        <v>13</v>
      </c>
      <c r="I178" s="129">
        <v>1023</v>
      </c>
      <c r="J178" s="128">
        <v>620</v>
      </c>
      <c r="K178" s="128">
        <v>351</v>
      </c>
      <c r="L178" s="128">
        <v>24</v>
      </c>
      <c r="M178" s="128">
        <v>6</v>
      </c>
      <c r="N178" s="128">
        <v>2</v>
      </c>
      <c r="O178" s="130"/>
      <c r="P178" s="130"/>
      <c r="Q178" s="36"/>
    </row>
    <row r="179" spans="1:17" ht="18" customHeight="1" x14ac:dyDescent="0.2">
      <c r="A179" s="125" t="s">
        <v>38</v>
      </c>
      <c r="B179" s="126">
        <f t="shared" si="16"/>
        <v>13495</v>
      </c>
      <c r="C179" s="22">
        <v>3729</v>
      </c>
      <c r="D179" s="22">
        <v>6829</v>
      </c>
      <c r="E179" s="127">
        <v>2937</v>
      </c>
      <c r="F179" s="128">
        <v>3319</v>
      </c>
      <c r="G179" s="129">
        <v>10176</v>
      </c>
      <c r="H179" s="128">
        <v>479</v>
      </c>
      <c r="I179" s="129">
        <v>13016</v>
      </c>
      <c r="J179" s="128">
        <v>9303</v>
      </c>
      <c r="K179" s="128">
        <v>6312</v>
      </c>
      <c r="L179" s="128">
        <v>1889</v>
      </c>
      <c r="M179" s="128">
        <v>83</v>
      </c>
      <c r="N179" s="128">
        <v>21</v>
      </c>
      <c r="O179" s="130"/>
      <c r="P179" s="130"/>
      <c r="Q179" s="36"/>
    </row>
    <row r="180" spans="1:17" ht="18" customHeight="1" x14ac:dyDescent="0.2">
      <c r="A180" s="125" t="s">
        <v>66</v>
      </c>
      <c r="B180" s="126">
        <f t="shared" si="16"/>
        <v>863</v>
      </c>
      <c r="C180" s="22">
        <v>152</v>
      </c>
      <c r="D180" s="22">
        <v>315</v>
      </c>
      <c r="E180" s="127">
        <v>396</v>
      </c>
      <c r="F180" s="128">
        <v>425</v>
      </c>
      <c r="G180" s="129">
        <v>438</v>
      </c>
      <c r="H180" s="128">
        <v>46</v>
      </c>
      <c r="I180" s="129">
        <v>817</v>
      </c>
      <c r="J180" s="128">
        <v>607</v>
      </c>
      <c r="K180" s="128">
        <v>446</v>
      </c>
      <c r="L180" s="128">
        <v>265</v>
      </c>
      <c r="M180" s="128">
        <v>7</v>
      </c>
      <c r="N180" s="128">
        <v>2</v>
      </c>
      <c r="O180" s="130"/>
      <c r="P180" s="130"/>
      <c r="Q180" s="36"/>
    </row>
    <row r="181" spans="1:17" ht="18" customHeight="1" x14ac:dyDescent="0.2">
      <c r="A181" s="125" t="s">
        <v>71</v>
      </c>
      <c r="B181" s="126">
        <f t="shared" si="16"/>
        <v>283</v>
      </c>
      <c r="C181" s="22">
        <v>60</v>
      </c>
      <c r="D181" s="22">
        <v>161</v>
      </c>
      <c r="E181" s="127">
        <v>62</v>
      </c>
      <c r="F181" s="128">
        <v>144</v>
      </c>
      <c r="G181" s="129">
        <v>139</v>
      </c>
      <c r="H181" s="128">
        <v>4</v>
      </c>
      <c r="I181" s="129">
        <v>279</v>
      </c>
      <c r="J181" s="128">
        <v>241</v>
      </c>
      <c r="K181" s="128">
        <v>167</v>
      </c>
      <c r="L181" s="128">
        <v>121</v>
      </c>
      <c r="M181" s="128">
        <v>10</v>
      </c>
      <c r="N181" s="128">
        <v>1</v>
      </c>
      <c r="O181" s="130"/>
      <c r="P181" s="130"/>
      <c r="Q181" s="36"/>
    </row>
    <row r="182" spans="1:17" ht="18" customHeight="1" x14ac:dyDescent="0.2">
      <c r="A182" s="125" t="s">
        <v>72</v>
      </c>
      <c r="B182" s="126">
        <f t="shared" si="16"/>
        <v>337</v>
      </c>
      <c r="C182" s="22">
        <v>155</v>
      </c>
      <c r="D182" s="22">
        <v>120</v>
      </c>
      <c r="E182" s="127">
        <v>62</v>
      </c>
      <c r="F182" s="128">
        <v>100</v>
      </c>
      <c r="G182" s="129">
        <v>237</v>
      </c>
      <c r="H182" s="128">
        <v>25</v>
      </c>
      <c r="I182" s="129">
        <v>312</v>
      </c>
      <c r="J182" s="128">
        <v>274</v>
      </c>
      <c r="K182" s="128">
        <v>143</v>
      </c>
      <c r="L182" s="128">
        <v>54</v>
      </c>
      <c r="M182" s="128">
        <v>7</v>
      </c>
      <c r="N182" s="128">
        <v>1</v>
      </c>
      <c r="O182" s="130"/>
      <c r="P182" s="130"/>
      <c r="Q182" s="36"/>
    </row>
    <row r="183" spans="1:17" ht="18" customHeight="1" x14ac:dyDescent="0.2">
      <c r="A183" s="125" t="s">
        <v>74</v>
      </c>
      <c r="B183" s="126">
        <f t="shared" si="16"/>
        <v>381</v>
      </c>
      <c r="C183" s="22">
        <v>114</v>
      </c>
      <c r="D183" s="22">
        <v>179</v>
      </c>
      <c r="E183" s="127">
        <v>88</v>
      </c>
      <c r="F183" s="128">
        <v>189</v>
      </c>
      <c r="G183" s="129">
        <v>192</v>
      </c>
      <c r="H183" s="128">
        <v>45</v>
      </c>
      <c r="I183" s="129">
        <v>336</v>
      </c>
      <c r="J183" s="128">
        <v>319</v>
      </c>
      <c r="K183" s="128">
        <v>234</v>
      </c>
      <c r="L183" s="128">
        <v>140</v>
      </c>
      <c r="M183" s="128">
        <v>1</v>
      </c>
      <c r="N183" s="128">
        <v>1</v>
      </c>
      <c r="O183" s="130"/>
      <c r="P183" s="130"/>
      <c r="Q183" s="36"/>
    </row>
    <row r="184" spans="1:17" ht="18" customHeight="1" x14ac:dyDescent="0.2">
      <c r="A184" s="125" t="s">
        <v>57</v>
      </c>
      <c r="B184" s="126">
        <f t="shared" si="16"/>
        <v>1849</v>
      </c>
      <c r="C184" s="22">
        <v>646</v>
      </c>
      <c r="D184" s="22">
        <v>852</v>
      </c>
      <c r="E184" s="127">
        <v>351</v>
      </c>
      <c r="F184" s="128">
        <v>446</v>
      </c>
      <c r="G184" s="129">
        <v>1403</v>
      </c>
      <c r="H184" s="128">
        <v>177</v>
      </c>
      <c r="I184" s="129">
        <v>1672</v>
      </c>
      <c r="J184" s="128">
        <v>1605</v>
      </c>
      <c r="K184" s="128">
        <v>1232</v>
      </c>
      <c r="L184" s="128">
        <v>311</v>
      </c>
      <c r="M184" s="128">
        <v>14</v>
      </c>
      <c r="N184" s="128">
        <v>0</v>
      </c>
      <c r="O184" s="130"/>
      <c r="P184" s="130"/>
      <c r="Q184" s="36"/>
    </row>
    <row r="185" spans="1:17" ht="18" customHeight="1" x14ac:dyDescent="0.2">
      <c r="A185" s="125" t="s">
        <v>60</v>
      </c>
      <c r="B185" s="126">
        <f t="shared" si="16"/>
        <v>1313</v>
      </c>
      <c r="C185" s="22">
        <v>479</v>
      </c>
      <c r="D185" s="22">
        <v>647</v>
      </c>
      <c r="E185" s="127">
        <v>187</v>
      </c>
      <c r="F185" s="128">
        <v>594</v>
      </c>
      <c r="G185" s="129">
        <v>719</v>
      </c>
      <c r="H185" s="128">
        <v>185</v>
      </c>
      <c r="I185" s="129">
        <v>1128</v>
      </c>
      <c r="J185" s="128">
        <v>1005</v>
      </c>
      <c r="K185" s="128">
        <v>584</v>
      </c>
      <c r="L185" s="128">
        <v>322</v>
      </c>
      <c r="M185" s="128">
        <v>9</v>
      </c>
      <c r="N185" s="128">
        <v>8</v>
      </c>
      <c r="O185" s="130"/>
      <c r="P185" s="130"/>
      <c r="Q185" s="36"/>
    </row>
    <row r="186" spans="1:17" ht="18" customHeight="1" x14ac:dyDescent="0.2">
      <c r="A186" s="125" t="s">
        <v>63</v>
      </c>
      <c r="B186" s="126">
        <f t="shared" si="16"/>
        <v>1200</v>
      </c>
      <c r="C186" s="22">
        <v>444</v>
      </c>
      <c r="D186" s="22">
        <v>451</v>
      </c>
      <c r="E186" s="127">
        <v>305</v>
      </c>
      <c r="F186" s="128">
        <v>485</v>
      </c>
      <c r="G186" s="129">
        <v>715</v>
      </c>
      <c r="H186" s="128">
        <v>79</v>
      </c>
      <c r="I186" s="129">
        <v>1121</v>
      </c>
      <c r="J186" s="128">
        <v>793</v>
      </c>
      <c r="K186" s="128">
        <v>633</v>
      </c>
      <c r="L186" s="128">
        <v>350</v>
      </c>
      <c r="M186" s="128">
        <v>16</v>
      </c>
      <c r="N186" s="128">
        <v>5</v>
      </c>
      <c r="O186" s="130"/>
      <c r="P186" s="130"/>
      <c r="Q186" s="36"/>
    </row>
    <row r="187" spans="1:17" ht="18" customHeight="1" x14ac:dyDescent="0.2">
      <c r="A187" s="125" t="s">
        <v>67</v>
      </c>
      <c r="B187" s="126">
        <f t="shared" si="16"/>
        <v>737</v>
      </c>
      <c r="C187" s="22">
        <v>336</v>
      </c>
      <c r="D187" s="22">
        <v>329</v>
      </c>
      <c r="E187" s="127">
        <v>72</v>
      </c>
      <c r="F187" s="128">
        <v>421</v>
      </c>
      <c r="G187" s="129">
        <v>316</v>
      </c>
      <c r="H187" s="128">
        <v>57</v>
      </c>
      <c r="I187" s="129">
        <v>680</v>
      </c>
      <c r="J187" s="128">
        <v>633</v>
      </c>
      <c r="K187" s="128">
        <v>410</v>
      </c>
      <c r="L187" s="128">
        <v>299</v>
      </c>
      <c r="M187" s="128">
        <v>20</v>
      </c>
      <c r="N187" s="128">
        <v>1</v>
      </c>
      <c r="O187" s="130"/>
      <c r="P187" s="130"/>
      <c r="Q187" s="36"/>
    </row>
    <row r="188" spans="1:17" ht="18" customHeight="1" x14ac:dyDescent="0.2">
      <c r="A188" s="125" t="s">
        <v>73</v>
      </c>
      <c r="B188" s="126">
        <f t="shared" si="16"/>
        <v>617</v>
      </c>
      <c r="C188" s="22">
        <v>134</v>
      </c>
      <c r="D188" s="22">
        <v>283</v>
      </c>
      <c r="E188" s="127">
        <v>200</v>
      </c>
      <c r="F188" s="128">
        <v>98</v>
      </c>
      <c r="G188" s="129">
        <v>519</v>
      </c>
      <c r="H188" s="128">
        <v>15</v>
      </c>
      <c r="I188" s="129">
        <v>602</v>
      </c>
      <c r="J188" s="128">
        <v>565</v>
      </c>
      <c r="K188" s="128">
        <v>444</v>
      </c>
      <c r="L188" s="128">
        <v>82</v>
      </c>
      <c r="M188" s="128">
        <v>6</v>
      </c>
      <c r="N188" s="128">
        <v>1</v>
      </c>
      <c r="O188" s="130"/>
      <c r="P188" s="130"/>
      <c r="Q188" s="36"/>
    </row>
    <row r="189" spans="1:17" ht="18" customHeight="1" x14ac:dyDescent="0.2">
      <c r="A189" s="131" t="s">
        <v>68</v>
      </c>
      <c r="B189" s="132">
        <f t="shared" si="16"/>
        <v>314</v>
      </c>
      <c r="C189" s="100">
        <v>134</v>
      </c>
      <c r="D189" s="100">
        <v>154</v>
      </c>
      <c r="E189" s="133">
        <v>26</v>
      </c>
      <c r="F189" s="134">
        <v>129</v>
      </c>
      <c r="G189" s="135">
        <v>185</v>
      </c>
      <c r="H189" s="134">
        <v>8</v>
      </c>
      <c r="I189" s="135">
        <v>306</v>
      </c>
      <c r="J189" s="134">
        <v>159</v>
      </c>
      <c r="K189" s="134">
        <v>91</v>
      </c>
      <c r="L189" s="134">
        <v>82</v>
      </c>
      <c r="M189" s="134">
        <v>6</v>
      </c>
      <c r="N189" s="134">
        <v>0</v>
      </c>
      <c r="O189" s="130"/>
      <c r="P189" s="130"/>
      <c r="Q189" s="36"/>
    </row>
    <row r="190" spans="1:17" ht="18" customHeight="1" x14ac:dyDescent="0.2">
      <c r="A190" s="16" t="s">
        <v>2</v>
      </c>
      <c r="B190" s="136">
        <f t="shared" ref="B190:N190" si="17">SUM(B165:B189)</f>
        <v>41852</v>
      </c>
      <c r="C190" s="30">
        <f t="shared" si="17"/>
        <v>13919</v>
      </c>
      <c r="D190" s="30">
        <f t="shared" si="17"/>
        <v>19822</v>
      </c>
      <c r="E190" s="30">
        <f t="shared" si="17"/>
        <v>8111</v>
      </c>
      <c r="F190" s="30">
        <f t="shared" si="17"/>
        <v>12452</v>
      </c>
      <c r="G190" s="30">
        <f t="shared" si="17"/>
        <v>29400</v>
      </c>
      <c r="H190" s="30">
        <f t="shared" si="17"/>
        <v>2383</v>
      </c>
      <c r="I190" s="30">
        <f t="shared" si="17"/>
        <v>39469</v>
      </c>
      <c r="J190" s="30">
        <f t="shared" si="17"/>
        <v>31790</v>
      </c>
      <c r="K190" s="30">
        <f t="shared" si="17"/>
        <v>22209</v>
      </c>
      <c r="L190" s="30">
        <f t="shared" si="17"/>
        <v>8121</v>
      </c>
      <c r="M190" s="30">
        <f t="shared" si="17"/>
        <v>413</v>
      </c>
      <c r="N190" s="30">
        <f t="shared" si="17"/>
        <v>69</v>
      </c>
      <c r="O190" s="130"/>
      <c r="P190" s="130"/>
      <c r="Q190" s="130"/>
    </row>
    <row r="191" spans="1:17" s="67" customFormat="1" ht="18" customHeight="1" x14ac:dyDescent="0.2">
      <c r="A191" s="21" t="s">
        <v>17</v>
      </c>
      <c r="B191" s="44">
        <f t="shared" ref="B191:N191" si="18">B190/$B$190</f>
        <v>1</v>
      </c>
      <c r="C191" s="44">
        <f t="shared" si="18"/>
        <v>0.33257669884354391</v>
      </c>
      <c r="D191" s="44">
        <f t="shared" si="18"/>
        <v>0.47362133231386794</v>
      </c>
      <c r="E191" s="44">
        <f t="shared" si="18"/>
        <v>0.19380196884258816</v>
      </c>
      <c r="F191" s="44">
        <f t="shared" si="18"/>
        <v>0.29752461053235207</v>
      </c>
      <c r="G191" s="44">
        <f t="shared" si="18"/>
        <v>0.70247538946764787</v>
      </c>
      <c r="H191" s="44">
        <f t="shared" si="18"/>
        <v>5.6938736500047785E-2</v>
      </c>
      <c r="I191" s="44">
        <f t="shared" si="18"/>
        <v>0.94306126349995223</v>
      </c>
      <c r="J191" s="44">
        <f t="shared" si="18"/>
        <v>0.759581382012807</v>
      </c>
      <c r="K191" s="44">
        <f t="shared" si="18"/>
        <v>0.53065564369683649</v>
      </c>
      <c r="L191" s="44">
        <f t="shared" si="18"/>
        <v>0.19404090604989008</v>
      </c>
      <c r="M191" s="44">
        <f t="shared" si="18"/>
        <v>9.868106661569339E-3</v>
      </c>
      <c r="N191" s="44">
        <f t="shared" si="18"/>
        <v>1.6486667303832552E-3</v>
      </c>
      <c r="O191" s="137"/>
      <c r="P191" s="138"/>
      <c r="Q191" s="138"/>
    </row>
    <row r="192" spans="1:17" x14ac:dyDescent="0.2">
      <c r="A192" s="198" t="s">
        <v>150</v>
      </c>
      <c r="B192" s="198"/>
      <c r="C192" s="198"/>
      <c r="D192" s="198"/>
      <c r="E192" s="198"/>
      <c r="F192" s="198"/>
      <c r="G192" s="198"/>
      <c r="H192" s="198"/>
      <c r="I192" s="198"/>
      <c r="J192" s="198"/>
      <c r="K192" s="198"/>
      <c r="L192" s="198"/>
      <c r="M192" s="198"/>
      <c r="N192" s="198"/>
    </row>
    <row r="193" spans="1:17" ht="30" customHeight="1" x14ac:dyDescent="0.2">
      <c r="O193" s="139"/>
    </row>
    <row r="194" spans="1:17" ht="6.75" customHeight="1" x14ac:dyDescent="0.2"/>
    <row r="195" spans="1:17" ht="18.75" thickBot="1" x14ac:dyDescent="0.25">
      <c r="A195" s="12" t="s">
        <v>151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7" spans="1:17" ht="17.25" customHeight="1" thickBot="1" x14ac:dyDescent="0.3">
      <c r="A197" s="140" t="s">
        <v>152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41"/>
      <c r="L197" s="36"/>
      <c r="M197" s="36"/>
      <c r="N197" s="36"/>
      <c r="O197" s="142"/>
      <c r="P197" s="142"/>
      <c r="Q197" s="36"/>
    </row>
    <row r="198" spans="1:17" ht="14.25" customHeight="1" x14ac:dyDescent="0.2">
      <c r="L198" s="36"/>
      <c r="M198" s="36"/>
      <c r="N198" s="36"/>
      <c r="O198" s="36"/>
      <c r="P198" s="36"/>
      <c r="Q198" s="36"/>
    </row>
    <row r="199" spans="1:17" ht="26.25" customHeight="1" x14ac:dyDescent="0.2">
      <c r="A199" s="183" t="s">
        <v>78</v>
      </c>
      <c r="B199" s="183"/>
      <c r="C199" s="183"/>
      <c r="D199" s="183"/>
      <c r="E199" s="197"/>
      <c r="F199" s="143" t="s">
        <v>2</v>
      </c>
      <c r="G199" s="143" t="s">
        <v>19</v>
      </c>
      <c r="H199" s="143" t="s">
        <v>153</v>
      </c>
      <c r="I199" s="143" t="s">
        <v>21</v>
      </c>
      <c r="J199" s="143" t="s">
        <v>80</v>
      </c>
      <c r="L199" s="36"/>
      <c r="M199" s="199"/>
      <c r="N199" s="199"/>
      <c r="O199" s="189"/>
      <c r="P199" s="189"/>
      <c r="Q199" s="189"/>
    </row>
    <row r="200" spans="1:17" ht="18.75" customHeight="1" x14ac:dyDescent="0.2">
      <c r="A200" s="145" t="s">
        <v>154</v>
      </c>
      <c r="B200" s="145"/>
      <c r="C200" s="145"/>
      <c r="D200" s="145"/>
      <c r="E200" s="145"/>
      <c r="F200" s="146">
        <f t="shared" ref="F200:F235" si="19">+SUM(G200:J200)</f>
        <v>41866</v>
      </c>
      <c r="G200" s="147">
        <v>26187</v>
      </c>
      <c r="H200" s="147">
        <v>10039</v>
      </c>
      <c r="I200" s="147">
        <v>3073</v>
      </c>
      <c r="J200" s="147">
        <v>2567</v>
      </c>
      <c r="L200" s="36"/>
      <c r="M200" s="199"/>
      <c r="N200" s="199"/>
      <c r="O200" s="144"/>
      <c r="P200" s="144"/>
      <c r="Q200" s="144"/>
    </row>
    <row r="201" spans="1:17" ht="18.75" customHeight="1" x14ac:dyDescent="0.2">
      <c r="A201" s="148" t="s">
        <v>155</v>
      </c>
      <c r="B201" s="148"/>
      <c r="C201" s="148"/>
      <c r="D201" s="148"/>
      <c r="E201" s="148"/>
      <c r="F201" s="149">
        <f t="shared" si="19"/>
        <v>40749</v>
      </c>
      <c r="G201" s="150">
        <v>0</v>
      </c>
      <c r="H201" s="150">
        <v>33308</v>
      </c>
      <c r="I201" s="150">
        <v>4922</v>
      </c>
      <c r="J201" s="150">
        <v>2519</v>
      </c>
      <c r="L201" s="36"/>
      <c r="M201" s="199"/>
      <c r="N201" s="199"/>
      <c r="O201" s="144"/>
      <c r="P201" s="144"/>
      <c r="Q201" s="144"/>
    </row>
    <row r="202" spans="1:17" ht="18.75" customHeight="1" x14ac:dyDescent="0.2">
      <c r="A202" s="148" t="s">
        <v>156</v>
      </c>
      <c r="B202" s="148"/>
      <c r="C202" s="148"/>
      <c r="D202" s="148"/>
      <c r="E202" s="148"/>
      <c r="F202" s="149">
        <f t="shared" si="19"/>
        <v>126173</v>
      </c>
      <c r="G202" s="150">
        <v>0</v>
      </c>
      <c r="H202" s="150">
        <v>27361</v>
      </c>
      <c r="I202" s="150">
        <v>42528</v>
      </c>
      <c r="J202" s="150">
        <v>56284</v>
      </c>
      <c r="L202" s="36"/>
      <c r="M202" s="190"/>
      <c r="N202" s="151"/>
      <c r="O202" s="152"/>
      <c r="P202" s="152"/>
      <c r="Q202" s="152"/>
    </row>
    <row r="203" spans="1:17" ht="18.75" customHeight="1" x14ac:dyDescent="0.2">
      <c r="A203" s="148" t="s">
        <v>157</v>
      </c>
      <c r="B203" s="148"/>
      <c r="C203" s="148"/>
      <c r="D203" s="148"/>
      <c r="E203" s="148"/>
      <c r="F203" s="149">
        <f t="shared" si="19"/>
        <v>7268</v>
      </c>
      <c r="G203" s="150">
        <v>0</v>
      </c>
      <c r="H203" s="150">
        <v>6655</v>
      </c>
      <c r="I203" s="150">
        <v>321</v>
      </c>
      <c r="J203" s="150">
        <v>292</v>
      </c>
      <c r="L203" s="36"/>
      <c r="M203" s="190"/>
      <c r="N203" s="151"/>
      <c r="O203" s="152"/>
      <c r="P203" s="152"/>
      <c r="Q203" s="152"/>
    </row>
    <row r="204" spans="1:17" ht="18.75" customHeight="1" x14ac:dyDescent="0.2">
      <c r="A204" s="148" t="s">
        <v>158</v>
      </c>
      <c r="B204" s="148"/>
      <c r="C204" s="148"/>
      <c r="D204" s="148"/>
      <c r="E204" s="148"/>
      <c r="F204" s="149">
        <f t="shared" si="19"/>
        <v>42057</v>
      </c>
      <c r="G204" s="150">
        <v>0</v>
      </c>
      <c r="H204" s="150">
        <v>10644</v>
      </c>
      <c r="I204" s="150">
        <v>29285</v>
      </c>
      <c r="J204" s="150">
        <v>2128</v>
      </c>
      <c r="L204" s="36"/>
      <c r="M204" s="190"/>
      <c r="N204" s="151"/>
      <c r="O204" s="152"/>
      <c r="P204" s="152"/>
      <c r="Q204" s="152"/>
    </row>
    <row r="205" spans="1:17" ht="18.75" customHeight="1" x14ac:dyDescent="0.2">
      <c r="A205" s="148" t="s">
        <v>159</v>
      </c>
      <c r="B205" s="148"/>
      <c r="C205" s="148"/>
      <c r="D205" s="148"/>
      <c r="E205" s="148"/>
      <c r="F205" s="149">
        <f t="shared" si="19"/>
        <v>24099</v>
      </c>
      <c r="G205" s="150">
        <v>0</v>
      </c>
      <c r="H205" s="150">
        <v>3511</v>
      </c>
      <c r="I205" s="150">
        <v>18367</v>
      </c>
      <c r="J205" s="150">
        <v>2221</v>
      </c>
      <c r="L205" s="36"/>
      <c r="M205" s="190"/>
      <c r="N205" s="151"/>
      <c r="O205" s="152"/>
      <c r="P205" s="152"/>
      <c r="Q205" s="152"/>
    </row>
    <row r="206" spans="1:17" ht="18.75" customHeight="1" x14ac:dyDescent="0.2">
      <c r="A206" s="148" t="s">
        <v>160</v>
      </c>
      <c r="B206" s="148"/>
      <c r="C206" s="148"/>
      <c r="D206" s="148"/>
      <c r="E206" s="148"/>
      <c r="F206" s="149">
        <f t="shared" si="19"/>
        <v>3438</v>
      </c>
      <c r="G206" s="150">
        <v>0</v>
      </c>
      <c r="H206" s="150">
        <v>296</v>
      </c>
      <c r="I206" s="150">
        <v>3019</v>
      </c>
      <c r="J206" s="150">
        <v>123</v>
      </c>
      <c r="L206" s="36"/>
      <c r="M206" s="190"/>
      <c r="N206" s="151"/>
      <c r="O206" s="152"/>
      <c r="P206" s="152"/>
      <c r="Q206" s="152"/>
    </row>
    <row r="207" spans="1:17" ht="18.75" customHeight="1" x14ac:dyDescent="0.2">
      <c r="A207" s="148" t="s">
        <v>161</v>
      </c>
      <c r="B207" s="148"/>
      <c r="C207" s="148"/>
      <c r="D207" s="148"/>
      <c r="E207" s="148"/>
      <c r="F207" s="149">
        <f t="shared" si="19"/>
        <v>452</v>
      </c>
      <c r="G207" s="150">
        <v>0</v>
      </c>
      <c r="H207" s="150">
        <v>59</v>
      </c>
      <c r="I207" s="150">
        <v>349</v>
      </c>
      <c r="J207" s="150">
        <v>44</v>
      </c>
      <c r="L207" s="36"/>
      <c r="M207" s="190"/>
      <c r="N207" s="151"/>
      <c r="O207" s="152"/>
      <c r="P207" s="152"/>
      <c r="Q207" s="152"/>
    </row>
    <row r="208" spans="1:17" ht="18.75" customHeight="1" x14ac:dyDescent="0.2">
      <c r="A208" s="148" t="s">
        <v>162</v>
      </c>
      <c r="B208" s="148"/>
      <c r="C208" s="148"/>
      <c r="D208" s="148"/>
      <c r="E208" s="148"/>
      <c r="F208" s="149">
        <f t="shared" si="19"/>
        <v>33742</v>
      </c>
      <c r="G208" s="150">
        <v>0</v>
      </c>
      <c r="H208" s="150">
        <v>11972</v>
      </c>
      <c r="I208" s="150">
        <v>17284</v>
      </c>
      <c r="J208" s="150">
        <v>4486</v>
      </c>
      <c r="L208" s="36"/>
      <c r="M208" s="190"/>
      <c r="N208" s="151"/>
      <c r="O208" s="152"/>
      <c r="P208" s="152"/>
      <c r="Q208" s="152"/>
    </row>
    <row r="209" spans="1:17" ht="18.75" customHeight="1" x14ac:dyDescent="0.2">
      <c r="A209" s="148" t="s">
        <v>163</v>
      </c>
      <c r="B209" s="148"/>
      <c r="C209" s="148"/>
      <c r="D209" s="148"/>
      <c r="E209" s="148"/>
      <c r="F209" s="149">
        <f t="shared" si="19"/>
        <v>9645</v>
      </c>
      <c r="G209" s="150">
        <v>0</v>
      </c>
      <c r="H209" s="150">
        <v>1008</v>
      </c>
      <c r="I209" s="150">
        <v>8461</v>
      </c>
      <c r="J209" s="150">
        <v>176</v>
      </c>
      <c r="L209" s="36"/>
      <c r="M209" s="190"/>
      <c r="N209" s="151"/>
      <c r="O209" s="152"/>
      <c r="P209" s="152"/>
      <c r="Q209" s="152"/>
    </row>
    <row r="210" spans="1:17" ht="18.75" customHeight="1" x14ac:dyDescent="0.2">
      <c r="A210" s="148" t="s">
        <v>164</v>
      </c>
      <c r="B210" s="148"/>
      <c r="C210" s="148"/>
      <c r="D210" s="148"/>
      <c r="E210" s="148"/>
      <c r="F210" s="149">
        <f t="shared" si="19"/>
        <v>203</v>
      </c>
      <c r="G210" s="150">
        <v>0</v>
      </c>
      <c r="H210" s="150">
        <v>35</v>
      </c>
      <c r="I210" s="150">
        <v>120</v>
      </c>
      <c r="J210" s="150">
        <v>48</v>
      </c>
      <c r="L210" s="36"/>
      <c r="M210" s="190"/>
      <c r="N210" s="151"/>
      <c r="O210" s="152"/>
      <c r="P210" s="152"/>
      <c r="Q210" s="152"/>
    </row>
    <row r="211" spans="1:17" ht="31.5" customHeight="1" x14ac:dyDescent="0.2">
      <c r="A211" s="191" t="s">
        <v>165</v>
      </c>
      <c r="B211" s="191"/>
      <c r="C211" s="191"/>
      <c r="D211" s="191"/>
      <c r="E211" s="191"/>
      <c r="F211" s="149">
        <f t="shared" si="19"/>
        <v>15059</v>
      </c>
      <c r="G211" s="150">
        <v>0</v>
      </c>
      <c r="H211" s="150">
        <v>13513</v>
      </c>
      <c r="I211" s="150">
        <v>1407</v>
      </c>
      <c r="J211" s="150">
        <v>139</v>
      </c>
      <c r="L211" s="36"/>
      <c r="M211" s="190"/>
      <c r="N211" s="151"/>
      <c r="O211" s="152"/>
      <c r="P211" s="152"/>
      <c r="Q211" s="152"/>
    </row>
    <row r="212" spans="1:17" ht="31.5" customHeight="1" x14ac:dyDescent="0.2">
      <c r="A212" s="191" t="s">
        <v>166</v>
      </c>
      <c r="B212" s="191"/>
      <c r="C212" s="191"/>
      <c r="D212" s="191"/>
      <c r="E212" s="191"/>
      <c r="F212" s="149">
        <f t="shared" si="19"/>
        <v>379</v>
      </c>
      <c r="G212" s="150">
        <v>0</v>
      </c>
      <c r="H212" s="150">
        <v>264</v>
      </c>
      <c r="I212" s="150">
        <v>64</v>
      </c>
      <c r="J212" s="150">
        <v>51</v>
      </c>
      <c r="L212" s="36"/>
      <c r="M212" s="190"/>
      <c r="N212" s="151"/>
      <c r="O212" s="152"/>
      <c r="P212" s="152"/>
      <c r="Q212" s="152"/>
    </row>
    <row r="213" spans="1:17" ht="18.75" customHeight="1" x14ac:dyDescent="0.2">
      <c r="A213" s="148" t="s">
        <v>167</v>
      </c>
      <c r="B213" s="148"/>
      <c r="C213" s="148"/>
      <c r="D213" s="148"/>
      <c r="E213" s="148"/>
      <c r="F213" s="149">
        <f t="shared" si="19"/>
        <v>8641</v>
      </c>
      <c r="G213" s="150">
        <v>0</v>
      </c>
      <c r="H213" s="150">
        <v>2924</v>
      </c>
      <c r="I213" s="150">
        <v>2668</v>
      </c>
      <c r="J213" s="150">
        <v>3049</v>
      </c>
      <c r="L213" s="36"/>
      <c r="M213" s="190"/>
      <c r="N213" s="151"/>
      <c r="O213" s="152"/>
      <c r="P213" s="152"/>
      <c r="Q213" s="152"/>
    </row>
    <row r="214" spans="1:17" ht="18.75" customHeight="1" x14ac:dyDescent="0.2">
      <c r="A214" s="148" t="s">
        <v>168</v>
      </c>
      <c r="B214" s="148"/>
      <c r="C214" s="148"/>
      <c r="D214" s="148"/>
      <c r="E214" s="148"/>
      <c r="F214" s="149">
        <f t="shared" si="19"/>
        <v>462</v>
      </c>
      <c r="G214" s="150">
        <v>0</v>
      </c>
      <c r="H214" s="150">
        <v>148</v>
      </c>
      <c r="I214" s="150">
        <v>314</v>
      </c>
      <c r="J214" s="150">
        <v>0</v>
      </c>
      <c r="L214" s="36"/>
      <c r="M214" s="190"/>
      <c r="N214" s="151"/>
      <c r="O214" s="152"/>
      <c r="P214" s="152"/>
      <c r="Q214" s="152"/>
    </row>
    <row r="215" spans="1:17" ht="18.75" customHeight="1" x14ac:dyDescent="0.2">
      <c r="A215" s="148" t="s">
        <v>169</v>
      </c>
      <c r="B215" s="148"/>
      <c r="C215" s="148"/>
      <c r="D215" s="148"/>
      <c r="E215" s="148"/>
      <c r="F215" s="149">
        <f t="shared" si="19"/>
        <v>23287</v>
      </c>
      <c r="G215" s="150">
        <v>0</v>
      </c>
      <c r="H215" s="150">
        <v>433</v>
      </c>
      <c r="I215" s="150">
        <v>340</v>
      </c>
      <c r="J215" s="150">
        <v>22514</v>
      </c>
      <c r="L215" s="36"/>
      <c r="M215" s="190"/>
      <c r="N215" s="151"/>
      <c r="O215" s="152"/>
      <c r="P215" s="152"/>
      <c r="Q215" s="152"/>
    </row>
    <row r="216" spans="1:17" ht="18.75" customHeight="1" x14ac:dyDescent="0.2">
      <c r="A216" s="148" t="s">
        <v>170</v>
      </c>
      <c r="B216" s="148"/>
      <c r="C216" s="148"/>
      <c r="D216" s="148"/>
      <c r="E216" s="148"/>
      <c r="F216" s="149">
        <f t="shared" si="19"/>
        <v>4642</v>
      </c>
      <c r="G216" s="150">
        <v>0</v>
      </c>
      <c r="H216" s="150">
        <v>67</v>
      </c>
      <c r="I216" s="150">
        <v>57</v>
      </c>
      <c r="J216" s="150">
        <v>4518</v>
      </c>
      <c r="L216" s="36"/>
      <c r="M216" s="190"/>
      <c r="N216" s="151"/>
      <c r="O216" s="152"/>
      <c r="P216" s="152"/>
      <c r="Q216" s="152"/>
    </row>
    <row r="217" spans="1:17" ht="18.75" customHeight="1" x14ac:dyDescent="0.2">
      <c r="A217" s="148" t="s">
        <v>171</v>
      </c>
      <c r="B217" s="148"/>
      <c r="C217" s="148"/>
      <c r="D217" s="148"/>
      <c r="E217" s="148"/>
      <c r="F217" s="149">
        <f t="shared" si="19"/>
        <v>876</v>
      </c>
      <c r="G217" s="150">
        <v>0</v>
      </c>
      <c r="H217" s="150">
        <v>8</v>
      </c>
      <c r="I217" s="150">
        <v>12</v>
      </c>
      <c r="J217" s="150">
        <v>856</v>
      </c>
      <c r="L217" s="36"/>
      <c r="M217" s="190"/>
      <c r="N217" s="151"/>
      <c r="O217" s="152"/>
      <c r="P217" s="152"/>
      <c r="Q217" s="152"/>
    </row>
    <row r="218" spans="1:17" ht="18.75" customHeight="1" x14ac:dyDescent="0.2">
      <c r="A218" s="148" t="s">
        <v>172</v>
      </c>
      <c r="B218" s="148"/>
      <c r="C218" s="148"/>
      <c r="D218" s="148"/>
      <c r="E218" s="148"/>
      <c r="F218" s="149">
        <f t="shared" si="19"/>
        <v>596</v>
      </c>
      <c r="G218" s="150">
        <v>0</v>
      </c>
      <c r="H218" s="150">
        <v>5</v>
      </c>
      <c r="I218" s="150">
        <v>11</v>
      </c>
      <c r="J218" s="150">
        <v>580</v>
      </c>
      <c r="L218" s="36"/>
      <c r="M218" s="190"/>
      <c r="N218" s="151"/>
      <c r="O218" s="152"/>
      <c r="P218" s="152"/>
      <c r="Q218" s="152"/>
    </row>
    <row r="219" spans="1:17" ht="18.75" customHeight="1" x14ac:dyDescent="0.2">
      <c r="A219" s="148" t="s">
        <v>173</v>
      </c>
      <c r="B219" s="148"/>
      <c r="C219" s="148"/>
      <c r="D219" s="148"/>
      <c r="E219" s="148"/>
      <c r="F219" s="149">
        <f t="shared" si="19"/>
        <v>536</v>
      </c>
      <c r="G219" s="150">
        <v>0</v>
      </c>
      <c r="H219" s="150">
        <v>87</v>
      </c>
      <c r="I219" s="150">
        <v>87</v>
      </c>
      <c r="J219" s="150">
        <v>362</v>
      </c>
      <c r="L219" s="36"/>
      <c r="M219" s="190"/>
      <c r="N219" s="151"/>
      <c r="O219" s="152"/>
      <c r="P219" s="152"/>
      <c r="Q219" s="152"/>
    </row>
    <row r="220" spans="1:17" ht="18.75" customHeight="1" x14ac:dyDescent="0.2">
      <c r="A220" s="148" t="s">
        <v>174</v>
      </c>
      <c r="B220" s="148"/>
      <c r="C220" s="148"/>
      <c r="D220" s="148"/>
      <c r="E220" s="148"/>
      <c r="F220" s="149">
        <f t="shared" si="19"/>
        <v>20085</v>
      </c>
      <c r="G220" s="150">
        <v>0</v>
      </c>
      <c r="H220" s="150">
        <v>20085</v>
      </c>
      <c r="I220" s="150">
        <v>0</v>
      </c>
      <c r="J220" s="150">
        <v>0</v>
      </c>
      <c r="L220" s="36"/>
      <c r="M220" s="190"/>
      <c r="N220" s="151"/>
      <c r="O220" s="152"/>
      <c r="P220" s="152"/>
      <c r="Q220" s="152"/>
    </row>
    <row r="221" spans="1:17" ht="18.75" customHeight="1" x14ac:dyDescent="0.2">
      <c r="A221" s="148" t="s">
        <v>175</v>
      </c>
      <c r="B221" s="148"/>
      <c r="C221" s="148"/>
      <c r="D221" s="148"/>
      <c r="E221" s="148"/>
      <c r="F221" s="149">
        <f t="shared" si="19"/>
        <v>33765</v>
      </c>
      <c r="G221" s="150">
        <v>0</v>
      </c>
      <c r="H221" s="150">
        <v>33765</v>
      </c>
      <c r="I221" s="150">
        <v>0</v>
      </c>
      <c r="J221" s="150">
        <v>0</v>
      </c>
      <c r="L221" s="36"/>
      <c r="M221" s="190"/>
      <c r="N221" s="151"/>
      <c r="O221" s="152"/>
      <c r="P221" s="152"/>
      <c r="Q221" s="152"/>
    </row>
    <row r="222" spans="1:17" ht="18.75" customHeight="1" x14ac:dyDescent="0.2">
      <c r="A222" s="148" t="s">
        <v>176</v>
      </c>
      <c r="B222" s="148"/>
      <c r="C222" s="148"/>
      <c r="D222" s="148"/>
      <c r="E222" s="148"/>
      <c r="F222" s="149">
        <f t="shared" si="19"/>
        <v>31765</v>
      </c>
      <c r="G222" s="150">
        <v>0</v>
      </c>
      <c r="H222" s="150">
        <v>31765</v>
      </c>
      <c r="I222" s="150">
        <v>0</v>
      </c>
      <c r="J222" s="150">
        <v>0</v>
      </c>
      <c r="L222" s="36"/>
      <c r="M222" s="190"/>
      <c r="N222" s="151"/>
      <c r="O222" s="152"/>
      <c r="P222" s="152"/>
      <c r="Q222" s="152"/>
    </row>
    <row r="223" spans="1:17" ht="18.75" customHeight="1" x14ac:dyDescent="0.2">
      <c r="A223" s="148" t="s">
        <v>177</v>
      </c>
      <c r="B223" s="148"/>
      <c r="C223" s="148"/>
      <c r="D223" s="148"/>
      <c r="E223" s="148"/>
      <c r="F223" s="149">
        <f t="shared" si="19"/>
        <v>61427</v>
      </c>
      <c r="G223" s="150">
        <v>0</v>
      </c>
      <c r="H223" s="150">
        <v>18345</v>
      </c>
      <c r="I223" s="150">
        <v>27474</v>
      </c>
      <c r="J223" s="150">
        <v>15608</v>
      </c>
      <c r="L223" s="36"/>
      <c r="M223" s="190"/>
      <c r="N223" s="151"/>
      <c r="O223" s="152"/>
      <c r="P223" s="152"/>
      <c r="Q223" s="152"/>
    </row>
    <row r="224" spans="1:17" ht="18.75" customHeight="1" x14ac:dyDescent="0.2">
      <c r="A224" s="148" t="s">
        <v>178</v>
      </c>
      <c r="B224" s="148"/>
      <c r="C224" s="148"/>
      <c r="D224" s="148"/>
      <c r="E224" s="148"/>
      <c r="F224" s="149">
        <f t="shared" si="19"/>
        <v>26212</v>
      </c>
      <c r="G224" s="150">
        <v>0</v>
      </c>
      <c r="H224" s="150">
        <v>6218</v>
      </c>
      <c r="I224" s="150">
        <v>17380</v>
      </c>
      <c r="J224" s="150">
        <v>2614</v>
      </c>
      <c r="L224" s="36"/>
      <c r="M224" s="190"/>
      <c r="N224" s="151"/>
      <c r="O224" s="152"/>
      <c r="P224" s="152"/>
      <c r="Q224" s="152"/>
    </row>
    <row r="225" spans="1:17" ht="18.75" customHeight="1" x14ac:dyDescent="0.2">
      <c r="A225" s="148" t="s">
        <v>179</v>
      </c>
      <c r="B225" s="148"/>
      <c r="C225" s="148"/>
      <c r="D225" s="148"/>
      <c r="E225" s="148"/>
      <c r="F225" s="149">
        <f t="shared" si="19"/>
        <v>4570</v>
      </c>
      <c r="G225" s="150">
        <v>0</v>
      </c>
      <c r="H225" s="150">
        <v>543</v>
      </c>
      <c r="I225" s="150">
        <v>3943</v>
      </c>
      <c r="J225" s="150">
        <v>84</v>
      </c>
      <c r="L225" s="36"/>
      <c r="M225" s="190"/>
      <c r="N225" s="151"/>
      <c r="O225" s="152"/>
      <c r="P225" s="152"/>
      <c r="Q225" s="152"/>
    </row>
    <row r="226" spans="1:17" ht="18.75" customHeight="1" x14ac:dyDescent="0.2">
      <c r="A226" s="148" t="s">
        <v>180</v>
      </c>
      <c r="B226" s="148"/>
      <c r="C226" s="148"/>
      <c r="D226" s="148"/>
      <c r="E226" s="148"/>
      <c r="F226" s="149">
        <f t="shared" si="19"/>
        <v>24286</v>
      </c>
      <c r="G226" s="150">
        <v>0</v>
      </c>
      <c r="H226" s="150">
        <v>0</v>
      </c>
      <c r="I226" s="150">
        <v>24286</v>
      </c>
      <c r="J226" s="150">
        <v>0</v>
      </c>
      <c r="L226" s="36"/>
      <c r="M226" s="190"/>
      <c r="N226" s="151"/>
      <c r="O226" s="152"/>
      <c r="P226" s="152"/>
      <c r="Q226" s="152"/>
    </row>
    <row r="227" spans="1:17" ht="18.75" customHeight="1" x14ac:dyDescent="0.2">
      <c r="A227" s="148" t="s">
        <v>181</v>
      </c>
      <c r="B227" s="148"/>
      <c r="C227" s="148"/>
      <c r="D227" s="148"/>
      <c r="E227" s="148"/>
      <c r="F227" s="149">
        <f t="shared" si="19"/>
        <v>1997</v>
      </c>
      <c r="G227" s="150">
        <v>0</v>
      </c>
      <c r="H227" s="150">
        <v>0</v>
      </c>
      <c r="I227" s="150">
        <v>1997</v>
      </c>
      <c r="J227" s="150">
        <v>0</v>
      </c>
      <c r="L227" s="36"/>
      <c r="M227" s="190"/>
      <c r="N227" s="151"/>
      <c r="O227" s="152"/>
      <c r="P227" s="152"/>
      <c r="Q227" s="152"/>
    </row>
    <row r="228" spans="1:17" ht="18.75" customHeight="1" x14ac:dyDescent="0.2">
      <c r="A228" s="148" t="s">
        <v>182</v>
      </c>
      <c r="B228" s="148"/>
      <c r="C228" s="148"/>
      <c r="D228" s="148"/>
      <c r="E228" s="148"/>
      <c r="F228" s="149">
        <f t="shared" si="19"/>
        <v>23871</v>
      </c>
      <c r="G228" s="150">
        <v>0</v>
      </c>
      <c r="H228" s="150">
        <v>0</v>
      </c>
      <c r="I228" s="150">
        <v>23871</v>
      </c>
      <c r="J228" s="150">
        <v>0</v>
      </c>
      <c r="L228" s="36"/>
      <c r="M228" s="190"/>
      <c r="N228" s="151"/>
      <c r="O228" s="152"/>
      <c r="P228" s="152"/>
      <c r="Q228" s="152"/>
    </row>
    <row r="229" spans="1:17" ht="18.75" customHeight="1" x14ac:dyDescent="0.2">
      <c r="A229" s="148" t="s">
        <v>183</v>
      </c>
      <c r="B229" s="148"/>
      <c r="C229" s="148"/>
      <c r="D229" s="148"/>
      <c r="E229" s="148"/>
      <c r="F229" s="149">
        <f t="shared" si="19"/>
        <v>6620</v>
      </c>
      <c r="G229" s="150">
        <v>0</v>
      </c>
      <c r="H229" s="150">
        <v>155</v>
      </c>
      <c r="I229" s="150">
        <v>210</v>
      </c>
      <c r="J229" s="150">
        <v>6255</v>
      </c>
      <c r="L229" s="36"/>
      <c r="M229" s="190"/>
      <c r="N229" s="151"/>
      <c r="O229" s="152"/>
      <c r="P229" s="152"/>
      <c r="Q229" s="152"/>
    </row>
    <row r="230" spans="1:17" ht="18.75" customHeight="1" x14ac:dyDescent="0.2">
      <c r="A230" s="148" t="s">
        <v>184</v>
      </c>
      <c r="B230" s="148"/>
      <c r="C230" s="148"/>
      <c r="D230" s="148"/>
      <c r="E230" s="148"/>
      <c r="F230" s="149">
        <f t="shared" si="19"/>
        <v>918</v>
      </c>
      <c r="G230" s="150">
        <v>0</v>
      </c>
      <c r="H230" s="150">
        <v>31</v>
      </c>
      <c r="I230" s="150">
        <v>35</v>
      </c>
      <c r="J230" s="150">
        <v>852</v>
      </c>
      <c r="L230" s="36"/>
      <c r="M230" s="190"/>
      <c r="N230" s="151"/>
      <c r="O230" s="152"/>
      <c r="P230" s="152"/>
      <c r="Q230" s="152"/>
    </row>
    <row r="231" spans="1:17" ht="18.75" customHeight="1" x14ac:dyDescent="0.2">
      <c r="A231" s="148" t="s">
        <v>185</v>
      </c>
      <c r="B231" s="148"/>
      <c r="C231" s="148"/>
      <c r="D231" s="148"/>
      <c r="E231" s="148"/>
      <c r="F231" s="149">
        <f t="shared" si="19"/>
        <v>726</v>
      </c>
      <c r="G231" s="150">
        <v>0</v>
      </c>
      <c r="H231" s="150">
        <v>6</v>
      </c>
      <c r="I231" s="150">
        <v>21</v>
      </c>
      <c r="J231" s="150">
        <v>699</v>
      </c>
      <c r="L231" s="36"/>
      <c r="M231" s="190"/>
      <c r="N231" s="151"/>
      <c r="O231" s="152"/>
      <c r="P231" s="152"/>
      <c r="Q231" s="152"/>
    </row>
    <row r="232" spans="1:17" ht="18.75" customHeight="1" x14ac:dyDescent="0.2">
      <c r="A232" s="148" t="s">
        <v>186</v>
      </c>
      <c r="B232" s="148"/>
      <c r="C232" s="148"/>
      <c r="D232" s="148"/>
      <c r="E232" s="148"/>
      <c r="F232" s="149">
        <f t="shared" si="19"/>
        <v>186</v>
      </c>
      <c r="G232" s="150">
        <v>0</v>
      </c>
      <c r="H232" s="150">
        <v>18</v>
      </c>
      <c r="I232" s="150">
        <v>35</v>
      </c>
      <c r="J232" s="150">
        <v>133</v>
      </c>
      <c r="L232" s="36"/>
      <c r="M232" s="190"/>
      <c r="N232" s="151"/>
      <c r="O232" s="152"/>
      <c r="P232" s="152"/>
      <c r="Q232" s="152"/>
    </row>
    <row r="233" spans="1:17" ht="18.75" customHeight="1" x14ac:dyDescent="0.2">
      <c r="A233" s="148" t="s">
        <v>187</v>
      </c>
      <c r="B233" s="148"/>
      <c r="C233" s="148"/>
      <c r="D233" s="148"/>
      <c r="E233" s="148"/>
      <c r="F233" s="149">
        <f t="shared" si="19"/>
        <v>63421</v>
      </c>
      <c r="G233" s="150">
        <v>0</v>
      </c>
      <c r="H233" s="150">
        <v>23147</v>
      </c>
      <c r="I233" s="150">
        <v>20149</v>
      </c>
      <c r="J233" s="150">
        <v>20125</v>
      </c>
      <c r="L233" s="36"/>
      <c r="M233" s="190"/>
      <c r="N233" s="151"/>
      <c r="O233" s="152"/>
      <c r="P233" s="152"/>
      <c r="Q233" s="152"/>
    </row>
    <row r="234" spans="1:17" ht="18.75" customHeight="1" x14ac:dyDescent="0.2">
      <c r="A234" s="148" t="s">
        <v>188</v>
      </c>
      <c r="B234" s="148"/>
      <c r="C234" s="148"/>
      <c r="D234" s="148"/>
      <c r="E234" s="148"/>
      <c r="F234" s="149">
        <f t="shared" si="19"/>
        <v>120505</v>
      </c>
      <c r="G234" s="150">
        <v>0</v>
      </c>
      <c r="H234" s="150">
        <v>33773</v>
      </c>
      <c r="I234" s="150">
        <v>28744</v>
      </c>
      <c r="J234" s="150">
        <v>57988</v>
      </c>
      <c r="L234" s="36"/>
      <c r="M234" s="190"/>
      <c r="N234" s="151"/>
      <c r="O234" s="152"/>
      <c r="P234" s="152"/>
      <c r="Q234" s="152"/>
    </row>
    <row r="235" spans="1:17" ht="18.75" customHeight="1" x14ac:dyDescent="0.2">
      <c r="A235" s="148" t="s">
        <v>189</v>
      </c>
      <c r="B235" s="148"/>
      <c r="C235" s="148"/>
      <c r="D235" s="148"/>
      <c r="E235" s="148"/>
      <c r="F235" s="149">
        <f t="shared" si="19"/>
        <v>499</v>
      </c>
      <c r="G235" s="150">
        <v>0</v>
      </c>
      <c r="H235" s="150">
        <v>171</v>
      </c>
      <c r="I235" s="150">
        <v>144</v>
      </c>
      <c r="J235" s="150">
        <v>184</v>
      </c>
      <c r="L235" s="36"/>
      <c r="M235" s="190"/>
      <c r="N235" s="151"/>
      <c r="O235" s="152"/>
      <c r="P235" s="152"/>
      <c r="Q235" s="152"/>
    </row>
    <row r="236" spans="1:17" ht="18.75" customHeight="1" x14ac:dyDescent="0.2">
      <c r="A236" s="185" t="s">
        <v>2</v>
      </c>
      <c r="B236" s="185"/>
      <c r="C236" s="185"/>
      <c r="D236" s="185"/>
      <c r="E236" s="185"/>
      <c r="F236" s="136">
        <f>SUM(F200:F235)</f>
        <v>805023</v>
      </c>
      <c r="G236" s="136">
        <f>SUM(G200:G235)</f>
        <v>26187</v>
      </c>
      <c r="H236" s="136">
        <f>SUM(H200:H235)</f>
        <v>290359</v>
      </c>
      <c r="I236" s="136">
        <f>SUM(I200:I235)</f>
        <v>280978</v>
      </c>
      <c r="J236" s="136">
        <f>SUM(J200:J235)</f>
        <v>207499</v>
      </c>
      <c r="L236" s="36"/>
      <c r="M236" s="190"/>
      <c r="N236" s="151"/>
      <c r="O236" s="152"/>
      <c r="P236" s="152"/>
      <c r="Q236" s="152"/>
    </row>
    <row r="237" spans="1:17" ht="18.75" customHeight="1" x14ac:dyDescent="0.2">
      <c r="A237" s="192" t="s">
        <v>17</v>
      </c>
      <c r="B237" s="192"/>
      <c r="C237" s="192"/>
      <c r="D237" s="192"/>
      <c r="E237" s="192"/>
      <c r="F237" s="153">
        <f>SUM(G237:J237)</f>
        <v>1</v>
      </c>
      <c r="G237" s="153">
        <f>+G236/$F$236</f>
        <v>3.2529505368169606E-2</v>
      </c>
      <c r="H237" s="153">
        <f>+H236/$F$236</f>
        <v>0.36068410467775452</v>
      </c>
      <c r="I237" s="153">
        <f>+I236/$F$236</f>
        <v>0.34903102147392062</v>
      </c>
      <c r="J237" s="153">
        <f>+J236/$F$236</f>
        <v>0.25775536848015523</v>
      </c>
      <c r="L237" s="36"/>
      <c r="M237" s="190"/>
      <c r="N237" s="151"/>
      <c r="O237" s="152"/>
      <c r="P237" s="152"/>
      <c r="Q237" s="152"/>
    </row>
    <row r="238" spans="1:17" ht="16.5" customHeight="1" x14ac:dyDescent="0.2">
      <c r="A238" s="154" t="s">
        <v>190</v>
      </c>
      <c r="L238" s="36"/>
      <c r="M238" s="36"/>
      <c r="N238" s="36"/>
      <c r="O238" s="36"/>
      <c r="P238" s="36"/>
      <c r="Q238" s="36"/>
    </row>
    <row r="239" spans="1:17" ht="16.5" thickBot="1" x14ac:dyDescent="0.3">
      <c r="A239" s="140" t="s">
        <v>191</v>
      </c>
      <c r="B239" s="13"/>
      <c r="C239" s="13"/>
      <c r="D239" s="13"/>
      <c r="E239" s="13"/>
      <c r="F239" s="13"/>
    </row>
    <row r="240" spans="1:17" ht="4.9000000000000004" customHeight="1" x14ac:dyDescent="0.2"/>
    <row r="241" spans="1:6" ht="22.5" customHeight="1" x14ac:dyDescent="0.2">
      <c r="A241" s="193" t="s">
        <v>78</v>
      </c>
      <c r="B241" s="194"/>
      <c r="C241" s="194"/>
      <c r="D241" s="194"/>
      <c r="E241" s="195"/>
      <c r="F241" s="143" t="s">
        <v>2</v>
      </c>
    </row>
    <row r="242" spans="1:6" s="74" customFormat="1" ht="15" customHeight="1" x14ac:dyDescent="0.25">
      <c r="A242" s="145" t="s">
        <v>192</v>
      </c>
      <c r="B242" s="145"/>
      <c r="C242" s="145"/>
      <c r="D242" s="145"/>
      <c r="E242" s="145"/>
      <c r="F242" s="146">
        <v>2706</v>
      </c>
    </row>
    <row r="243" spans="1:6" s="74" customFormat="1" ht="15" customHeight="1" x14ac:dyDescent="0.25">
      <c r="A243" s="145" t="s">
        <v>193</v>
      </c>
      <c r="B243" s="145"/>
      <c r="C243" s="145"/>
      <c r="D243" s="145"/>
      <c r="E243" s="145"/>
      <c r="F243" s="146">
        <v>5228</v>
      </c>
    </row>
    <row r="244" spans="1:6" s="74" customFormat="1" ht="15" customHeight="1" x14ac:dyDescent="0.25">
      <c r="A244" s="145" t="s">
        <v>194</v>
      </c>
      <c r="B244" s="145"/>
      <c r="C244" s="145"/>
      <c r="D244" s="145"/>
      <c r="E244" s="145"/>
      <c r="F244" s="146">
        <v>25641</v>
      </c>
    </row>
    <row r="245" spans="1:6" s="74" customFormat="1" ht="15" customHeight="1" x14ac:dyDescent="0.25">
      <c r="A245" s="145" t="s">
        <v>195</v>
      </c>
      <c r="B245" s="145"/>
      <c r="C245" s="145"/>
      <c r="D245" s="145"/>
      <c r="E245" s="145"/>
      <c r="F245" s="146">
        <v>546</v>
      </c>
    </row>
    <row r="246" spans="1:6" s="74" customFormat="1" ht="15" customHeight="1" x14ac:dyDescent="0.25">
      <c r="A246" s="145" t="s">
        <v>196</v>
      </c>
      <c r="B246" s="145"/>
      <c r="C246" s="145"/>
      <c r="D246" s="145"/>
      <c r="E246" s="145"/>
      <c r="F246" s="146">
        <v>11992</v>
      </c>
    </row>
    <row r="247" spans="1:6" s="74" customFormat="1" ht="15" customHeight="1" x14ac:dyDescent="0.25">
      <c r="A247" s="145" t="s">
        <v>197</v>
      </c>
      <c r="B247" s="145"/>
      <c r="C247" s="145"/>
      <c r="D247" s="145"/>
      <c r="E247" s="145"/>
      <c r="F247" s="146">
        <v>240</v>
      </c>
    </row>
    <row r="248" spans="1:6" s="74" customFormat="1" ht="15" customHeight="1" x14ac:dyDescent="0.25">
      <c r="A248" s="145" t="s">
        <v>198</v>
      </c>
      <c r="B248" s="145"/>
      <c r="C248" s="145"/>
      <c r="D248" s="145"/>
      <c r="E248" s="145"/>
      <c r="F248" s="146">
        <v>8597</v>
      </c>
    </row>
    <row r="249" spans="1:6" s="74" customFormat="1" ht="15" customHeight="1" x14ac:dyDescent="0.25">
      <c r="A249" s="145" t="s">
        <v>199</v>
      </c>
      <c r="B249" s="145"/>
      <c r="C249" s="145"/>
      <c r="D249" s="145"/>
      <c r="E249" s="145"/>
      <c r="F249" s="146">
        <v>11149</v>
      </c>
    </row>
    <row r="250" spans="1:6" s="74" customFormat="1" ht="15" customHeight="1" x14ac:dyDescent="0.25">
      <c r="A250" s="145" t="s">
        <v>200</v>
      </c>
      <c r="B250" s="145"/>
      <c r="C250" s="145"/>
      <c r="D250" s="145"/>
      <c r="E250" s="145"/>
      <c r="F250" s="146">
        <v>141</v>
      </c>
    </row>
    <row r="251" spans="1:6" s="74" customFormat="1" ht="15" customHeight="1" x14ac:dyDescent="0.25">
      <c r="A251" s="145" t="s">
        <v>201</v>
      </c>
      <c r="B251" s="145"/>
      <c r="C251" s="145"/>
      <c r="D251" s="145"/>
      <c r="E251" s="145"/>
      <c r="F251" s="146">
        <v>312</v>
      </c>
    </row>
    <row r="252" spans="1:6" s="74" customFormat="1" ht="15" customHeight="1" x14ac:dyDescent="0.25">
      <c r="A252" s="145" t="s">
        <v>202</v>
      </c>
      <c r="B252" s="145"/>
      <c r="C252" s="145"/>
      <c r="D252" s="145"/>
      <c r="E252" s="145"/>
      <c r="F252" s="146">
        <v>17141</v>
      </c>
    </row>
    <row r="253" spans="1:6" s="74" customFormat="1" ht="15" customHeight="1" x14ac:dyDescent="0.25">
      <c r="A253" s="145" t="s">
        <v>203</v>
      </c>
      <c r="B253" s="145"/>
      <c r="C253" s="145"/>
      <c r="D253" s="145"/>
      <c r="E253" s="145"/>
      <c r="F253" s="146">
        <v>663</v>
      </c>
    </row>
    <row r="254" spans="1:6" s="74" customFormat="1" ht="15" customHeight="1" x14ac:dyDescent="0.25">
      <c r="A254" s="145" t="s">
        <v>204</v>
      </c>
      <c r="B254" s="145"/>
      <c r="C254" s="145"/>
      <c r="D254" s="145"/>
      <c r="E254" s="145"/>
      <c r="F254" s="146">
        <v>2405</v>
      </c>
    </row>
    <row r="255" spans="1:6" s="74" customFormat="1" ht="15" customHeight="1" x14ac:dyDescent="0.25">
      <c r="A255" s="145" t="s">
        <v>205</v>
      </c>
      <c r="B255" s="145"/>
      <c r="C255" s="145"/>
      <c r="D255" s="145"/>
      <c r="E255" s="145"/>
      <c r="F255" s="146">
        <v>7212</v>
      </c>
    </row>
    <row r="256" spans="1:6" s="74" customFormat="1" ht="15" customHeight="1" x14ac:dyDescent="0.25">
      <c r="A256" s="145" t="s">
        <v>206</v>
      </c>
      <c r="B256" s="145"/>
      <c r="C256" s="145"/>
      <c r="D256" s="145"/>
      <c r="E256" s="145"/>
      <c r="F256" s="146">
        <v>513</v>
      </c>
    </row>
    <row r="257" spans="1:6" s="74" customFormat="1" ht="15" customHeight="1" x14ac:dyDescent="0.25">
      <c r="A257" s="145" t="s">
        <v>207</v>
      </c>
      <c r="B257" s="145"/>
      <c r="C257" s="145"/>
      <c r="D257" s="145"/>
      <c r="E257" s="145"/>
      <c r="F257" s="146">
        <v>708</v>
      </c>
    </row>
    <row r="258" spans="1:6" s="74" customFormat="1" ht="15" customHeight="1" x14ac:dyDescent="0.25">
      <c r="A258" s="145" t="s">
        <v>208</v>
      </c>
      <c r="B258" s="145"/>
      <c r="C258" s="145"/>
      <c r="D258" s="145"/>
      <c r="E258" s="145"/>
      <c r="F258" s="146">
        <v>414</v>
      </c>
    </row>
    <row r="259" spans="1:6" s="74" customFormat="1" ht="15" customHeight="1" x14ac:dyDescent="0.25">
      <c r="A259" s="145" t="s">
        <v>209</v>
      </c>
      <c r="B259" s="145"/>
      <c r="C259" s="145"/>
      <c r="D259" s="145"/>
      <c r="E259" s="145"/>
      <c r="F259" s="146">
        <v>270</v>
      </c>
    </row>
    <row r="260" spans="1:6" s="74" customFormat="1" ht="15" customHeight="1" x14ac:dyDescent="0.25">
      <c r="A260" s="145" t="s">
        <v>210</v>
      </c>
      <c r="B260" s="145"/>
      <c r="C260" s="145"/>
      <c r="D260" s="145"/>
      <c r="E260" s="145"/>
      <c r="F260" s="146">
        <v>942</v>
      </c>
    </row>
    <row r="261" spans="1:6" s="74" customFormat="1" ht="15" customHeight="1" x14ac:dyDescent="0.25">
      <c r="A261" s="145" t="s">
        <v>211</v>
      </c>
      <c r="B261" s="145"/>
      <c r="C261" s="145"/>
      <c r="D261" s="145"/>
      <c r="E261" s="145"/>
      <c r="F261" s="146">
        <v>1319</v>
      </c>
    </row>
    <row r="262" spans="1:6" s="74" customFormat="1" ht="15" customHeight="1" x14ac:dyDescent="0.25">
      <c r="A262" s="145" t="s">
        <v>212</v>
      </c>
      <c r="B262" s="145"/>
      <c r="C262" s="145"/>
      <c r="D262" s="145"/>
      <c r="E262" s="145"/>
      <c r="F262" s="146">
        <v>328</v>
      </c>
    </row>
    <row r="263" spans="1:6" s="74" customFormat="1" ht="15" customHeight="1" x14ac:dyDescent="0.25">
      <c r="A263" s="145" t="s">
        <v>213</v>
      </c>
      <c r="B263" s="145"/>
      <c r="C263" s="145"/>
      <c r="D263" s="145"/>
      <c r="E263" s="145"/>
      <c r="F263" s="146">
        <v>327</v>
      </c>
    </row>
    <row r="264" spans="1:6" s="74" customFormat="1" ht="15" customHeight="1" x14ac:dyDescent="0.25">
      <c r="A264" s="145" t="s">
        <v>214</v>
      </c>
      <c r="B264" s="145"/>
      <c r="C264" s="145"/>
      <c r="D264" s="145"/>
      <c r="E264" s="145"/>
      <c r="F264" s="146">
        <v>54</v>
      </c>
    </row>
    <row r="265" spans="1:6" s="74" customFormat="1" ht="15" customHeight="1" x14ac:dyDescent="0.25">
      <c r="A265" s="145" t="s">
        <v>215</v>
      </c>
      <c r="B265" s="145"/>
      <c r="C265" s="145"/>
      <c r="D265" s="145"/>
      <c r="E265" s="145"/>
      <c r="F265" s="146">
        <v>38</v>
      </c>
    </row>
    <row r="266" spans="1:6" s="74" customFormat="1" ht="15" customHeight="1" x14ac:dyDescent="0.25">
      <c r="A266" s="145" t="s">
        <v>216</v>
      </c>
      <c r="B266" s="145"/>
      <c r="C266" s="145"/>
      <c r="D266" s="145"/>
      <c r="E266" s="145"/>
      <c r="F266" s="146">
        <v>119</v>
      </c>
    </row>
    <row r="267" spans="1:6" s="74" customFormat="1" ht="15" customHeight="1" x14ac:dyDescent="0.25">
      <c r="A267" s="145" t="s">
        <v>217</v>
      </c>
      <c r="B267" s="145"/>
      <c r="C267" s="145"/>
      <c r="D267" s="145"/>
      <c r="E267" s="145"/>
      <c r="F267" s="146">
        <v>7744</v>
      </c>
    </row>
    <row r="268" spans="1:6" s="74" customFormat="1" ht="15" customHeight="1" x14ac:dyDescent="0.25">
      <c r="A268" s="145" t="s">
        <v>218</v>
      </c>
      <c r="B268" s="145"/>
      <c r="C268" s="145"/>
      <c r="D268" s="145"/>
      <c r="E268" s="145"/>
      <c r="F268" s="146">
        <v>360</v>
      </c>
    </row>
    <row r="269" spans="1:6" s="74" customFormat="1" ht="15" customHeight="1" x14ac:dyDescent="0.25">
      <c r="A269" s="145" t="s">
        <v>219</v>
      </c>
      <c r="B269" s="145"/>
      <c r="C269" s="145"/>
      <c r="D269" s="145"/>
      <c r="E269" s="145"/>
      <c r="F269" s="146">
        <v>24643</v>
      </c>
    </row>
    <row r="270" spans="1:6" s="74" customFormat="1" ht="15" customHeight="1" x14ac:dyDescent="0.25">
      <c r="A270" s="145" t="s">
        <v>220</v>
      </c>
      <c r="B270" s="145"/>
      <c r="C270" s="145"/>
      <c r="D270" s="145"/>
      <c r="E270" s="145"/>
      <c r="F270" s="146">
        <v>13682</v>
      </c>
    </row>
    <row r="271" spans="1:6" s="74" customFormat="1" ht="15" customHeight="1" x14ac:dyDescent="0.25">
      <c r="A271" s="145" t="s">
        <v>221</v>
      </c>
      <c r="B271" s="145"/>
      <c r="C271" s="145"/>
      <c r="D271" s="145"/>
      <c r="E271" s="145"/>
      <c r="F271" s="146">
        <v>21048</v>
      </c>
    </row>
    <row r="272" spans="1:6" s="74" customFormat="1" ht="15" customHeight="1" x14ac:dyDescent="0.25">
      <c r="A272" s="145" t="s">
        <v>222</v>
      </c>
      <c r="B272" s="145"/>
      <c r="C272" s="145"/>
      <c r="D272" s="145"/>
      <c r="E272" s="145"/>
      <c r="F272" s="146">
        <v>8464</v>
      </c>
    </row>
    <row r="273" spans="1:6" s="74" customFormat="1" ht="15" customHeight="1" x14ac:dyDescent="0.25">
      <c r="A273" s="145" t="s">
        <v>223</v>
      </c>
      <c r="B273" s="145"/>
      <c r="C273" s="145"/>
      <c r="D273" s="145"/>
      <c r="E273" s="145"/>
      <c r="F273" s="146">
        <v>392</v>
      </c>
    </row>
    <row r="274" spans="1:6" s="74" customFormat="1" ht="15" customHeight="1" x14ac:dyDescent="0.25">
      <c r="A274" s="145" t="s">
        <v>224</v>
      </c>
      <c r="B274" s="145"/>
      <c r="C274" s="145"/>
      <c r="D274" s="145"/>
      <c r="E274" s="145"/>
      <c r="F274" s="146">
        <v>50</v>
      </c>
    </row>
    <row r="275" spans="1:6" s="74" customFormat="1" ht="15" customHeight="1" x14ac:dyDescent="0.25">
      <c r="A275" s="145" t="s">
        <v>225</v>
      </c>
      <c r="B275" s="145"/>
      <c r="C275" s="145"/>
      <c r="D275" s="145"/>
      <c r="E275" s="145"/>
      <c r="F275" s="146">
        <v>170</v>
      </c>
    </row>
    <row r="276" spans="1:6" s="74" customFormat="1" ht="15" customHeight="1" x14ac:dyDescent="0.25">
      <c r="A276" s="145" t="s">
        <v>226</v>
      </c>
      <c r="B276" s="145"/>
      <c r="C276" s="145"/>
      <c r="D276" s="145"/>
      <c r="E276" s="145"/>
      <c r="F276" s="146">
        <v>175</v>
      </c>
    </row>
    <row r="277" spans="1:6" s="74" customFormat="1" ht="15" customHeight="1" x14ac:dyDescent="0.25">
      <c r="A277" s="145" t="s">
        <v>227</v>
      </c>
      <c r="B277" s="145"/>
      <c r="C277" s="145"/>
      <c r="D277" s="145"/>
      <c r="E277" s="145"/>
      <c r="F277" s="146">
        <v>37</v>
      </c>
    </row>
    <row r="278" spans="1:6" s="74" customFormat="1" ht="15" customHeight="1" x14ac:dyDescent="0.25">
      <c r="A278" s="145" t="s">
        <v>228</v>
      </c>
      <c r="B278" s="145"/>
      <c r="C278" s="145"/>
      <c r="D278" s="145"/>
      <c r="E278" s="145"/>
      <c r="F278" s="146">
        <v>127</v>
      </c>
    </row>
    <row r="279" spans="1:6" s="74" customFormat="1" ht="15" customHeight="1" x14ac:dyDescent="0.25">
      <c r="A279" s="145" t="s">
        <v>229</v>
      </c>
      <c r="B279" s="145"/>
      <c r="C279" s="145"/>
      <c r="D279" s="145"/>
      <c r="E279" s="145"/>
      <c r="F279" s="146">
        <v>373</v>
      </c>
    </row>
    <row r="280" spans="1:6" s="74" customFormat="1" ht="15" customHeight="1" x14ac:dyDescent="0.25">
      <c r="A280" s="145" t="s">
        <v>230</v>
      </c>
      <c r="B280" s="145"/>
      <c r="C280" s="145"/>
      <c r="D280" s="145"/>
      <c r="E280" s="145"/>
      <c r="F280" s="146">
        <v>54</v>
      </c>
    </row>
    <row r="281" spans="1:6" s="74" customFormat="1" ht="15" customHeight="1" x14ac:dyDescent="0.25">
      <c r="A281" s="145" t="s">
        <v>231</v>
      </c>
      <c r="B281" s="145"/>
      <c r="C281" s="145"/>
      <c r="D281" s="145"/>
      <c r="E281" s="145"/>
      <c r="F281" s="146">
        <v>11</v>
      </c>
    </row>
    <row r="282" spans="1:6" s="74" customFormat="1" ht="15" customHeight="1" x14ac:dyDescent="0.25">
      <c r="A282" s="145" t="s">
        <v>232</v>
      </c>
      <c r="B282" s="145"/>
      <c r="C282" s="145"/>
      <c r="D282" s="145"/>
      <c r="E282" s="145"/>
      <c r="F282" s="146">
        <v>1</v>
      </c>
    </row>
    <row r="283" spans="1:6" s="74" customFormat="1" ht="15" customHeight="1" x14ac:dyDescent="0.25">
      <c r="A283" s="145" t="s">
        <v>233</v>
      </c>
      <c r="B283" s="145"/>
      <c r="C283" s="145"/>
      <c r="D283" s="145"/>
      <c r="E283" s="145"/>
      <c r="F283" s="146">
        <v>0</v>
      </c>
    </row>
    <row r="284" spans="1:6" s="74" customFormat="1" ht="15" customHeight="1" x14ac:dyDescent="0.25">
      <c r="A284" s="145" t="s">
        <v>234</v>
      </c>
      <c r="B284" s="145"/>
      <c r="C284" s="145"/>
      <c r="D284" s="145"/>
      <c r="E284" s="145"/>
      <c r="F284" s="146">
        <v>1</v>
      </c>
    </row>
    <row r="285" spans="1:6" s="74" customFormat="1" ht="15" customHeight="1" x14ac:dyDescent="0.25">
      <c r="A285" s="145" t="s">
        <v>235</v>
      </c>
      <c r="B285" s="145"/>
      <c r="C285" s="145"/>
      <c r="D285" s="145"/>
      <c r="E285" s="145"/>
      <c r="F285" s="146">
        <v>19</v>
      </c>
    </row>
    <row r="286" spans="1:6" s="74" customFormat="1" ht="15" customHeight="1" x14ac:dyDescent="0.25">
      <c r="A286" s="145" t="s">
        <v>236</v>
      </c>
      <c r="B286" s="145"/>
      <c r="C286" s="145"/>
      <c r="D286" s="145"/>
      <c r="E286" s="145"/>
      <c r="F286" s="146">
        <v>0</v>
      </c>
    </row>
    <row r="287" spans="1:6" s="74" customFormat="1" ht="15" customHeight="1" x14ac:dyDescent="0.25">
      <c r="A287" s="145" t="s">
        <v>237</v>
      </c>
      <c r="B287" s="145"/>
      <c r="C287" s="145"/>
      <c r="D287" s="145"/>
      <c r="E287" s="145"/>
      <c r="F287" s="146">
        <v>8</v>
      </c>
    </row>
    <row r="288" spans="1:6" s="74" customFormat="1" ht="15" customHeight="1" x14ac:dyDescent="0.25">
      <c r="A288" s="145" t="s">
        <v>238</v>
      </c>
      <c r="B288" s="145"/>
      <c r="C288" s="145"/>
      <c r="D288" s="145"/>
      <c r="E288" s="145"/>
      <c r="F288" s="146">
        <v>2</v>
      </c>
    </row>
    <row r="289" spans="1:17" s="74" customFormat="1" ht="15" customHeight="1" x14ac:dyDescent="0.25">
      <c r="A289" s="145" t="s">
        <v>239</v>
      </c>
      <c r="B289" s="145"/>
      <c r="C289" s="145"/>
      <c r="D289" s="145"/>
      <c r="E289" s="145"/>
      <c r="F289" s="146">
        <v>9</v>
      </c>
    </row>
    <row r="290" spans="1:17" s="74" customFormat="1" ht="15" customHeight="1" x14ac:dyDescent="0.25">
      <c r="A290" s="145" t="s">
        <v>240</v>
      </c>
      <c r="B290" s="145"/>
      <c r="C290" s="145"/>
      <c r="D290" s="145"/>
      <c r="E290" s="145"/>
      <c r="F290" s="146">
        <v>11</v>
      </c>
    </row>
    <row r="291" spans="1:17" s="74" customFormat="1" ht="15" customHeight="1" x14ac:dyDescent="0.25">
      <c r="A291" s="155" t="s">
        <v>241</v>
      </c>
      <c r="B291" s="155"/>
      <c r="C291" s="155"/>
      <c r="D291" s="155"/>
      <c r="E291" s="155"/>
      <c r="F291" s="156">
        <v>40</v>
      </c>
    </row>
    <row r="292" spans="1:17" ht="22.5" customHeight="1" x14ac:dyDescent="0.2">
      <c r="A292" s="196" t="s">
        <v>2</v>
      </c>
      <c r="B292" s="183"/>
      <c r="C292" s="183"/>
      <c r="D292" s="183"/>
      <c r="E292" s="197"/>
      <c r="F292" s="136">
        <f>SUM(F242:F291)</f>
        <v>176426</v>
      </c>
    </row>
    <row r="293" spans="1:17" s="36" customFormat="1" ht="10.9" customHeight="1" x14ac:dyDescent="0.2">
      <c r="A293" s="157"/>
      <c r="B293" s="157"/>
      <c r="C293" s="157"/>
      <c r="D293" s="157"/>
      <c r="E293" s="157"/>
      <c r="F293" s="158"/>
    </row>
    <row r="294" spans="1:17" ht="16.5" thickBot="1" x14ac:dyDescent="0.3">
      <c r="A294" s="159" t="s">
        <v>242</v>
      </c>
      <c r="B294" s="159"/>
      <c r="C294" s="159"/>
      <c r="D294" s="159"/>
      <c r="E294" s="160"/>
      <c r="F294" s="160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</row>
    <row r="295" spans="1:17" ht="4.1500000000000004" customHeight="1" x14ac:dyDescent="0.2"/>
    <row r="296" spans="1:17" s="74" customFormat="1" ht="22.5" customHeight="1" x14ac:dyDescent="0.25">
      <c r="A296" s="17" t="s">
        <v>243</v>
      </c>
      <c r="B296" s="161" t="s">
        <v>2</v>
      </c>
      <c r="C296" s="161" t="s">
        <v>40</v>
      </c>
      <c r="D296" s="161" t="s">
        <v>41</v>
      </c>
      <c r="E296" s="161" t="s">
        <v>42</v>
      </c>
    </row>
    <row r="297" spans="1:17" s="74" customFormat="1" ht="18.75" customHeight="1" x14ac:dyDescent="0.25">
      <c r="A297" s="168" t="s">
        <v>19</v>
      </c>
      <c r="B297" s="162">
        <f>SUM(C297:E297)</f>
        <v>26187</v>
      </c>
      <c r="C297" s="163">
        <v>9369</v>
      </c>
      <c r="D297" s="163">
        <v>8011</v>
      </c>
      <c r="E297" s="163">
        <v>8807</v>
      </c>
    </row>
    <row r="298" spans="1:17" s="74" customFormat="1" ht="18.75" customHeight="1" x14ac:dyDescent="0.25">
      <c r="A298" s="169" t="s">
        <v>20</v>
      </c>
      <c r="B298" s="162">
        <f>SUM(C298:E298)</f>
        <v>290359</v>
      </c>
      <c r="C298" s="163">
        <v>98528</v>
      </c>
      <c r="D298" s="163">
        <v>89651</v>
      </c>
      <c r="E298" s="163">
        <v>102180</v>
      </c>
    </row>
    <row r="299" spans="1:17" s="74" customFormat="1" ht="18.75" customHeight="1" x14ac:dyDescent="0.25">
      <c r="A299" s="169" t="s">
        <v>21</v>
      </c>
      <c r="B299" s="162">
        <f>SUM(C299:E299)</f>
        <v>280978</v>
      </c>
      <c r="C299" s="163">
        <v>96089</v>
      </c>
      <c r="D299" s="163">
        <v>87124</v>
      </c>
      <c r="E299" s="163">
        <v>97765</v>
      </c>
    </row>
    <row r="300" spans="1:17" s="74" customFormat="1" ht="18.75" customHeight="1" x14ac:dyDescent="0.25">
      <c r="A300" s="170" t="s">
        <v>80</v>
      </c>
      <c r="B300" s="164">
        <f>SUM(C300:E300)</f>
        <v>383925</v>
      </c>
      <c r="C300" s="165">
        <v>132968</v>
      </c>
      <c r="D300" s="165">
        <v>116101</v>
      </c>
      <c r="E300" s="165">
        <v>134856</v>
      </c>
    </row>
    <row r="301" spans="1:17" s="74" customFormat="1" ht="18.75" customHeight="1" x14ac:dyDescent="0.25">
      <c r="A301" s="17" t="s">
        <v>2</v>
      </c>
      <c r="B301" s="136">
        <f>SUM(B297:B300)</f>
        <v>981449</v>
      </c>
      <c r="C301" s="136">
        <f>SUM(C297:C300)</f>
        <v>336954</v>
      </c>
      <c r="D301" s="136">
        <f>SUM(D297:D300)</f>
        <v>300887</v>
      </c>
      <c r="E301" s="136">
        <f>SUM(E297:E300)</f>
        <v>343608</v>
      </c>
    </row>
    <row r="302" spans="1:17" x14ac:dyDescent="0.2">
      <c r="E302" s="65"/>
    </row>
  </sheetData>
  <mergeCells count="43">
    <mergeCell ref="A241:E241"/>
    <mergeCell ref="A292:E292"/>
    <mergeCell ref="A192:N192"/>
    <mergeCell ref="A199:E199"/>
    <mergeCell ref="M199:N201"/>
    <mergeCell ref="O199:Q199"/>
    <mergeCell ref="M202:M237"/>
    <mergeCell ref="A211:E211"/>
    <mergeCell ref="A212:E212"/>
    <mergeCell ref="A236:E236"/>
    <mergeCell ref="A237:E237"/>
    <mergeCell ref="A119:E119"/>
    <mergeCell ref="K119:O119"/>
    <mergeCell ref="A143:P143"/>
    <mergeCell ref="A161:P161"/>
    <mergeCell ref="A163:A164"/>
    <mergeCell ref="B163:B164"/>
    <mergeCell ref="C163:E163"/>
    <mergeCell ref="F163:G163"/>
    <mergeCell ref="H163:I163"/>
    <mergeCell ref="J163:N163"/>
    <mergeCell ref="A131:P131"/>
    <mergeCell ref="H85:H86"/>
    <mergeCell ref="I85:I86"/>
    <mergeCell ref="J85:J86"/>
    <mergeCell ref="K85:M85"/>
    <mergeCell ref="N85:N86"/>
    <mergeCell ref="H102:Q102"/>
    <mergeCell ref="A106:P106"/>
    <mergeCell ref="A107:P107"/>
    <mergeCell ref="A60:P60"/>
    <mergeCell ref="A11:Q11"/>
    <mergeCell ref="A12:Q12"/>
    <mergeCell ref="A13:Q13"/>
    <mergeCell ref="A14:Q14"/>
    <mergeCell ref="I43:J43"/>
    <mergeCell ref="O85:Q85"/>
    <mergeCell ref="A85:A86"/>
    <mergeCell ref="B85:B86"/>
    <mergeCell ref="C85:C86"/>
    <mergeCell ref="D85:D86"/>
    <mergeCell ref="E85:E86"/>
    <mergeCell ref="F85:F86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3" fitToHeight="0" orientation="landscape" r:id="rId1"/>
  <headerFooter alignWithMargins="0">
    <oddFooter>&amp;L&amp;8Fuente: UGIGC - PNCVFS - MIMP&amp;RPág. &amp;P</oddFooter>
  </headerFooter>
  <rowBreaks count="4" manualBreakCount="4">
    <brk id="79" max="16" man="1"/>
    <brk id="141" max="16" man="1"/>
    <brk id="193" max="16" man="1"/>
    <brk id="238" max="16" man="1"/>
  </rowBreaks>
  <ignoredErrors>
    <ignoredError sqref="B165:B18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2019-04-12T02:11:41Z</cp:lastPrinted>
  <dcterms:created xsi:type="dcterms:W3CDTF">2014-04-07T17:49:13Z</dcterms:created>
  <dcterms:modified xsi:type="dcterms:W3CDTF">2019-04-12T14:56:47Z</dcterms:modified>
</cp:coreProperties>
</file>