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7260" yWindow="210" windowWidth="15450" windowHeight="10890" tabRatio="733"/>
  </bookViews>
  <sheets>
    <sheet name="Casos CEM" sheetId="18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5" i="18" l="1"/>
  <c r="B306" i="18" s="1"/>
  <c r="C306" i="18"/>
  <c r="D306" i="18"/>
  <c r="E306" i="18"/>
  <c r="B303" i="18"/>
  <c r="B304" i="18"/>
  <c r="B302" i="18"/>
  <c r="B161" i="18"/>
  <c r="J239" i="18" l="1"/>
  <c r="H239" i="18"/>
  <c r="I239" i="18"/>
  <c r="G239" i="18"/>
  <c r="F237" i="18"/>
  <c r="F238" i="18"/>
  <c r="C161" i="18" l="1"/>
  <c r="D161" i="18" s="1"/>
  <c r="B16" i="18" l="1"/>
  <c r="J16" i="18"/>
  <c r="B17" i="18"/>
  <c r="J17" i="18"/>
  <c r="B18" i="18"/>
  <c r="J18" i="18"/>
  <c r="B19" i="18"/>
  <c r="J28" i="18"/>
  <c r="B20" i="18"/>
  <c r="G29" i="18"/>
  <c r="H29" i="18"/>
  <c r="I29" i="18"/>
  <c r="B21" i="18"/>
  <c r="B22" i="18"/>
  <c r="B23" i="18"/>
  <c r="B24" i="18"/>
  <c r="B25" i="18"/>
  <c r="B26" i="18"/>
  <c r="B27" i="18"/>
  <c r="C28" i="18"/>
  <c r="D28" i="18"/>
  <c r="B46" i="18"/>
  <c r="B47" i="18"/>
  <c r="B48" i="18"/>
  <c r="K48" i="18"/>
  <c r="L46" i="18" s="1"/>
  <c r="B49" i="18"/>
  <c r="B50" i="18"/>
  <c r="B51" i="18"/>
  <c r="B52" i="18"/>
  <c r="B53" i="18"/>
  <c r="B54" i="18"/>
  <c r="B55" i="18"/>
  <c r="B56" i="18"/>
  <c r="B57" i="18"/>
  <c r="C58" i="18"/>
  <c r="D58" i="18"/>
  <c r="E58" i="18"/>
  <c r="F58" i="18"/>
  <c r="G58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C79" i="18"/>
  <c r="D79" i="18"/>
  <c r="E79" i="18"/>
  <c r="N67" i="18" s="1"/>
  <c r="F79" i="18"/>
  <c r="G79" i="18"/>
  <c r="H79" i="18"/>
  <c r="I79" i="18"/>
  <c r="J79" i="18"/>
  <c r="N79" i="18" s="1"/>
  <c r="B95" i="18"/>
  <c r="J95" i="18"/>
  <c r="N95" i="18"/>
  <c r="B96" i="18"/>
  <c r="J96" i="18"/>
  <c r="N96" i="18"/>
  <c r="B97" i="18"/>
  <c r="J97" i="18"/>
  <c r="N97" i="18"/>
  <c r="B98" i="18"/>
  <c r="J98" i="18"/>
  <c r="N98" i="18"/>
  <c r="B99" i="18"/>
  <c r="J99" i="18"/>
  <c r="N99" i="18"/>
  <c r="B100" i="18"/>
  <c r="J100" i="18"/>
  <c r="N100" i="18"/>
  <c r="B101" i="18"/>
  <c r="J101" i="18"/>
  <c r="N101" i="18"/>
  <c r="B102" i="18"/>
  <c r="J102" i="18"/>
  <c r="N102" i="18"/>
  <c r="B103" i="18"/>
  <c r="J103" i="18"/>
  <c r="N103" i="18"/>
  <c r="B104" i="18"/>
  <c r="J104" i="18"/>
  <c r="N104" i="18"/>
  <c r="B105" i="18"/>
  <c r="J105" i="18"/>
  <c r="N105" i="18"/>
  <c r="B106" i="18"/>
  <c r="J106" i="18"/>
  <c r="N106" i="18"/>
  <c r="C107" i="18"/>
  <c r="D107" i="18"/>
  <c r="E107" i="18"/>
  <c r="F107" i="18"/>
  <c r="I107" i="18"/>
  <c r="I108" i="18" s="1"/>
  <c r="K107" i="18"/>
  <c r="L107" i="18"/>
  <c r="M107" i="18"/>
  <c r="O107" i="18"/>
  <c r="P107" i="18"/>
  <c r="Q107" i="18"/>
  <c r="B117" i="18"/>
  <c r="B118" i="18"/>
  <c r="M118" i="18"/>
  <c r="N118" i="18"/>
  <c r="O118" i="18"/>
  <c r="P118" i="18"/>
  <c r="B119" i="18"/>
  <c r="M119" i="18"/>
  <c r="N119" i="18"/>
  <c r="O119" i="18"/>
  <c r="P119" i="18"/>
  <c r="B120" i="18"/>
  <c r="M120" i="18"/>
  <c r="N120" i="18"/>
  <c r="O120" i="18"/>
  <c r="P120" i="18"/>
  <c r="C121" i="18"/>
  <c r="D121" i="18"/>
  <c r="E121" i="18"/>
  <c r="F121" i="18"/>
  <c r="G121" i="18"/>
  <c r="H121" i="18"/>
  <c r="I121" i="18"/>
  <c r="J121" i="18"/>
  <c r="M121" i="18"/>
  <c r="N121" i="18"/>
  <c r="O121" i="18"/>
  <c r="P121" i="18"/>
  <c r="C127" i="18"/>
  <c r="M127" i="18"/>
  <c r="C128" i="18"/>
  <c r="M128" i="18"/>
  <c r="C129" i="18"/>
  <c r="M129" i="18"/>
  <c r="C130" i="18"/>
  <c r="M130" i="18"/>
  <c r="D131" i="18"/>
  <c r="E131" i="18"/>
  <c r="N131" i="18"/>
  <c r="O131" i="18"/>
  <c r="B138" i="18"/>
  <c r="B139" i="18"/>
  <c r="B140" i="18"/>
  <c r="B141" i="18"/>
  <c r="C142" i="18"/>
  <c r="D142" i="18"/>
  <c r="E142" i="18"/>
  <c r="F142" i="18"/>
  <c r="G142" i="18"/>
  <c r="H142" i="18"/>
  <c r="I142" i="18"/>
  <c r="J142" i="18"/>
  <c r="D149" i="18"/>
  <c r="I149" i="18" s="1"/>
  <c r="D150" i="18"/>
  <c r="D151" i="18"/>
  <c r="D152" i="18"/>
  <c r="D153" i="18"/>
  <c r="D154" i="18"/>
  <c r="D155" i="18"/>
  <c r="D156" i="18"/>
  <c r="D157" i="18"/>
  <c r="D158" i="18"/>
  <c r="D159" i="18"/>
  <c r="D160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C192" i="18"/>
  <c r="D192" i="18"/>
  <c r="E192" i="18"/>
  <c r="F192" i="18"/>
  <c r="G192" i="18"/>
  <c r="H192" i="18"/>
  <c r="I192" i="18"/>
  <c r="J192" i="18"/>
  <c r="K192" i="18"/>
  <c r="L192" i="18"/>
  <c r="M192" i="18"/>
  <c r="N192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97" i="18"/>
  <c r="F239" i="18" l="1"/>
  <c r="G240" i="18" s="1"/>
  <c r="N68" i="18"/>
  <c r="N66" i="18"/>
  <c r="M131" i="18"/>
  <c r="O132" i="18" s="1"/>
  <c r="C131" i="18"/>
  <c r="D132" i="18" s="1"/>
  <c r="B121" i="18"/>
  <c r="J122" i="18" s="1"/>
  <c r="P122" i="18"/>
  <c r="O122" i="18"/>
  <c r="N122" i="18"/>
  <c r="N107" i="18"/>
  <c r="N108" i="18" s="1"/>
  <c r="B58" i="18"/>
  <c r="E59" i="18" s="1"/>
  <c r="M122" i="18"/>
  <c r="I161" i="18"/>
  <c r="B79" i="18"/>
  <c r="B80" i="18" s="1"/>
  <c r="B142" i="18"/>
  <c r="G143" i="18" s="1"/>
  <c r="J107" i="18"/>
  <c r="M108" i="18" s="1"/>
  <c r="B192" i="18"/>
  <c r="M193" i="18" s="1"/>
  <c r="B107" i="18"/>
  <c r="B108" i="18" s="1"/>
  <c r="J29" i="18"/>
  <c r="B28" i="18"/>
  <c r="B29" i="18" s="1"/>
  <c r="L47" i="18"/>
  <c r="L48" i="18" s="1"/>
  <c r="H240" i="18" l="1"/>
  <c r="B193" i="18"/>
  <c r="N80" i="18"/>
  <c r="O80" i="18" s="1"/>
  <c r="N132" i="18"/>
  <c r="M132" i="18" s="1"/>
  <c r="E193" i="18"/>
  <c r="J193" i="18"/>
  <c r="F122" i="18"/>
  <c r="B122" i="18"/>
  <c r="H143" i="18"/>
  <c r="D143" i="18"/>
  <c r="E122" i="18"/>
  <c r="F143" i="18"/>
  <c r="H122" i="18"/>
  <c r="C143" i="18"/>
  <c r="G193" i="18"/>
  <c r="N193" i="18"/>
  <c r="C122" i="18"/>
  <c r="H193" i="18"/>
  <c r="F193" i="18"/>
  <c r="E132" i="18"/>
  <c r="C132" i="18" s="1"/>
  <c r="I122" i="18"/>
  <c r="D122" i="18"/>
  <c r="G122" i="18"/>
  <c r="J108" i="18"/>
  <c r="C108" i="18"/>
  <c r="D80" i="18"/>
  <c r="J80" i="18"/>
  <c r="E80" i="18"/>
  <c r="G80" i="18"/>
  <c r="C80" i="18"/>
  <c r="F80" i="18"/>
  <c r="E108" i="18"/>
  <c r="D108" i="18"/>
  <c r="J240" i="18"/>
  <c r="I240" i="18"/>
  <c r="D193" i="18"/>
  <c r="C59" i="18"/>
  <c r="O108" i="18"/>
  <c r="L193" i="18"/>
  <c r="E143" i="18"/>
  <c r="D59" i="18"/>
  <c r="K108" i="18"/>
  <c r="I143" i="18"/>
  <c r="F59" i="18"/>
  <c r="L108" i="18"/>
  <c r="I193" i="18"/>
  <c r="P108" i="18"/>
  <c r="H80" i="18"/>
  <c r="F108" i="18"/>
  <c r="G59" i="18"/>
  <c r="B59" i="18"/>
  <c r="C193" i="18"/>
  <c r="K193" i="18"/>
  <c r="Q108" i="18"/>
  <c r="J143" i="18"/>
  <c r="I80" i="18"/>
  <c r="B143" i="18"/>
  <c r="D29" i="18"/>
  <c r="C29" i="18"/>
  <c r="F240" i="18" l="1"/>
  <c r="O79" i="18"/>
  <c r="O68" i="18"/>
  <c r="O67" i="18"/>
  <c r="O66" i="18"/>
</calcChain>
</file>

<file path=xl/sharedStrings.xml><?xml version="1.0" encoding="utf-8"?>
<sst xmlns="http://schemas.openxmlformats.org/spreadsheetml/2006/main" count="399" uniqueCount="258">
  <si>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</si>
  <si>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</si>
  <si>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</si>
  <si>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</si>
  <si>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</si>
  <si>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</si>
  <si>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</si>
  <si>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</si>
  <si>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</si>
  <si>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</si>
  <si>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</si>
  <si>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</si>
  <si>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</si>
  <si>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</si>
  <si>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</si>
  <si>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</si>
  <si>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</si>
  <si>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</si>
  <si>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</si>
  <si>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</si>
  <si>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</si>
  <si>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</si>
  <si>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</si>
  <si>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</si>
  <si>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</si>
  <si>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</si>
  <si>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</si>
  <si>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</si>
  <si>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</si>
  <si>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</si>
  <si>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</si>
  <si>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</si>
  <si>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</si>
  <si>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</si>
  <si>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</si>
  <si>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</si>
  <si>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</si>
  <si>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</si>
  <si>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</si>
  <si>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</si>
  <si>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</si>
  <si>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</si>
  <si>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</si>
  <si>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</si>
  <si>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</si>
  <si>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</si>
  <si>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</si>
  <si>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</si>
  <si>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</si>
  <si>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</si>
  <si>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</si>
  <si>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</si>
  <si>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</si>
  <si>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</si>
  <si>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</si>
  <si>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</si>
  <si>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</si>
  <si>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</si>
  <si>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</si>
  <si>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</si>
  <si>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</si>
  <si>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</si>
  <si>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</si>
  <si>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</si>
  <si>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</si>
  <si>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</si>
  <si>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</si>
  <si>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</si>
  <si>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</si>
  <si>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</si>
  <si>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</si>
  <si>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</si>
  <si>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</si>
  <si>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</si>
  <si>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</si>
  <si>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</si>
  <si>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</si>
  <si>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</si>
  <si>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</si>
  <si>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</si>
  <si>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</si>
  <si>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</si>
  <si>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</si>
  <si>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</si>
  <si>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</si>
  <si>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</si>
  <si>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</si>
  <si>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</si>
  <si>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</si>
  <si>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</si>
  <si>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</si>
  <si>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</si>
  <si>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</si>
  <si>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</si>
  <si>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</si>
  <si>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</si>
  <si>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</si>
  <si>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</si>
  <si>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</si>
  <si>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</si>
  <si>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</si>
  <si>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</si>
  <si>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</si>
  <si>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</si>
  <si>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</si>
  <si>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</si>
  <si>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</si>
  <si>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</si>
  <si>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</si>
  <si>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</si>
  <si>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</si>
  <si>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</si>
  <si>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</si>
  <si>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</si>
  <si>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</si>
  <si>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</si>
  <si>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</si>
  <si>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</si>
  <si>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</si>
  <si>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</si>
  <si>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</si>
  <si>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</si>
  <si>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</si>
  <si>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</si>
  <si>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</si>
  <si>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</si>
  <si>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</si>
  <si>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</si>
  <si>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</si>
  <si>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</si>
  <si>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</si>
  <si>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</si>
  <si>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</si>
  <si>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</si>
  <si>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</si>
  <si>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</si>
  <si>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</si>
  <si>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</si>
  <si>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</si>
  <si>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</si>
  <si>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</si>
  <si>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</si>
  <si>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</si>
  <si>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</si>
  <si>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</si>
  <si>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</si>
  <si>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</si>
  <si>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</si>
  <si>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</si>
  <si>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</si>
  <si>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</si>
  <si>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</si>
  <si>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</si>
  <si>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</si>
  <si>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</si>
  <si>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</si>
  <si>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</si>
  <si>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</si>
  <si>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</si>
  <si>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</si>
  <si>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</si>
  <si>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</si>
  <si>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</si>
  <si>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</si>
  <si>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</si>
  <si>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</si>
  <si>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</si>
  <si>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</si>
  <si>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</si>
  <si>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</si>
  <si>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</si>
  <si>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</si>
  <si>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</si>
  <si>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</si>
  <si>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</si>
  <si>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</si>
  <si>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</si>
  <si>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</si>
  <si>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</si>
  <si>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</si>
  <si>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</si>
  <si>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</si>
  <si>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</si>
  <si>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</si>
  <si>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</si>
  <si>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</si>
  <si>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</si>
  <si>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</si>
  <si>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</si>
  <si>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</si>
  <si>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</si>
  <si>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Variación %
(2015 - 2016)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</si>
  <si>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</si>
  <si>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</si>
  <si>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</si>
  <si>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</si>
  <si>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</si>
  <si>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</si>
  <si>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</si>
  <si>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</si>
  <si>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</si>
  <si>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</si>
  <si>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</si>
  <si>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</si>
  <si>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</si>
  <si>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</si>
  <si>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</si>
  <si>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</si>
  <si>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</si>
  <si>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</si>
  <si>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</si>
  <si>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</si>
  <si>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</si>
  <si>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</si>
  <si>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</si>
  <si>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</si>
  <si>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</si>
  <si>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</si>
  <si>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</si>
  <si>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</si>
  <si>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</si>
  <si>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</si>
  <si>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</si>
  <si>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</si>
  <si>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</si>
  <si>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</si>
  <si>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</si>
  <si>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</si>
  <si>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</si>
  <si>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</si>
  <si>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</si>
  <si>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</si>
  <si>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</si>
  <si>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</si>
  <si>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</si>
  <si>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</si>
  <si>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</si>
  <si>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</si>
  <si>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</si>
  <si>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</si>
  <si>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</si>
  <si>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</si>
  <si>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</si>
  <si>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</si>
  <si>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</si>
  <si>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</si>
  <si>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</si>
  <si>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</si>
  <si>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</si>
  <si>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</si>
  <si>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</si>
  <si>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t>Personas Adultas</t>
  </si>
  <si>
    <t>Personas Adultas Mayores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</si>
  <si>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</si>
  <si>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Variación porcentual de los casos atendidos en los CEM del año 2020 en relación al año 2019 en cada mes</t>
  </si>
  <si>
    <t>Casos atendidos por nivel de riesgo, características del caso y acciones en la atención del caso realizadas por los CEM de los casos aperturados durante el año 2020, según departamento</t>
  </si>
  <si>
    <t>37. Entrega del Kit de Emergencia</t>
  </si>
  <si>
    <t>Periodo :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</si>
</sst>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6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99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164" fontId="24" fillId="6" borderId="12" xfId="4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vertical="center"/>
    </xf>
    <xf numFmtId="0" fontId="30" fillId="4" borderId="0" xfId="1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4" fillId="6" borderId="27" xfId="11" applyNumberFormat="1" applyFont="1" applyFill="1" applyBorder="1" applyAlignment="1">
      <alignment horizontal="center" vertical="center"/>
    </xf>
    <xf numFmtId="3" fontId="24" fillId="6" borderId="28" xfId="11" applyNumberFormat="1" applyFont="1" applyFill="1" applyBorder="1" applyAlignment="1">
      <alignment horizontal="center" vertical="center"/>
    </xf>
    <xf numFmtId="0" fontId="8" fillId="3" borderId="16" xfId="11" applyFont="1" applyFill="1" applyBorder="1" applyAlignment="1">
      <alignment horizontal="center" vertical="center" wrapText="1"/>
    </xf>
    <xf numFmtId="0" fontId="8" fillId="3" borderId="17" xfId="11" applyFont="1" applyFill="1" applyBorder="1" applyAlignment="1">
      <alignment horizontal="center" vertical="center" wrapText="1"/>
    </xf>
    <xf numFmtId="0" fontId="3" fillId="3" borderId="16" xfId="11" applyFont="1" applyFill="1" applyBorder="1" applyAlignment="1">
      <alignment horizontal="center" vertical="center" wrapText="1"/>
    </xf>
    <xf numFmtId="0" fontId="3" fillId="3" borderId="17" xfId="11" applyFont="1" applyFill="1" applyBorder="1" applyAlignment="1">
      <alignment horizontal="center" vertical="center" wrapText="1"/>
    </xf>
    <xf numFmtId="9" fontId="24" fillId="6" borderId="9" xfId="3" applyNumberFormat="1" applyFont="1" applyFill="1" applyBorder="1" applyAlignment="1">
      <alignment horizontal="center" vertical="center"/>
    </xf>
    <xf numFmtId="164" fontId="24" fillId="6" borderId="0" xfId="3" applyNumberFormat="1" applyFont="1" applyFill="1" applyAlignment="1">
      <alignment horizontal="right" vertical="center"/>
    </xf>
    <xf numFmtId="3" fontId="24" fillId="6" borderId="7" xfId="11" applyNumberFormat="1" applyFont="1" applyFill="1" applyBorder="1" applyAlignment="1">
      <alignment vertical="center"/>
    </xf>
    <xf numFmtId="0" fontId="14" fillId="2" borderId="0" xfId="17" applyFont="1" applyFill="1" applyAlignment="1">
      <alignment horizontal="left" vertical="center" wrapText="1"/>
    </xf>
    <xf numFmtId="0" fontId="23" fillId="6" borderId="0" xfId="11" applyFont="1" applyFill="1" applyBorder="1" applyAlignment="1">
      <alignment vertical="center"/>
    </xf>
    <xf numFmtId="3" fontId="24" fillId="6" borderId="0" xfId="11" applyNumberFormat="1" applyFont="1" applyFill="1" applyBorder="1" applyAlignment="1">
      <alignment horizontal="right" vertical="center"/>
    </xf>
    <xf numFmtId="3" fontId="23" fillId="6" borderId="0" xfId="11" applyNumberFormat="1" applyFont="1" applyFill="1" applyBorder="1" applyAlignment="1">
      <alignment horizontal="right" vertical="center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3" fillId="3" borderId="0" xfId="11" applyFont="1" applyFill="1" applyAlignment="1">
      <alignment horizontal="center" vertical="center" wrapText="1"/>
    </xf>
    <xf numFmtId="0" fontId="3" fillId="3" borderId="0" xfId="11" applyFont="1" applyFill="1" applyAlignment="1">
      <alignment horizontal="left" vertical="center"/>
    </xf>
    <xf numFmtId="0" fontId="3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 wrapText="1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18" xfId="11" applyFont="1" applyFill="1" applyBorder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48-482B-82DF-A119C5CE38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CEM'!$M$66:$M$79</c:f>
              <c:strCache>
                <c:ptCount val="5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4">
                  <c:v>Personas Adultas Mayores</c:v>
                </c:pt>
              </c:strCache>
            </c:strRef>
          </c:cat>
          <c:val>
            <c:numRef>
              <c:f>'Casos CEM'!$N$66:$N$79</c:f>
              <c:numCache>
                <c:formatCode>#,##0</c:formatCode>
                <c:ptCount val="5"/>
                <c:pt idx="0">
                  <c:v>6810</c:v>
                </c:pt>
                <c:pt idx="1">
                  <c:v>5204</c:v>
                </c:pt>
                <c:pt idx="2">
                  <c:v>27094</c:v>
                </c:pt>
                <c:pt idx="4">
                  <c:v>2694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-992927680"/>
        <c:axId val="-992927136"/>
      </c:barChart>
      <c:catAx>
        <c:axId val="-992927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-992927136"/>
        <c:crosses val="autoZero"/>
        <c:auto val="0"/>
        <c:lblAlgn val="ctr"/>
        <c:lblOffset val="100"/>
        <c:noMultiLvlLbl val="0"/>
      </c:catAx>
      <c:valAx>
        <c:axId val="-99292713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-99292768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3665</c:v>
                </c:pt>
                <c:pt idx="1">
                  <c:v>1969</c:v>
                </c:pt>
                <c:pt idx="2">
                  <c:v>13581</c:v>
                </c:pt>
                <c:pt idx="3">
                  <c:v>1771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2092</c:v>
                </c:pt>
                <c:pt idx="1">
                  <c:v>1590</c:v>
                </c:pt>
                <c:pt idx="2">
                  <c:v>11995</c:v>
                </c:pt>
                <c:pt idx="3">
                  <c:v>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1015</c:v>
                </c:pt>
                <c:pt idx="1">
                  <c:v>1623</c:v>
                </c:pt>
                <c:pt idx="2">
                  <c:v>1426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38</c:v>
                </c:pt>
                <c:pt idx="1">
                  <c:v>22</c:v>
                </c:pt>
                <c:pt idx="2">
                  <c:v>92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92939648"/>
        <c:axId val="-789337888"/>
      </c:barChart>
      <c:catAx>
        <c:axId val="-99293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-789337888"/>
        <c:crosses val="autoZero"/>
        <c:auto val="1"/>
        <c:lblAlgn val="ctr"/>
        <c:lblOffset val="100"/>
        <c:noMultiLvlLbl val="0"/>
      </c:catAx>
      <c:valAx>
        <c:axId val="-7893378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-992939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B7-4C84-AA9E-9016A11BAB72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B7-4C84-AA9E-9016A11BAB72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35903</c:v>
                </c:pt>
                <c:pt idx="1">
                  <c:v>5899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20-45DC-954C-344FDE7E6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'Casos CEM'!$I$46:$I$57</c15:sqref>
                  </c15:fullRef>
                </c:ext>
              </c:extLst>
              <c:f>('Casos CEM'!$I$46:$I$47,'Casos CEM'!$I$49:$I$57)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'Casos CEM'!$K$46:$K$57</c15:sqref>
                  </c15:fullRef>
                </c:ext>
              </c:extLst>
              <c:f>('Casos CEM'!$K$46:$K$47,'Casos CEM'!$K$49:$K$57)</c:f>
              <c:numCache>
                <c:formatCode>#,##0</c:formatCode>
                <c:ptCount val="2"/>
                <c:pt idx="0">
                  <c:v>9584</c:v>
                </c:pt>
                <c:pt idx="1">
                  <c:v>32218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9332992"/>
        <c:axId val="-789346048"/>
      </c:barChart>
      <c:catAx>
        <c:axId val="-78933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-789346048"/>
        <c:crosses val="autoZero"/>
        <c:auto val="1"/>
        <c:lblAlgn val="ctr"/>
        <c:lblOffset val="100"/>
        <c:noMultiLvlLbl val="0"/>
      </c:catAx>
      <c:valAx>
        <c:axId val="-7893460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-78933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63</xdr:row>
      <xdr:rowOff>154782</xdr:rowOff>
    </xdr:from>
    <xdr:to>
      <xdr:col>17</xdr:col>
      <xdr:colOff>83344</xdr:colOff>
      <xdr:row>87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xmlns="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374332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xmlns="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02907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8E722EEA-A3BE-4319-ACF2-20B6D9699027}"/>
            </a:ext>
          </a:extLst>
        </xdr:cNvPr>
        <xdr:cNvGrpSpPr/>
      </xdr:nvGrpSpPr>
      <xdr:grpSpPr>
        <a:xfrm>
          <a:off x="10623671" y="6917871"/>
          <a:ext cx="3979517" cy="2989490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xmlns="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6D1E7C16-41A5-4779-93DA-ACB5E899893B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xmlns="" id="{75FB6B00-7CA0-43FC-808F-0AA00B24B2C1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111</xdr:row>
      <xdr:rowOff>38100</xdr:rowOff>
    </xdr:from>
    <xdr:to>
      <xdr:col>17</xdr:col>
      <xdr:colOff>609599</xdr:colOff>
      <xdr:row>111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1D919812-BFAA-40C7-98BD-0100D789B098}"/>
            </a:ext>
          </a:extLst>
        </xdr:cNvPr>
        <xdr:cNvSpPr/>
      </xdr:nvSpPr>
      <xdr:spPr>
        <a:xfrm>
          <a:off x="76200" y="155638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530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150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126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Junín 113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89 casos, Ancash 85 casos, Ica 71 casos, Huánuco 62 casos, Callao 56 casos, San Martín 56 casos, Tacna 52 casos,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Loreto 46 casos, Puno 45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07"/>
  <sheetViews>
    <sheetView tabSelected="1" view="pageBreakPreview" zoomScale="70" zoomScaleNormal="100" zoomScaleSheetLayoutView="70" workbookViewId="0">
      <selection activeCell="A9" sqref="A9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76" t="s">
        <v>249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ht="24.75" customHeight="1" x14ac:dyDescent="0.25">
      <c r="A6" s="176" t="s">
        <v>250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24.75" customHeight="1" x14ac:dyDescent="0.25">
      <c r="A7" s="177" t="s">
        <v>248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ht="18" x14ac:dyDescent="0.25">
      <c r="A8" s="178" t="s">
        <v>257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246</v>
      </c>
      <c r="B13" s="14"/>
      <c r="C13" s="14"/>
      <c r="D13" s="14"/>
      <c r="E13" s="82"/>
      <c r="F13" s="14" t="s">
        <v>245</v>
      </c>
      <c r="G13" s="14"/>
      <c r="H13" s="14"/>
      <c r="I13" s="14"/>
      <c r="J13" s="14"/>
      <c r="K13" s="82"/>
      <c r="L13" s="82"/>
      <c r="M13" s="82"/>
      <c r="N13" s="82"/>
      <c r="O13" s="82"/>
      <c r="P13" s="82"/>
      <c r="Q13" s="144"/>
    </row>
    <row r="14" spans="1:17" ht="3.75" customHeight="1" x14ac:dyDescent="0.25">
      <c r="A14" s="13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2" t="s">
        <v>1</v>
      </c>
      <c r="B15" s="5" t="s">
        <v>2</v>
      </c>
      <c r="C15" s="5" t="s">
        <v>16</v>
      </c>
      <c r="D15" s="5" t="s">
        <v>17</v>
      </c>
      <c r="E15" s="2"/>
      <c r="F15" s="78" t="s">
        <v>244</v>
      </c>
      <c r="G15" s="66" t="s">
        <v>243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4" t="s">
        <v>3</v>
      </c>
      <c r="B16" s="39">
        <f t="shared" ref="B16:B27" si="0">SUM(C16:D16)</f>
        <v>18466</v>
      </c>
      <c r="C16" s="47">
        <v>15856</v>
      </c>
      <c r="D16" s="47">
        <v>2610</v>
      </c>
      <c r="E16" s="147"/>
      <c r="F16" s="150" t="s">
        <v>242</v>
      </c>
      <c r="G16" s="39">
        <v>240</v>
      </c>
      <c r="H16" s="47">
        <v>12606</v>
      </c>
      <c r="I16" s="47">
        <v>2181</v>
      </c>
      <c r="J16" s="39">
        <f>I16+H16</f>
        <v>14787</v>
      </c>
      <c r="K16" s="109"/>
      <c r="L16" s="109"/>
      <c r="M16" s="109"/>
      <c r="N16" s="109"/>
      <c r="O16" s="109"/>
      <c r="P16" s="109"/>
      <c r="Q16" s="109"/>
    </row>
    <row r="17" spans="1:17" x14ac:dyDescent="0.25">
      <c r="A17" s="62" t="s">
        <v>4</v>
      </c>
      <c r="B17" s="39">
        <f t="shared" si="0"/>
        <v>17181</v>
      </c>
      <c r="C17" s="47">
        <v>14693</v>
      </c>
      <c r="D17" s="47">
        <v>2488</v>
      </c>
      <c r="E17" s="147"/>
      <c r="F17" s="149" t="s">
        <v>241</v>
      </c>
      <c r="G17" s="39">
        <v>5</v>
      </c>
      <c r="H17" s="47">
        <v>1938</v>
      </c>
      <c r="I17" s="47">
        <v>427</v>
      </c>
      <c r="J17" s="39">
        <f>I17+H17</f>
        <v>2365</v>
      </c>
      <c r="K17" s="109"/>
      <c r="L17" s="109"/>
      <c r="M17" s="109"/>
      <c r="N17" s="109"/>
      <c r="O17" s="109"/>
      <c r="P17" s="109"/>
      <c r="Q17" s="109"/>
    </row>
    <row r="18" spans="1:17" ht="15.75" customHeight="1" x14ac:dyDescent="0.25">
      <c r="A18" s="62" t="s">
        <v>5</v>
      </c>
      <c r="B18" s="39">
        <f t="shared" si="0"/>
        <v>6155</v>
      </c>
      <c r="C18" s="47">
        <v>5354</v>
      </c>
      <c r="D18" s="47">
        <v>801</v>
      </c>
      <c r="E18" s="147"/>
      <c r="F18" s="149" t="s">
        <v>62</v>
      </c>
      <c r="G18" s="39">
        <v>150</v>
      </c>
      <c r="H18" s="47">
        <v>21250</v>
      </c>
      <c r="I18" s="47">
        <v>3280</v>
      </c>
      <c r="J18" s="39">
        <f>I18+H18</f>
        <v>24530</v>
      </c>
      <c r="K18" s="109"/>
      <c r="L18" s="109"/>
      <c r="M18" s="109"/>
      <c r="N18" s="109"/>
      <c r="O18" s="109"/>
      <c r="P18" s="109"/>
      <c r="Q18" s="109"/>
    </row>
    <row r="19" spans="1:17" hidden="1" x14ac:dyDescent="0.25">
      <c r="A19" s="62" t="s">
        <v>6</v>
      </c>
      <c r="B19" s="39">
        <f t="shared" si="0"/>
        <v>0</v>
      </c>
      <c r="C19" s="47"/>
      <c r="D19" s="47"/>
      <c r="E19" s="147"/>
      <c r="K19" s="109"/>
      <c r="L19" s="109"/>
      <c r="M19" s="109"/>
      <c r="N19" s="109"/>
      <c r="O19" s="109"/>
      <c r="P19" s="109"/>
      <c r="Q19" s="109"/>
    </row>
    <row r="20" spans="1:17" hidden="1" x14ac:dyDescent="0.25">
      <c r="A20" s="62" t="s">
        <v>7</v>
      </c>
      <c r="B20" s="39">
        <f t="shared" si="0"/>
        <v>0</v>
      </c>
      <c r="C20" s="47"/>
      <c r="D20" s="47"/>
      <c r="E20" s="147"/>
      <c r="K20" s="109"/>
      <c r="L20" s="109"/>
      <c r="M20" s="109"/>
      <c r="N20" s="109"/>
      <c r="O20" s="109"/>
      <c r="P20" s="109"/>
      <c r="Q20" s="109"/>
    </row>
    <row r="21" spans="1:17" hidden="1" x14ac:dyDescent="0.25">
      <c r="A21" s="62" t="s">
        <v>8</v>
      </c>
      <c r="B21" s="39">
        <f t="shared" si="0"/>
        <v>0</v>
      </c>
      <c r="C21" s="47"/>
      <c r="D21" s="47"/>
      <c r="E21" s="14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x14ac:dyDescent="0.25">
      <c r="A22" s="62" t="s">
        <v>9</v>
      </c>
      <c r="B22" s="39">
        <f t="shared" si="0"/>
        <v>0</v>
      </c>
      <c r="C22" s="47"/>
      <c r="D22" s="47"/>
      <c r="E22" s="147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x14ac:dyDescent="0.25">
      <c r="A23" s="62" t="s">
        <v>10</v>
      </c>
      <c r="B23" s="39">
        <f t="shared" si="0"/>
        <v>0</v>
      </c>
      <c r="C23" s="47"/>
      <c r="D23" s="47"/>
      <c r="E23" s="1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x14ac:dyDescent="0.25">
      <c r="A24" s="62" t="s">
        <v>11</v>
      </c>
      <c r="B24" s="39">
        <f t="shared" si="0"/>
        <v>0</v>
      </c>
      <c r="C24" s="47"/>
      <c r="D24" s="47"/>
      <c r="E24" s="14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7.25" hidden="1" customHeight="1" x14ac:dyDescent="0.25">
      <c r="A25" s="62" t="s">
        <v>12</v>
      </c>
      <c r="B25" s="39">
        <f t="shared" si="0"/>
        <v>0</v>
      </c>
      <c r="C25" s="47"/>
      <c r="D25" s="47"/>
      <c r="E25" s="147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8.75" hidden="1" customHeight="1" x14ac:dyDescent="0.25">
      <c r="A26" s="62" t="s">
        <v>13</v>
      </c>
      <c r="B26" s="39">
        <f t="shared" si="0"/>
        <v>0</v>
      </c>
      <c r="C26" s="47"/>
      <c r="D26" s="47"/>
      <c r="E26" s="14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 hidden="1" customHeight="1" x14ac:dyDescent="0.25">
      <c r="A27" s="62" t="s">
        <v>14</v>
      </c>
      <c r="B27" s="39">
        <f t="shared" si="0"/>
        <v>0</v>
      </c>
      <c r="C27" s="47"/>
      <c r="D27" s="47"/>
      <c r="E27" s="1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5">
      <c r="A28" s="42" t="s">
        <v>2</v>
      </c>
      <c r="B28" s="41">
        <f>SUM(B16:B27)</f>
        <v>41802</v>
      </c>
      <c r="C28" s="41">
        <f>SUM(C16:C27)</f>
        <v>35903</v>
      </c>
      <c r="D28" s="41">
        <f>SUM(D16:D27)</f>
        <v>5899</v>
      </c>
      <c r="E28" s="109"/>
      <c r="F28" s="148" t="s">
        <v>240</v>
      </c>
      <c r="G28" s="85">
        <v>1</v>
      </c>
      <c r="H28" s="119">
        <v>109</v>
      </c>
      <c r="I28" s="119">
        <v>11</v>
      </c>
      <c r="J28" s="85">
        <f>I28+H28</f>
        <v>120</v>
      </c>
      <c r="K28" s="109"/>
      <c r="L28" s="109"/>
      <c r="M28" s="109"/>
      <c r="N28" s="109"/>
      <c r="O28" s="109"/>
      <c r="P28" s="109"/>
      <c r="Q28" s="109"/>
    </row>
    <row r="29" spans="1:17" ht="15.75" thickBot="1" x14ac:dyDescent="0.3">
      <c r="A29" s="70" t="s">
        <v>15</v>
      </c>
      <c r="B29" s="84">
        <f>B28/$B28</f>
        <v>1</v>
      </c>
      <c r="C29" s="157">
        <f>C28/$B28</f>
        <v>0.85888235012678815</v>
      </c>
      <c r="D29" s="157">
        <f>D28/$B28</f>
        <v>0.14111764987321182</v>
      </c>
      <c r="E29" s="2"/>
      <c r="F29" s="42" t="s">
        <v>2</v>
      </c>
      <c r="G29" s="41">
        <f>SUM(G16:G28)</f>
        <v>396</v>
      </c>
      <c r="H29" s="41">
        <f>SUM(H16:H28)</f>
        <v>35903</v>
      </c>
      <c r="I29" s="41">
        <f>SUM(I16:I28)</f>
        <v>5899</v>
      </c>
      <c r="J29" s="41">
        <f>SUM(J16:J28)</f>
        <v>41802</v>
      </c>
      <c r="K29" s="2"/>
      <c r="L29" s="2"/>
      <c r="M29" s="2"/>
      <c r="N29" s="2"/>
      <c r="O29" s="2"/>
      <c r="P29" s="2"/>
      <c r="Q29" s="2"/>
    </row>
    <row r="30" spans="1:17" x14ac:dyDescent="0.25">
      <c r="A30" s="146"/>
      <c r="B30" s="145"/>
      <c r="C30" s="145"/>
      <c r="D30" s="145"/>
      <c r="E30" s="16"/>
      <c r="K30" s="16"/>
      <c r="L30" s="2"/>
      <c r="M30" s="2"/>
      <c r="N30" s="2"/>
      <c r="O30" s="2"/>
      <c r="P30" s="2"/>
      <c r="Q30" s="2"/>
    </row>
    <row r="31" spans="1:17" x14ac:dyDescent="0.25">
      <c r="A31" s="146"/>
      <c r="B31" s="145"/>
      <c r="C31" s="145"/>
      <c r="D31" s="145"/>
      <c r="E31" s="16"/>
      <c r="K31" s="16"/>
      <c r="L31" s="2"/>
      <c r="M31" s="2"/>
      <c r="N31" s="2"/>
      <c r="O31" s="2"/>
      <c r="P31" s="2"/>
      <c r="Q31" s="2"/>
    </row>
    <row r="32" spans="1:17" x14ac:dyDescent="0.25">
      <c r="A32" s="146"/>
      <c r="B32" s="145"/>
      <c r="C32" s="145"/>
      <c r="D32" s="14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x14ac:dyDescent="0.25">
      <c r="A33" s="146"/>
      <c r="B33" s="145"/>
      <c r="C33" s="145"/>
      <c r="D33" s="14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x14ac:dyDescent="0.25">
      <c r="A34" s="146"/>
      <c r="B34" s="145"/>
      <c r="C34" s="145"/>
      <c r="D34" s="14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x14ac:dyDescent="0.25">
      <c r="A35" s="146"/>
      <c r="B35" s="145"/>
      <c r="C35" s="145"/>
      <c r="D35" s="14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x14ac:dyDescent="0.25">
      <c r="A36" s="146"/>
      <c r="B36" s="145"/>
      <c r="C36" s="145"/>
      <c r="D36" s="14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x14ac:dyDescent="0.25">
      <c r="A37" s="146"/>
      <c r="B37" s="145"/>
      <c r="C37" s="145"/>
      <c r="D37" s="14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x14ac:dyDescent="0.25">
      <c r="A38" s="146"/>
      <c r="B38" s="145"/>
      <c r="C38" s="145"/>
      <c r="D38" s="14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x14ac:dyDescent="0.25">
      <c r="A39" s="146"/>
      <c r="B39" s="145"/>
      <c r="C39" s="145"/>
      <c r="D39" s="14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x14ac:dyDescent="0.25">
      <c r="A40" s="146"/>
      <c r="B40" s="145"/>
      <c r="C40" s="145"/>
      <c r="D40" s="14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x14ac:dyDescent="0.25">
      <c r="A41" s="146"/>
      <c r="B41" s="145"/>
      <c r="C41" s="145"/>
      <c r="D41" s="14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146"/>
      <c r="B42" s="145"/>
      <c r="C42" s="145"/>
      <c r="D42" s="14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239</v>
      </c>
      <c r="B43" s="108"/>
      <c r="C43" s="108"/>
      <c r="D43" s="108"/>
      <c r="E43" s="108"/>
      <c r="F43" s="108"/>
      <c r="G43" s="14"/>
      <c r="H43" s="144"/>
      <c r="I43" s="14" t="s">
        <v>238</v>
      </c>
      <c r="J43" s="108"/>
      <c r="K43" s="108"/>
      <c r="L43" s="108"/>
      <c r="M43" s="108"/>
      <c r="N43" s="108"/>
      <c r="O43" s="108"/>
      <c r="P43" s="108"/>
      <c r="Q43" s="108"/>
    </row>
    <row r="44" spans="1:17" ht="3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2"/>
    </row>
    <row r="45" spans="1:17" ht="31.5" customHeight="1" x14ac:dyDescent="0.25">
      <c r="A45" s="42" t="s">
        <v>1</v>
      </c>
      <c r="B45" s="5" t="s">
        <v>2</v>
      </c>
      <c r="C45" s="142" t="s">
        <v>237</v>
      </c>
      <c r="D45" s="142" t="s">
        <v>236</v>
      </c>
      <c r="E45" s="142" t="s">
        <v>235</v>
      </c>
      <c r="F45" s="142" t="s">
        <v>234</v>
      </c>
      <c r="G45" s="142" t="s">
        <v>233</v>
      </c>
      <c r="H45" s="141"/>
      <c r="I45" s="174" t="s">
        <v>232</v>
      </c>
      <c r="J45" s="174"/>
      <c r="K45" s="5" t="s">
        <v>231</v>
      </c>
      <c r="L45" s="5" t="s">
        <v>15</v>
      </c>
      <c r="M45" s="137"/>
      <c r="N45" s="2"/>
      <c r="O45" s="2"/>
      <c r="P45" s="2"/>
      <c r="Q45" s="2"/>
    </row>
    <row r="46" spans="1:17" ht="15.75" customHeight="1" x14ac:dyDescent="0.25">
      <c r="A46" s="64" t="s">
        <v>3</v>
      </c>
      <c r="B46" s="39">
        <f t="shared" ref="B46:B57" si="1">C46+D46+E46+F46+G46</f>
        <v>18466</v>
      </c>
      <c r="C46" s="47">
        <v>14207</v>
      </c>
      <c r="D46" s="47">
        <v>1614</v>
      </c>
      <c r="E46" s="47">
        <v>2007</v>
      </c>
      <c r="F46" s="47">
        <v>605</v>
      </c>
      <c r="G46" s="47">
        <v>33</v>
      </c>
      <c r="H46" s="133"/>
      <c r="I46" s="64" t="s">
        <v>59</v>
      </c>
      <c r="J46" s="64"/>
      <c r="K46" s="39">
        <v>9584</v>
      </c>
      <c r="L46" s="38">
        <f>K46/K48</f>
        <v>0.22927132673077844</v>
      </c>
      <c r="M46" s="137"/>
      <c r="N46" s="109"/>
      <c r="O46" s="109"/>
      <c r="P46" s="109"/>
      <c r="Q46" s="109"/>
    </row>
    <row r="47" spans="1:17" ht="15.75" customHeight="1" x14ac:dyDescent="0.25">
      <c r="A47" s="62" t="s">
        <v>4</v>
      </c>
      <c r="B47" s="39">
        <f t="shared" si="1"/>
        <v>17181</v>
      </c>
      <c r="C47" s="47">
        <v>13153</v>
      </c>
      <c r="D47" s="47">
        <v>1702</v>
      </c>
      <c r="E47" s="47">
        <v>1741</v>
      </c>
      <c r="F47" s="47">
        <v>542</v>
      </c>
      <c r="G47" s="47">
        <v>43</v>
      </c>
      <c r="H47" s="138"/>
      <c r="I47" s="99" t="s">
        <v>58</v>
      </c>
      <c r="J47" s="99"/>
      <c r="K47" s="85">
        <v>32218</v>
      </c>
      <c r="L47" s="140">
        <f>K47/K48</f>
        <v>0.77072867326922156</v>
      </c>
      <c r="M47" s="137"/>
      <c r="N47" s="109"/>
      <c r="O47" s="109"/>
      <c r="P47" s="109"/>
      <c r="Q47" s="109"/>
    </row>
    <row r="48" spans="1:17" ht="15.75" customHeight="1" x14ac:dyDescent="0.25">
      <c r="A48" s="62" t="s">
        <v>5</v>
      </c>
      <c r="B48" s="39">
        <f t="shared" si="1"/>
        <v>6155</v>
      </c>
      <c r="C48" s="47">
        <v>4666</v>
      </c>
      <c r="D48" s="47">
        <v>594</v>
      </c>
      <c r="E48" s="47">
        <v>695</v>
      </c>
      <c r="F48" s="47">
        <v>195</v>
      </c>
      <c r="G48" s="47">
        <v>5</v>
      </c>
      <c r="H48" s="138"/>
      <c r="I48" s="42" t="s">
        <v>2</v>
      </c>
      <c r="J48" s="42"/>
      <c r="K48" s="41">
        <f>K46+K47</f>
        <v>41802</v>
      </c>
      <c r="L48" s="139">
        <f>L46+L47</f>
        <v>1</v>
      </c>
      <c r="M48" s="137"/>
      <c r="N48" s="109"/>
      <c r="O48" s="109"/>
      <c r="P48" s="109"/>
      <c r="Q48" s="109"/>
    </row>
    <row r="49" spans="1:18" hidden="1" x14ac:dyDescent="0.25">
      <c r="A49" s="62" t="s">
        <v>6</v>
      </c>
      <c r="B49" s="39">
        <f t="shared" si="1"/>
        <v>0</v>
      </c>
      <c r="C49" s="47"/>
      <c r="D49" s="47"/>
      <c r="E49" s="47"/>
      <c r="F49" s="47"/>
      <c r="G49" s="47"/>
      <c r="H49" s="138"/>
      <c r="I49" s="109"/>
      <c r="J49" s="109"/>
      <c r="K49" s="109"/>
      <c r="L49" s="109"/>
      <c r="M49" s="137"/>
      <c r="N49" s="109"/>
      <c r="O49" s="109"/>
      <c r="P49" s="109"/>
      <c r="Q49" s="109"/>
    </row>
    <row r="50" spans="1:18" hidden="1" x14ac:dyDescent="0.25">
      <c r="A50" s="62" t="s">
        <v>7</v>
      </c>
      <c r="B50" s="39">
        <f t="shared" si="1"/>
        <v>0</v>
      </c>
      <c r="C50" s="47"/>
      <c r="D50" s="47"/>
      <c r="E50" s="47"/>
      <c r="F50" s="47"/>
      <c r="G50" s="47"/>
      <c r="H50" s="138"/>
      <c r="I50" s="109"/>
      <c r="J50" s="109"/>
      <c r="K50" s="109"/>
      <c r="L50" s="109"/>
      <c r="M50" s="137"/>
      <c r="N50" s="136"/>
      <c r="O50" s="83"/>
      <c r="P50" s="109"/>
      <c r="Q50" s="109"/>
    </row>
    <row r="51" spans="1:18" hidden="1" x14ac:dyDescent="0.25">
      <c r="A51" s="62" t="s">
        <v>8</v>
      </c>
      <c r="B51" s="39">
        <f t="shared" si="1"/>
        <v>0</v>
      </c>
      <c r="C51" s="47"/>
      <c r="D51" s="47"/>
      <c r="E51" s="47"/>
      <c r="F51" s="47"/>
      <c r="G51" s="47"/>
      <c r="H51" s="138"/>
      <c r="I51" s="109"/>
      <c r="J51" s="109"/>
      <c r="K51" s="109"/>
      <c r="L51" s="109"/>
      <c r="M51" s="137"/>
      <c r="N51" s="136"/>
      <c r="O51" s="83"/>
      <c r="P51" s="109"/>
      <c r="Q51" s="109"/>
    </row>
    <row r="52" spans="1:18" ht="15" hidden="1" customHeight="1" x14ac:dyDescent="0.25">
      <c r="A52" s="62" t="s">
        <v>9</v>
      </c>
      <c r="B52" s="39">
        <f t="shared" si="1"/>
        <v>0</v>
      </c>
      <c r="C52" s="47"/>
      <c r="D52" s="47"/>
      <c r="E52" s="47"/>
      <c r="F52" s="47"/>
      <c r="G52" s="47"/>
      <c r="H52" s="138"/>
      <c r="I52" s="109"/>
      <c r="J52" s="109"/>
      <c r="K52" s="109"/>
      <c r="L52" s="109"/>
      <c r="M52" s="137"/>
      <c r="N52" s="136"/>
      <c r="O52" s="83"/>
      <c r="P52" s="109"/>
      <c r="Q52" s="109"/>
    </row>
    <row r="53" spans="1:18" ht="15" hidden="1" customHeight="1" x14ac:dyDescent="0.25">
      <c r="A53" s="62" t="s">
        <v>10</v>
      </c>
      <c r="B53" s="39">
        <f t="shared" si="1"/>
        <v>0</v>
      </c>
      <c r="C53" s="47"/>
      <c r="D53" s="47"/>
      <c r="E53" s="47"/>
      <c r="F53" s="47"/>
      <c r="G53" s="47"/>
      <c r="H53" s="138"/>
      <c r="I53" s="109"/>
      <c r="J53" s="109"/>
      <c r="K53" s="109"/>
      <c r="L53" s="109"/>
      <c r="M53" s="137"/>
      <c r="N53" s="136"/>
      <c r="O53" s="83"/>
      <c r="P53" s="109"/>
      <c r="Q53" s="109"/>
    </row>
    <row r="54" spans="1:18" ht="16.5" hidden="1" customHeight="1" x14ac:dyDescent="0.25">
      <c r="A54" s="62" t="s">
        <v>11</v>
      </c>
      <c r="B54" s="39">
        <f t="shared" si="1"/>
        <v>0</v>
      </c>
      <c r="C54" s="47"/>
      <c r="D54" s="47"/>
      <c r="E54" s="47"/>
      <c r="F54" s="47"/>
      <c r="G54" s="47"/>
      <c r="H54" s="138"/>
      <c r="I54" s="109"/>
      <c r="J54" s="109"/>
      <c r="K54" s="109"/>
      <c r="L54" s="109"/>
      <c r="M54" s="137"/>
      <c r="N54" s="136"/>
      <c r="O54" s="83"/>
      <c r="P54" s="109"/>
      <c r="Q54" s="109"/>
    </row>
    <row r="55" spans="1:18" ht="17.25" hidden="1" customHeight="1" x14ac:dyDescent="0.25">
      <c r="A55" s="62" t="s">
        <v>12</v>
      </c>
      <c r="B55" s="39">
        <f t="shared" si="1"/>
        <v>0</v>
      </c>
      <c r="C55" s="47"/>
      <c r="D55" s="47"/>
      <c r="E55" s="47"/>
      <c r="F55" s="47"/>
      <c r="G55" s="47"/>
      <c r="H55" s="138"/>
      <c r="I55" s="109"/>
      <c r="J55" s="109"/>
      <c r="K55" s="109"/>
      <c r="L55" s="109"/>
      <c r="M55" s="137"/>
      <c r="N55" s="136"/>
      <c r="O55" s="83"/>
      <c r="P55" s="109"/>
      <c r="Q55" s="109"/>
    </row>
    <row r="56" spans="1:18" ht="16.5" hidden="1" customHeight="1" x14ac:dyDescent="0.25">
      <c r="A56" s="62" t="s">
        <v>13</v>
      </c>
      <c r="B56" s="39">
        <f t="shared" si="1"/>
        <v>0</v>
      </c>
      <c r="C56" s="47"/>
      <c r="D56" s="47"/>
      <c r="E56" s="47"/>
      <c r="F56" s="47"/>
      <c r="G56" s="47"/>
      <c r="H56" s="138"/>
      <c r="I56" s="109"/>
      <c r="J56" s="109"/>
      <c r="K56" s="109"/>
      <c r="L56" s="109"/>
      <c r="M56" s="137"/>
      <c r="N56" s="136"/>
      <c r="O56" s="83"/>
      <c r="P56" s="109"/>
      <c r="Q56" s="109"/>
    </row>
    <row r="57" spans="1:18" ht="16.5" hidden="1" customHeight="1" x14ac:dyDescent="0.25">
      <c r="A57" s="99" t="s">
        <v>14</v>
      </c>
      <c r="B57" s="85">
        <f t="shared" si="1"/>
        <v>0</v>
      </c>
      <c r="C57" s="119"/>
      <c r="D57" s="119"/>
      <c r="E57" s="119"/>
      <c r="F57" s="119"/>
      <c r="G57" s="119"/>
      <c r="H57" s="138"/>
      <c r="I57" s="109"/>
      <c r="J57" s="109"/>
      <c r="K57" s="109"/>
      <c r="L57" s="109"/>
      <c r="M57" s="137"/>
      <c r="N57" s="136"/>
      <c r="O57" s="83"/>
      <c r="P57" s="109"/>
      <c r="Q57" s="109"/>
    </row>
    <row r="58" spans="1:18" x14ac:dyDescent="0.25">
      <c r="A58" s="42" t="s">
        <v>2</v>
      </c>
      <c r="B58" s="41">
        <f t="shared" ref="B58:G58" si="2">SUM(B46:B57)</f>
        <v>41802</v>
      </c>
      <c r="C58" s="41">
        <f t="shared" si="2"/>
        <v>32026</v>
      </c>
      <c r="D58" s="41">
        <f t="shared" si="2"/>
        <v>3910</v>
      </c>
      <c r="E58" s="41">
        <f t="shared" si="2"/>
        <v>4443</v>
      </c>
      <c r="F58" s="41">
        <f t="shared" si="2"/>
        <v>1342</v>
      </c>
      <c r="G58" s="41">
        <f t="shared" si="2"/>
        <v>81</v>
      </c>
      <c r="H58" s="133"/>
      <c r="M58" s="132"/>
      <c r="N58" s="129"/>
      <c r="O58" s="129"/>
      <c r="P58" s="109"/>
      <c r="Q58" s="109"/>
    </row>
    <row r="59" spans="1:18" ht="15.75" thickBot="1" x14ac:dyDescent="0.3">
      <c r="A59" s="135" t="s">
        <v>15</v>
      </c>
      <c r="B59" s="134">
        <f t="shared" ref="B59:G59" si="3">B58/$B58</f>
        <v>1</v>
      </c>
      <c r="C59" s="134">
        <f t="shared" si="3"/>
        <v>0.7661355915984881</v>
      </c>
      <c r="D59" s="134">
        <f t="shared" si="3"/>
        <v>9.3536194440457396E-2</v>
      </c>
      <c r="E59" s="134">
        <f t="shared" si="3"/>
        <v>0.10628678053681642</v>
      </c>
      <c r="F59" s="134">
        <f t="shared" si="3"/>
        <v>3.2103727094397398E-2</v>
      </c>
      <c r="G59" s="134">
        <f t="shared" si="3"/>
        <v>1.9377063298406775E-3</v>
      </c>
      <c r="H59" s="133"/>
      <c r="M59" s="2"/>
      <c r="N59" s="2"/>
      <c r="O59" s="2"/>
      <c r="P59" s="129"/>
      <c r="Q59" s="2"/>
    </row>
    <row r="60" spans="1:18" ht="116.25" customHeight="1" x14ac:dyDescent="0.25">
      <c r="A60" s="132"/>
      <c r="B60" s="131"/>
      <c r="C60" s="131"/>
      <c r="D60" s="131"/>
      <c r="E60" s="131"/>
      <c r="F60" s="2"/>
      <c r="G60" s="130"/>
      <c r="H60" s="130"/>
      <c r="I60" s="2"/>
      <c r="J60" s="2"/>
      <c r="K60" s="2"/>
      <c r="L60" s="2"/>
      <c r="M60" s="2"/>
      <c r="N60" s="2"/>
      <c r="O60" s="2"/>
      <c r="P60" s="129"/>
      <c r="Q60" s="2"/>
    </row>
    <row r="61" spans="1:18" x14ac:dyDescent="0.25">
      <c r="A61" s="132"/>
      <c r="B61" s="131"/>
      <c r="C61" s="131"/>
      <c r="D61" s="131"/>
      <c r="E61" s="131"/>
      <c r="F61" s="2"/>
      <c r="G61" s="130"/>
      <c r="H61" s="130"/>
      <c r="I61" s="2"/>
      <c r="J61" s="2"/>
      <c r="K61" s="2"/>
      <c r="L61" s="2"/>
      <c r="M61" s="2"/>
      <c r="N61" s="2"/>
      <c r="O61" s="2"/>
      <c r="P61" s="129"/>
      <c r="Q61" s="2"/>
    </row>
    <row r="62" spans="1:18" ht="47.25" customHeight="1" x14ac:dyDescent="0.25">
      <c r="A62" s="132"/>
      <c r="B62" s="131"/>
      <c r="C62" s="131"/>
      <c r="D62" s="131"/>
      <c r="E62" s="131"/>
      <c r="F62" s="2"/>
      <c r="G62" s="130"/>
      <c r="H62" s="130"/>
      <c r="I62" s="2"/>
      <c r="J62" s="2"/>
      <c r="K62" s="2"/>
      <c r="L62" s="2"/>
      <c r="M62" s="2"/>
      <c r="N62" s="2"/>
      <c r="O62" s="2"/>
      <c r="P62" s="129"/>
      <c r="Q62" s="2"/>
    </row>
    <row r="63" spans="1:18" ht="3.75" customHeight="1" x14ac:dyDescent="0.25">
      <c r="A63" s="132"/>
      <c r="B63" s="131"/>
      <c r="C63" s="131"/>
      <c r="D63" s="131"/>
      <c r="E63" s="131"/>
      <c r="F63" s="2"/>
      <c r="G63" s="130"/>
      <c r="H63" s="130"/>
      <c r="I63" s="2"/>
      <c r="J63" s="2"/>
      <c r="K63" s="2"/>
      <c r="L63" s="2"/>
      <c r="M63" s="2"/>
      <c r="N63" s="2"/>
      <c r="O63" s="2"/>
      <c r="P63" s="129"/>
      <c r="Q63" s="2"/>
    </row>
    <row r="64" spans="1:18" ht="16.5" thickBot="1" x14ac:dyDescent="0.3">
      <c r="A64" s="79" t="s">
        <v>230</v>
      </c>
      <c r="B64" s="79"/>
      <c r="C64" s="79"/>
      <c r="D64" s="79"/>
      <c r="E64" s="79"/>
      <c r="F64" s="79"/>
      <c r="G64" s="79"/>
      <c r="H64" s="79"/>
      <c r="I64" s="79"/>
      <c r="J64" s="79"/>
      <c r="K64" s="158"/>
      <c r="L64" s="158"/>
      <c r="M64" s="158"/>
      <c r="N64" s="158"/>
      <c r="O64" s="158"/>
      <c r="P64" s="158"/>
      <c r="Q64" s="159"/>
      <c r="R64" s="160"/>
    </row>
    <row r="65" spans="1:17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1.5" customHeight="1" x14ac:dyDescent="0.25">
      <c r="A66" s="89" t="s">
        <v>0</v>
      </c>
      <c r="B66" s="5" t="s">
        <v>2</v>
      </c>
      <c r="C66" s="66" t="s">
        <v>229</v>
      </c>
      <c r="D66" s="66" t="s">
        <v>228</v>
      </c>
      <c r="E66" s="66" t="s">
        <v>227</v>
      </c>
      <c r="F66" s="66" t="s">
        <v>226</v>
      </c>
      <c r="G66" s="66" t="s">
        <v>225</v>
      </c>
      <c r="H66" s="66" t="s">
        <v>224</v>
      </c>
      <c r="I66" s="66" t="s">
        <v>223</v>
      </c>
      <c r="J66" s="66" t="s">
        <v>222</v>
      </c>
      <c r="K66" s="2"/>
      <c r="L66" s="2"/>
      <c r="M66" s="118" t="s">
        <v>86</v>
      </c>
      <c r="N66" s="128">
        <f>C79+D79</f>
        <v>6810</v>
      </c>
      <c r="O66" s="116">
        <f>N66/N$80</f>
        <v>0.16291086550882733</v>
      </c>
      <c r="P66" s="58"/>
      <c r="Q66" s="2"/>
    </row>
    <row r="67" spans="1:17" x14ac:dyDescent="0.25">
      <c r="A67" s="64" t="s">
        <v>3</v>
      </c>
      <c r="B67" s="39">
        <f t="shared" ref="B67:B78" si="4">SUM(C67:J67)</f>
        <v>18466</v>
      </c>
      <c r="C67" s="47">
        <v>962</v>
      </c>
      <c r="D67" s="47">
        <v>1992</v>
      </c>
      <c r="E67" s="47">
        <v>2230</v>
      </c>
      <c r="F67" s="47">
        <v>2934</v>
      </c>
      <c r="G67" s="47">
        <v>4159</v>
      </c>
      <c r="H67" s="47">
        <v>3064</v>
      </c>
      <c r="I67" s="47">
        <v>1928</v>
      </c>
      <c r="J67" s="47">
        <v>1197</v>
      </c>
      <c r="K67" s="109"/>
      <c r="L67" s="109"/>
      <c r="M67" s="118" t="s">
        <v>30</v>
      </c>
      <c r="N67" s="128">
        <f>E79</f>
        <v>5204</v>
      </c>
      <c r="O67" s="116">
        <f>N67/N$80</f>
        <v>0.12449165111717143</v>
      </c>
      <c r="P67" s="112"/>
      <c r="Q67" s="109"/>
    </row>
    <row r="68" spans="1:17" x14ac:dyDescent="0.25">
      <c r="A68" s="62" t="s">
        <v>4</v>
      </c>
      <c r="B68" s="86">
        <f t="shared" si="4"/>
        <v>17181</v>
      </c>
      <c r="C68" s="47">
        <v>902</v>
      </c>
      <c r="D68" s="47">
        <v>2006</v>
      </c>
      <c r="E68" s="47">
        <v>2197</v>
      </c>
      <c r="F68" s="47">
        <v>2716</v>
      </c>
      <c r="G68" s="47">
        <v>3716</v>
      </c>
      <c r="H68" s="47">
        <v>2858</v>
      </c>
      <c r="I68" s="47">
        <v>1695</v>
      </c>
      <c r="J68" s="47">
        <v>1091</v>
      </c>
      <c r="K68" s="109"/>
      <c r="L68" s="109"/>
      <c r="M68" s="118" t="s">
        <v>251</v>
      </c>
      <c r="N68" s="128">
        <f>F79+G79+H79+I79</f>
        <v>27094</v>
      </c>
      <c r="O68" s="116">
        <f>N68/N$80</f>
        <v>0.64815080618152243</v>
      </c>
      <c r="P68" s="112"/>
      <c r="Q68" s="109"/>
    </row>
    <row r="69" spans="1:17" x14ac:dyDescent="0.25">
      <c r="A69" s="62" t="s">
        <v>5</v>
      </c>
      <c r="B69" s="86">
        <f t="shared" si="4"/>
        <v>6155</v>
      </c>
      <c r="C69" s="47">
        <v>355</v>
      </c>
      <c r="D69" s="47">
        <v>593</v>
      </c>
      <c r="E69" s="47">
        <v>777</v>
      </c>
      <c r="F69" s="47">
        <v>948</v>
      </c>
      <c r="G69" s="47">
        <v>1407</v>
      </c>
      <c r="H69" s="47">
        <v>1007</v>
      </c>
      <c r="I69" s="47">
        <v>662</v>
      </c>
      <c r="J69" s="47">
        <v>406</v>
      </c>
      <c r="K69" s="109"/>
      <c r="L69" s="109"/>
      <c r="P69" s="112"/>
      <c r="Q69" s="109"/>
    </row>
    <row r="70" spans="1:17" hidden="1" x14ac:dyDescent="0.25">
      <c r="A70" s="62" t="s">
        <v>6</v>
      </c>
      <c r="B70" s="86">
        <f t="shared" si="4"/>
        <v>0</v>
      </c>
      <c r="C70" s="47"/>
      <c r="D70" s="47"/>
      <c r="E70" s="47"/>
      <c r="F70" s="47"/>
      <c r="G70" s="47"/>
      <c r="H70" s="47"/>
      <c r="I70" s="47"/>
      <c r="J70" s="47"/>
      <c r="K70" s="109"/>
      <c r="L70" s="109"/>
      <c r="P70" s="112"/>
      <c r="Q70" s="109"/>
    </row>
    <row r="71" spans="1:17" hidden="1" x14ac:dyDescent="0.25">
      <c r="A71" s="62" t="s">
        <v>7</v>
      </c>
      <c r="B71" s="86">
        <f t="shared" si="4"/>
        <v>0</v>
      </c>
      <c r="C71" s="47"/>
      <c r="D71" s="47"/>
      <c r="E71" s="47"/>
      <c r="F71" s="47"/>
      <c r="G71" s="47"/>
      <c r="H71" s="47"/>
      <c r="I71" s="47"/>
      <c r="J71" s="47"/>
      <c r="K71" s="123"/>
      <c r="L71" s="123"/>
      <c r="M71" s="115"/>
      <c r="N71" s="115"/>
      <c r="O71" s="117"/>
      <c r="P71" s="112"/>
      <c r="Q71" s="109"/>
    </row>
    <row r="72" spans="1:17" hidden="1" x14ac:dyDescent="0.25">
      <c r="A72" s="62" t="s">
        <v>8</v>
      </c>
      <c r="B72" s="86">
        <f t="shared" si="4"/>
        <v>0</v>
      </c>
      <c r="C72" s="47"/>
      <c r="D72" s="47"/>
      <c r="E72" s="47"/>
      <c r="F72" s="47"/>
      <c r="G72" s="47"/>
      <c r="H72" s="47"/>
      <c r="I72" s="47"/>
      <c r="J72" s="47"/>
      <c r="K72" s="123"/>
      <c r="L72" s="123"/>
      <c r="M72" s="118"/>
      <c r="N72" s="115"/>
      <c r="O72" s="117"/>
      <c r="P72" s="116"/>
      <c r="Q72" s="109"/>
    </row>
    <row r="73" spans="1:17" hidden="1" x14ac:dyDescent="0.25">
      <c r="A73" s="62" t="s">
        <v>9</v>
      </c>
      <c r="B73" s="86">
        <f t="shared" si="4"/>
        <v>0</v>
      </c>
      <c r="C73" s="47"/>
      <c r="D73" s="47"/>
      <c r="E73" s="47"/>
      <c r="F73" s="47"/>
      <c r="G73" s="47"/>
      <c r="H73" s="47"/>
      <c r="I73" s="47"/>
      <c r="J73" s="47"/>
      <c r="K73" s="123"/>
      <c r="L73" s="123"/>
      <c r="M73" s="118"/>
      <c r="N73" s="115"/>
      <c r="O73" s="117"/>
      <c r="P73" s="116"/>
      <c r="Q73" s="109"/>
    </row>
    <row r="74" spans="1:17" hidden="1" x14ac:dyDescent="0.25">
      <c r="A74" s="126" t="s">
        <v>10</v>
      </c>
      <c r="B74" s="125">
        <f t="shared" si="4"/>
        <v>0</v>
      </c>
      <c r="C74" s="124"/>
      <c r="D74" s="124"/>
      <c r="E74" s="124"/>
      <c r="F74" s="124"/>
      <c r="G74" s="124"/>
      <c r="H74" s="124"/>
      <c r="I74" s="124"/>
      <c r="J74" s="124"/>
      <c r="K74" s="123"/>
      <c r="L74" s="123"/>
      <c r="M74" s="118"/>
      <c r="N74" s="115"/>
      <c r="O74" s="117"/>
      <c r="P74" s="116"/>
      <c r="Q74" s="109"/>
    </row>
    <row r="75" spans="1:17" hidden="1" x14ac:dyDescent="0.25">
      <c r="A75" s="122" t="s">
        <v>11</v>
      </c>
      <c r="B75" s="121">
        <f t="shared" si="4"/>
        <v>0</v>
      </c>
      <c r="C75" s="120"/>
      <c r="D75" s="120"/>
      <c r="E75" s="120"/>
      <c r="F75" s="120"/>
      <c r="G75" s="120"/>
      <c r="H75" s="120"/>
      <c r="I75" s="120"/>
      <c r="J75" s="120"/>
      <c r="K75" s="109"/>
      <c r="L75" s="109"/>
      <c r="M75" s="118"/>
      <c r="N75" s="115"/>
      <c r="O75" s="117"/>
      <c r="P75" s="116"/>
      <c r="Q75" s="109"/>
    </row>
    <row r="76" spans="1:17" hidden="1" x14ac:dyDescent="0.25">
      <c r="A76" s="122" t="s">
        <v>12</v>
      </c>
      <c r="B76" s="121">
        <f t="shared" si="4"/>
        <v>0</v>
      </c>
      <c r="C76" s="120"/>
      <c r="D76" s="120"/>
      <c r="E76" s="120"/>
      <c r="F76" s="120"/>
      <c r="G76" s="120"/>
      <c r="H76" s="120"/>
      <c r="I76" s="120"/>
      <c r="J76" s="120"/>
      <c r="K76" s="109"/>
      <c r="L76" s="109"/>
      <c r="M76" s="118"/>
      <c r="N76" s="115"/>
      <c r="O76" s="117"/>
      <c r="P76" s="116"/>
      <c r="Q76" s="109"/>
    </row>
    <row r="77" spans="1:17" hidden="1" x14ac:dyDescent="0.25">
      <c r="A77" s="122" t="s">
        <v>13</v>
      </c>
      <c r="B77" s="121">
        <f t="shared" si="4"/>
        <v>0</v>
      </c>
      <c r="C77" s="120"/>
      <c r="D77" s="120"/>
      <c r="E77" s="120"/>
      <c r="F77" s="120"/>
      <c r="G77" s="120"/>
      <c r="H77" s="120"/>
      <c r="I77" s="120"/>
      <c r="J77" s="120"/>
      <c r="K77" s="109"/>
      <c r="L77" s="109"/>
      <c r="M77" s="118"/>
      <c r="N77" s="115"/>
      <c r="O77" s="117"/>
      <c r="P77" s="116"/>
      <c r="Q77" s="109"/>
    </row>
    <row r="78" spans="1:17" hidden="1" x14ac:dyDescent="0.25">
      <c r="A78" s="99" t="s">
        <v>14</v>
      </c>
      <c r="B78" s="161">
        <f t="shared" si="4"/>
        <v>0</v>
      </c>
      <c r="C78" s="119"/>
      <c r="D78" s="119"/>
      <c r="E78" s="119"/>
      <c r="F78" s="119"/>
      <c r="G78" s="119"/>
      <c r="H78" s="119"/>
      <c r="I78" s="119"/>
      <c r="J78" s="119"/>
      <c r="K78" s="109"/>
      <c r="L78" s="109"/>
      <c r="M78" s="118"/>
      <c r="N78" s="115"/>
      <c r="O78" s="117"/>
      <c r="P78" s="116"/>
      <c r="Q78" s="109"/>
    </row>
    <row r="79" spans="1:17" x14ac:dyDescent="0.25">
      <c r="A79" s="42" t="s">
        <v>2</v>
      </c>
      <c r="B79" s="41">
        <f t="shared" ref="B79:J79" si="5">SUM(B67:B78)</f>
        <v>41802</v>
      </c>
      <c r="C79" s="41">
        <f t="shared" si="5"/>
        <v>2219</v>
      </c>
      <c r="D79" s="41">
        <f t="shared" si="5"/>
        <v>4591</v>
      </c>
      <c r="E79" s="41">
        <f t="shared" si="5"/>
        <v>5204</v>
      </c>
      <c r="F79" s="41">
        <f t="shared" si="5"/>
        <v>6598</v>
      </c>
      <c r="G79" s="41">
        <f t="shared" si="5"/>
        <v>9282</v>
      </c>
      <c r="H79" s="41">
        <f t="shared" si="5"/>
        <v>6929</v>
      </c>
      <c r="I79" s="41">
        <f t="shared" si="5"/>
        <v>4285</v>
      </c>
      <c r="J79" s="41">
        <f t="shared" si="5"/>
        <v>2694</v>
      </c>
      <c r="K79" s="109"/>
      <c r="L79" s="109"/>
      <c r="M79" s="118" t="s">
        <v>252</v>
      </c>
      <c r="N79" s="128">
        <f>J79</f>
        <v>2694</v>
      </c>
      <c r="O79" s="116">
        <f>N79/N$80</f>
        <v>6.4446677192478832E-2</v>
      </c>
      <c r="P79" s="115"/>
      <c r="Q79" s="109"/>
    </row>
    <row r="80" spans="1:17" ht="15.75" thickBot="1" x14ac:dyDescent="0.3">
      <c r="A80" s="70" t="s">
        <v>15</v>
      </c>
      <c r="B80" s="84">
        <f t="shared" ref="B80:J80" si="6">B79/$B79</f>
        <v>1</v>
      </c>
      <c r="C80" s="84">
        <f t="shared" si="6"/>
        <v>5.3083584517487202E-2</v>
      </c>
      <c r="D80" s="84">
        <f t="shared" si="6"/>
        <v>0.10982728099134012</v>
      </c>
      <c r="E80" s="84">
        <f t="shared" si="6"/>
        <v>0.12449165111717143</v>
      </c>
      <c r="F80" s="84">
        <f t="shared" si="6"/>
        <v>0.15783933783072579</v>
      </c>
      <c r="G80" s="84">
        <f t="shared" si="6"/>
        <v>0.2220467920195206</v>
      </c>
      <c r="H80" s="84">
        <f t="shared" si="6"/>
        <v>0.16575761925266733</v>
      </c>
      <c r="I80" s="84">
        <f t="shared" si="6"/>
        <v>0.10250705707860867</v>
      </c>
      <c r="J80" s="84">
        <f t="shared" si="6"/>
        <v>6.4446677192478832E-2</v>
      </c>
      <c r="K80" s="109"/>
      <c r="L80" s="109"/>
      <c r="M80" s="115" t="s">
        <v>2</v>
      </c>
      <c r="N80" s="128">
        <f>SUM(N66:N79)</f>
        <v>41802</v>
      </c>
      <c r="O80" s="127">
        <f>N80/N$80</f>
        <v>1</v>
      </c>
      <c r="P80" s="115"/>
      <c r="Q80" s="109"/>
    </row>
    <row r="81" spans="1:17" x14ac:dyDescent="0.25">
      <c r="A81" s="113" t="s">
        <v>221</v>
      </c>
      <c r="B81" s="3"/>
      <c r="C81" s="2"/>
      <c r="D81" s="2"/>
      <c r="E81" s="2"/>
      <c r="F81" s="3"/>
      <c r="G81" s="3"/>
      <c r="H81" s="3"/>
      <c r="I81" s="3"/>
      <c r="J81" s="2"/>
      <c r="K81" s="2"/>
      <c r="L81" s="114"/>
      <c r="P81" s="114"/>
      <c r="Q81" s="109"/>
    </row>
    <row r="82" spans="1:17" x14ac:dyDescent="0.25">
      <c r="A82" s="113"/>
      <c r="B82" s="3"/>
      <c r="C82" s="2"/>
      <c r="D82" s="2"/>
      <c r="E82" s="2"/>
      <c r="F82" s="3"/>
      <c r="G82" s="3"/>
      <c r="H82" s="3"/>
      <c r="I82" s="3"/>
      <c r="J82" s="2"/>
      <c r="K82" s="2"/>
      <c r="L82" s="114"/>
      <c r="M82" s="2"/>
      <c r="N82" s="2"/>
      <c r="O82" s="2"/>
      <c r="P82" s="114"/>
      <c r="Q82" s="109"/>
    </row>
    <row r="83" spans="1:17" x14ac:dyDescent="0.25">
      <c r="A83" s="113"/>
      <c r="B83" s="3"/>
      <c r="C83" s="2"/>
      <c r="D83" s="2"/>
      <c r="E83" s="2"/>
      <c r="F83" s="3"/>
      <c r="G83" s="3"/>
      <c r="H83" s="3"/>
      <c r="I83" s="3"/>
      <c r="J83" s="2"/>
      <c r="K83" s="2"/>
      <c r="L83" s="114"/>
      <c r="M83" s="2"/>
      <c r="N83" s="2"/>
      <c r="O83" s="2"/>
      <c r="P83" s="114"/>
      <c r="Q83" s="109"/>
    </row>
    <row r="84" spans="1:17" x14ac:dyDescent="0.25">
      <c r="A84" s="113"/>
      <c r="B84" s="3"/>
      <c r="C84" s="2"/>
      <c r="D84" s="2"/>
      <c r="E84" s="2"/>
      <c r="F84" s="3"/>
      <c r="G84" s="3"/>
      <c r="H84" s="3"/>
      <c r="I84" s="3"/>
      <c r="J84" s="2"/>
      <c r="K84" s="2"/>
      <c r="L84" s="114"/>
      <c r="M84" s="2"/>
      <c r="N84" s="2"/>
      <c r="O84" s="2"/>
      <c r="P84" s="114"/>
      <c r="Q84" s="109"/>
    </row>
    <row r="85" spans="1:17" x14ac:dyDescent="0.25">
      <c r="A85" s="113"/>
      <c r="B85" s="3"/>
      <c r="C85" s="2"/>
      <c r="D85" s="2"/>
      <c r="E85" s="2"/>
      <c r="F85" s="3"/>
      <c r="G85" s="3"/>
      <c r="H85" s="3"/>
      <c r="I85" s="3"/>
      <c r="J85" s="2"/>
      <c r="K85" s="2"/>
      <c r="L85" s="114"/>
      <c r="M85" s="2"/>
      <c r="N85" s="2"/>
      <c r="O85" s="2"/>
      <c r="P85" s="114"/>
      <c r="Q85" s="109"/>
    </row>
    <row r="86" spans="1:17" x14ac:dyDescent="0.25">
      <c r="A86" s="113"/>
      <c r="B86" s="3"/>
      <c r="C86" s="2"/>
      <c r="D86" s="2"/>
      <c r="E86" s="2"/>
      <c r="F86" s="3"/>
      <c r="G86" s="3"/>
      <c r="H86" s="3"/>
      <c r="I86" s="3"/>
      <c r="J86" s="2"/>
      <c r="K86" s="2"/>
      <c r="L86" s="114"/>
      <c r="M86" s="2"/>
      <c r="N86" s="2"/>
      <c r="O86" s="2"/>
      <c r="P86" s="114"/>
      <c r="Q86" s="109"/>
    </row>
    <row r="87" spans="1:17" x14ac:dyDescent="0.25">
      <c r="A87" s="113"/>
      <c r="B87" s="3"/>
      <c r="C87" s="2"/>
      <c r="D87" s="2"/>
      <c r="E87" s="2"/>
      <c r="F87" s="3"/>
      <c r="G87" s="3"/>
      <c r="H87" s="3"/>
      <c r="I87" s="3"/>
      <c r="J87" s="2"/>
      <c r="K87" s="2"/>
      <c r="L87" s="114"/>
      <c r="M87" s="2"/>
      <c r="N87" s="2"/>
      <c r="O87" s="2"/>
      <c r="P87" s="114"/>
      <c r="Q87" s="109"/>
    </row>
    <row r="88" spans="1:17" x14ac:dyDescent="0.25">
      <c r="A88" s="113"/>
      <c r="B88" s="3"/>
      <c r="C88" s="2"/>
      <c r="D88" s="2"/>
      <c r="E88" s="2"/>
      <c r="F88" s="3"/>
      <c r="G88" s="3"/>
      <c r="H88" s="3"/>
      <c r="I88" s="3"/>
      <c r="J88" s="2"/>
      <c r="K88" s="2"/>
      <c r="L88" s="114"/>
      <c r="M88" s="2"/>
      <c r="N88" s="2"/>
      <c r="O88" s="2"/>
      <c r="P88" s="114"/>
      <c r="Q88" s="109"/>
    </row>
    <row r="89" spans="1:17" x14ac:dyDescent="0.25">
      <c r="A89" s="113"/>
      <c r="B89" s="3"/>
      <c r="C89" s="2"/>
      <c r="D89" s="2"/>
      <c r="E89" s="2"/>
      <c r="F89" s="3"/>
      <c r="G89" s="3"/>
      <c r="H89" s="3"/>
      <c r="I89" s="3"/>
      <c r="J89" s="2"/>
      <c r="K89" s="2"/>
      <c r="L89" s="114"/>
      <c r="M89" s="2"/>
      <c r="N89" s="2"/>
      <c r="O89" s="2"/>
      <c r="P89" s="114"/>
      <c r="Q89" s="109"/>
    </row>
    <row r="90" spans="1:17" ht="3.75" customHeight="1" x14ac:dyDescent="0.25">
      <c r="A90" s="113"/>
      <c r="B90" s="3"/>
      <c r="C90" s="2"/>
      <c r="D90" s="2"/>
      <c r="E90" s="2"/>
      <c r="F90" s="3"/>
      <c r="G90" s="3"/>
      <c r="H90" s="3"/>
      <c r="I90" s="3"/>
      <c r="J90" s="2"/>
      <c r="K90" s="2"/>
      <c r="L90" s="58"/>
      <c r="M90" s="112"/>
      <c r="N90" s="111"/>
      <c r="O90" s="110"/>
      <c r="P90" s="58"/>
      <c r="Q90" s="109"/>
    </row>
    <row r="91" spans="1:17" ht="16.5" customHeight="1" thickBot="1" x14ac:dyDescent="0.3">
      <c r="A91" s="79" t="s">
        <v>220</v>
      </c>
      <c r="B91" s="108"/>
      <c r="C91" s="108"/>
      <c r="D91" s="108"/>
      <c r="E91" s="108"/>
      <c r="F91" s="108"/>
      <c r="G91" s="2"/>
      <c r="H91" s="14" t="s">
        <v>219</v>
      </c>
      <c r="I91" s="108"/>
      <c r="J91" s="108"/>
      <c r="K91" s="108"/>
      <c r="L91" s="107"/>
      <c r="M91" s="107"/>
      <c r="N91" s="107"/>
      <c r="O91" s="107"/>
      <c r="P91" s="107"/>
      <c r="Q91" s="14"/>
    </row>
    <row r="92" spans="1:17" ht="3.75" customHeight="1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2"/>
    </row>
    <row r="93" spans="1:17" ht="34.5" customHeight="1" x14ac:dyDescent="0.25">
      <c r="A93" s="180" t="s">
        <v>1</v>
      </c>
      <c r="B93" s="181" t="s">
        <v>2</v>
      </c>
      <c r="C93" s="182" t="s">
        <v>218</v>
      </c>
      <c r="D93" s="179" t="s">
        <v>217</v>
      </c>
      <c r="E93" s="179" t="s">
        <v>216</v>
      </c>
      <c r="F93" s="179" t="s">
        <v>215</v>
      </c>
      <c r="G93" s="91"/>
      <c r="H93" s="180" t="s">
        <v>1</v>
      </c>
      <c r="I93" s="182" t="s">
        <v>214</v>
      </c>
      <c r="J93" s="182" t="s">
        <v>2</v>
      </c>
      <c r="K93" s="179" t="s">
        <v>76</v>
      </c>
      <c r="L93" s="179"/>
      <c r="M93" s="179"/>
      <c r="N93" s="179" t="s">
        <v>2</v>
      </c>
      <c r="O93" s="179" t="s">
        <v>213</v>
      </c>
      <c r="P93" s="179"/>
      <c r="Q93" s="179"/>
    </row>
    <row r="94" spans="1:17" ht="16.5" x14ac:dyDescent="0.25">
      <c r="A94" s="180"/>
      <c r="B94" s="181"/>
      <c r="C94" s="182"/>
      <c r="D94" s="181"/>
      <c r="E94" s="181"/>
      <c r="F94" s="181"/>
      <c r="G94" s="91"/>
      <c r="H94" s="180"/>
      <c r="I94" s="182"/>
      <c r="J94" s="182"/>
      <c r="K94" s="105" t="s">
        <v>71</v>
      </c>
      <c r="L94" s="105" t="s">
        <v>212</v>
      </c>
      <c r="M94" s="105" t="s">
        <v>70</v>
      </c>
      <c r="N94" s="179"/>
      <c r="O94" s="104" t="s">
        <v>71</v>
      </c>
      <c r="P94" s="104" t="s">
        <v>212</v>
      </c>
      <c r="Q94" s="104" t="s">
        <v>70</v>
      </c>
    </row>
    <row r="95" spans="1:17" ht="15" customHeight="1" x14ac:dyDescent="0.25">
      <c r="A95" s="76" t="s">
        <v>3</v>
      </c>
      <c r="B95" s="39">
        <f t="shared" ref="B95:B106" si="7">SUM(C95:F95)</f>
        <v>18466</v>
      </c>
      <c r="C95" s="47">
        <v>93</v>
      </c>
      <c r="D95" s="47">
        <v>9371</v>
      </c>
      <c r="E95" s="47">
        <v>7292</v>
      </c>
      <c r="F95" s="47">
        <v>1710</v>
      </c>
      <c r="G95" s="102"/>
      <c r="H95" s="76" t="s">
        <v>3</v>
      </c>
      <c r="I95" s="101">
        <v>252</v>
      </c>
      <c r="J95" s="39">
        <f t="shared" ref="J95:J106" si="8">K95+L95+M95</f>
        <v>756</v>
      </c>
      <c r="K95" s="100">
        <v>464</v>
      </c>
      <c r="L95" s="100">
        <v>283</v>
      </c>
      <c r="M95" s="100">
        <v>9</v>
      </c>
      <c r="N95" s="39">
        <f t="shared" ref="N95:N106" si="9">O95+P95+Q95</f>
        <v>3</v>
      </c>
      <c r="O95" s="100">
        <v>1</v>
      </c>
      <c r="P95" s="100">
        <v>2</v>
      </c>
      <c r="Q95" s="100">
        <v>0</v>
      </c>
    </row>
    <row r="96" spans="1:17" x14ac:dyDescent="0.25">
      <c r="A96" s="62" t="s">
        <v>4</v>
      </c>
      <c r="B96" s="86">
        <f t="shared" si="7"/>
        <v>17181</v>
      </c>
      <c r="C96" s="47">
        <v>99</v>
      </c>
      <c r="D96" s="47">
        <v>8504</v>
      </c>
      <c r="E96" s="47">
        <v>6825</v>
      </c>
      <c r="F96" s="47">
        <v>1753</v>
      </c>
      <c r="G96" s="102"/>
      <c r="H96" s="62" t="s">
        <v>4</v>
      </c>
      <c r="I96" s="101">
        <v>302</v>
      </c>
      <c r="J96" s="86">
        <f t="shared" si="8"/>
        <v>723</v>
      </c>
      <c r="K96" s="100">
        <v>465</v>
      </c>
      <c r="L96" s="100">
        <v>247</v>
      </c>
      <c r="M96" s="100">
        <v>11</v>
      </c>
      <c r="N96" s="86">
        <f t="shared" si="9"/>
        <v>2</v>
      </c>
      <c r="O96" s="100">
        <v>1</v>
      </c>
      <c r="P96" s="100">
        <v>1</v>
      </c>
      <c r="Q96" s="100">
        <v>0</v>
      </c>
    </row>
    <row r="97" spans="1:17" x14ac:dyDescent="0.25">
      <c r="A97" s="75" t="s">
        <v>5</v>
      </c>
      <c r="B97" s="86">
        <f t="shared" si="7"/>
        <v>6155</v>
      </c>
      <c r="C97" s="47">
        <v>28</v>
      </c>
      <c r="D97" s="47">
        <v>3111</v>
      </c>
      <c r="E97" s="47">
        <v>2377</v>
      </c>
      <c r="F97" s="47">
        <v>639</v>
      </c>
      <c r="G97" s="102"/>
      <c r="H97" s="75" t="s">
        <v>5</v>
      </c>
      <c r="I97" s="101">
        <v>84</v>
      </c>
      <c r="J97" s="86">
        <f t="shared" si="8"/>
        <v>293</v>
      </c>
      <c r="K97" s="100">
        <v>176</v>
      </c>
      <c r="L97" s="100">
        <v>113</v>
      </c>
      <c r="M97" s="100">
        <v>4</v>
      </c>
      <c r="N97" s="86">
        <f t="shared" si="9"/>
        <v>2</v>
      </c>
      <c r="O97" s="100">
        <v>2</v>
      </c>
      <c r="P97" s="100">
        <v>0</v>
      </c>
      <c r="Q97" s="100">
        <v>0</v>
      </c>
    </row>
    <row r="98" spans="1:17" hidden="1" x14ac:dyDescent="0.25">
      <c r="A98" s="62" t="s">
        <v>6</v>
      </c>
      <c r="B98" s="86">
        <f t="shared" si="7"/>
        <v>0</v>
      </c>
      <c r="C98" s="47"/>
      <c r="D98" s="47"/>
      <c r="E98" s="47"/>
      <c r="F98" s="47"/>
      <c r="G98" s="102"/>
      <c r="H98" s="62" t="s">
        <v>6</v>
      </c>
      <c r="I98" s="101"/>
      <c r="J98" s="86">
        <f t="shared" si="8"/>
        <v>0</v>
      </c>
      <c r="K98" s="100"/>
      <c r="L98" s="100"/>
      <c r="M98" s="100"/>
      <c r="N98" s="86">
        <f t="shared" si="9"/>
        <v>0</v>
      </c>
      <c r="O98" s="100"/>
      <c r="P98" s="100"/>
      <c r="Q98" s="100"/>
    </row>
    <row r="99" spans="1:17" hidden="1" x14ac:dyDescent="0.25">
      <c r="A99" s="75" t="s">
        <v>7</v>
      </c>
      <c r="B99" s="86">
        <f t="shared" si="7"/>
        <v>0</v>
      </c>
      <c r="C99" s="47"/>
      <c r="D99" s="47"/>
      <c r="E99" s="47"/>
      <c r="F99" s="47"/>
      <c r="G99" s="102"/>
      <c r="H99" s="75" t="s">
        <v>7</v>
      </c>
      <c r="I99" s="101"/>
      <c r="J99" s="86">
        <f t="shared" si="8"/>
        <v>0</v>
      </c>
      <c r="K99" s="100"/>
      <c r="L99" s="100"/>
      <c r="M99" s="100"/>
      <c r="N99" s="103">
        <f t="shared" si="9"/>
        <v>0</v>
      </c>
      <c r="O99" s="100"/>
      <c r="P99" s="100"/>
      <c r="Q99" s="100"/>
    </row>
    <row r="100" spans="1:17" hidden="1" x14ac:dyDescent="0.25">
      <c r="A100" s="62" t="s">
        <v>8</v>
      </c>
      <c r="B100" s="86">
        <f t="shared" si="7"/>
        <v>0</v>
      </c>
      <c r="C100" s="47"/>
      <c r="D100" s="47"/>
      <c r="E100" s="47"/>
      <c r="F100" s="47"/>
      <c r="G100" s="102"/>
      <c r="H100" s="62" t="s">
        <v>8</v>
      </c>
      <c r="I100" s="101"/>
      <c r="J100" s="86">
        <f t="shared" si="8"/>
        <v>0</v>
      </c>
      <c r="K100" s="100"/>
      <c r="L100" s="100"/>
      <c r="M100" s="100"/>
      <c r="N100" s="86">
        <f t="shared" si="9"/>
        <v>0</v>
      </c>
      <c r="O100" s="100"/>
      <c r="P100" s="100"/>
      <c r="Q100" s="100"/>
    </row>
    <row r="101" spans="1:17" hidden="1" x14ac:dyDescent="0.25">
      <c r="A101" s="75" t="s">
        <v>9</v>
      </c>
      <c r="B101" s="86">
        <f t="shared" si="7"/>
        <v>0</v>
      </c>
      <c r="C101" s="47"/>
      <c r="D101" s="47"/>
      <c r="E101" s="47"/>
      <c r="F101" s="47"/>
      <c r="G101" s="102"/>
      <c r="H101" s="62" t="s">
        <v>9</v>
      </c>
      <c r="I101" s="101"/>
      <c r="J101" s="86">
        <f t="shared" si="8"/>
        <v>0</v>
      </c>
      <c r="K101" s="100"/>
      <c r="L101" s="100"/>
      <c r="M101" s="100"/>
      <c r="N101" s="86">
        <f t="shared" si="9"/>
        <v>0</v>
      </c>
      <c r="O101" s="100"/>
      <c r="P101" s="100"/>
      <c r="Q101" s="100"/>
    </row>
    <row r="102" spans="1:17" hidden="1" x14ac:dyDescent="0.25">
      <c r="A102" s="62" t="s">
        <v>10</v>
      </c>
      <c r="B102" s="86">
        <f t="shared" si="7"/>
        <v>0</v>
      </c>
      <c r="C102" s="47"/>
      <c r="D102" s="47"/>
      <c r="E102" s="47"/>
      <c r="F102" s="47"/>
      <c r="G102" s="102"/>
      <c r="H102" s="62" t="s">
        <v>10</v>
      </c>
      <c r="I102" s="101"/>
      <c r="J102" s="86">
        <f t="shared" si="8"/>
        <v>0</v>
      </c>
      <c r="K102" s="100"/>
      <c r="L102" s="100"/>
      <c r="M102" s="100"/>
      <c r="N102" s="86">
        <f t="shared" si="9"/>
        <v>0</v>
      </c>
      <c r="O102" s="100"/>
      <c r="P102" s="100"/>
      <c r="Q102" s="100"/>
    </row>
    <row r="103" spans="1:17" ht="14.25" hidden="1" customHeight="1" x14ac:dyDescent="0.25">
      <c r="A103" s="75" t="s">
        <v>11</v>
      </c>
      <c r="B103" s="86">
        <f t="shared" si="7"/>
        <v>0</v>
      </c>
      <c r="C103" s="47"/>
      <c r="D103" s="47"/>
      <c r="E103" s="47"/>
      <c r="F103" s="47"/>
      <c r="G103" s="102"/>
      <c r="H103" s="62" t="s">
        <v>11</v>
      </c>
      <c r="I103" s="101"/>
      <c r="J103" s="86">
        <f t="shared" si="8"/>
        <v>0</v>
      </c>
      <c r="K103" s="100"/>
      <c r="L103" s="100"/>
      <c r="M103" s="100"/>
      <c r="N103" s="86">
        <f t="shared" si="9"/>
        <v>0</v>
      </c>
      <c r="O103" s="100"/>
      <c r="P103" s="100"/>
      <c r="Q103" s="100"/>
    </row>
    <row r="104" spans="1:17" ht="15.75" hidden="1" customHeight="1" x14ac:dyDescent="0.25">
      <c r="A104" s="75" t="s">
        <v>12</v>
      </c>
      <c r="B104" s="86">
        <f t="shared" si="7"/>
        <v>0</v>
      </c>
      <c r="C104" s="47"/>
      <c r="D104" s="47"/>
      <c r="E104" s="47"/>
      <c r="F104" s="47"/>
      <c r="G104" s="91"/>
      <c r="H104" s="62" t="s">
        <v>12</v>
      </c>
      <c r="I104" s="101"/>
      <c r="J104" s="86">
        <f t="shared" si="8"/>
        <v>0</v>
      </c>
      <c r="K104" s="100"/>
      <c r="L104" s="100"/>
      <c r="M104" s="100"/>
      <c r="N104" s="86">
        <f t="shared" si="9"/>
        <v>0</v>
      </c>
      <c r="O104" s="100"/>
      <c r="P104" s="100"/>
      <c r="Q104" s="100"/>
    </row>
    <row r="105" spans="1:17" ht="15" hidden="1" customHeight="1" x14ac:dyDescent="0.25">
      <c r="A105" s="75" t="s">
        <v>13</v>
      </c>
      <c r="B105" s="86">
        <f t="shared" si="7"/>
        <v>0</v>
      </c>
      <c r="C105" s="47"/>
      <c r="D105" s="47"/>
      <c r="E105" s="47"/>
      <c r="F105" s="47"/>
      <c r="G105" s="91"/>
      <c r="H105" s="62" t="s">
        <v>13</v>
      </c>
      <c r="I105" s="101"/>
      <c r="J105" s="86">
        <f t="shared" si="8"/>
        <v>0</v>
      </c>
      <c r="K105" s="100"/>
      <c r="L105" s="100"/>
      <c r="M105" s="100"/>
      <c r="N105" s="86">
        <f t="shared" si="9"/>
        <v>0</v>
      </c>
      <c r="O105" s="100"/>
      <c r="P105" s="100"/>
      <c r="Q105" s="100"/>
    </row>
    <row r="106" spans="1:17" ht="15" hidden="1" customHeight="1" x14ac:dyDescent="0.25">
      <c r="A106" s="75" t="s">
        <v>14</v>
      </c>
      <c r="B106" s="86">
        <f t="shared" si="7"/>
        <v>0</v>
      </c>
      <c r="C106" s="47"/>
      <c r="D106" s="47"/>
      <c r="E106" s="47"/>
      <c r="F106" s="47"/>
      <c r="G106" s="91"/>
      <c r="H106" s="99" t="s">
        <v>14</v>
      </c>
      <c r="I106" s="98"/>
      <c r="J106" s="162">
        <f t="shared" si="8"/>
        <v>0</v>
      </c>
      <c r="K106" s="97"/>
      <c r="L106" s="97"/>
      <c r="M106" s="97"/>
      <c r="N106" s="162">
        <f t="shared" si="9"/>
        <v>0</v>
      </c>
      <c r="O106" s="97"/>
      <c r="P106" s="97"/>
      <c r="Q106" s="97"/>
    </row>
    <row r="107" spans="1:17" x14ac:dyDescent="0.25">
      <c r="A107" s="96" t="s">
        <v>2</v>
      </c>
      <c r="B107" s="95">
        <f>SUM(B95:B106)</f>
        <v>41802</v>
      </c>
      <c r="C107" s="95">
        <f>SUM(C95:C106)</f>
        <v>220</v>
      </c>
      <c r="D107" s="95">
        <f>SUM(D95:D106)</f>
        <v>20986</v>
      </c>
      <c r="E107" s="95">
        <f>SUM(E95:E106)</f>
        <v>16494</v>
      </c>
      <c r="F107" s="95">
        <f>SUM(F95:F106)</f>
        <v>4102</v>
      </c>
      <c r="G107" s="91"/>
      <c r="H107" s="94" t="s">
        <v>2</v>
      </c>
      <c r="I107" s="41">
        <f t="shared" ref="I107:Q107" si="10">SUM(I95:I106)</f>
        <v>638</v>
      </c>
      <c r="J107" s="41">
        <f t="shared" si="10"/>
        <v>1772</v>
      </c>
      <c r="K107" s="41">
        <f t="shared" si="10"/>
        <v>1105</v>
      </c>
      <c r="L107" s="41">
        <f t="shared" si="10"/>
        <v>643</v>
      </c>
      <c r="M107" s="41">
        <f t="shared" si="10"/>
        <v>24</v>
      </c>
      <c r="N107" s="41">
        <f t="shared" si="10"/>
        <v>7</v>
      </c>
      <c r="O107" s="41">
        <f t="shared" si="10"/>
        <v>4</v>
      </c>
      <c r="P107" s="41">
        <f t="shared" si="10"/>
        <v>3</v>
      </c>
      <c r="Q107" s="41">
        <f t="shared" si="10"/>
        <v>0</v>
      </c>
    </row>
    <row r="108" spans="1:17" ht="15.75" thickBot="1" x14ac:dyDescent="0.3">
      <c r="A108" s="93" t="s">
        <v>15</v>
      </c>
      <c r="B108" s="92">
        <f>B107/$B107</f>
        <v>1</v>
      </c>
      <c r="C108" s="92">
        <f>C107/$B107</f>
        <v>5.262906081048754E-3</v>
      </c>
      <c r="D108" s="92">
        <f>D107/$B107</f>
        <v>0.50203339553131432</v>
      </c>
      <c r="E108" s="92">
        <f>E107/$B107</f>
        <v>0.39457442227644612</v>
      </c>
      <c r="F108" s="92">
        <f>F107/$B107</f>
        <v>9.812927611119085E-2</v>
      </c>
      <c r="G108" s="91"/>
      <c r="H108" s="90" t="s">
        <v>15</v>
      </c>
      <c r="I108" s="84">
        <f>I107/I107</f>
        <v>1</v>
      </c>
      <c r="J108" s="84">
        <f>J107/$J$107</f>
        <v>1</v>
      </c>
      <c r="K108" s="157">
        <f>K107/$J$107</f>
        <v>0.62358916478555304</v>
      </c>
      <c r="L108" s="157">
        <f>L107/$J$107</f>
        <v>0.36286681715575619</v>
      </c>
      <c r="M108" s="157">
        <f>M107/$J$107</f>
        <v>1.3544018058690745E-2</v>
      </c>
      <c r="N108" s="84">
        <f>N107/$N$107</f>
        <v>1</v>
      </c>
      <c r="O108" s="157">
        <f>O107/$N$107</f>
        <v>0.5714285714285714</v>
      </c>
      <c r="P108" s="157">
        <f>P107/$N$107</f>
        <v>0.42857142857142855</v>
      </c>
      <c r="Q108" s="157">
        <f>Q107/$N$107</f>
        <v>0</v>
      </c>
    </row>
    <row r="109" spans="1:17" ht="5.25" customHeight="1" x14ac:dyDescent="0.25">
      <c r="A109" s="2"/>
      <c r="B109" s="2"/>
      <c r="C109" s="3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1" customHeight="1" x14ac:dyDescent="0.25">
      <c r="A110" s="2"/>
      <c r="B110" s="2"/>
      <c r="C110" s="3"/>
      <c r="D110" s="3"/>
      <c r="E110" s="3"/>
      <c r="F110" s="2"/>
      <c r="G110" s="2"/>
      <c r="H110" s="184" t="s">
        <v>211</v>
      </c>
      <c r="I110" s="184"/>
      <c r="J110" s="184"/>
      <c r="K110" s="184"/>
      <c r="L110" s="184"/>
      <c r="M110" s="184"/>
      <c r="N110" s="184"/>
      <c r="O110" s="184"/>
      <c r="P110" s="184"/>
      <c r="Q110" s="184"/>
    </row>
    <row r="111" spans="1:17" x14ac:dyDescent="0.25">
      <c r="A111" s="2"/>
      <c r="B111" s="2"/>
      <c r="C111" s="3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55.5" customHeight="1" x14ac:dyDescent="0.25">
      <c r="A112" s="2"/>
      <c r="B112" s="2"/>
      <c r="C112" s="3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3.75" customHeight="1" x14ac:dyDescent="0.25">
      <c r="A113" s="2"/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6.5" thickBot="1" x14ac:dyDescent="0.3">
      <c r="A114" s="79" t="s">
        <v>210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13"/>
    </row>
    <row r="115" spans="1:17" ht="3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38.25" x14ac:dyDescent="0.25">
      <c r="A116" s="89" t="s">
        <v>85</v>
      </c>
      <c r="B116" s="5" t="s">
        <v>2</v>
      </c>
      <c r="C116" s="66" t="s">
        <v>84</v>
      </c>
      <c r="D116" s="66" t="s">
        <v>83</v>
      </c>
      <c r="E116" s="66" t="s">
        <v>82</v>
      </c>
      <c r="F116" s="66" t="s">
        <v>81</v>
      </c>
      <c r="G116" s="66" t="s">
        <v>80</v>
      </c>
      <c r="H116" s="66" t="s">
        <v>79</v>
      </c>
      <c r="I116" s="66" t="s">
        <v>78</v>
      </c>
      <c r="J116" s="66" t="s">
        <v>77</v>
      </c>
      <c r="K116" s="2"/>
      <c r="L116" s="2"/>
      <c r="M116" s="87" t="s">
        <v>86</v>
      </c>
      <c r="N116" s="87" t="s">
        <v>30</v>
      </c>
      <c r="O116" s="87" t="s">
        <v>251</v>
      </c>
      <c r="P116" s="87" t="s">
        <v>252</v>
      </c>
      <c r="Q116" s="2"/>
    </row>
    <row r="117" spans="1:17" ht="16.5" customHeight="1" x14ac:dyDescent="0.25">
      <c r="A117" s="77" t="s">
        <v>192</v>
      </c>
      <c r="B117" s="88">
        <f>SUM(C117:J117)</f>
        <v>220</v>
      </c>
      <c r="C117" s="47">
        <v>22</v>
      </c>
      <c r="D117" s="47">
        <v>16</v>
      </c>
      <c r="E117" s="47">
        <v>22</v>
      </c>
      <c r="F117" s="47">
        <v>16</v>
      </c>
      <c r="G117" s="47">
        <v>38</v>
      </c>
      <c r="H117" s="47">
        <v>25</v>
      </c>
      <c r="I117" s="47">
        <v>13</v>
      </c>
      <c r="J117" s="47">
        <v>68</v>
      </c>
      <c r="K117" s="2"/>
      <c r="L117" s="2"/>
      <c r="M117" s="87"/>
      <c r="N117" s="87"/>
      <c r="O117" s="87"/>
      <c r="P117" s="87"/>
      <c r="Q117" s="2"/>
    </row>
    <row r="118" spans="1:17" ht="16.5" customHeight="1" x14ac:dyDescent="0.25">
      <c r="A118" s="76" t="s">
        <v>74</v>
      </c>
      <c r="B118" s="86">
        <f>SUM(C118:J118)</f>
        <v>20986</v>
      </c>
      <c r="C118" s="47">
        <v>1257</v>
      </c>
      <c r="D118" s="47">
        <v>2408</v>
      </c>
      <c r="E118" s="47">
        <v>1969</v>
      </c>
      <c r="F118" s="47">
        <v>2404</v>
      </c>
      <c r="G118" s="47">
        <v>4515</v>
      </c>
      <c r="H118" s="47">
        <v>3877</v>
      </c>
      <c r="I118" s="47">
        <v>2785</v>
      </c>
      <c r="J118" s="47">
        <v>1771</v>
      </c>
      <c r="K118" s="2"/>
      <c r="L118" s="2" t="s">
        <v>74</v>
      </c>
      <c r="M118" s="83">
        <f>C118+D118</f>
        <v>3665</v>
      </c>
      <c r="N118" s="83">
        <f>E118</f>
        <v>1969</v>
      </c>
      <c r="O118" s="83">
        <f>F118+G118+H118+I118</f>
        <v>13581</v>
      </c>
      <c r="P118" s="83">
        <f>J118</f>
        <v>1771</v>
      </c>
      <c r="Q118" s="2"/>
    </row>
    <row r="119" spans="1:17" ht="16.5" customHeight="1" x14ac:dyDescent="0.25">
      <c r="A119" s="75" t="s">
        <v>73</v>
      </c>
      <c r="B119" s="86">
        <f>SUM(C119:J119)</f>
        <v>16494</v>
      </c>
      <c r="C119" s="47">
        <v>734</v>
      </c>
      <c r="D119" s="47">
        <v>1358</v>
      </c>
      <c r="E119" s="47">
        <v>1590</v>
      </c>
      <c r="F119" s="47">
        <v>3478</v>
      </c>
      <c r="G119" s="47">
        <v>4316</v>
      </c>
      <c r="H119" s="47">
        <v>2809</v>
      </c>
      <c r="I119" s="47">
        <v>1392</v>
      </c>
      <c r="J119" s="47">
        <v>817</v>
      </c>
      <c r="K119" s="2"/>
      <c r="L119" s="2" t="s">
        <v>73</v>
      </c>
      <c r="M119" s="83">
        <f>C119+D119</f>
        <v>2092</v>
      </c>
      <c r="N119" s="83">
        <f>E119</f>
        <v>1590</v>
      </c>
      <c r="O119" s="83">
        <f>F119+G119+H119+I119</f>
        <v>11995</v>
      </c>
      <c r="P119" s="83">
        <f>J119</f>
        <v>817</v>
      </c>
      <c r="Q119" s="2"/>
    </row>
    <row r="120" spans="1:17" ht="16.5" customHeight="1" x14ac:dyDescent="0.25">
      <c r="A120" s="74" t="s">
        <v>72</v>
      </c>
      <c r="B120" s="85">
        <f>SUM(C120:J120)</f>
        <v>4102</v>
      </c>
      <c r="C120" s="43">
        <v>206</v>
      </c>
      <c r="D120" s="43">
        <v>809</v>
      </c>
      <c r="E120" s="43">
        <v>1623</v>
      </c>
      <c r="F120" s="43">
        <v>700</v>
      </c>
      <c r="G120" s="43">
        <v>413</v>
      </c>
      <c r="H120" s="43">
        <v>218</v>
      </c>
      <c r="I120" s="43">
        <v>95</v>
      </c>
      <c r="J120" s="43">
        <v>38</v>
      </c>
      <c r="K120" s="2"/>
      <c r="L120" s="2" t="s">
        <v>72</v>
      </c>
      <c r="M120" s="83">
        <f>C120+D120</f>
        <v>1015</v>
      </c>
      <c r="N120" s="83">
        <f>E120</f>
        <v>1623</v>
      </c>
      <c r="O120" s="83">
        <f>F120+G120+H120+I120</f>
        <v>1426</v>
      </c>
      <c r="P120" s="83">
        <f>J120</f>
        <v>38</v>
      </c>
      <c r="Q120" s="2"/>
    </row>
    <row r="121" spans="1:17" x14ac:dyDescent="0.25">
      <c r="A121" s="42" t="s">
        <v>2</v>
      </c>
      <c r="B121" s="41">
        <f t="shared" ref="B121:J121" si="11">SUM(B117:B120)</f>
        <v>41802</v>
      </c>
      <c r="C121" s="41">
        <f t="shared" si="11"/>
        <v>2219</v>
      </c>
      <c r="D121" s="41">
        <f t="shared" si="11"/>
        <v>4591</v>
      </c>
      <c r="E121" s="41">
        <f t="shared" si="11"/>
        <v>5204</v>
      </c>
      <c r="F121" s="41">
        <f t="shared" si="11"/>
        <v>6598</v>
      </c>
      <c r="G121" s="41">
        <f t="shared" si="11"/>
        <v>9282</v>
      </c>
      <c r="H121" s="41">
        <f t="shared" si="11"/>
        <v>6929</v>
      </c>
      <c r="I121" s="41">
        <f t="shared" si="11"/>
        <v>4285</v>
      </c>
      <c r="J121" s="41">
        <f t="shared" si="11"/>
        <v>2694</v>
      </c>
      <c r="K121" s="2"/>
      <c r="L121" s="2" t="s">
        <v>75</v>
      </c>
      <c r="M121" s="83">
        <f>C117+D117</f>
        <v>38</v>
      </c>
      <c r="N121" s="83">
        <f>E117</f>
        <v>22</v>
      </c>
      <c r="O121" s="83">
        <f>F117+G117+H117+I117</f>
        <v>92</v>
      </c>
      <c r="P121" s="83">
        <f>J117</f>
        <v>68</v>
      </c>
      <c r="Q121" s="2"/>
    </row>
    <row r="122" spans="1:17" ht="15.75" thickBot="1" x14ac:dyDescent="0.3">
      <c r="A122" s="70" t="s">
        <v>15</v>
      </c>
      <c r="B122" s="84">
        <f t="shared" ref="B122:J122" si="12">B121/$B121</f>
        <v>1</v>
      </c>
      <c r="C122" s="84">
        <f t="shared" si="12"/>
        <v>5.3083584517487202E-2</v>
      </c>
      <c r="D122" s="84">
        <f t="shared" si="12"/>
        <v>0.10982728099134012</v>
      </c>
      <c r="E122" s="84">
        <f t="shared" si="12"/>
        <v>0.12449165111717143</v>
      </c>
      <c r="F122" s="84">
        <f t="shared" si="12"/>
        <v>0.15783933783072579</v>
      </c>
      <c r="G122" s="84">
        <f t="shared" si="12"/>
        <v>0.2220467920195206</v>
      </c>
      <c r="H122" s="84">
        <f t="shared" si="12"/>
        <v>0.16575761925266733</v>
      </c>
      <c r="I122" s="84">
        <f t="shared" si="12"/>
        <v>0.10250705707860867</v>
      </c>
      <c r="J122" s="84">
        <f t="shared" si="12"/>
        <v>6.4446677192478832E-2</v>
      </c>
      <c r="K122" s="16"/>
      <c r="L122" s="16"/>
      <c r="M122" s="83">
        <f>SUM(M118:M121)</f>
        <v>6810</v>
      </c>
      <c r="N122" s="83">
        <f>SUM(N118:N121)</f>
        <v>5204</v>
      </c>
      <c r="O122" s="83">
        <f>SUM(O118:O121)</f>
        <v>27094</v>
      </c>
      <c r="P122" s="83">
        <f>SUM(P118:P121)</f>
        <v>2694</v>
      </c>
      <c r="Q122" s="16"/>
    </row>
    <row r="123" spans="1:17" ht="79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37.5" customHeight="1" thickBot="1" x14ac:dyDescent="0.3">
      <c r="A124" s="183" t="s">
        <v>209</v>
      </c>
      <c r="B124" s="183"/>
      <c r="C124" s="183"/>
      <c r="D124" s="183"/>
      <c r="E124" s="183"/>
      <c r="F124" s="81"/>
      <c r="G124" s="81"/>
      <c r="H124" s="81"/>
      <c r="I124" s="81"/>
      <c r="J124" s="82"/>
      <c r="K124" s="183" t="s">
        <v>208</v>
      </c>
      <c r="L124" s="183"/>
      <c r="M124" s="183"/>
      <c r="N124" s="183"/>
      <c r="O124" s="183"/>
      <c r="P124" s="81"/>
      <c r="Q124" s="81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30.75" customHeight="1" x14ac:dyDescent="0.25">
      <c r="A126" s="179" t="s">
        <v>207</v>
      </c>
      <c r="B126" s="179"/>
      <c r="C126" s="66" t="s">
        <v>206</v>
      </c>
      <c r="D126" s="66" t="s">
        <v>16</v>
      </c>
      <c r="E126" s="66" t="s">
        <v>17</v>
      </c>
      <c r="F126" s="2"/>
      <c r="G126" s="2"/>
      <c r="H126" s="2"/>
      <c r="I126" s="2"/>
      <c r="J126" s="2"/>
      <c r="K126" s="179" t="s">
        <v>207</v>
      </c>
      <c r="L126" s="179"/>
      <c r="M126" s="66" t="s">
        <v>206</v>
      </c>
      <c r="N126" s="66" t="s">
        <v>16</v>
      </c>
      <c r="O126" s="66" t="s">
        <v>17</v>
      </c>
      <c r="P126" s="2"/>
      <c r="Q126" s="2"/>
    </row>
    <row r="127" spans="1:17" x14ac:dyDescent="0.25">
      <c r="A127" s="188" t="s">
        <v>205</v>
      </c>
      <c r="B127" s="188"/>
      <c r="C127" s="39">
        <f>SUM(D127:E127)</f>
        <v>29842</v>
      </c>
      <c r="D127" s="47">
        <v>4717</v>
      </c>
      <c r="E127" s="47">
        <v>25125</v>
      </c>
      <c r="F127" s="2"/>
      <c r="G127" s="2"/>
      <c r="H127" s="2"/>
      <c r="I127" s="2"/>
      <c r="J127" s="2"/>
      <c r="K127" s="188" t="s">
        <v>205</v>
      </c>
      <c r="L127" s="188"/>
      <c r="M127" s="39">
        <f>SUM(N127:O127)</f>
        <v>40582</v>
      </c>
      <c r="N127" s="47">
        <v>34746</v>
      </c>
      <c r="O127" s="47">
        <v>5836</v>
      </c>
      <c r="P127" s="2"/>
      <c r="Q127" s="2"/>
    </row>
    <row r="128" spans="1:17" ht="15" customHeight="1" x14ac:dyDescent="0.25">
      <c r="A128" s="188" t="s">
        <v>204</v>
      </c>
      <c r="B128" s="188"/>
      <c r="C128" s="39">
        <f>SUM(D128:E128)</f>
        <v>11248</v>
      </c>
      <c r="D128" s="47">
        <v>422</v>
      </c>
      <c r="E128" s="47">
        <v>10826</v>
      </c>
      <c r="F128" s="2"/>
      <c r="G128" s="2"/>
      <c r="H128" s="2"/>
      <c r="I128" s="2"/>
      <c r="J128" s="2"/>
      <c r="K128" s="188" t="s">
        <v>204</v>
      </c>
      <c r="L128" s="188"/>
      <c r="M128" s="39">
        <f>SUM(N128:O128)</f>
        <v>1158</v>
      </c>
      <c r="N128" s="47">
        <v>1099</v>
      </c>
      <c r="O128" s="47">
        <v>59</v>
      </c>
      <c r="P128" s="2"/>
      <c r="Q128" s="2"/>
    </row>
    <row r="129" spans="1:17" ht="15.75" customHeight="1" x14ac:dyDescent="0.25">
      <c r="A129" s="188" t="s">
        <v>203</v>
      </c>
      <c r="B129" s="188"/>
      <c r="C129" s="39">
        <f>SUM(D129:E129)</f>
        <v>316</v>
      </c>
      <c r="D129" s="47">
        <v>12</v>
      </c>
      <c r="E129" s="47">
        <v>304</v>
      </c>
      <c r="F129" s="2"/>
      <c r="G129" s="2"/>
      <c r="H129" s="2"/>
      <c r="I129" s="2"/>
      <c r="J129" s="2"/>
      <c r="K129" s="188" t="s">
        <v>203</v>
      </c>
      <c r="L129" s="188"/>
      <c r="M129" s="39">
        <f>SUM(N129:O129)</f>
        <v>37</v>
      </c>
      <c r="N129" s="47">
        <v>36</v>
      </c>
      <c r="O129" s="47">
        <v>1</v>
      </c>
      <c r="P129" s="2"/>
      <c r="Q129" s="2"/>
    </row>
    <row r="130" spans="1:17" x14ac:dyDescent="0.25">
      <c r="A130" s="189" t="s">
        <v>202</v>
      </c>
      <c r="B130" s="189"/>
      <c r="C130" s="73">
        <f>SUM(D130:E130)</f>
        <v>396</v>
      </c>
      <c r="D130" s="43">
        <v>16</v>
      </c>
      <c r="E130" s="43">
        <v>380</v>
      </c>
      <c r="F130" s="2"/>
      <c r="G130" s="2"/>
      <c r="H130" s="2"/>
      <c r="I130" s="2"/>
      <c r="J130" s="2"/>
      <c r="K130" s="189" t="s">
        <v>202</v>
      </c>
      <c r="L130" s="189"/>
      <c r="M130" s="73">
        <f>SUM(N130:O130)</f>
        <v>25</v>
      </c>
      <c r="N130" s="43">
        <v>22</v>
      </c>
      <c r="O130" s="43">
        <v>3</v>
      </c>
      <c r="P130" s="2"/>
      <c r="Q130" s="2"/>
    </row>
    <row r="131" spans="1:17" x14ac:dyDescent="0.25">
      <c r="A131" s="181" t="s">
        <v>2</v>
      </c>
      <c r="B131" s="181"/>
      <c r="C131" s="41">
        <f>SUM(C127:C130)</f>
        <v>41802</v>
      </c>
      <c r="D131" s="41">
        <f>SUM(D127:D130)</f>
        <v>5167</v>
      </c>
      <c r="E131" s="41">
        <f>SUM(E127:E130)</f>
        <v>36635</v>
      </c>
      <c r="F131" s="2"/>
      <c r="G131" s="2"/>
      <c r="H131" s="2"/>
      <c r="I131" s="2"/>
      <c r="J131" s="2"/>
      <c r="K131" s="181" t="s">
        <v>2</v>
      </c>
      <c r="L131" s="181"/>
      <c r="M131" s="41">
        <f>SUM(M127:M130)</f>
        <v>41802</v>
      </c>
      <c r="N131" s="41">
        <f>SUM(N127:N130)</f>
        <v>35903</v>
      </c>
      <c r="O131" s="41">
        <f>SUM(O127:O130)</f>
        <v>5899</v>
      </c>
      <c r="P131" s="2"/>
      <c r="Q131" s="2"/>
    </row>
    <row r="132" spans="1:17" ht="15.75" thickBot="1" x14ac:dyDescent="0.3">
      <c r="A132" s="186" t="s">
        <v>15</v>
      </c>
      <c r="B132" s="186"/>
      <c r="C132" s="80">
        <f>SUM(D132:E132)</f>
        <v>1</v>
      </c>
      <c r="D132" s="80">
        <f>+D131/$C$131</f>
        <v>0.1236065260035405</v>
      </c>
      <c r="E132" s="80">
        <f>+E131/$C$131</f>
        <v>0.8763934739964595</v>
      </c>
      <c r="F132" s="16"/>
      <c r="G132" s="16"/>
      <c r="H132" s="16"/>
      <c r="I132" s="16"/>
      <c r="J132" s="16"/>
      <c r="K132" s="186" t="s">
        <v>15</v>
      </c>
      <c r="L132" s="186"/>
      <c r="M132" s="80">
        <f>SUM(N132:O132)</f>
        <v>1</v>
      </c>
      <c r="N132" s="80">
        <f>+N131/$M$131</f>
        <v>0.85888235012678815</v>
      </c>
      <c r="O132" s="80">
        <f>+O131/$M$131</f>
        <v>0.14111764987321182</v>
      </c>
      <c r="P132" s="16"/>
      <c r="Q132" s="16"/>
    </row>
    <row r="133" spans="1:17" x14ac:dyDescent="0.25">
      <c r="A133" s="67" t="s">
        <v>201</v>
      </c>
      <c r="B133" s="2"/>
      <c r="C133" s="2"/>
      <c r="D133" s="2"/>
      <c r="E133" s="2"/>
      <c r="F133" s="2"/>
      <c r="G133" s="2"/>
      <c r="H133" s="2"/>
      <c r="I133" s="2"/>
      <c r="J133" s="2"/>
      <c r="K133" s="67" t="s">
        <v>201</v>
      </c>
      <c r="L133" s="2"/>
      <c r="M133" s="2"/>
      <c r="N133" s="2"/>
      <c r="O133" s="2"/>
      <c r="P133" s="2"/>
      <c r="Q133" s="2"/>
    </row>
    <row r="134" spans="1:17" ht="15.75" customHeight="1" x14ac:dyDescent="0.25">
      <c r="A134" s="67"/>
      <c r="B134" s="2"/>
      <c r="C134" s="2"/>
      <c r="D134" s="2"/>
      <c r="E134" s="2"/>
      <c r="F134" s="2"/>
      <c r="G134" s="2"/>
      <c r="H134" s="2"/>
      <c r="I134" s="2"/>
      <c r="J134" s="2"/>
      <c r="K134" s="67"/>
      <c r="L134" s="2"/>
      <c r="M134" s="2"/>
      <c r="N134" s="2"/>
      <c r="O134" s="2"/>
      <c r="P134" s="2"/>
      <c r="Q134" s="2"/>
    </row>
    <row r="135" spans="1:17" ht="16.5" thickBot="1" x14ac:dyDescent="0.3">
      <c r="A135" s="79" t="s">
        <v>200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14"/>
    </row>
    <row r="136" spans="1:17" ht="3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60" x14ac:dyDescent="0.25">
      <c r="A137" s="66" t="s">
        <v>85</v>
      </c>
      <c r="B137" s="5" t="s">
        <v>2</v>
      </c>
      <c r="C137" s="66" t="s">
        <v>199</v>
      </c>
      <c r="D137" s="66" t="s">
        <v>198</v>
      </c>
      <c r="E137" s="66" t="s">
        <v>197</v>
      </c>
      <c r="F137" s="66" t="s">
        <v>196</v>
      </c>
      <c r="G137" s="78" t="s">
        <v>195</v>
      </c>
      <c r="H137" s="66" t="s">
        <v>194</v>
      </c>
      <c r="I137" s="66" t="s">
        <v>193</v>
      </c>
      <c r="J137" s="66" t="s">
        <v>61</v>
      </c>
      <c r="K137" s="2"/>
      <c r="L137" s="2"/>
      <c r="M137" s="2"/>
      <c r="N137" s="2"/>
      <c r="O137" s="2"/>
      <c r="P137" s="2"/>
      <c r="Q137" s="68"/>
    </row>
    <row r="138" spans="1:17" x14ac:dyDescent="0.25">
      <c r="A138" s="77" t="s">
        <v>192</v>
      </c>
      <c r="B138" s="39">
        <f>SUM(C138:J138)</f>
        <v>220</v>
      </c>
      <c r="C138" s="47">
        <v>36</v>
      </c>
      <c r="D138" s="47">
        <v>6</v>
      </c>
      <c r="E138" s="47">
        <v>4</v>
      </c>
      <c r="F138" s="47">
        <v>0</v>
      </c>
      <c r="G138" s="47">
        <v>0</v>
      </c>
      <c r="H138" s="47">
        <v>4</v>
      </c>
      <c r="I138" s="47">
        <v>170</v>
      </c>
      <c r="J138" s="47">
        <v>0</v>
      </c>
      <c r="K138" s="2"/>
      <c r="L138" s="2"/>
      <c r="M138" s="2"/>
      <c r="N138" s="2"/>
      <c r="O138" s="2"/>
      <c r="P138" s="2"/>
      <c r="Q138" s="68"/>
    </row>
    <row r="139" spans="1:17" x14ac:dyDescent="0.25">
      <c r="A139" s="76" t="s">
        <v>74</v>
      </c>
      <c r="B139" s="39">
        <f>SUM(C139:J139)</f>
        <v>20986</v>
      </c>
      <c r="C139" s="47">
        <v>2302</v>
      </c>
      <c r="D139" s="47">
        <v>274</v>
      </c>
      <c r="E139" s="47">
        <v>38</v>
      </c>
      <c r="F139" s="47">
        <v>90</v>
      </c>
      <c r="G139" s="47">
        <v>0</v>
      </c>
      <c r="H139" s="47">
        <v>259</v>
      </c>
      <c r="I139" s="47">
        <v>18004</v>
      </c>
      <c r="J139" s="47">
        <v>19</v>
      </c>
      <c r="K139" s="2"/>
      <c r="L139" s="2"/>
      <c r="M139" s="2"/>
      <c r="N139" s="2"/>
      <c r="O139" s="2"/>
      <c r="P139" s="2"/>
      <c r="Q139" s="68"/>
    </row>
    <row r="140" spans="1:17" ht="15.75" customHeight="1" x14ac:dyDescent="0.25">
      <c r="A140" s="75" t="s">
        <v>73</v>
      </c>
      <c r="B140" s="39">
        <f>SUM(C140:J140)</f>
        <v>16494</v>
      </c>
      <c r="C140" s="47">
        <v>1960</v>
      </c>
      <c r="D140" s="47">
        <v>276</v>
      </c>
      <c r="E140" s="47">
        <v>46</v>
      </c>
      <c r="F140" s="47">
        <v>72</v>
      </c>
      <c r="G140" s="47">
        <v>1</v>
      </c>
      <c r="H140" s="47">
        <v>198</v>
      </c>
      <c r="I140" s="47">
        <v>13926</v>
      </c>
      <c r="J140" s="47">
        <v>15</v>
      </c>
      <c r="K140" s="2"/>
      <c r="L140" s="2"/>
      <c r="M140" s="2"/>
      <c r="N140" s="2"/>
      <c r="O140" s="2"/>
      <c r="P140" s="2"/>
      <c r="Q140" s="68"/>
    </row>
    <row r="141" spans="1:17" x14ac:dyDescent="0.25">
      <c r="A141" s="74" t="s">
        <v>72</v>
      </c>
      <c r="B141" s="73">
        <f>SUM(C141:J141)</f>
        <v>4102</v>
      </c>
      <c r="C141" s="43">
        <v>311</v>
      </c>
      <c r="D141" s="43">
        <v>31</v>
      </c>
      <c r="E141" s="43">
        <v>31</v>
      </c>
      <c r="F141" s="43">
        <v>9</v>
      </c>
      <c r="G141" s="43">
        <v>3</v>
      </c>
      <c r="H141" s="43">
        <v>52</v>
      </c>
      <c r="I141" s="43">
        <v>3661</v>
      </c>
      <c r="J141" s="43">
        <v>4</v>
      </c>
      <c r="K141" s="2"/>
      <c r="L141" s="2"/>
      <c r="M141" s="2"/>
      <c r="N141" s="2"/>
      <c r="O141" s="2"/>
      <c r="P141" s="2"/>
      <c r="Q141" s="68"/>
    </row>
    <row r="142" spans="1:17" x14ac:dyDescent="0.25">
      <c r="A142" s="72" t="s">
        <v>2</v>
      </c>
      <c r="B142" s="71">
        <f t="shared" ref="B142:J142" si="13">SUM(B138:B141)</f>
        <v>41802</v>
      </c>
      <c r="C142" s="71">
        <f t="shared" si="13"/>
        <v>4609</v>
      </c>
      <c r="D142" s="71">
        <f t="shared" si="13"/>
        <v>587</v>
      </c>
      <c r="E142" s="71">
        <f t="shared" si="13"/>
        <v>119</v>
      </c>
      <c r="F142" s="71">
        <f t="shared" si="13"/>
        <v>171</v>
      </c>
      <c r="G142" s="71">
        <f t="shared" si="13"/>
        <v>4</v>
      </c>
      <c r="H142" s="71">
        <f t="shared" si="13"/>
        <v>513</v>
      </c>
      <c r="I142" s="71">
        <f t="shared" si="13"/>
        <v>35761</v>
      </c>
      <c r="J142" s="71">
        <f t="shared" si="13"/>
        <v>38</v>
      </c>
      <c r="K142" s="2"/>
      <c r="L142" s="2"/>
      <c r="M142" s="2"/>
      <c r="N142" s="2"/>
      <c r="O142" s="2"/>
      <c r="P142" s="2"/>
      <c r="Q142" s="68"/>
    </row>
    <row r="143" spans="1:17" ht="15.75" thickBot="1" x14ac:dyDescent="0.3">
      <c r="A143" s="70" t="s">
        <v>15</v>
      </c>
      <c r="B143" s="69">
        <f>B142/$B142</f>
        <v>1</v>
      </c>
      <c r="C143" s="69">
        <f t="shared" ref="C143:J143" si="14">C142/$B$142</f>
        <v>0.11025788239797139</v>
      </c>
      <c r="D143" s="157">
        <f t="shared" si="14"/>
        <v>1.404239031625281E-2</v>
      </c>
      <c r="E143" s="69">
        <f t="shared" si="14"/>
        <v>2.8467537438400079E-3</v>
      </c>
      <c r="F143" s="69">
        <f t="shared" si="14"/>
        <v>4.0907133629969859E-3</v>
      </c>
      <c r="G143" s="69">
        <f t="shared" si="14"/>
        <v>9.5689201473613697E-5</v>
      </c>
      <c r="H143" s="69">
        <f t="shared" si="14"/>
        <v>1.2272140088990958E-2</v>
      </c>
      <c r="I143" s="69">
        <f t="shared" si="14"/>
        <v>0.85548538347447489</v>
      </c>
      <c r="J143" s="157">
        <f t="shared" si="14"/>
        <v>9.0904741399933022E-4</v>
      </c>
      <c r="K143" s="2"/>
      <c r="L143" s="2"/>
      <c r="M143" s="2"/>
      <c r="N143" s="2"/>
      <c r="O143" s="2"/>
      <c r="P143" s="2"/>
      <c r="Q143" s="68"/>
    </row>
    <row r="144" spans="1:17" ht="3.75" customHeight="1" x14ac:dyDescent="0.25">
      <c r="A144" s="6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3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6.5" thickBot="1" x14ac:dyDescent="0.3">
      <c r="A146" s="14" t="s">
        <v>254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3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1" customHeight="1" x14ac:dyDescent="0.25">
      <c r="A148" s="66" t="s">
        <v>1</v>
      </c>
      <c r="B148" s="66">
        <v>2019</v>
      </c>
      <c r="C148" s="66">
        <v>2020</v>
      </c>
      <c r="D148" s="65" t="s">
        <v>67</v>
      </c>
      <c r="E148" s="2"/>
      <c r="F148" s="2"/>
      <c r="G148" s="58"/>
      <c r="H148" s="2"/>
      <c r="I148" s="2"/>
      <c r="J148" s="2"/>
      <c r="K148" s="55"/>
      <c r="L148" s="2"/>
      <c r="M148" s="2"/>
      <c r="N148" s="2"/>
      <c r="O148" s="2"/>
      <c r="P148" s="2"/>
      <c r="Q148" s="2"/>
    </row>
    <row r="149" spans="1:17" ht="17.25" customHeight="1" x14ac:dyDescent="0.25">
      <c r="A149" s="64" t="s">
        <v>3</v>
      </c>
      <c r="B149" s="47">
        <v>14491</v>
      </c>
      <c r="C149" s="47">
        <v>18466</v>
      </c>
      <c r="D149" s="60">
        <f t="shared" ref="D149:D160" si="15">C149/B149-1</f>
        <v>0.27430819129114625</v>
      </c>
      <c r="E149" s="2"/>
      <c r="F149" s="2"/>
      <c r="G149" s="63"/>
      <c r="H149" s="58" t="s">
        <v>18</v>
      </c>
      <c r="I149" s="56">
        <f>D149</f>
        <v>0.27430819129114625</v>
      </c>
      <c r="J149" s="2"/>
      <c r="K149" s="55"/>
      <c r="L149" s="2"/>
      <c r="M149" s="2"/>
      <c r="N149" s="2"/>
      <c r="O149" s="2"/>
      <c r="P149" s="2"/>
      <c r="Q149" s="2"/>
    </row>
    <row r="150" spans="1:17" ht="17.25" customHeight="1" x14ac:dyDescent="0.25">
      <c r="A150" s="62" t="s">
        <v>4</v>
      </c>
      <c r="B150" s="61">
        <v>12941</v>
      </c>
      <c r="C150" s="61">
        <v>17181</v>
      </c>
      <c r="D150" s="60">
        <f t="shared" si="15"/>
        <v>0.32764083146588363</v>
      </c>
      <c r="E150" s="2"/>
      <c r="F150" s="2"/>
      <c r="G150" s="63"/>
      <c r="H150" s="58" t="s">
        <v>19</v>
      </c>
      <c r="I150" s="56"/>
      <c r="J150" s="2"/>
      <c r="K150" s="55"/>
      <c r="L150" s="2"/>
      <c r="M150" s="2"/>
      <c r="N150" s="2"/>
      <c r="O150" s="2"/>
      <c r="P150" s="2"/>
      <c r="Q150" s="2"/>
    </row>
    <row r="151" spans="1:17" ht="17.25" customHeight="1" x14ac:dyDescent="0.25">
      <c r="A151" s="62" t="s">
        <v>5</v>
      </c>
      <c r="B151" s="61">
        <v>14420</v>
      </c>
      <c r="C151" s="61">
        <v>6155</v>
      </c>
      <c r="D151" s="60">
        <f t="shared" si="15"/>
        <v>-0.57316227461858538</v>
      </c>
      <c r="E151" s="2"/>
      <c r="F151" s="2"/>
      <c r="G151" s="63"/>
      <c r="H151" s="58" t="s">
        <v>20</v>
      </c>
      <c r="I151" s="56"/>
      <c r="J151" s="2"/>
      <c r="K151" s="55"/>
      <c r="L151" s="2"/>
      <c r="M151" s="2"/>
      <c r="N151" s="2"/>
      <c r="O151" s="2"/>
      <c r="P151" s="2"/>
      <c r="Q151" s="2"/>
    </row>
    <row r="152" spans="1:17" ht="17.25" hidden="1" customHeight="1" x14ac:dyDescent="0.25">
      <c r="A152" s="62" t="s">
        <v>6</v>
      </c>
      <c r="B152" s="61">
        <v>14419</v>
      </c>
      <c r="C152" s="61"/>
      <c r="D152" s="60">
        <f t="shared" si="15"/>
        <v>-1</v>
      </c>
      <c r="E152" s="2"/>
      <c r="F152" s="2"/>
      <c r="G152" s="63"/>
      <c r="H152" s="58" t="s">
        <v>21</v>
      </c>
      <c r="I152" s="56"/>
      <c r="J152" s="2"/>
      <c r="K152" s="55"/>
      <c r="L152" s="55"/>
      <c r="M152" s="55"/>
      <c r="N152" s="2"/>
      <c r="O152" s="2"/>
      <c r="P152" s="2"/>
      <c r="Q152" s="2"/>
    </row>
    <row r="153" spans="1:17" ht="17.25" hidden="1" customHeight="1" x14ac:dyDescent="0.25">
      <c r="A153" s="62" t="s">
        <v>7</v>
      </c>
      <c r="B153" s="61">
        <v>15259</v>
      </c>
      <c r="C153" s="61"/>
      <c r="D153" s="60">
        <f t="shared" si="15"/>
        <v>-1</v>
      </c>
      <c r="E153" s="2"/>
      <c r="F153" s="2"/>
      <c r="G153" s="63"/>
      <c r="H153" s="58" t="s">
        <v>22</v>
      </c>
      <c r="I153" s="56"/>
      <c r="J153" s="2"/>
      <c r="K153" s="55"/>
      <c r="L153" s="55"/>
      <c r="M153" s="55"/>
      <c r="N153" s="2"/>
      <c r="O153" s="2"/>
      <c r="P153" s="2"/>
      <c r="Q153" s="2"/>
    </row>
    <row r="154" spans="1:17" ht="17.25" hidden="1" customHeight="1" x14ac:dyDescent="0.25">
      <c r="A154" s="62" t="s">
        <v>8</v>
      </c>
      <c r="B154" s="61">
        <v>14804</v>
      </c>
      <c r="C154" s="61"/>
      <c r="D154" s="60">
        <f t="shared" si="15"/>
        <v>-1</v>
      </c>
      <c r="E154" s="2"/>
      <c r="F154" s="2"/>
      <c r="G154" s="63"/>
      <c r="H154" s="58" t="s">
        <v>23</v>
      </c>
      <c r="I154" s="56"/>
      <c r="J154" s="2"/>
      <c r="K154" s="55"/>
      <c r="L154" s="55"/>
      <c r="M154" s="55"/>
      <c r="N154" s="2"/>
      <c r="O154" s="2"/>
      <c r="P154" s="2"/>
      <c r="Q154" s="2"/>
    </row>
    <row r="155" spans="1:17" ht="17.25" hidden="1" customHeight="1" x14ac:dyDescent="0.25">
      <c r="A155" s="62" t="s">
        <v>9</v>
      </c>
      <c r="B155" s="61">
        <v>15334</v>
      </c>
      <c r="C155" s="61"/>
      <c r="D155" s="60">
        <f t="shared" si="15"/>
        <v>-1</v>
      </c>
      <c r="E155" s="2"/>
      <c r="F155" s="2"/>
      <c r="G155" s="63"/>
      <c r="H155" s="58" t="s">
        <v>24</v>
      </c>
      <c r="I155" s="56"/>
      <c r="J155" s="2"/>
      <c r="K155" s="55"/>
      <c r="L155" s="55"/>
      <c r="M155" s="55"/>
      <c r="N155" s="2"/>
      <c r="O155" s="2"/>
      <c r="P155" s="2"/>
      <c r="Q155" s="2"/>
    </row>
    <row r="156" spans="1:17" ht="17.25" hidden="1" customHeight="1" x14ac:dyDescent="0.25">
      <c r="A156" s="62" t="s">
        <v>10</v>
      </c>
      <c r="B156" s="61">
        <v>15245</v>
      </c>
      <c r="C156" s="61"/>
      <c r="D156" s="60">
        <f t="shared" si="15"/>
        <v>-1</v>
      </c>
      <c r="E156" s="2"/>
      <c r="F156" s="2"/>
      <c r="G156" s="63"/>
      <c r="H156" s="58" t="s">
        <v>25</v>
      </c>
      <c r="I156" s="56"/>
      <c r="J156" s="2"/>
      <c r="K156" s="55"/>
      <c r="L156" s="55"/>
      <c r="M156" s="55"/>
      <c r="N156" s="2"/>
      <c r="O156" s="2"/>
      <c r="P156" s="2"/>
      <c r="Q156" s="2"/>
    </row>
    <row r="157" spans="1:17" ht="17.25" hidden="1" customHeight="1" x14ac:dyDescent="0.25">
      <c r="A157" s="62" t="s">
        <v>11</v>
      </c>
      <c r="B157" s="61">
        <v>16210</v>
      </c>
      <c r="C157" s="61"/>
      <c r="D157" s="60">
        <f t="shared" si="15"/>
        <v>-1</v>
      </c>
      <c r="E157" s="2"/>
      <c r="F157" s="2"/>
      <c r="G157" s="58"/>
      <c r="H157" s="58" t="s">
        <v>26</v>
      </c>
      <c r="I157" s="56"/>
      <c r="J157" s="2"/>
      <c r="K157" s="55"/>
      <c r="L157" s="55"/>
      <c r="M157" s="55"/>
      <c r="N157" s="2"/>
      <c r="O157" s="2"/>
      <c r="P157" s="2"/>
      <c r="Q157" s="2"/>
    </row>
    <row r="158" spans="1:17" ht="17.25" hidden="1" customHeight="1" x14ac:dyDescent="0.25">
      <c r="A158" s="62" t="s">
        <v>12</v>
      </c>
      <c r="B158" s="61">
        <v>16289</v>
      </c>
      <c r="C158" s="61"/>
      <c r="D158" s="60">
        <f t="shared" si="15"/>
        <v>-1</v>
      </c>
      <c r="E158" s="2"/>
      <c r="F158" s="2"/>
      <c r="G158" s="58"/>
      <c r="H158" s="58" t="s">
        <v>27</v>
      </c>
      <c r="I158" s="56"/>
      <c r="J158" s="2"/>
      <c r="K158" s="55"/>
      <c r="L158" s="55"/>
      <c r="M158" s="55"/>
      <c r="N158" s="2"/>
      <c r="O158" s="2"/>
      <c r="P158" s="2"/>
      <c r="Q158" s="2"/>
    </row>
    <row r="159" spans="1:17" ht="17.25" hidden="1" customHeight="1" x14ac:dyDescent="0.25">
      <c r="A159" s="62" t="s">
        <v>13</v>
      </c>
      <c r="B159" s="61">
        <v>16240</v>
      </c>
      <c r="C159" s="61"/>
      <c r="D159" s="60">
        <f t="shared" si="15"/>
        <v>-1</v>
      </c>
      <c r="E159" s="2"/>
      <c r="F159" s="2"/>
      <c r="G159" s="58"/>
      <c r="H159" s="58" t="s">
        <v>28</v>
      </c>
      <c r="I159" s="56"/>
      <c r="J159" s="2"/>
      <c r="K159" s="55"/>
      <c r="L159" s="2"/>
      <c r="M159" s="2"/>
      <c r="N159" s="2"/>
      <c r="O159" s="2"/>
      <c r="P159" s="2"/>
      <c r="Q159" s="2"/>
    </row>
    <row r="160" spans="1:17" ht="17.25" hidden="1" customHeight="1" x14ac:dyDescent="0.25">
      <c r="A160" s="62" t="s">
        <v>14</v>
      </c>
      <c r="B160" s="61">
        <v>16233</v>
      </c>
      <c r="C160" s="61"/>
      <c r="D160" s="60">
        <f t="shared" si="15"/>
        <v>-1</v>
      </c>
      <c r="E160" s="2"/>
      <c r="F160" s="2"/>
      <c r="G160" s="58"/>
      <c r="H160" s="58" t="s">
        <v>29</v>
      </c>
      <c r="I160" s="56"/>
      <c r="J160" s="2"/>
      <c r="K160" s="55"/>
      <c r="L160" s="2"/>
      <c r="M160" s="2"/>
      <c r="N160" s="2"/>
      <c r="O160" s="2"/>
      <c r="P160" s="2"/>
      <c r="Q160" s="2"/>
    </row>
    <row r="161" spans="1:17" ht="21" customHeight="1" x14ac:dyDescent="0.25">
      <c r="A161" s="42" t="s">
        <v>2</v>
      </c>
      <c r="B161" s="41">
        <f>SUM(B149:B151)</f>
        <v>41852</v>
      </c>
      <c r="C161" s="41">
        <f>SUM(C149:C160)</f>
        <v>41802</v>
      </c>
      <c r="D161" s="59">
        <f>C161/B161-1</f>
        <v>-1.194686036509629E-3</v>
      </c>
      <c r="E161" s="2"/>
      <c r="F161" s="2"/>
      <c r="G161" s="58"/>
      <c r="H161" s="57" t="s">
        <v>191</v>
      </c>
      <c r="I161" s="56">
        <f>D161</f>
        <v>-1.194686036509629E-3</v>
      </c>
      <c r="J161" s="2"/>
      <c r="K161" s="55"/>
      <c r="L161" s="2"/>
      <c r="M161" s="2"/>
      <c r="N161" s="2"/>
      <c r="O161" s="2"/>
      <c r="P161" s="2"/>
      <c r="Q161" s="2"/>
    </row>
    <row r="162" spans="1:17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.5" thickBot="1" x14ac:dyDescent="0.3">
      <c r="A163" s="14" t="s">
        <v>255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54"/>
    </row>
    <row r="164" spans="1:17" ht="3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66.75" customHeight="1" thickBot="1" x14ac:dyDescent="0.3">
      <c r="A165" s="179" t="s">
        <v>33</v>
      </c>
      <c r="B165" s="179" t="s">
        <v>190</v>
      </c>
      <c r="C165" s="179" t="s">
        <v>189</v>
      </c>
      <c r="D165" s="179"/>
      <c r="E165" s="187"/>
      <c r="F165" s="179" t="s">
        <v>188</v>
      </c>
      <c r="G165" s="187"/>
      <c r="H165" s="179" t="s">
        <v>187</v>
      </c>
      <c r="I165" s="187"/>
      <c r="J165" s="179" t="s">
        <v>186</v>
      </c>
      <c r="K165" s="179"/>
      <c r="L165" s="179"/>
      <c r="M165" s="179"/>
      <c r="N165" s="179"/>
      <c r="O165" s="53"/>
      <c r="P165" s="53"/>
      <c r="Q165" s="16"/>
    </row>
    <row r="166" spans="1:17" ht="45" customHeight="1" thickTop="1" x14ac:dyDescent="0.25">
      <c r="A166" s="179"/>
      <c r="B166" s="179"/>
      <c r="C166" s="163" t="s">
        <v>69</v>
      </c>
      <c r="D166" s="163" t="s">
        <v>68</v>
      </c>
      <c r="E166" s="164" t="s">
        <v>185</v>
      </c>
      <c r="F166" s="165" t="s">
        <v>59</v>
      </c>
      <c r="G166" s="166" t="s">
        <v>58</v>
      </c>
      <c r="H166" s="165" t="s">
        <v>59</v>
      </c>
      <c r="I166" s="166" t="s">
        <v>58</v>
      </c>
      <c r="J166" s="52" t="s">
        <v>184</v>
      </c>
      <c r="K166" s="52" t="s">
        <v>183</v>
      </c>
      <c r="L166" s="52" t="s">
        <v>182</v>
      </c>
      <c r="M166" s="52" t="s">
        <v>181</v>
      </c>
      <c r="N166" s="52" t="s">
        <v>180</v>
      </c>
      <c r="O166" s="16"/>
      <c r="P166" s="51"/>
      <c r="Q166" s="16"/>
    </row>
    <row r="167" spans="1:17" ht="19.5" customHeight="1" x14ac:dyDescent="0.25">
      <c r="A167" s="50" t="s">
        <v>47</v>
      </c>
      <c r="B167" s="49">
        <f t="shared" ref="B167:B191" si="16">SUM(C167:E167)</f>
        <v>364</v>
      </c>
      <c r="C167" s="47">
        <v>55</v>
      </c>
      <c r="D167" s="47">
        <v>162</v>
      </c>
      <c r="E167" s="48">
        <v>147</v>
      </c>
      <c r="F167" s="47">
        <v>76</v>
      </c>
      <c r="G167" s="48">
        <v>288</v>
      </c>
      <c r="H167" s="47">
        <v>7</v>
      </c>
      <c r="I167" s="48">
        <v>357</v>
      </c>
      <c r="J167" s="47">
        <v>318</v>
      </c>
      <c r="K167" s="47">
        <v>230</v>
      </c>
      <c r="L167" s="47">
        <v>48</v>
      </c>
      <c r="M167" s="47">
        <v>8</v>
      </c>
      <c r="N167" s="47">
        <v>1</v>
      </c>
      <c r="O167" s="40"/>
      <c r="P167" s="40"/>
      <c r="Q167" s="16"/>
    </row>
    <row r="168" spans="1:17" ht="19.5" customHeight="1" x14ac:dyDescent="0.25">
      <c r="A168" s="50" t="s">
        <v>43</v>
      </c>
      <c r="B168" s="49">
        <f t="shared" si="16"/>
        <v>2176</v>
      </c>
      <c r="C168" s="47">
        <v>492</v>
      </c>
      <c r="D168" s="47">
        <v>1090</v>
      </c>
      <c r="E168" s="48">
        <v>594</v>
      </c>
      <c r="F168" s="47">
        <v>371</v>
      </c>
      <c r="G168" s="48">
        <v>1805</v>
      </c>
      <c r="H168" s="47">
        <v>88</v>
      </c>
      <c r="I168" s="48">
        <v>2088</v>
      </c>
      <c r="J168" s="47">
        <v>1834</v>
      </c>
      <c r="K168" s="47">
        <v>1560</v>
      </c>
      <c r="L168" s="47">
        <v>256</v>
      </c>
      <c r="M168" s="47">
        <v>8</v>
      </c>
      <c r="N168" s="47">
        <v>9</v>
      </c>
      <c r="O168" s="40"/>
      <c r="P168" s="40"/>
      <c r="Q168" s="16"/>
    </row>
    <row r="169" spans="1:17" ht="19.5" customHeight="1" x14ac:dyDescent="0.25">
      <c r="A169" s="50" t="s">
        <v>57</v>
      </c>
      <c r="B169" s="49">
        <f t="shared" si="16"/>
        <v>826</v>
      </c>
      <c r="C169" s="47">
        <v>246</v>
      </c>
      <c r="D169" s="47">
        <v>446</v>
      </c>
      <c r="E169" s="48">
        <v>134</v>
      </c>
      <c r="F169" s="47">
        <v>201</v>
      </c>
      <c r="G169" s="48">
        <v>625</v>
      </c>
      <c r="H169" s="47">
        <v>26</v>
      </c>
      <c r="I169" s="48">
        <v>800</v>
      </c>
      <c r="J169" s="47">
        <v>758</v>
      </c>
      <c r="K169" s="47">
        <v>614</v>
      </c>
      <c r="L169" s="47">
        <v>167</v>
      </c>
      <c r="M169" s="47">
        <v>17</v>
      </c>
      <c r="N169" s="47">
        <v>8</v>
      </c>
      <c r="O169" s="40"/>
      <c r="P169" s="40"/>
      <c r="Q169" s="16"/>
    </row>
    <row r="170" spans="1:17" ht="19.5" customHeight="1" x14ac:dyDescent="0.25">
      <c r="A170" s="50" t="s">
        <v>32</v>
      </c>
      <c r="B170" s="49">
        <f t="shared" si="16"/>
        <v>3649</v>
      </c>
      <c r="C170" s="47">
        <v>1116</v>
      </c>
      <c r="D170" s="47">
        <v>1937</v>
      </c>
      <c r="E170" s="48">
        <v>596</v>
      </c>
      <c r="F170" s="47">
        <v>671</v>
      </c>
      <c r="G170" s="48">
        <v>2978</v>
      </c>
      <c r="H170" s="47">
        <v>155</v>
      </c>
      <c r="I170" s="48">
        <v>3494</v>
      </c>
      <c r="J170" s="47">
        <v>3184</v>
      </c>
      <c r="K170" s="47">
        <v>2330</v>
      </c>
      <c r="L170" s="47">
        <v>563</v>
      </c>
      <c r="M170" s="47">
        <v>67</v>
      </c>
      <c r="N170" s="47">
        <v>5</v>
      </c>
      <c r="O170" s="40"/>
      <c r="P170" s="40"/>
      <c r="Q170" s="16"/>
    </row>
    <row r="171" spans="1:17" ht="19.5" customHeight="1" x14ac:dyDescent="0.25">
      <c r="A171" s="50" t="s">
        <v>44</v>
      </c>
      <c r="B171" s="49">
        <f t="shared" si="16"/>
        <v>1342</v>
      </c>
      <c r="C171" s="47">
        <v>480</v>
      </c>
      <c r="D171" s="47">
        <v>718</v>
      </c>
      <c r="E171" s="48">
        <v>144</v>
      </c>
      <c r="F171" s="47">
        <v>400</v>
      </c>
      <c r="G171" s="48">
        <v>942</v>
      </c>
      <c r="H171" s="47">
        <v>71</v>
      </c>
      <c r="I171" s="48">
        <v>1271</v>
      </c>
      <c r="J171" s="47">
        <v>1133</v>
      </c>
      <c r="K171" s="47">
        <v>888</v>
      </c>
      <c r="L171" s="47">
        <v>301</v>
      </c>
      <c r="M171" s="47">
        <v>13</v>
      </c>
      <c r="N171" s="47">
        <v>0</v>
      </c>
      <c r="O171" s="40"/>
      <c r="P171" s="40"/>
      <c r="Q171" s="16"/>
    </row>
    <row r="172" spans="1:17" ht="19.5" customHeight="1" x14ac:dyDescent="0.25">
      <c r="A172" s="50" t="s">
        <v>39</v>
      </c>
      <c r="B172" s="49">
        <f t="shared" si="16"/>
        <v>907</v>
      </c>
      <c r="C172" s="47">
        <v>339</v>
      </c>
      <c r="D172" s="47">
        <v>420</v>
      </c>
      <c r="E172" s="48">
        <v>148</v>
      </c>
      <c r="F172" s="47">
        <v>140</v>
      </c>
      <c r="G172" s="48">
        <v>767</v>
      </c>
      <c r="H172" s="47">
        <v>51</v>
      </c>
      <c r="I172" s="48">
        <v>856</v>
      </c>
      <c r="J172" s="47">
        <v>729</v>
      </c>
      <c r="K172" s="47">
        <v>591</v>
      </c>
      <c r="L172" s="47">
        <v>119</v>
      </c>
      <c r="M172" s="47">
        <v>6</v>
      </c>
      <c r="N172" s="47">
        <v>1</v>
      </c>
      <c r="O172" s="40"/>
      <c r="P172" s="40"/>
      <c r="Q172" s="16"/>
    </row>
    <row r="173" spans="1:17" ht="19.5" customHeight="1" x14ac:dyDescent="0.25">
      <c r="A173" s="50" t="s">
        <v>34</v>
      </c>
      <c r="B173" s="49">
        <f t="shared" si="16"/>
        <v>1062</v>
      </c>
      <c r="C173" s="47">
        <v>356</v>
      </c>
      <c r="D173" s="47">
        <v>581</v>
      </c>
      <c r="E173" s="48">
        <v>125</v>
      </c>
      <c r="F173" s="47">
        <v>216</v>
      </c>
      <c r="G173" s="48">
        <v>846</v>
      </c>
      <c r="H173" s="47">
        <v>44</v>
      </c>
      <c r="I173" s="48">
        <v>1018</v>
      </c>
      <c r="J173" s="47">
        <v>838</v>
      </c>
      <c r="K173" s="47">
        <v>644</v>
      </c>
      <c r="L173" s="47">
        <v>135</v>
      </c>
      <c r="M173" s="47">
        <v>5</v>
      </c>
      <c r="N173" s="47">
        <v>1</v>
      </c>
      <c r="O173" s="40"/>
      <c r="P173" s="40"/>
      <c r="Q173" s="16"/>
    </row>
    <row r="174" spans="1:17" ht="19.5" customHeight="1" x14ac:dyDescent="0.25">
      <c r="A174" s="50" t="s">
        <v>37</v>
      </c>
      <c r="B174" s="49">
        <f t="shared" si="16"/>
        <v>2614</v>
      </c>
      <c r="C174" s="47">
        <v>922</v>
      </c>
      <c r="D174" s="47">
        <v>1299</v>
      </c>
      <c r="E174" s="48">
        <v>393</v>
      </c>
      <c r="F174" s="47">
        <v>512</v>
      </c>
      <c r="G174" s="48">
        <v>2102</v>
      </c>
      <c r="H174" s="47">
        <v>123</v>
      </c>
      <c r="I174" s="48">
        <v>2491</v>
      </c>
      <c r="J174" s="47">
        <v>2201</v>
      </c>
      <c r="K174" s="47">
        <v>2005</v>
      </c>
      <c r="L174" s="47">
        <v>350</v>
      </c>
      <c r="M174" s="47">
        <v>35</v>
      </c>
      <c r="N174" s="47">
        <v>16</v>
      </c>
      <c r="O174" s="40"/>
      <c r="P174" s="40"/>
      <c r="Q174" s="16"/>
    </row>
    <row r="175" spans="1:17" ht="19.5" customHeight="1" x14ac:dyDescent="0.25">
      <c r="A175" s="50" t="s">
        <v>49</v>
      </c>
      <c r="B175" s="49">
        <f t="shared" si="16"/>
        <v>389</v>
      </c>
      <c r="C175" s="47">
        <v>96</v>
      </c>
      <c r="D175" s="47">
        <v>176</v>
      </c>
      <c r="E175" s="48">
        <v>117</v>
      </c>
      <c r="F175" s="47">
        <v>219</v>
      </c>
      <c r="G175" s="48">
        <v>170</v>
      </c>
      <c r="H175" s="47">
        <v>63</v>
      </c>
      <c r="I175" s="48">
        <v>326</v>
      </c>
      <c r="J175" s="47">
        <v>258</v>
      </c>
      <c r="K175" s="47">
        <v>199</v>
      </c>
      <c r="L175" s="47">
        <v>138</v>
      </c>
      <c r="M175" s="47">
        <v>16</v>
      </c>
      <c r="N175" s="47">
        <v>0</v>
      </c>
      <c r="O175" s="40"/>
      <c r="P175" s="40"/>
      <c r="Q175" s="16"/>
    </row>
    <row r="176" spans="1:17" ht="19.5" customHeight="1" x14ac:dyDescent="0.25">
      <c r="A176" s="50" t="s">
        <v>56</v>
      </c>
      <c r="B176" s="49">
        <f t="shared" si="16"/>
        <v>1055</v>
      </c>
      <c r="C176" s="47">
        <v>371</v>
      </c>
      <c r="D176" s="47">
        <v>564</v>
      </c>
      <c r="E176" s="48">
        <v>120</v>
      </c>
      <c r="F176" s="47">
        <v>247</v>
      </c>
      <c r="G176" s="48">
        <v>808</v>
      </c>
      <c r="H176" s="47">
        <v>56</v>
      </c>
      <c r="I176" s="48">
        <v>999</v>
      </c>
      <c r="J176" s="47">
        <v>858</v>
      </c>
      <c r="K176" s="47">
        <v>669</v>
      </c>
      <c r="L176" s="47">
        <v>216</v>
      </c>
      <c r="M176" s="47">
        <v>4</v>
      </c>
      <c r="N176" s="47">
        <v>6</v>
      </c>
      <c r="O176" s="40"/>
      <c r="P176" s="40"/>
      <c r="Q176" s="16"/>
    </row>
    <row r="177" spans="1:17" ht="19.5" customHeight="1" x14ac:dyDescent="0.25">
      <c r="A177" s="50" t="s">
        <v>40</v>
      </c>
      <c r="B177" s="49">
        <f t="shared" si="16"/>
        <v>1542</v>
      </c>
      <c r="C177" s="47">
        <v>405</v>
      </c>
      <c r="D177" s="47">
        <v>707</v>
      </c>
      <c r="E177" s="48">
        <v>430</v>
      </c>
      <c r="F177" s="47">
        <v>303</v>
      </c>
      <c r="G177" s="48">
        <v>1239</v>
      </c>
      <c r="H177" s="47">
        <v>58</v>
      </c>
      <c r="I177" s="48">
        <v>1484</v>
      </c>
      <c r="J177" s="47">
        <v>1279</v>
      </c>
      <c r="K177" s="47">
        <v>1003</v>
      </c>
      <c r="L177" s="47">
        <v>255</v>
      </c>
      <c r="M177" s="47">
        <v>1</v>
      </c>
      <c r="N177" s="47">
        <v>8</v>
      </c>
      <c r="O177" s="40"/>
      <c r="P177" s="40"/>
      <c r="Q177" s="16"/>
    </row>
    <row r="178" spans="1:17" ht="19.5" customHeight="1" x14ac:dyDescent="0.25">
      <c r="A178" s="50" t="s">
        <v>55</v>
      </c>
      <c r="B178" s="49">
        <f t="shared" si="16"/>
        <v>1753</v>
      </c>
      <c r="C178" s="47">
        <v>731</v>
      </c>
      <c r="D178" s="47">
        <v>797</v>
      </c>
      <c r="E178" s="48">
        <v>225</v>
      </c>
      <c r="F178" s="47">
        <v>487</v>
      </c>
      <c r="G178" s="48">
        <v>1266</v>
      </c>
      <c r="H178" s="47">
        <v>107</v>
      </c>
      <c r="I178" s="48">
        <v>1646</v>
      </c>
      <c r="J178" s="47">
        <v>1434</v>
      </c>
      <c r="K178" s="47">
        <v>823</v>
      </c>
      <c r="L178" s="47">
        <v>330</v>
      </c>
      <c r="M178" s="47">
        <v>12</v>
      </c>
      <c r="N178" s="47">
        <v>6</v>
      </c>
      <c r="O178" s="40"/>
      <c r="P178" s="40"/>
      <c r="Q178" s="16"/>
    </row>
    <row r="179" spans="1:17" ht="19.5" customHeight="1" x14ac:dyDescent="0.25">
      <c r="A179" s="50" t="s">
        <v>35</v>
      </c>
      <c r="B179" s="49">
        <f t="shared" si="16"/>
        <v>2457</v>
      </c>
      <c r="C179" s="47">
        <v>568</v>
      </c>
      <c r="D179" s="47">
        <v>1313</v>
      </c>
      <c r="E179" s="48">
        <v>576</v>
      </c>
      <c r="F179" s="47">
        <v>1141</v>
      </c>
      <c r="G179" s="48">
        <v>1316</v>
      </c>
      <c r="H179" s="47">
        <v>166</v>
      </c>
      <c r="I179" s="48">
        <v>2291</v>
      </c>
      <c r="J179" s="47">
        <v>2098</v>
      </c>
      <c r="K179" s="47">
        <v>1788</v>
      </c>
      <c r="L179" s="47">
        <v>933</v>
      </c>
      <c r="M179" s="47">
        <v>22</v>
      </c>
      <c r="N179" s="47">
        <v>7</v>
      </c>
      <c r="O179" s="40"/>
      <c r="P179" s="40"/>
      <c r="Q179" s="16"/>
    </row>
    <row r="180" spans="1:17" ht="19.5" customHeight="1" x14ac:dyDescent="0.25">
      <c r="A180" s="50" t="s">
        <v>42</v>
      </c>
      <c r="B180" s="49">
        <f t="shared" si="16"/>
        <v>1161</v>
      </c>
      <c r="C180" s="47">
        <v>301</v>
      </c>
      <c r="D180" s="47">
        <v>612</v>
      </c>
      <c r="E180" s="48">
        <v>248</v>
      </c>
      <c r="F180" s="47">
        <v>132</v>
      </c>
      <c r="G180" s="48">
        <v>1029</v>
      </c>
      <c r="H180" s="47">
        <v>57</v>
      </c>
      <c r="I180" s="48">
        <v>1104</v>
      </c>
      <c r="J180" s="47">
        <v>1009</v>
      </c>
      <c r="K180" s="47">
        <v>796</v>
      </c>
      <c r="L180" s="47">
        <v>93</v>
      </c>
      <c r="M180" s="47">
        <v>14</v>
      </c>
      <c r="N180" s="47">
        <v>1</v>
      </c>
      <c r="O180" s="40"/>
      <c r="P180" s="40"/>
      <c r="Q180" s="16"/>
    </row>
    <row r="181" spans="1:17" ht="19.5" customHeight="1" x14ac:dyDescent="0.25">
      <c r="A181" s="50" t="s">
        <v>31</v>
      </c>
      <c r="B181" s="49">
        <f t="shared" si="16"/>
        <v>13636</v>
      </c>
      <c r="C181" s="47">
        <v>3086</v>
      </c>
      <c r="D181" s="47">
        <v>7164</v>
      </c>
      <c r="E181" s="48">
        <v>3386</v>
      </c>
      <c r="F181" s="47">
        <v>2446</v>
      </c>
      <c r="G181" s="48">
        <v>11190</v>
      </c>
      <c r="H181" s="47">
        <v>430</v>
      </c>
      <c r="I181" s="48">
        <v>13206</v>
      </c>
      <c r="J181" s="47">
        <v>9922</v>
      </c>
      <c r="K181" s="47">
        <v>7715</v>
      </c>
      <c r="L181" s="47">
        <v>1531</v>
      </c>
      <c r="M181" s="47">
        <v>75</v>
      </c>
      <c r="N181" s="47">
        <v>22</v>
      </c>
      <c r="O181" s="40"/>
      <c r="P181" s="40"/>
      <c r="Q181" s="16"/>
    </row>
    <row r="182" spans="1:17" ht="19.5" customHeight="1" x14ac:dyDescent="0.25">
      <c r="A182" s="50" t="s">
        <v>45</v>
      </c>
      <c r="B182" s="49">
        <f t="shared" si="16"/>
        <v>655</v>
      </c>
      <c r="C182" s="47">
        <v>79</v>
      </c>
      <c r="D182" s="47">
        <v>290</v>
      </c>
      <c r="E182" s="48">
        <v>286</v>
      </c>
      <c r="F182" s="47">
        <v>181</v>
      </c>
      <c r="G182" s="48">
        <v>474</v>
      </c>
      <c r="H182" s="47">
        <v>26</v>
      </c>
      <c r="I182" s="48">
        <v>629</v>
      </c>
      <c r="J182" s="47">
        <v>511</v>
      </c>
      <c r="K182" s="47">
        <v>332</v>
      </c>
      <c r="L182" s="47">
        <v>76</v>
      </c>
      <c r="M182" s="47">
        <v>10</v>
      </c>
      <c r="N182" s="47">
        <v>3</v>
      </c>
      <c r="O182" s="40"/>
      <c r="P182" s="40"/>
      <c r="Q182" s="16"/>
    </row>
    <row r="183" spans="1:17" ht="19.5" customHeight="1" x14ac:dyDescent="0.25">
      <c r="A183" s="50" t="s">
        <v>50</v>
      </c>
      <c r="B183" s="49">
        <f t="shared" si="16"/>
        <v>248</v>
      </c>
      <c r="C183" s="47">
        <v>31</v>
      </c>
      <c r="D183" s="47">
        <v>142</v>
      </c>
      <c r="E183" s="48">
        <v>75</v>
      </c>
      <c r="F183" s="47">
        <v>132</v>
      </c>
      <c r="G183" s="48">
        <v>116</v>
      </c>
      <c r="H183" s="47">
        <v>3</v>
      </c>
      <c r="I183" s="48">
        <v>245</v>
      </c>
      <c r="J183" s="47">
        <v>188</v>
      </c>
      <c r="K183" s="47">
        <v>131</v>
      </c>
      <c r="L183" s="47">
        <v>121</v>
      </c>
      <c r="M183" s="47">
        <v>2</v>
      </c>
      <c r="N183" s="47">
        <v>1</v>
      </c>
      <c r="O183" s="40"/>
      <c r="P183" s="40"/>
      <c r="Q183" s="16"/>
    </row>
    <row r="184" spans="1:17" ht="19.5" customHeight="1" x14ac:dyDescent="0.25">
      <c r="A184" s="50" t="s">
        <v>51</v>
      </c>
      <c r="B184" s="49">
        <f t="shared" si="16"/>
        <v>258</v>
      </c>
      <c r="C184" s="47">
        <v>125</v>
      </c>
      <c r="D184" s="47">
        <v>83</v>
      </c>
      <c r="E184" s="48">
        <v>50</v>
      </c>
      <c r="F184" s="47">
        <v>67</v>
      </c>
      <c r="G184" s="48">
        <v>191</v>
      </c>
      <c r="H184" s="47">
        <v>27</v>
      </c>
      <c r="I184" s="48">
        <v>231</v>
      </c>
      <c r="J184" s="47">
        <v>234</v>
      </c>
      <c r="K184" s="47">
        <v>155</v>
      </c>
      <c r="L184" s="47">
        <v>51</v>
      </c>
      <c r="M184" s="47">
        <v>6</v>
      </c>
      <c r="N184" s="47">
        <v>0</v>
      </c>
      <c r="O184" s="40"/>
      <c r="P184" s="40"/>
      <c r="Q184" s="16"/>
    </row>
    <row r="185" spans="1:17" ht="19.5" customHeight="1" x14ac:dyDescent="0.25">
      <c r="A185" s="50" t="s">
        <v>52</v>
      </c>
      <c r="B185" s="49">
        <f t="shared" si="16"/>
        <v>366</v>
      </c>
      <c r="C185" s="47">
        <v>125</v>
      </c>
      <c r="D185" s="47">
        <v>161</v>
      </c>
      <c r="E185" s="48">
        <v>80</v>
      </c>
      <c r="F185" s="47">
        <v>177</v>
      </c>
      <c r="G185" s="48">
        <v>189</v>
      </c>
      <c r="H185" s="47">
        <v>42</v>
      </c>
      <c r="I185" s="48">
        <v>324</v>
      </c>
      <c r="J185" s="47">
        <v>313</v>
      </c>
      <c r="K185" s="47">
        <v>237</v>
      </c>
      <c r="L185" s="47">
        <v>128</v>
      </c>
      <c r="M185" s="47">
        <v>4</v>
      </c>
      <c r="N185" s="47">
        <v>0</v>
      </c>
      <c r="O185" s="40"/>
      <c r="P185" s="40"/>
      <c r="Q185" s="16"/>
    </row>
    <row r="186" spans="1:17" ht="19.5" customHeight="1" x14ac:dyDescent="0.25">
      <c r="A186" s="50" t="s">
        <v>36</v>
      </c>
      <c r="B186" s="49">
        <f t="shared" si="16"/>
        <v>1688</v>
      </c>
      <c r="C186" s="47">
        <v>453</v>
      </c>
      <c r="D186" s="47">
        <v>829</v>
      </c>
      <c r="E186" s="48">
        <v>406</v>
      </c>
      <c r="F186" s="47">
        <v>414</v>
      </c>
      <c r="G186" s="48">
        <v>1274</v>
      </c>
      <c r="H186" s="47">
        <v>93</v>
      </c>
      <c r="I186" s="48">
        <v>1595</v>
      </c>
      <c r="J186" s="47">
        <v>1502</v>
      </c>
      <c r="K186" s="47">
        <v>1226</v>
      </c>
      <c r="L186" s="47">
        <v>480</v>
      </c>
      <c r="M186" s="47">
        <v>17</v>
      </c>
      <c r="N186" s="47">
        <v>1</v>
      </c>
      <c r="O186" s="40"/>
      <c r="P186" s="40"/>
      <c r="Q186" s="16"/>
    </row>
    <row r="187" spans="1:17" ht="19.5" customHeight="1" x14ac:dyDescent="0.25">
      <c r="A187" s="50" t="s">
        <v>38</v>
      </c>
      <c r="B187" s="49">
        <f t="shared" si="16"/>
        <v>1063</v>
      </c>
      <c r="C187" s="47">
        <v>344</v>
      </c>
      <c r="D187" s="47">
        <v>520</v>
      </c>
      <c r="E187" s="48">
        <v>199</v>
      </c>
      <c r="F187" s="47">
        <v>312</v>
      </c>
      <c r="G187" s="48">
        <v>751</v>
      </c>
      <c r="H187" s="47">
        <v>197</v>
      </c>
      <c r="I187" s="48">
        <v>866</v>
      </c>
      <c r="J187" s="47">
        <v>823</v>
      </c>
      <c r="K187" s="47">
        <v>531</v>
      </c>
      <c r="L187" s="47">
        <v>133</v>
      </c>
      <c r="M187" s="47">
        <v>14</v>
      </c>
      <c r="N187" s="47">
        <v>6</v>
      </c>
      <c r="O187" s="40"/>
      <c r="P187" s="40"/>
      <c r="Q187" s="16"/>
    </row>
    <row r="188" spans="1:17" ht="19.5" customHeight="1" x14ac:dyDescent="0.25">
      <c r="A188" s="50" t="s">
        <v>41</v>
      </c>
      <c r="B188" s="49">
        <f t="shared" si="16"/>
        <v>1210</v>
      </c>
      <c r="C188" s="47">
        <v>421</v>
      </c>
      <c r="D188" s="47">
        <v>503</v>
      </c>
      <c r="E188" s="48">
        <v>286</v>
      </c>
      <c r="F188" s="47">
        <v>253</v>
      </c>
      <c r="G188" s="48">
        <v>957</v>
      </c>
      <c r="H188" s="47">
        <v>89</v>
      </c>
      <c r="I188" s="48">
        <v>1121</v>
      </c>
      <c r="J188" s="47">
        <v>792</v>
      </c>
      <c r="K188" s="47">
        <v>735</v>
      </c>
      <c r="L188" s="47">
        <v>212</v>
      </c>
      <c r="M188" s="47">
        <v>9</v>
      </c>
      <c r="N188" s="47">
        <v>2</v>
      </c>
      <c r="O188" s="40"/>
      <c r="P188" s="40"/>
      <c r="Q188" s="16"/>
    </row>
    <row r="189" spans="1:17" ht="19.5" customHeight="1" x14ac:dyDescent="0.25">
      <c r="A189" s="50" t="s">
        <v>48</v>
      </c>
      <c r="B189" s="49">
        <f t="shared" si="16"/>
        <v>654</v>
      </c>
      <c r="C189" s="47">
        <v>181</v>
      </c>
      <c r="D189" s="47">
        <v>393</v>
      </c>
      <c r="E189" s="48">
        <v>80</v>
      </c>
      <c r="F189" s="47">
        <v>304</v>
      </c>
      <c r="G189" s="48">
        <v>350</v>
      </c>
      <c r="H189" s="47">
        <v>75</v>
      </c>
      <c r="I189" s="48">
        <v>579</v>
      </c>
      <c r="J189" s="47">
        <v>551</v>
      </c>
      <c r="K189" s="47">
        <v>473</v>
      </c>
      <c r="L189" s="47">
        <v>176</v>
      </c>
      <c r="M189" s="47">
        <v>16</v>
      </c>
      <c r="N189" s="47">
        <v>0</v>
      </c>
      <c r="O189" s="40"/>
      <c r="P189" s="40"/>
      <c r="Q189" s="16"/>
    </row>
    <row r="190" spans="1:17" ht="19.5" customHeight="1" x14ac:dyDescent="0.25">
      <c r="A190" s="50" t="s">
        <v>53</v>
      </c>
      <c r="B190" s="49">
        <f t="shared" si="16"/>
        <v>536</v>
      </c>
      <c r="C190" s="47">
        <v>121</v>
      </c>
      <c r="D190" s="47">
        <v>231</v>
      </c>
      <c r="E190" s="48">
        <v>184</v>
      </c>
      <c r="F190" s="47">
        <v>112</v>
      </c>
      <c r="G190" s="48">
        <v>424</v>
      </c>
      <c r="H190" s="47">
        <v>23</v>
      </c>
      <c r="I190" s="48">
        <v>513</v>
      </c>
      <c r="J190" s="47">
        <v>458</v>
      </c>
      <c r="K190" s="47">
        <v>340</v>
      </c>
      <c r="L190" s="47">
        <v>68</v>
      </c>
      <c r="M190" s="47">
        <v>16</v>
      </c>
      <c r="N190" s="47">
        <v>0</v>
      </c>
      <c r="O190" s="40"/>
      <c r="P190" s="40"/>
      <c r="Q190" s="16"/>
    </row>
    <row r="191" spans="1:17" ht="19.5" customHeight="1" x14ac:dyDescent="0.25">
      <c r="A191" s="46" t="s">
        <v>46</v>
      </c>
      <c r="B191" s="45">
        <f t="shared" si="16"/>
        <v>191</v>
      </c>
      <c r="C191" s="43">
        <v>68</v>
      </c>
      <c r="D191" s="43">
        <v>76</v>
      </c>
      <c r="E191" s="44">
        <v>47</v>
      </c>
      <c r="F191" s="43">
        <v>70</v>
      </c>
      <c r="G191" s="44">
        <v>121</v>
      </c>
      <c r="H191" s="43">
        <v>9</v>
      </c>
      <c r="I191" s="44">
        <v>182</v>
      </c>
      <c r="J191" s="43">
        <v>110</v>
      </c>
      <c r="K191" s="43">
        <v>57</v>
      </c>
      <c r="L191" s="43">
        <v>58</v>
      </c>
      <c r="M191" s="43">
        <v>6</v>
      </c>
      <c r="N191" s="43">
        <v>1</v>
      </c>
      <c r="O191" s="40"/>
      <c r="P191" s="40"/>
      <c r="Q191" s="16"/>
    </row>
    <row r="192" spans="1:17" ht="21" customHeight="1" x14ac:dyDescent="0.25">
      <c r="A192" s="42" t="s">
        <v>2</v>
      </c>
      <c r="B192" s="41">
        <f t="shared" ref="B192:N192" si="17">SUM(B167:B191)</f>
        <v>41802</v>
      </c>
      <c r="C192" s="41">
        <f t="shared" si="17"/>
        <v>11512</v>
      </c>
      <c r="D192" s="41">
        <f t="shared" si="17"/>
        <v>21214</v>
      </c>
      <c r="E192" s="41">
        <f t="shared" si="17"/>
        <v>9076</v>
      </c>
      <c r="F192" s="41">
        <f t="shared" si="17"/>
        <v>9584</v>
      </c>
      <c r="G192" s="41">
        <f t="shared" si="17"/>
        <v>32218</v>
      </c>
      <c r="H192" s="41">
        <f t="shared" si="17"/>
        <v>2086</v>
      </c>
      <c r="I192" s="41">
        <f t="shared" si="17"/>
        <v>39716</v>
      </c>
      <c r="J192" s="41">
        <f t="shared" si="17"/>
        <v>33335</v>
      </c>
      <c r="K192" s="41">
        <f t="shared" si="17"/>
        <v>26072</v>
      </c>
      <c r="L192" s="41">
        <f t="shared" si="17"/>
        <v>6938</v>
      </c>
      <c r="M192" s="41">
        <f t="shared" si="17"/>
        <v>403</v>
      </c>
      <c r="N192" s="41">
        <f t="shared" si="17"/>
        <v>105</v>
      </c>
      <c r="O192" s="40"/>
      <c r="P192" s="40"/>
      <c r="Q192" s="40"/>
    </row>
    <row r="193" spans="1:17" ht="19.5" customHeight="1" x14ac:dyDescent="0.25">
      <c r="A193" s="39" t="s">
        <v>15</v>
      </c>
      <c r="B193" s="167">
        <f t="shared" ref="B193:N193" si="18">B192/$B$192</f>
        <v>1</v>
      </c>
      <c r="C193" s="167">
        <f t="shared" si="18"/>
        <v>0.27539352184106025</v>
      </c>
      <c r="D193" s="167">
        <f t="shared" si="18"/>
        <v>0.50748768001531031</v>
      </c>
      <c r="E193" s="167">
        <f t="shared" si="18"/>
        <v>0.2171187981436295</v>
      </c>
      <c r="F193" s="167">
        <f t="shared" si="18"/>
        <v>0.22927132673077844</v>
      </c>
      <c r="G193" s="167">
        <f t="shared" si="18"/>
        <v>0.77072867326922156</v>
      </c>
      <c r="H193" s="167">
        <f t="shared" si="18"/>
        <v>4.9901918568489544E-2</v>
      </c>
      <c r="I193" s="167">
        <f t="shared" si="18"/>
        <v>0.95009808143151042</v>
      </c>
      <c r="J193" s="37">
        <f t="shared" si="18"/>
        <v>0.79744988278072815</v>
      </c>
      <c r="K193" s="37">
        <f t="shared" si="18"/>
        <v>0.62370221520501412</v>
      </c>
      <c r="L193" s="37">
        <f t="shared" si="18"/>
        <v>0.16597291995598296</v>
      </c>
      <c r="M193" s="37">
        <f t="shared" si="18"/>
        <v>9.6406870484665799E-3</v>
      </c>
      <c r="N193" s="37">
        <f t="shared" si="18"/>
        <v>2.5118415386823599E-3</v>
      </c>
      <c r="O193" s="36"/>
      <c r="P193" s="35"/>
      <c r="Q193" s="35"/>
    </row>
    <row r="194" spans="1:17" x14ac:dyDescent="0.25">
      <c r="A194" s="192" t="s">
        <v>253</v>
      </c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2"/>
      <c r="P194" s="2"/>
      <c r="Q194" s="2"/>
    </row>
    <row r="195" spans="1:17" ht="3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4"/>
      <c r="P195" s="2"/>
      <c r="Q195" s="2"/>
    </row>
    <row r="196" spans="1:17" ht="3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8.75" thickBot="1" x14ac:dyDescent="0.3">
      <c r="A197" s="33" t="s">
        <v>179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ht="3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.5" thickBot="1" x14ac:dyDescent="0.3">
      <c r="A199" s="15" t="s">
        <v>178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3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O200" s="16"/>
      <c r="P200" s="16"/>
      <c r="Q200" s="16"/>
    </row>
    <row r="201" spans="1:17" ht="21.75" customHeight="1" x14ac:dyDescent="0.25">
      <c r="A201" s="193" t="s">
        <v>60</v>
      </c>
      <c r="B201" s="193"/>
      <c r="C201" s="193"/>
      <c r="D201" s="193"/>
      <c r="E201" s="194"/>
      <c r="F201" s="23" t="s">
        <v>2</v>
      </c>
      <c r="G201" s="23" t="s">
        <v>66</v>
      </c>
      <c r="H201" s="23" t="s">
        <v>177</v>
      </c>
      <c r="I201" s="23" t="s">
        <v>65</v>
      </c>
      <c r="J201" s="23" t="s">
        <v>64</v>
      </c>
      <c r="K201" s="2"/>
      <c r="L201" s="16"/>
      <c r="M201" s="195"/>
      <c r="N201" s="195"/>
      <c r="O201" s="185"/>
      <c r="P201" s="185"/>
      <c r="Q201" s="185"/>
    </row>
    <row r="202" spans="1:17" ht="21.75" customHeight="1" x14ac:dyDescent="0.25">
      <c r="A202" s="22" t="s">
        <v>176</v>
      </c>
      <c r="B202" s="22"/>
      <c r="C202" s="22"/>
      <c r="D202" s="22"/>
      <c r="E202" s="22"/>
      <c r="F202" s="21">
        <f t="shared" ref="F202:F238" si="19">+SUM(G202:J202)</f>
        <v>41802</v>
      </c>
      <c r="G202" s="32">
        <v>24241</v>
      </c>
      <c r="H202" s="32">
        <v>10797</v>
      </c>
      <c r="I202" s="32">
        <v>3704</v>
      </c>
      <c r="J202" s="32">
        <v>3060</v>
      </c>
      <c r="K202" s="2"/>
      <c r="L202" s="16"/>
      <c r="M202" s="195"/>
      <c r="N202" s="195"/>
      <c r="O202" s="31"/>
      <c r="P202" s="31"/>
      <c r="Q202" s="31"/>
    </row>
    <row r="203" spans="1:17" ht="21.75" customHeight="1" x14ac:dyDescent="0.25">
      <c r="A203" s="30" t="s">
        <v>175</v>
      </c>
      <c r="B203" s="30"/>
      <c r="C203" s="30"/>
      <c r="D203" s="30"/>
      <c r="E203" s="30"/>
      <c r="F203" s="29">
        <f t="shared" si="19"/>
        <v>40439</v>
      </c>
      <c r="G203" s="28">
        <v>0</v>
      </c>
      <c r="H203" s="28">
        <v>31875</v>
      </c>
      <c r="I203" s="28">
        <v>5165</v>
      </c>
      <c r="J203" s="28">
        <v>3399</v>
      </c>
      <c r="K203" s="2"/>
      <c r="L203" s="16"/>
      <c r="M203" s="195"/>
      <c r="N203" s="195"/>
      <c r="O203" s="31"/>
      <c r="P203" s="31"/>
      <c r="Q203" s="31"/>
    </row>
    <row r="204" spans="1:17" ht="21.75" customHeight="1" x14ac:dyDescent="0.25">
      <c r="A204" s="30" t="s">
        <v>174</v>
      </c>
      <c r="B204" s="30"/>
      <c r="C204" s="30"/>
      <c r="D204" s="30"/>
      <c r="E204" s="30"/>
      <c r="F204" s="29">
        <f t="shared" si="19"/>
        <v>114513</v>
      </c>
      <c r="G204" s="28">
        <v>0</v>
      </c>
      <c r="H204" s="28">
        <v>24352</v>
      </c>
      <c r="I204" s="28">
        <v>39071</v>
      </c>
      <c r="J204" s="28">
        <v>51090</v>
      </c>
      <c r="K204" s="2"/>
      <c r="L204" s="16"/>
      <c r="M204" s="27"/>
      <c r="N204" s="26"/>
      <c r="O204" s="25"/>
      <c r="P204" s="25"/>
      <c r="Q204" s="25"/>
    </row>
    <row r="205" spans="1:17" ht="21.75" customHeight="1" x14ac:dyDescent="0.25">
      <c r="A205" s="30" t="s">
        <v>173</v>
      </c>
      <c r="B205" s="30"/>
      <c r="C205" s="30"/>
      <c r="D205" s="30"/>
      <c r="E205" s="30"/>
      <c r="F205" s="29">
        <f t="shared" si="19"/>
        <v>6988</v>
      </c>
      <c r="G205" s="28">
        <v>0</v>
      </c>
      <c r="H205" s="28">
        <v>6241</v>
      </c>
      <c r="I205" s="28">
        <v>446</v>
      </c>
      <c r="J205" s="28">
        <v>301</v>
      </c>
      <c r="K205" s="2"/>
      <c r="L205" s="16"/>
      <c r="M205" s="27"/>
      <c r="N205" s="26"/>
      <c r="O205" s="25"/>
      <c r="P205" s="25"/>
      <c r="Q205" s="25"/>
    </row>
    <row r="206" spans="1:17" ht="21.75" customHeight="1" x14ac:dyDescent="0.25">
      <c r="A206" s="30" t="s">
        <v>172</v>
      </c>
      <c r="B206" s="30"/>
      <c r="C206" s="30"/>
      <c r="D206" s="30"/>
      <c r="E206" s="30"/>
      <c r="F206" s="29">
        <f t="shared" si="19"/>
        <v>42350</v>
      </c>
      <c r="G206" s="28">
        <v>0</v>
      </c>
      <c r="H206" s="28">
        <v>12789</v>
      </c>
      <c r="I206" s="28">
        <v>26797</v>
      </c>
      <c r="J206" s="28">
        <v>2764</v>
      </c>
      <c r="K206" s="2"/>
      <c r="L206" s="16"/>
      <c r="M206" s="27"/>
      <c r="N206" s="26"/>
      <c r="O206" s="25"/>
      <c r="P206" s="25"/>
      <c r="Q206" s="25"/>
    </row>
    <row r="207" spans="1:17" ht="21.75" customHeight="1" x14ac:dyDescent="0.25">
      <c r="A207" s="30" t="s">
        <v>171</v>
      </c>
      <c r="B207" s="30"/>
      <c r="C207" s="30"/>
      <c r="D207" s="30"/>
      <c r="E207" s="30"/>
      <c r="F207" s="29">
        <f t="shared" si="19"/>
        <v>26519</v>
      </c>
      <c r="G207" s="28">
        <v>0</v>
      </c>
      <c r="H207" s="28">
        <v>4171</v>
      </c>
      <c r="I207" s="28">
        <v>20530</v>
      </c>
      <c r="J207" s="28">
        <v>1818</v>
      </c>
      <c r="K207" s="2"/>
      <c r="L207" s="16"/>
      <c r="M207" s="27"/>
      <c r="N207" s="26"/>
      <c r="O207" s="25"/>
      <c r="P207" s="25"/>
      <c r="Q207" s="25"/>
    </row>
    <row r="208" spans="1:17" ht="21.75" customHeight="1" x14ac:dyDescent="0.25">
      <c r="A208" s="30" t="s">
        <v>170</v>
      </c>
      <c r="B208" s="30"/>
      <c r="C208" s="30"/>
      <c r="D208" s="30"/>
      <c r="E208" s="30"/>
      <c r="F208" s="29">
        <f t="shared" si="19"/>
        <v>3383</v>
      </c>
      <c r="G208" s="28">
        <v>0</v>
      </c>
      <c r="H208" s="28">
        <v>395</v>
      </c>
      <c r="I208" s="28">
        <v>2890</v>
      </c>
      <c r="J208" s="28">
        <v>98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0" t="s">
        <v>169</v>
      </c>
      <c r="B209" s="30"/>
      <c r="C209" s="30"/>
      <c r="D209" s="30"/>
      <c r="E209" s="30"/>
      <c r="F209" s="29">
        <f t="shared" si="19"/>
        <v>456</v>
      </c>
      <c r="G209" s="28">
        <v>0</v>
      </c>
      <c r="H209" s="28">
        <v>82</v>
      </c>
      <c r="I209" s="28">
        <v>327</v>
      </c>
      <c r="J209" s="28">
        <v>47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0" t="s">
        <v>168</v>
      </c>
      <c r="B210" s="30"/>
      <c r="C210" s="30"/>
      <c r="D210" s="30"/>
      <c r="E210" s="30"/>
      <c r="F210" s="29">
        <f t="shared" si="19"/>
        <v>36129</v>
      </c>
      <c r="G210" s="28">
        <v>0</v>
      </c>
      <c r="H210" s="28">
        <v>13330</v>
      </c>
      <c r="I210" s="28">
        <v>17976</v>
      </c>
      <c r="J210" s="28">
        <v>4823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0" t="s">
        <v>167</v>
      </c>
      <c r="B211" s="30"/>
      <c r="C211" s="30"/>
      <c r="D211" s="30"/>
      <c r="E211" s="30"/>
      <c r="F211" s="29">
        <f t="shared" si="19"/>
        <v>9650</v>
      </c>
      <c r="G211" s="28">
        <v>0</v>
      </c>
      <c r="H211" s="28">
        <v>1150</v>
      </c>
      <c r="I211" s="28">
        <v>8111</v>
      </c>
      <c r="J211" s="28">
        <v>389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0" t="s">
        <v>166</v>
      </c>
      <c r="B212" s="30"/>
      <c r="C212" s="30"/>
      <c r="D212" s="30"/>
      <c r="E212" s="30"/>
      <c r="F212" s="29">
        <f t="shared" si="19"/>
        <v>292</v>
      </c>
      <c r="G212" s="28">
        <v>0</v>
      </c>
      <c r="H212" s="28">
        <v>50</v>
      </c>
      <c r="I212" s="28">
        <v>177</v>
      </c>
      <c r="J212" s="28">
        <v>65</v>
      </c>
      <c r="K212" s="2"/>
      <c r="L212" s="16"/>
      <c r="M212" s="27"/>
      <c r="N212" s="26"/>
      <c r="O212" s="25"/>
      <c r="P212" s="25"/>
      <c r="Q212" s="25"/>
    </row>
    <row r="213" spans="1:17" ht="30" customHeight="1" x14ac:dyDescent="0.25">
      <c r="A213" s="198" t="s">
        <v>165</v>
      </c>
      <c r="B213" s="198"/>
      <c r="C213" s="198"/>
      <c r="D213" s="198"/>
      <c r="E213" s="198"/>
      <c r="F213" s="29">
        <f t="shared" si="19"/>
        <v>19973</v>
      </c>
      <c r="G213" s="28">
        <v>0</v>
      </c>
      <c r="H213" s="28">
        <v>18385</v>
      </c>
      <c r="I213" s="28">
        <v>1379</v>
      </c>
      <c r="J213" s="28">
        <v>209</v>
      </c>
      <c r="K213" s="2"/>
      <c r="L213" s="16"/>
      <c r="M213" s="27"/>
      <c r="N213" s="26"/>
      <c r="O213" s="25"/>
      <c r="P213" s="25"/>
      <c r="Q213" s="25"/>
    </row>
    <row r="214" spans="1:17" ht="30" customHeight="1" x14ac:dyDescent="0.25">
      <c r="A214" s="198" t="s">
        <v>164</v>
      </c>
      <c r="B214" s="198"/>
      <c r="C214" s="198"/>
      <c r="D214" s="198"/>
      <c r="E214" s="198"/>
      <c r="F214" s="29">
        <f t="shared" si="19"/>
        <v>226</v>
      </c>
      <c r="G214" s="28">
        <v>0</v>
      </c>
      <c r="H214" s="28">
        <v>143</v>
      </c>
      <c r="I214" s="28">
        <v>52</v>
      </c>
      <c r="J214" s="28">
        <v>31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0" t="s">
        <v>163</v>
      </c>
      <c r="B215" s="30"/>
      <c r="C215" s="30"/>
      <c r="D215" s="30"/>
      <c r="E215" s="30"/>
      <c r="F215" s="29">
        <f t="shared" si="19"/>
        <v>7232</v>
      </c>
      <c r="G215" s="28">
        <v>0</v>
      </c>
      <c r="H215" s="28">
        <v>2088</v>
      </c>
      <c r="I215" s="28">
        <v>2146</v>
      </c>
      <c r="J215" s="28">
        <v>2998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30" t="s">
        <v>162</v>
      </c>
      <c r="B216" s="30"/>
      <c r="C216" s="30"/>
      <c r="D216" s="30"/>
      <c r="E216" s="30"/>
      <c r="F216" s="29">
        <f t="shared" si="19"/>
        <v>367</v>
      </c>
      <c r="G216" s="28">
        <v>0</v>
      </c>
      <c r="H216" s="28">
        <v>228</v>
      </c>
      <c r="I216" s="28">
        <v>139</v>
      </c>
      <c r="J216" s="28">
        <v>0</v>
      </c>
      <c r="K216" s="2"/>
      <c r="L216" s="16"/>
      <c r="M216" s="27"/>
      <c r="N216" s="26"/>
      <c r="O216" s="25"/>
      <c r="P216" s="25"/>
      <c r="Q216" s="25"/>
    </row>
    <row r="217" spans="1:17" ht="21.75" customHeight="1" x14ac:dyDescent="0.25">
      <c r="A217" s="30" t="s">
        <v>161</v>
      </c>
      <c r="B217" s="30"/>
      <c r="C217" s="30"/>
      <c r="D217" s="30"/>
      <c r="E217" s="30"/>
      <c r="F217" s="29">
        <f t="shared" si="19"/>
        <v>27062</v>
      </c>
      <c r="G217" s="28">
        <v>0</v>
      </c>
      <c r="H217" s="28">
        <v>525</v>
      </c>
      <c r="I217" s="28">
        <v>333</v>
      </c>
      <c r="J217" s="28">
        <v>26204</v>
      </c>
      <c r="K217" s="2"/>
      <c r="L217" s="16"/>
      <c r="M217" s="27"/>
      <c r="N217" s="26"/>
      <c r="O217" s="25"/>
      <c r="P217" s="25"/>
      <c r="Q217" s="25"/>
    </row>
    <row r="218" spans="1:17" ht="21.75" customHeight="1" x14ac:dyDescent="0.25">
      <c r="A218" s="30" t="s">
        <v>160</v>
      </c>
      <c r="B218" s="30"/>
      <c r="C218" s="30"/>
      <c r="D218" s="30"/>
      <c r="E218" s="30"/>
      <c r="F218" s="29">
        <f t="shared" si="19"/>
        <v>5832</v>
      </c>
      <c r="G218" s="28">
        <v>0</v>
      </c>
      <c r="H218" s="28">
        <v>85</v>
      </c>
      <c r="I218" s="28">
        <v>79</v>
      </c>
      <c r="J218" s="28">
        <v>5668</v>
      </c>
      <c r="K218" s="2"/>
      <c r="L218" s="16"/>
      <c r="M218" s="27"/>
      <c r="N218" s="26"/>
      <c r="O218" s="25"/>
      <c r="P218" s="25"/>
      <c r="Q218" s="25"/>
    </row>
    <row r="219" spans="1:17" ht="21.75" customHeight="1" x14ac:dyDescent="0.25">
      <c r="A219" s="30" t="s">
        <v>159</v>
      </c>
      <c r="B219" s="30"/>
      <c r="C219" s="30"/>
      <c r="D219" s="30"/>
      <c r="E219" s="30"/>
      <c r="F219" s="29">
        <f t="shared" si="19"/>
        <v>673</v>
      </c>
      <c r="G219" s="28">
        <v>0</v>
      </c>
      <c r="H219" s="28">
        <v>7</v>
      </c>
      <c r="I219" s="28">
        <v>12</v>
      </c>
      <c r="J219" s="28">
        <v>654</v>
      </c>
      <c r="K219" s="2"/>
      <c r="L219" s="16"/>
      <c r="M219" s="27"/>
      <c r="N219" s="26"/>
      <c r="O219" s="25"/>
      <c r="P219" s="25"/>
      <c r="Q219" s="25"/>
    </row>
    <row r="220" spans="1:17" ht="21.75" customHeight="1" x14ac:dyDescent="0.25">
      <c r="A220" s="30" t="s">
        <v>158</v>
      </c>
      <c r="B220" s="30"/>
      <c r="C220" s="30"/>
      <c r="D220" s="30"/>
      <c r="E220" s="30"/>
      <c r="F220" s="29">
        <f t="shared" si="19"/>
        <v>517</v>
      </c>
      <c r="G220" s="28">
        <v>0</v>
      </c>
      <c r="H220" s="28">
        <v>4</v>
      </c>
      <c r="I220" s="28">
        <v>10</v>
      </c>
      <c r="J220" s="28">
        <v>503</v>
      </c>
      <c r="K220" s="2"/>
      <c r="L220" s="16"/>
      <c r="M220" s="27"/>
      <c r="N220" s="26"/>
      <c r="O220" s="25"/>
      <c r="P220" s="25"/>
      <c r="Q220" s="25"/>
    </row>
    <row r="221" spans="1:17" ht="21.75" customHeight="1" x14ac:dyDescent="0.25">
      <c r="A221" s="30" t="s">
        <v>157</v>
      </c>
      <c r="B221" s="30"/>
      <c r="C221" s="30"/>
      <c r="D221" s="30"/>
      <c r="E221" s="30"/>
      <c r="F221" s="29">
        <f t="shared" si="19"/>
        <v>546</v>
      </c>
      <c r="G221" s="28">
        <v>0</v>
      </c>
      <c r="H221" s="28">
        <v>49</v>
      </c>
      <c r="I221" s="28">
        <v>48</v>
      </c>
      <c r="J221" s="28">
        <v>449</v>
      </c>
      <c r="K221" s="2"/>
      <c r="L221" s="16"/>
      <c r="M221" s="27"/>
      <c r="N221" s="26"/>
      <c r="O221" s="25"/>
      <c r="P221" s="25"/>
      <c r="Q221" s="25"/>
    </row>
    <row r="222" spans="1:17" ht="21.75" customHeight="1" x14ac:dyDescent="0.25">
      <c r="A222" s="30" t="s">
        <v>156</v>
      </c>
      <c r="B222" s="30"/>
      <c r="C222" s="30"/>
      <c r="D222" s="30"/>
      <c r="E222" s="30"/>
      <c r="F222" s="29">
        <f t="shared" si="19"/>
        <v>19407</v>
      </c>
      <c r="G222" s="28">
        <v>0</v>
      </c>
      <c r="H222" s="28">
        <v>19407</v>
      </c>
      <c r="I222" s="28">
        <v>0</v>
      </c>
      <c r="J222" s="28">
        <v>0</v>
      </c>
      <c r="K222" s="2"/>
      <c r="L222" s="16"/>
      <c r="M222" s="27"/>
      <c r="N222" s="26"/>
      <c r="O222" s="25"/>
      <c r="P222" s="25"/>
      <c r="Q222" s="25"/>
    </row>
    <row r="223" spans="1:17" ht="21.75" customHeight="1" x14ac:dyDescent="0.25">
      <c r="A223" s="30" t="s">
        <v>155</v>
      </c>
      <c r="B223" s="30"/>
      <c r="C223" s="30"/>
      <c r="D223" s="30"/>
      <c r="E223" s="30"/>
      <c r="F223" s="29">
        <f t="shared" si="19"/>
        <v>34359</v>
      </c>
      <c r="G223" s="28">
        <v>0</v>
      </c>
      <c r="H223" s="28">
        <v>34359</v>
      </c>
      <c r="I223" s="28">
        <v>0</v>
      </c>
      <c r="J223" s="28">
        <v>0</v>
      </c>
      <c r="K223" s="2"/>
      <c r="L223" s="16"/>
      <c r="M223" s="27"/>
      <c r="N223" s="26"/>
      <c r="O223" s="25"/>
      <c r="P223" s="25"/>
      <c r="Q223" s="25"/>
    </row>
    <row r="224" spans="1:17" ht="21.75" customHeight="1" x14ac:dyDescent="0.25">
      <c r="A224" s="30" t="s">
        <v>154</v>
      </c>
      <c r="B224" s="30"/>
      <c r="C224" s="30"/>
      <c r="D224" s="30"/>
      <c r="E224" s="30"/>
      <c r="F224" s="29">
        <f t="shared" si="19"/>
        <v>32924</v>
      </c>
      <c r="G224" s="28">
        <v>0</v>
      </c>
      <c r="H224" s="28">
        <v>32924</v>
      </c>
      <c r="I224" s="28">
        <v>0</v>
      </c>
      <c r="J224" s="28">
        <v>0</v>
      </c>
      <c r="K224" s="2"/>
      <c r="L224" s="16"/>
      <c r="M224" s="27"/>
      <c r="N224" s="26"/>
      <c r="O224" s="25"/>
      <c r="P224" s="25"/>
      <c r="Q224" s="25"/>
    </row>
    <row r="225" spans="1:17" ht="21.75" customHeight="1" x14ac:dyDescent="0.25">
      <c r="A225" s="30" t="s">
        <v>153</v>
      </c>
      <c r="B225" s="30"/>
      <c r="C225" s="30"/>
      <c r="D225" s="30"/>
      <c r="E225" s="30"/>
      <c r="F225" s="29">
        <f t="shared" si="19"/>
        <v>53339</v>
      </c>
      <c r="G225" s="28">
        <v>0</v>
      </c>
      <c r="H225" s="28">
        <v>15769</v>
      </c>
      <c r="I225" s="28">
        <v>25462</v>
      </c>
      <c r="J225" s="28">
        <v>12108</v>
      </c>
      <c r="K225" s="2"/>
      <c r="L225" s="16"/>
      <c r="M225" s="27"/>
      <c r="N225" s="26"/>
      <c r="O225" s="25"/>
      <c r="P225" s="25"/>
      <c r="Q225" s="25"/>
    </row>
    <row r="226" spans="1:17" ht="21.75" customHeight="1" x14ac:dyDescent="0.25">
      <c r="A226" s="30" t="s">
        <v>152</v>
      </c>
      <c r="B226" s="30"/>
      <c r="C226" s="30"/>
      <c r="D226" s="30"/>
      <c r="E226" s="30"/>
      <c r="F226" s="29">
        <f t="shared" si="19"/>
        <v>25684</v>
      </c>
      <c r="G226" s="28">
        <v>0</v>
      </c>
      <c r="H226" s="28">
        <v>6144</v>
      </c>
      <c r="I226" s="28">
        <v>17524</v>
      </c>
      <c r="J226" s="28">
        <v>2016</v>
      </c>
      <c r="K226" s="2"/>
      <c r="L226" s="16"/>
      <c r="M226" s="27"/>
      <c r="N226" s="26"/>
      <c r="O226" s="25"/>
      <c r="P226" s="25"/>
      <c r="Q226" s="25"/>
    </row>
    <row r="227" spans="1:17" ht="21.75" customHeight="1" x14ac:dyDescent="0.25">
      <c r="A227" s="30" t="s">
        <v>151</v>
      </c>
      <c r="B227" s="30"/>
      <c r="C227" s="30"/>
      <c r="D227" s="30"/>
      <c r="E227" s="30"/>
      <c r="F227" s="29">
        <f t="shared" si="19"/>
        <v>3501</v>
      </c>
      <c r="G227" s="28">
        <v>0</v>
      </c>
      <c r="H227" s="28">
        <v>210</v>
      </c>
      <c r="I227" s="28">
        <v>3251</v>
      </c>
      <c r="J227" s="28">
        <v>40</v>
      </c>
      <c r="K227" s="2"/>
      <c r="L227" s="16"/>
      <c r="M227" s="27"/>
      <c r="N227" s="26"/>
      <c r="O227" s="25"/>
      <c r="P227" s="25"/>
      <c r="Q227" s="25"/>
    </row>
    <row r="228" spans="1:17" ht="21.75" customHeight="1" x14ac:dyDescent="0.25">
      <c r="A228" s="30" t="s">
        <v>150</v>
      </c>
      <c r="B228" s="30"/>
      <c r="C228" s="30"/>
      <c r="D228" s="30"/>
      <c r="E228" s="30"/>
      <c r="F228" s="29">
        <f t="shared" si="19"/>
        <v>23184</v>
      </c>
      <c r="G228" s="28">
        <v>0</v>
      </c>
      <c r="H228" s="28">
        <v>0</v>
      </c>
      <c r="I228" s="28">
        <v>23184</v>
      </c>
      <c r="J228" s="28">
        <v>0</v>
      </c>
      <c r="K228" s="2"/>
      <c r="L228" s="16"/>
      <c r="M228" s="27"/>
      <c r="N228" s="26"/>
      <c r="O228" s="25"/>
      <c r="P228" s="25"/>
      <c r="Q228" s="25"/>
    </row>
    <row r="229" spans="1:17" ht="21.75" customHeight="1" x14ac:dyDescent="0.25">
      <c r="A229" s="30" t="s">
        <v>149</v>
      </c>
      <c r="B229" s="30"/>
      <c r="C229" s="30"/>
      <c r="D229" s="30"/>
      <c r="E229" s="30"/>
      <c r="F229" s="29">
        <f t="shared" si="19"/>
        <v>1577</v>
      </c>
      <c r="G229" s="28">
        <v>0</v>
      </c>
      <c r="H229" s="28">
        <v>0</v>
      </c>
      <c r="I229" s="28">
        <v>1577</v>
      </c>
      <c r="J229" s="28">
        <v>0</v>
      </c>
      <c r="K229" s="2"/>
      <c r="L229" s="16"/>
      <c r="M229" s="27"/>
      <c r="N229" s="26"/>
      <c r="O229" s="25"/>
      <c r="P229" s="25"/>
      <c r="Q229" s="25"/>
    </row>
    <row r="230" spans="1:17" ht="21.75" customHeight="1" x14ac:dyDescent="0.25">
      <c r="A230" s="30" t="s">
        <v>148</v>
      </c>
      <c r="B230" s="30"/>
      <c r="C230" s="30"/>
      <c r="D230" s="30"/>
      <c r="E230" s="30"/>
      <c r="F230" s="29">
        <f t="shared" si="19"/>
        <v>24231</v>
      </c>
      <c r="G230" s="28">
        <v>0</v>
      </c>
      <c r="H230" s="28">
        <v>0</v>
      </c>
      <c r="I230" s="28">
        <v>24231</v>
      </c>
      <c r="J230" s="28">
        <v>0</v>
      </c>
      <c r="K230" s="2"/>
      <c r="L230" s="16"/>
      <c r="M230" s="27"/>
      <c r="N230" s="26"/>
      <c r="O230" s="25"/>
      <c r="P230" s="25"/>
      <c r="Q230" s="25"/>
    </row>
    <row r="231" spans="1:17" ht="21.75" customHeight="1" x14ac:dyDescent="0.25">
      <c r="A231" s="30" t="s">
        <v>147</v>
      </c>
      <c r="B231" s="30"/>
      <c r="C231" s="30"/>
      <c r="D231" s="30"/>
      <c r="E231" s="30"/>
      <c r="F231" s="29">
        <f t="shared" si="19"/>
        <v>11848</v>
      </c>
      <c r="G231" s="28">
        <v>0</v>
      </c>
      <c r="H231" s="28">
        <v>123</v>
      </c>
      <c r="I231" s="28">
        <v>124</v>
      </c>
      <c r="J231" s="28">
        <v>11601</v>
      </c>
      <c r="K231" s="2"/>
      <c r="L231" s="16"/>
      <c r="M231" s="27"/>
      <c r="N231" s="26"/>
      <c r="O231" s="25"/>
      <c r="P231" s="25"/>
      <c r="Q231" s="25"/>
    </row>
    <row r="232" spans="1:17" ht="21.75" customHeight="1" x14ac:dyDescent="0.25">
      <c r="A232" s="30" t="s">
        <v>146</v>
      </c>
      <c r="B232" s="30"/>
      <c r="C232" s="30"/>
      <c r="D232" s="30"/>
      <c r="E232" s="30"/>
      <c r="F232" s="29">
        <f t="shared" si="19"/>
        <v>1467</v>
      </c>
      <c r="G232" s="28">
        <v>0</v>
      </c>
      <c r="H232" s="28">
        <v>16</v>
      </c>
      <c r="I232" s="28">
        <v>16</v>
      </c>
      <c r="J232" s="28">
        <v>1435</v>
      </c>
      <c r="K232" s="2"/>
      <c r="L232" s="16"/>
      <c r="M232" s="27"/>
      <c r="N232" s="26"/>
      <c r="O232" s="25"/>
      <c r="P232" s="25"/>
      <c r="Q232" s="25"/>
    </row>
    <row r="233" spans="1:17" ht="21.75" customHeight="1" x14ac:dyDescent="0.25">
      <c r="A233" s="30" t="s">
        <v>145</v>
      </c>
      <c r="B233" s="30"/>
      <c r="C233" s="30"/>
      <c r="D233" s="30"/>
      <c r="E233" s="30"/>
      <c r="F233" s="29">
        <f t="shared" si="19"/>
        <v>1338</v>
      </c>
      <c r="G233" s="28">
        <v>0</v>
      </c>
      <c r="H233" s="28">
        <v>15</v>
      </c>
      <c r="I233" s="28">
        <v>13</v>
      </c>
      <c r="J233" s="28">
        <v>1310</v>
      </c>
      <c r="K233" s="2"/>
      <c r="L233" s="16"/>
      <c r="M233" s="27"/>
      <c r="N233" s="26"/>
      <c r="O233" s="25"/>
      <c r="P233" s="25"/>
      <c r="Q233" s="25"/>
    </row>
    <row r="234" spans="1:17" ht="21.75" customHeight="1" x14ac:dyDescent="0.25">
      <c r="A234" s="30" t="s">
        <v>144</v>
      </c>
      <c r="B234" s="30"/>
      <c r="C234" s="30"/>
      <c r="D234" s="30"/>
      <c r="E234" s="30"/>
      <c r="F234" s="29">
        <f t="shared" si="19"/>
        <v>198</v>
      </c>
      <c r="G234" s="28">
        <v>0</v>
      </c>
      <c r="H234" s="28">
        <v>27</v>
      </c>
      <c r="I234" s="28">
        <v>30</v>
      </c>
      <c r="J234" s="28">
        <v>141</v>
      </c>
      <c r="K234" s="2"/>
      <c r="L234" s="16"/>
      <c r="M234" s="27"/>
      <c r="N234" s="26"/>
      <c r="O234" s="25"/>
      <c r="P234" s="25"/>
      <c r="Q234" s="25"/>
    </row>
    <row r="235" spans="1:17" ht="21.75" customHeight="1" x14ac:dyDescent="0.25">
      <c r="A235" s="30" t="s">
        <v>143</v>
      </c>
      <c r="B235" s="30"/>
      <c r="C235" s="30"/>
      <c r="D235" s="30"/>
      <c r="E235" s="30"/>
      <c r="F235" s="29">
        <f t="shared" si="19"/>
        <v>63697</v>
      </c>
      <c r="G235" s="28">
        <v>0</v>
      </c>
      <c r="H235" s="28">
        <v>23293</v>
      </c>
      <c r="I235" s="28">
        <v>20376</v>
      </c>
      <c r="J235" s="28">
        <v>20028</v>
      </c>
      <c r="K235" s="2"/>
      <c r="L235" s="16"/>
      <c r="M235" s="27"/>
      <c r="N235" s="26"/>
      <c r="O235" s="25"/>
      <c r="P235" s="25"/>
      <c r="Q235" s="25"/>
    </row>
    <row r="236" spans="1:17" ht="21.75" customHeight="1" x14ac:dyDescent="0.25">
      <c r="A236" s="30" t="s">
        <v>142</v>
      </c>
      <c r="B236" s="30"/>
      <c r="C236" s="30"/>
      <c r="D236" s="30"/>
      <c r="E236" s="30"/>
      <c r="F236" s="29">
        <f t="shared" si="19"/>
        <v>79069</v>
      </c>
      <c r="G236" s="28">
        <v>0</v>
      </c>
      <c r="H236" s="28">
        <v>24032</v>
      </c>
      <c r="I236" s="28">
        <v>18966</v>
      </c>
      <c r="J236" s="28">
        <v>36071</v>
      </c>
      <c r="K236" s="2"/>
      <c r="L236" s="16"/>
      <c r="M236" s="27"/>
      <c r="N236" s="26"/>
      <c r="O236" s="25"/>
      <c r="P236" s="25"/>
      <c r="Q236" s="25"/>
    </row>
    <row r="237" spans="1:17" ht="21.75" customHeight="1" x14ac:dyDescent="0.25">
      <c r="A237" s="30" t="s">
        <v>141</v>
      </c>
      <c r="B237" s="30"/>
      <c r="C237" s="30"/>
      <c r="D237" s="30"/>
      <c r="E237" s="30"/>
      <c r="F237" s="29">
        <f t="shared" si="19"/>
        <v>529</v>
      </c>
      <c r="G237" s="28">
        <v>0</v>
      </c>
      <c r="H237" s="28">
        <v>199</v>
      </c>
      <c r="I237" s="28">
        <v>147</v>
      </c>
      <c r="J237" s="28">
        <v>183</v>
      </c>
      <c r="K237" s="2"/>
      <c r="L237" s="16"/>
      <c r="M237" s="27"/>
      <c r="N237" s="26"/>
      <c r="O237" s="25"/>
      <c r="P237" s="25"/>
      <c r="Q237" s="25"/>
    </row>
    <row r="238" spans="1:17" ht="21.75" customHeight="1" x14ac:dyDescent="0.25">
      <c r="A238" s="30" t="s">
        <v>256</v>
      </c>
      <c r="B238" s="171"/>
      <c r="C238" s="171"/>
      <c r="D238" s="171"/>
      <c r="E238" s="171"/>
      <c r="F238" s="172">
        <f t="shared" si="19"/>
        <v>232</v>
      </c>
      <c r="G238" s="173">
        <v>0</v>
      </c>
      <c r="H238" s="173">
        <v>37</v>
      </c>
      <c r="I238" s="173">
        <v>175</v>
      </c>
      <c r="J238" s="173">
        <v>20</v>
      </c>
      <c r="K238" s="2"/>
      <c r="L238" s="16"/>
      <c r="M238" s="27"/>
      <c r="N238" s="170"/>
      <c r="O238" s="25"/>
      <c r="P238" s="25"/>
      <c r="Q238" s="25"/>
    </row>
    <row r="239" spans="1:17" ht="21.75" customHeight="1" x14ac:dyDescent="0.25">
      <c r="A239" s="181" t="s">
        <v>2</v>
      </c>
      <c r="B239" s="181"/>
      <c r="C239" s="181"/>
      <c r="D239" s="181"/>
      <c r="E239" s="181"/>
      <c r="F239" s="4">
        <f>SUM(F202:F238)</f>
        <v>761533</v>
      </c>
      <c r="G239" s="4">
        <f>SUM(G202:G238)</f>
        <v>24241</v>
      </c>
      <c r="H239" s="4">
        <f t="shared" ref="H239:I239" si="20">SUM(H202:H238)</f>
        <v>283301</v>
      </c>
      <c r="I239" s="4">
        <f t="shared" si="20"/>
        <v>264468</v>
      </c>
      <c r="J239" s="4">
        <f>SUM(J202:J238)</f>
        <v>189523</v>
      </c>
      <c r="K239" s="2"/>
      <c r="L239" s="16"/>
      <c r="M239" s="27"/>
      <c r="N239" s="26"/>
      <c r="O239" s="25"/>
      <c r="P239" s="25"/>
      <c r="Q239" s="25"/>
    </row>
    <row r="240" spans="1:17" ht="21.75" customHeight="1" x14ac:dyDescent="0.25">
      <c r="A240" s="196" t="s">
        <v>54</v>
      </c>
      <c r="B240" s="196"/>
      <c r="C240" s="196"/>
      <c r="D240" s="196"/>
      <c r="E240" s="196"/>
      <c r="F240" s="168">
        <f>SUM(G240:J240)</f>
        <v>1</v>
      </c>
      <c r="G240" s="168">
        <f>+G239/$F$239</f>
        <v>3.1831844450601617E-2</v>
      </c>
      <c r="H240" s="168">
        <f>+H239/$F$239</f>
        <v>0.37201408212119502</v>
      </c>
      <c r="I240" s="168">
        <f>+I239/$F$239</f>
        <v>0.34728370274170656</v>
      </c>
      <c r="J240" s="168">
        <f>+J239/$F$239</f>
        <v>0.24887037068649684</v>
      </c>
      <c r="K240" s="2"/>
      <c r="L240" s="16"/>
      <c r="M240" s="27"/>
      <c r="N240" s="26"/>
      <c r="O240" s="25"/>
      <c r="P240" s="25"/>
      <c r="Q240" s="25"/>
    </row>
    <row r="241" spans="1:17" x14ac:dyDescent="0.25">
      <c r="A241" s="24" t="s">
        <v>140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O241" s="16"/>
      <c r="P241" s="16"/>
      <c r="Q241" s="16"/>
    </row>
    <row r="242" spans="1:17" ht="3.75" customHeight="1" x14ac:dyDescent="0.25">
      <c r="A242" s="2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O242" s="16"/>
      <c r="P242" s="16"/>
      <c r="Q242" s="16"/>
    </row>
    <row r="243" spans="1:17" ht="3.75" customHeight="1" x14ac:dyDescent="0.25">
      <c r="A243" s="2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O243" s="16"/>
      <c r="P243" s="16"/>
      <c r="Q243" s="16"/>
    </row>
    <row r="244" spans="1:17" ht="16.5" thickBot="1" x14ac:dyDescent="0.3">
      <c r="A244" s="15" t="s">
        <v>139</v>
      </c>
      <c r="B244" s="14"/>
      <c r="C244" s="14"/>
      <c r="D244" s="14"/>
      <c r="E244" s="14"/>
      <c r="F244" s="1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3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197" t="s">
        <v>60</v>
      </c>
      <c r="B246" s="193"/>
      <c r="C246" s="193"/>
      <c r="D246" s="193"/>
      <c r="E246" s="194"/>
      <c r="F246" s="23" t="s">
        <v>2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2" t="s">
        <v>138</v>
      </c>
      <c r="B247" s="22"/>
      <c r="C247" s="22"/>
      <c r="D247" s="22"/>
      <c r="E247" s="22"/>
      <c r="F247" s="21">
        <v>2511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2" t="s">
        <v>137</v>
      </c>
      <c r="B248" s="22"/>
      <c r="C248" s="22"/>
      <c r="D248" s="22"/>
      <c r="E248" s="22"/>
      <c r="F248" s="21">
        <v>4288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2" t="s">
        <v>136</v>
      </c>
      <c r="B249" s="22"/>
      <c r="C249" s="22"/>
      <c r="D249" s="22"/>
      <c r="E249" s="22"/>
      <c r="F249" s="21">
        <v>28369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135</v>
      </c>
      <c r="B250" s="22"/>
      <c r="C250" s="22"/>
      <c r="D250" s="22"/>
      <c r="E250" s="22"/>
      <c r="F250" s="21">
        <v>500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134</v>
      </c>
      <c r="B251" s="22"/>
      <c r="C251" s="22"/>
      <c r="D251" s="22"/>
      <c r="E251" s="22"/>
      <c r="F251" s="21">
        <v>12119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133</v>
      </c>
      <c r="B252" s="22"/>
      <c r="C252" s="22"/>
      <c r="D252" s="22"/>
      <c r="E252" s="22"/>
      <c r="F252" s="21">
        <v>286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132</v>
      </c>
      <c r="B253" s="22"/>
      <c r="C253" s="22"/>
      <c r="D253" s="22"/>
      <c r="E253" s="22"/>
      <c r="F253" s="21">
        <v>9104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131</v>
      </c>
      <c r="B254" s="22"/>
      <c r="C254" s="22"/>
      <c r="D254" s="22"/>
      <c r="E254" s="22"/>
      <c r="F254" s="21">
        <v>12732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130</v>
      </c>
      <c r="B255" s="22"/>
      <c r="C255" s="22"/>
      <c r="D255" s="22"/>
      <c r="E255" s="22"/>
      <c r="F255" s="21">
        <v>203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129</v>
      </c>
      <c r="B256" s="22"/>
      <c r="C256" s="22"/>
      <c r="D256" s="22"/>
      <c r="E256" s="22"/>
      <c r="F256" s="21">
        <v>373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128</v>
      </c>
      <c r="B257" s="22"/>
      <c r="C257" s="22"/>
      <c r="D257" s="22"/>
      <c r="E257" s="22"/>
      <c r="F257" s="21">
        <v>14218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127</v>
      </c>
      <c r="B258" s="22"/>
      <c r="C258" s="22"/>
      <c r="D258" s="22"/>
      <c r="E258" s="22"/>
      <c r="F258" s="21">
        <v>730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126</v>
      </c>
      <c r="B259" s="22"/>
      <c r="C259" s="22"/>
      <c r="D259" s="22"/>
      <c r="E259" s="22"/>
      <c r="F259" s="21">
        <v>3148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125</v>
      </c>
      <c r="B260" s="22"/>
      <c r="C260" s="22"/>
      <c r="D260" s="22"/>
      <c r="E260" s="22"/>
      <c r="F260" s="21">
        <v>8650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124</v>
      </c>
      <c r="B261" s="22"/>
      <c r="C261" s="22"/>
      <c r="D261" s="22"/>
      <c r="E261" s="22"/>
      <c r="F261" s="21">
        <v>1088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123</v>
      </c>
      <c r="B262" s="22"/>
      <c r="C262" s="22"/>
      <c r="D262" s="22"/>
      <c r="E262" s="22"/>
      <c r="F262" s="21">
        <v>927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122</v>
      </c>
      <c r="B263" s="22"/>
      <c r="C263" s="22"/>
      <c r="D263" s="22"/>
      <c r="E263" s="22"/>
      <c r="F263" s="21">
        <v>396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121</v>
      </c>
      <c r="B264" s="22"/>
      <c r="C264" s="22"/>
      <c r="D264" s="22"/>
      <c r="E264" s="22"/>
      <c r="F264" s="21">
        <v>180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120</v>
      </c>
      <c r="B265" s="22"/>
      <c r="C265" s="22"/>
      <c r="D265" s="22"/>
      <c r="E265" s="22"/>
      <c r="F265" s="21">
        <v>777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119</v>
      </c>
      <c r="B266" s="22"/>
      <c r="C266" s="22"/>
      <c r="D266" s="22"/>
      <c r="E266" s="22"/>
      <c r="F266" s="21">
        <v>920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118</v>
      </c>
      <c r="B267" s="22"/>
      <c r="C267" s="22"/>
      <c r="D267" s="22"/>
      <c r="E267" s="22"/>
      <c r="F267" s="21">
        <v>296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117</v>
      </c>
      <c r="B268" s="22"/>
      <c r="C268" s="22"/>
      <c r="D268" s="22"/>
      <c r="E268" s="22"/>
      <c r="F268" s="21">
        <v>474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116</v>
      </c>
      <c r="B269" s="22"/>
      <c r="C269" s="22"/>
      <c r="D269" s="22"/>
      <c r="E269" s="22"/>
      <c r="F269" s="21">
        <v>63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115</v>
      </c>
      <c r="B270" s="22"/>
      <c r="C270" s="22"/>
      <c r="D270" s="22"/>
      <c r="E270" s="22"/>
      <c r="F270" s="21">
        <v>35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114</v>
      </c>
      <c r="B271" s="22"/>
      <c r="C271" s="22"/>
      <c r="D271" s="22"/>
      <c r="E271" s="22"/>
      <c r="F271" s="21">
        <v>34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113</v>
      </c>
      <c r="B272" s="22"/>
      <c r="C272" s="22"/>
      <c r="D272" s="22"/>
      <c r="E272" s="22"/>
      <c r="F272" s="21">
        <v>5865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2" t="s">
        <v>112</v>
      </c>
      <c r="B273" s="22"/>
      <c r="C273" s="22"/>
      <c r="D273" s="22"/>
      <c r="E273" s="22"/>
      <c r="F273" s="21">
        <v>236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22" t="s">
        <v>111</v>
      </c>
      <c r="B274" s="22"/>
      <c r="C274" s="22"/>
      <c r="D274" s="22"/>
      <c r="E274" s="22"/>
      <c r="F274" s="21">
        <v>21657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" customHeight="1" x14ac:dyDescent="0.25">
      <c r="A275" s="22" t="s">
        <v>110</v>
      </c>
      <c r="B275" s="22"/>
      <c r="C275" s="22"/>
      <c r="D275" s="22"/>
      <c r="E275" s="22"/>
      <c r="F275" s="21">
        <v>16696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" customHeight="1" x14ac:dyDescent="0.25">
      <c r="A276" s="22" t="s">
        <v>109</v>
      </c>
      <c r="B276" s="22"/>
      <c r="C276" s="22"/>
      <c r="D276" s="22"/>
      <c r="E276" s="22"/>
      <c r="F276" s="21">
        <v>24309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22" t="s">
        <v>108</v>
      </c>
      <c r="B277" s="22"/>
      <c r="C277" s="22"/>
      <c r="D277" s="22"/>
      <c r="E277" s="22"/>
      <c r="F277" s="21">
        <v>16415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22" t="s">
        <v>107</v>
      </c>
      <c r="B278" s="22"/>
      <c r="C278" s="22"/>
      <c r="D278" s="22"/>
      <c r="E278" s="22"/>
      <c r="F278" s="21">
        <v>560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" customHeight="1" x14ac:dyDescent="0.25">
      <c r="A279" s="22" t="s">
        <v>106</v>
      </c>
      <c r="B279" s="22"/>
      <c r="C279" s="22"/>
      <c r="D279" s="22"/>
      <c r="E279" s="22"/>
      <c r="F279" s="21">
        <v>61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" customHeight="1" x14ac:dyDescent="0.25">
      <c r="A280" s="22" t="s">
        <v>105</v>
      </c>
      <c r="B280" s="22"/>
      <c r="C280" s="22"/>
      <c r="D280" s="22"/>
      <c r="E280" s="22"/>
      <c r="F280" s="21">
        <v>167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" customHeight="1" x14ac:dyDescent="0.25">
      <c r="A281" s="22" t="s">
        <v>104</v>
      </c>
      <c r="B281" s="22"/>
      <c r="C281" s="22"/>
      <c r="D281" s="22"/>
      <c r="E281" s="22"/>
      <c r="F281" s="21">
        <v>110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" customHeight="1" x14ac:dyDescent="0.25">
      <c r="A282" s="22" t="s">
        <v>103</v>
      </c>
      <c r="B282" s="22"/>
      <c r="C282" s="22"/>
      <c r="D282" s="22"/>
      <c r="E282" s="22"/>
      <c r="F282" s="21">
        <v>33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" customHeight="1" x14ac:dyDescent="0.25">
      <c r="A283" s="22" t="s">
        <v>102</v>
      </c>
      <c r="B283" s="22"/>
      <c r="C283" s="22"/>
      <c r="D283" s="22"/>
      <c r="E283" s="22"/>
      <c r="F283" s="21">
        <v>136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" customHeight="1" x14ac:dyDescent="0.25">
      <c r="A284" s="22" t="s">
        <v>101</v>
      </c>
      <c r="B284" s="22"/>
      <c r="C284" s="22"/>
      <c r="D284" s="22"/>
      <c r="E284" s="22"/>
      <c r="F284" s="21">
        <v>299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" customHeight="1" x14ac:dyDescent="0.25">
      <c r="A285" s="22" t="s">
        <v>100</v>
      </c>
      <c r="B285" s="22"/>
      <c r="C285" s="22"/>
      <c r="D285" s="22"/>
      <c r="E285" s="22"/>
      <c r="F285" s="21">
        <v>59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" customHeight="1" x14ac:dyDescent="0.25">
      <c r="A286" s="22" t="s">
        <v>99</v>
      </c>
      <c r="B286" s="22"/>
      <c r="C286" s="22"/>
      <c r="D286" s="22"/>
      <c r="E286" s="22"/>
      <c r="F286" s="21">
        <v>9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" customHeight="1" x14ac:dyDescent="0.25">
      <c r="A287" s="22" t="s">
        <v>98</v>
      </c>
      <c r="B287" s="22"/>
      <c r="C287" s="22"/>
      <c r="D287" s="22"/>
      <c r="E287" s="22"/>
      <c r="F287" s="21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" customHeight="1" x14ac:dyDescent="0.25">
      <c r="A288" s="22" t="s">
        <v>97</v>
      </c>
      <c r="B288" s="22"/>
      <c r="C288" s="22"/>
      <c r="D288" s="22"/>
      <c r="E288" s="22"/>
      <c r="F288" s="21">
        <v>2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" customHeight="1" x14ac:dyDescent="0.25">
      <c r="A289" s="22" t="s">
        <v>96</v>
      </c>
      <c r="B289" s="22"/>
      <c r="C289" s="22"/>
      <c r="D289" s="22"/>
      <c r="E289" s="22"/>
      <c r="F289" s="21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" customHeight="1" x14ac:dyDescent="0.25">
      <c r="A290" s="22" t="s">
        <v>95</v>
      </c>
      <c r="B290" s="22"/>
      <c r="C290" s="22"/>
      <c r="D290" s="22"/>
      <c r="E290" s="22"/>
      <c r="F290" s="21">
        <v>7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" customHeight="1" x14ac:dyDescent="0.25">
      <c r="A291" s="22" t="s">
        <v>94</v>
      </c>
      <c r="B291" s="22"/>
      <c r="C291" s="22"/>
      <c r="D291" s="22"/>
      <c r="E291" s="22"/>
      <c r="F291" s="21">
        <v>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" customHeight="1" x14ac:dyDescent="0.25">
      <c r="A292" s="22" t="s">
        <v>93</v>
      </c>
      <c r="B292" s="22"/>
      <c r="C292" s="22"/>
      <c r="D292" s="22"/>
      <c r="E292" s="22"/>
      <c r="F292" s="21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" customHeight="1" x14ac:dyDescent="0.25">
      <c r="A293" s="22" t="s">
        <v>92</v>
      </c>
      <c r="B293" s="22"/>
      <c r="C293" s="22"/>
      <c r="D293" s="22"/>
      <c r="E293" s="22"/>
      <c r="F293" s="21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" customHeight="1" x14ac:dyDescent="0.25">
      <c r="A294" s="22" t="s">
        <v>91</v>
      </c>
      <c r="B294" s="22"/>
      <c r="C294" s="22"/>
      <c r="D294" s="22"/>
      <c r="E294" s="22"/>
      <c r="F294" s="21">
        <v>6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" customHeight="1" x14ac:dyDescent="0.25">
      <c r="A295" s="22" t="s">
        <v>90</v>
      </c>
      <c r="B295" s="22"/>
      <c r="C295" s="22"/>
      <c r="D295" s="22"/>
      <c r="E295" s="22"/>
      <c r="F295" s="21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" customHeight="1" x14ac:dyDescent="0.25">
      <c r="A296" s="20" t="s">
        <v>89</v>
      </c>
      <c r="B296" s="20"/>
      <c r="C296" s="20"/>
      <c r="D296" s="20"/>
      <c r="E296" s="20"/>
      <c r="F296" s="19">
        <v>63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" customHeight="1" x14ac:dyDescent="0.25">
      <c r="A297" s="190" t="s">
        <v>2</v>
      </c>
      <c r="B297" s="179"/>
      <c r="C297" s="179"/>
      <c r="D297" s="179"/>
      <c r="E297" s="191"/>
      <c r="F297" s="4">
        <f>SUM(F247:F296)</f>
        <v>189114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3.75" customHeight="1" x14ac:dyDescent="0.25">
      <c r="A298" s="18"/>
      <c r="B298" s="18"/>
      <c r="C298" s="18"/>
      <c r="D298" s="18"/>
      <c r="E298" s="18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 ht="16.5" thickBot="1" x14ac:dyDescent="0.3">
      <c r="A299" s="15" t="s">
        <v>88</v>
      </c>
      <c r="B299" s="14"/>
      <c r="C299" s="14"/>
      <c r="D299" s="1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3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" customHeight="1" x14ac:dyDescent="0.25">
      <c r="A301" s="5" t="s">
        <v>87</v>
      </c>
      <c r="B301" s="12" t="s">
        <v>2</v>
      </c>
      <c r="C301" s="12" t="s">
        <v>18</v>
      </c>
      <c r="D301" s="12" t="s">
        <v>19</v>
      </c>
      <c r="E301" s="12" t="s">
        <v>20</v>
      </c>
      <c r="F301" s="2"/>
    </row>
    <row r="302" spans="1:17" ht="15" customHeight="1" x14ac:dyDescent="0.25">
      <c r="A302" s="11" t="s">
        <v>66</v>
      </c>
      <c r="B302" s="7">
        <f>SUM(C302:E302)</f>
        <v>24241</v>
      </c>
      <c r="C302" s="9">
        <v>11093</v>
      </c>
      <c r="D302" s="9">
        <v>9442</v>
      </c>
      <c r="E302" s="9">
        <v>3706</v>
      </c>
      <c r="F302" s="2"/>
    </row>
    <row r="303" spans="1:17" ht="15" customHeight="1" x14ac:dyDescent="0.25">
      <c r="A303" s="10" t="s">
        <v>63</v>
      </c>
      <c r="B303" s="7">
        <f t="shared" ref="B303:B305" si="21">SUM(C303:E303)</f>
        <v>283301</v>
      </c>
      <c r="C303" s="9">
        <v>127172</v>
      </c>
      <c r="D303" s="9">
        <v>117164</v>
      </c>
      <c r="E303" s="9">
        <v>38965</v>
      </c>
      <c r="F303" s="2"/>
    </row>
    <row r="304" spans="1:17" ht="15" customHeight="1" x14ac:dyDescent="0.25">
      <c r="A304" s="10" t="s">
        <v>65</v>
      </c>
      <c r="B304" s="7">
        <f t="shared" si="21"/>
        <v>264468</v>
      </c>
      <c r="C304" s="9">
        <v>118021</v>
      </c>
      <c r="D304" s="9">
        <v>109838</v>
      </c>
      <c r="E304" s="9">
        <v>36609</v>
      </c>
      <c r="F304" s="2"/>
    </row>
    <row r="305" spans="1:17" ht="15" customHeight="1" x14ac:dyDescent="0.25">
      <c r="A305" s="8" t="s">
        <v>64</v>
      </c>
      <c r="B305" s="169">
        <f t="shared" si="21"/>
        <v>378637</v>
      </c>
      <c r="C305" s="6">
        <v>174363</v>
      </c>
      <c r="D305" s="6">
        <v>151228</v>
      </c>
      <c r="E305" s="6">
        <v>53046</v>
      </c>
      <c r="F305" s="2"/>
    </row>
    <row r="306" spans="1:17" ht="15" customHeight="1" x14ac:dyDescent="0.25">
      <c r="A306" s="5" t="s">
        <v>2</v>
      </c>
      <c r="B306" s="4">
        <f t="shared" ref="B306:D306" si="22">SUM(B302:B305)</f>
        <v>950647</v>
      </c>
      <c r="C306" s="4">
        <f t="shared" si="22"/>
        <v>430649</v>
      </c>
      <c r="D306" s="4">
        <f t="shared" si="22"/>
        <v>387672</v>
      </c>
      <c r="E306" s="4">
        <f>SUM(E302:E305)</f>
        <v>132326</v>
      </c>
      <c r="F306" s="3"/>
    </row>
    <row r="307" spans="1:17" ht="3.75" customHeight="1" x14ac:dyDescent="0.25">
      <c r="A307" s="2"/>
      <c r="B307" s="3"/>
      <c r="C307" s="3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mergeCells count="51">
    <mergeCell ref="I93:I94"/>
    <mergeCell ref="K129:L129"/>
    <mergeCell ref="A130:B130"/>
    <mergeCell ref="A297:E297"/>
    <mergeCell ref="A194:N194"/>
    <mergeCell ref="A201:E201"/>
    <mergeCell ref="M201:N203"/>
    <mergeCell ref="F165:G165"/>
    <mergeCell ref="H165:I165"/>
    <mergeCell ref="J165:N165"/>
    <mergeCell ref="A239:E239"/>
    <mergeCell ref="A240:E240"/>
    <mergeCell ref="A246:E246"/>
    <mergeCell ref="A213:E213"/>
    <mergeCell ref="A214:E214"/>
    <mergeCell ref="K130:L130"/>
    <mergeCell ref="A129:B129"/>
    <mergeCell ref="A128:B128"/>
    <mergeCell ref="K128:L128"/>
    <mergeCell ref="A127:B127"/>
    <mergeCell ref="K127:L127"/>
    <mergeCell ref="O201:Q201"/>
    <mergeCell ref="A131:B131"/>
    <mergeCell ref="K131:L131"/>
    <mergeCell ref="A132:B132"/>
    <mergeCell ref="K132:L132"/>
    <mergeCell ref="A165:A166"/>
    <mergeCell ref="B165:B166"/>
    <mergeCell ref="C165:E165"/>
    <mergeCell ref="K126:L126"/>
    <mergeCell ref="N93:N94"/>
    <mergeCell ref="O93:Q93"/>
    <mergeCell ref="A93:A94"/>
    <mergeCell ref="B93:B94"/>
    <mergeCell ref="C93:C94"/>
    <mergeCell ref="K124:O124"/>
    <mergeCell ref="A126:B126"/>
    <mergeCell ref="J93:J94"/>
    <mergeCell ref="K93:M93"/>
    <mergeCell ref="H110:Q110"/>
    <mergeCell ref="A124:E124"/>
    <mergeCell ref="E93:E94"/>
    <mergeCell ref="F93:F94"/>
    <mergeCell ref="D93:D94"/>
    <mergeCell ref="H93:H94"/>
    <mergeCell ref="I45:J45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rowBreaks count="4" manualBreakCount="4">
    <brk id="89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2020-02-14T22:37:48Z</cp:lastPrinted>
  <dcterms:created xsi:type="dcterms:W3CDTF">2014-04-07T17:49:13Z</dcterms:created>
  <dcterms:modified xsi:type="dcterms:W3CDTF">2020-04-08T21:35:00Z</dcterms:modified>
</cp:coreProperties>
</file>